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25" windowWidth="15570" windowHeight="5430" tabRatio="939" activeTab="7"/>
  </bookViews>
  <sheets>
    <sheet name="RESUMEN" sheetId="7" r:id="rId1"/>
    <sheet name="ABONADOS " sheetId="1" r:id="rId2"/>
    <sheet name="USUARIOS" sheetId="2" r:id="rId3"/>
    <sheet name="ABONADOS_BANDA ANCHA" sheetId="21" r:id="rId4"/>
    <sheet name="USUARIOS_BANDA ANCHA" sheetId="22" r:id="rId5"/>
    <sheet name="NRO. ISPs" sheetId="5" r:id="rId6"/>
    <sheet name="PART DE MERCADO" sheetId="8" r:id="rId7"/>
    <sheet name="CONEXION INTERNACIONAL" sheetId="20" r:id="rId8"/>
  </sheets>
  <calcPr calcId="145621"/>
</workbook>
</file>

<file path=xl/calcChain.xml><?xml version="1.0" encoding="utf-8"?>
<calcChain xmlns="http://schemas.openxmlformats.org/spreadsheetml/2006/main">
  <c r="G469" i="2" l="1"/>
  <c r="D469" i="2"/>
  <c r="C469" i="2"/>
  <c r="E469" i="2" s="1"/>
  <c r="E468" i="2"/>
  <c r="F468" i="2" s="1"/>
  <c r="E467" i="2"/>
  <c r="F467" i="2" s="1"/>
  <c r="E466" i="2"/>
  <c r="F466" i="2" s="1"/>
  <c r="E465" i="2"/>
  <c r="F465" i="2" s="1"/>
  <c r="E464" i="2"/>
  <c r="F464" i="2" s="1"/>
  <c r="E463" i="2"/>
  <c r="F463" i="2" s="1"/>
  <c r="E462" i="2"/>
  <c r="F462" i="2" s="1"/>
  <c r="E461" i="2"/>
  <c r="F461" i="2" s="1"/>
  <c r="E460" i="2"/>
  <c r="F460" i="2" s="1"/>
  <c r="E459" i="2"/>
  <c r="F459" i="2" s="1"/>
  <c r="E458" i="2"/>
  <c r="F458" i="2" s="1"/>
  <c r="E457" i="2"/>
  <c r="F457" i="2" s="1"/>
  <c r="E456" i="2"/>
  <c r="F456" i="2" s="1"/>
  <c r="E455" i="2"/>
  <c r="F455" i="2" s="1"/>
  <c r="E454" i="2"/>
  <c r="F454" i="2" s="1"/>
  <c r="E453" i="2"/>
  <c r="F453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G503" i="1"/>
  <c r="D503" i="1"/>
  <c r="C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54" i="7"/>
  <c r="E29" i="7"/>
  <c r="F469" i="2" l="1"/>
  <c r="E503" i="1"/>
  <c r="F503" i="1" s="1"/>
  <c r="G435" i="2"/>
  <c r="D435" i="2"/>
  <c r="C435" i="2"/>
  <c r="E435" i="2" s="1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F427" i="2"/>
  <c r="E427" i="2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F446" i="1"/>
  <c r="F447" i="1"/>
  <c r="G469" i="1"/>
  <c r="D469" i="1"/>
  <c r="C469" i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E446" i="1"/>
  <c r="E445" i="1"/>
  <c r="F445" i="1" s="1"/>
  <c r="E53" i="7"/>
  <c r="E28" i="7"/>
  <c r="E469" i="1" l="1"/>
  <c r="F469" i="1" s="1"/>
  <c r="G401" i="2"/>
  <c r="D401" i="2"/>
  <c r="C401" i="2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F394" i="2"/>
  <c r="E394" i="2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412" i="1"/>
  <c r="E413" i="1"/>
  <c r="F413" i="1" s="1"/>
  <c r="E414" i="1"/>
  <c r="F414" i="1" s="1"/>
  <c r="E415" i="1"/>
  <c r="F415" i="1" s="1"/>
  <c r="E416" i="1"/>
  <c r="E417" i="1"/>
  <c r="E418" i="1"/>
  <c r="F418" i="1" s="1"/>
  <c r="E419" i="1"/>
  <c r="F419" i="1" s="1"/>
  <c r="E420" i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E427" i="1"/>
  <c r="F427" i="1" s="1"/>
  <c r="E428" i="1"/>
  <c r="E429" i="1"/>
  <c r="F429" i="1" s="1"/>
  <c r="E430" i="1"/>
  <c r="F430" i="1" s="1"/>
  <c r="E431" i="1"/>
  <c r="F431" i="1" s="1"/>
  <c r="E432" i="1"/>
  <c r="E433" i="1"/>
  <c r="F433" i="1" s="1"/>
  <c r="E434" i="1"/>
  <c r="F434" i="1" s="1"/>
  <c r="G435" i="1"/>
  <c r="D435" i="1"/>
  <c r="C435" i="1"/>
  <c r="F432" i="1"/>
  <c r="F428" i="1"/>
  <c r="F426" i="1"/>
  <c r="F420" i="1"/>
  <c r="F417" i="1"/>
  <c r="F416" i="1"/>
  <c r="F412" i="1"/>
  <c r="E411" i="1"/>
  <c r="F411" i="1" s="1"/>
  <c r="E27" i="7"/>
  <c r="E401" i="2" l="1"/>
  <c r="F401" i="2" s="1"/>
  <c r="E435" i="1"/>
  <c r="F435" i="1" s="1"/>
  <c r="C13" i="20"/>
  <c r="C71" i="20"/>
  <c r="E377" i="1"/>
  <c r="G367" i="2" l="1"/>
  <c r="D367" i="2"/>
  <c r="C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G401" i="1"/>
  <c r="D401" i="1"/>
  <c r="C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F377" i="1"/>
  <c r="E26" i="7"/>
  <c r="F348" i="2" l="1"/>
  <c r="F356" i="2"/>
  <c r="F364" i="2"/>
  <c r="F349" i="2"/>
  <c r="F357" i="2"/>
  <c r="F365" i="2"/>
  <c r="F343" i="2"/>
  <c r="F350" i="2"/>
  <c r="F358" i="2"/>
  <c r="F366" i="2"/>
  <c r="F344" i="2"/>
  <c r="F351" i="2"/>
  <c r="F359" i="2"/>
  <c r="F352" i="2"/>
  <c r="F360" i="2"/>
  <c r="F345" i="2"/>
  <c r="F353" i="2"/>
  <c r="F361" i="2"/>
  <c r="F346" i="2"/>
  <c r="F354" i="2"/>
  <c r="F362" i="2"/>
  <c r="F347" i="2"/>
  <c r="F355" i="2"/>
  <c r="F363" i="2"/>
  <c r="E367" i="2"/>
  <c r="F367" i="2" s="1"/>
  <c r="E401" i="1"/>
  <c r="F401" i="1" s="1"/>
  <c r="D60" i="20"/>
  <c r="D61" i="20"/>
  <c r="D62" i="20"/>
  <c r="D63" i="20"/>
  <c r="D64" i="20"/>
  <c r="D65" i="20"/>
  <c r="D66" i="20"/>
  <c r="D67" i="20"/>
  <c r="D68" i="20"/>
  <c r="D69" i="20"/>
  <c r="D70" i="20"/>
  <c r="D59" i="20"/>
  <c r="G367" i="1"/>
  <c r="D367" i="1"/>
  <c r="C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25" i="7"/>
  <c r="D71" i="20" l="1"/>
  <c r="E26" i="21"/>
  <c r="E367" i="1"/>
  <c r="F367" i="1" s="1"/>
  <c r="E13" i="22" l="1"/>
  <c r="E26" i="22"/>
  <c r="D30" i="22"/>
  <c r="E13" i="21" l="1"/>
  <c r="D30" i="21"/>
  <c r="G334" i="2" l="1"/>
  <c r="D334" i="2"/>
  <c r="C334" i="2"/>
  <c r="E333" i="2"/>
  <c r="E332" i="2"/>
  <c r="E331" i="2"/>
  <c r="E330" i="2"/>
  <c r="F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F317" i="2" s="1"/>
  <c r="E316" i="2"/>
  <c r="E315" i="2"/>
  <c r="E314" i="2"/>
  <c r="E313" i="2"/>
  <c r="E312" i="2"/>
  <c r="E311" i="2"/>
  <c r="E310" i="2"/>
  <c r="G334" i="1"/>
  <c r="D334" i="1"/>
  <c r="C334" i="1"/>
  <c r="E333" i="1"/>
  <c r="E332" i="1"/>
  <c r="E331" i="1"/>
  <c r="E330" i="1"/>
  <c r="F330" i="1" s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F317" i="1" s="1"/>
  <c r="E316" i="1"/>
  <c r="E315" i="1"/>
  <c r="E314" i="1"/>
  <c r="E313" i="1"/>
  <c r="E312" i="1"/>
  <c r="E311" i="1"/>
  <c r="E310" i="1"/>
  <c r="E52" i="7"/>
  <c r="F333" i="2" l="1"/>
  <c r="E29" i="22"/>
  <c r="F332" i="2"/>
  <c r="E28" i="22"/>
  <c r="F331" i="2"/>
  <c r="E27" i="22"/>
  <c r="F329" i="2"/>
  <c r="E25" i="22"/>
  <c r="F328" i="2"/>
  <c r="E24" i="22"/>
  <c r="F327" i="2"/>
  <c r="E23" i="22"/>
  <c r="F326" i="2"/>
  <c r="E22" i="22"/>
  <c r="F325" i="2"/>
  <c r="E21" i="22"/>
  <c r="F324" i="2"/>
  <c r="E20" i="22"/>
  <c r="F323" i="2"/>
  <c r="E19" i="22"/>
  <c r="F322" i="2"/>
  <c r="E18" i="22"/>
  <c r="F321" i="2"/>
  <c r="E17" i="22"/>
  <c r="F320" i="2"/>
  <c r="E16" i="22"/>
  <c r="F319" i="2"/>
  <c r="E15" i="22"/>
  <c r="F318" i="2"/>
  <c r="E14" i="22"/>
  <c r="F316" i="2"/>
  <c r="E12" i="22"/>
  <c r="F315" i="2"/>
  <c r="E11" i="22"/>
  <c r="F314" i="2"/>
  <c r="E10" i="22"/>
  <c r="F313" i="2"/>
  <c r="E9" i="22"/>
  <c r="F312" i="2"/>
  <c r="E8" i="22"/>
  <c r="F311" i="2"/>
  <c r="E7" i="22"/>
  <c r="F310" i="2"/>
  <c r="F315" i="1"/>
  <c r="E11" i="21"/>
  <c r="F310" i="1"/>
  <c r="F328" i="1"/>
  <c r="E24" i="21"/>
  <c r="F314" i="1"/>
  <c r="E10" i="21"/>
  <c r="F322" i="1"/>
  <c r="E18" i="21"/>
  <c r="F323" i="1"/>
  <c r="E19" i="21"/>
  <c r="F331" i="1"/>
  <c r="E27" i="21"/>
  <c r="F316" i="1"/>
  <c r="E12" i="21"/>
  <c r="F324" i="1"/>
  <c r="E20" i="21"/>
  <c r="F332" i="1"/>
  <c r="E28" i="21"/>
  <c r="F325" i="1"/>
  <c r="E21" i="21"/>
  <c r="F333" i="1"/>
  <c r="E29" i="21"/>
  <c r="F318" i="1"/>
  <c r="E14" i="21"/>
  <c r="F326" i="1"/>
  <c r="E22" i="21"/>
  <c r="F311" i="1"/>
  <c r="E7" i="21"/>
  <c r="F319" i="1"/>
  <c r="E15" i="21"/>
  <c r="F327" i="1"/>
  <c r="E23" i="21"/>
  <c r="F312" i="1"/>
  <c r="E8" i="21"/>
  <c r="F320" i="1"/>
  <c r="E16" i="21"/>
  <c r="F313" i="1"/>
  <c r="E9" i="21"/>
  <c r="F321" i="1"/>
  <c r="E17" i="21"/>
  <c r="F329" i="1"/>
  <c r="E25" i="21"/>
  <c r="E334" i="2"/>
  <c r="F334" i="2" s="1"/>
  <c r="E334" i="1"/>
  <c r="F334" i="1" s="1"/>
  <c r="E24" i="7"/>
  <c r="E6" i="22" l="1"/>
  <c r="E30" i="22" s="1"/>
  <c r="C30" i="22"/>
  <c r="E6" i="21"/>
  <c r="E30" i="21" s="1"/>
  <c r="C30" i="21"/>
  <c r="C25" i="8"/>
  <c r="D23" i="8" s="1"/>
  <c r="G301" i="2"/>
  <c r="D301" i="2"/>
  <c r="C301" i="2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G301" i="1"/>
  <c r="D301" i="1"/>
  <c r="C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D15" i="8" l="1"/>
  <c r="D17" i="8"/>
  <c r="D18" i="8"/>
  <c r="D24" i="8"/>
  <c r="D19" i="8"/>
  <c r="D20" i="8"/>
  <c r="D21" i="8"/>
  <c r="D22" i="8"/>
  <c r="D16" i="8"/>
  <c r="E301" i="2"/>
  <c r="F301" i="2" s="1"/>
  <c r="E301" i="1"/>
  <c r="F301" i="1" s="1"/>
  <c r="G268" i="2"/>
  <c r="D268" i="2"/>
  <c r="C268" i="2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G268" i="1"/>
  <c r="D268" i="1"/>
  <c r="C268" i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44" i="1"/>
  <c r="F244" i="1" s="1"/>
  <c r="E268" i="1" l="1"/>
  <c r="F268" i="1" s="1"/>
  <c r="E268" i="2"/>
  <c r="F268" i="2" s="1"/>
  <c r="C15" i="20" l="1"/>
  <c r="D23" i="20" l="1"/>
  <c r="D22" i="20"/>
  <c r="D24" i="20"/>
  <c r="G235" i="1"/>
  <c r="G235" i="2"/>
  <c r="E34" i="2" l="1"/>
  <c r="D235" i="2"/>
  <c r="C235" i="2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D235" i="1"/>
  <c r="C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35" i="1"/>
  <c r="E235" i="2" l="1"/>
  <c r="F235" i="2" s="1"/>
  <c r="E235" i="1"/>
  <c r="F235" i="1" s="1"/>
  <c r="D203" i="2"/>
  <c r="C203" i="2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33" i="2"/>
  <c r="D203" i="1"/>
  <c r="C203" i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34" i="1"/>
  <c r="C73" i="1"/>
  <c r="D73" i="1"/>
  <c r="E51" i="7"/>
  <c r="E23" i="7"/>
  <c r="E165" i="2"/>
  <c r="F165" i="2" s="1"/>
  <c r="E165" i="1"/>
  <c r="F165" i="1" s="1"/>
  <c r="C171" i="1"/>
  <c r="D171" i="1"/>
  <c r="C37" i="8"/>
  <c r="C38" i="8" s="1"/>
  <c r="D14" i="8"/>
  <c r="E147" i="2"/>
  <c r="F147" i="2" s="1"/>
  <c r="D171" i="2"/>
  <c r="C171" i="2"/>
  <c r="E170" i="2"/>
  <c r="F170" i="2" s="1"/>
  <c r="E169" i="2"/>
  <c r="F169" i="2" s="1"/>
  <c r="E168" i="2"/>
  <c r="F168" i="2" s="1"/>
  <c r="E167" i="2"/>
  <c r="F167" i="2" s="1"/>
  <c r="E166" i="2"/>
  <c r="F166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G107" i="2"/>
  <c r="D32" i="2"/>
  <c r="E32" i="2" s="1"/>
  <c r="D33" i="1"/>
  <c r="E33" i="1" s="1"/>
  <c r="E30" i="2"/>
  <c r="E31" i="2"/>
  <c r="E147" i="1"/>
  <c r="F147" i="1" s="1"/>
  <c r="G139" i="1"/>
  <c r="E170" i="1"/>
  <c r="F170" i="1" s="1"/>
  <c r="E169" i="1"/>
  <c r="F169" i="1" s="1"/>
  <c r="E168" i="1"/>
  <c r="F168" i="1" s="1"/>
  <c r="E167" i="1"/>
  <c r="F167" i="1" s="1"/>
  <c r="E166" i="1"/>
  <c r="F166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D139" i="1"/>
  <c r="C139" i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50" i="7"/>
  <c r="E22" i="7"/>
  <c r="G73" i="1"/>
  <c r="G75" i="2"/>
  <c r="G105" i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83" i="2"/>
  <c r="F83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51" i="2"/>
  <c r="F51" i="2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49" i="1"/>
  <c r="F49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81" i="1"/>
  <c r="F81" i="1" s="1"/>
  <c r="D105" i="1"/>
  <c r="C105" i="1"/>
  <c r="D107" i="2"/>
  <c r="C107" i="2"/>
  <c r="D139" i="2"/>
  <c r="C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/>
  <c r="E131" i="2"/>
  <c r="F131" i="2" s="1"/>
  <c r="E130" i="2"/>
  <c r="F130" i="2" s="1"/>
  <c r="E129" i="2"/>
  <c r="F129" i="2" s="1"/>
  <c r="E128" i="2"/>
  <c r="F128" i="2" s="1"/>
  <c r="E126" i="2"/>
  <c r="F126" i="2" s="1"/>
  <c r="E125" i="2"/>
  <c r="F125" i="2" s="1"/>
  <c r="E124" i="2"/>
  <c r="F124" i="2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5" i="2"/>
  <c r="F115" i="2" s="1"/>
  <c r="E32" i="1"/>
  <c r="E116" i="2"/>
  <c r="F116" i="2" s="1"/>
  <c r="E127" i="2"/>
  <c r="F127" i="2" s="1"/>
  <c r="E49" i="7"/>
  <c r="E48" i="7"/>
  <c r="E47" i="7"/>
  <c r="E46" i="7"/>
  <c r="E45" i="7"/>
  <c r="E44" i="7"/>
  <c r="E43" i="7"/>
  <c r="E42" i="7"/>
  <c r="E41" i="7"/>
  <c r="E21" i="7"/>
  <c r="E20" i="7"/>
  <c r="E19" i="7"/>
  <c r="E18" i="7"/>
  <c r="E17" i="7"/>
  <c r="E16" i="7"/>
  <c r="E15" i="7"/>
  <c r="E14" i="7"/>
  <c r="E13" i="7"/>
  <c r="D75" i="2"/>
  <c r="C75" i="2"/>
  <c r="E31" i="1"/>
  <c r="E28" i="2"/>
  <c r="E29" i="1"/>
  <c r="E30" i="1"/>
  <c r="E29" i="2"/>
  <c r="E27" i="2"/>
  <c r="E28" i="1"/>
  <c r="E26" i="2"/>
  <c r="E27" i="1"/>
  <c r="E25" i="2"/>
  <c r="E26" i="1"/>
  <c r="E16" i="2"/>
  <c r="E15" i="2"/>
  <c r="B26" i="5"/>
  <c r="E203" i="2" l="1"/>
  <c r="F203" i="2" s="1"/>
  <c r="E139" i="2"/>
  <c r="F139" i="2" s="1"/>
  <c r="E171" i="2"/>
  <c r="F171" i="2" s="1"/>
  <c r="E107" i="2"/>
  <c r="F107" i="2" s="1"/>
  <c r="E75" i="2"/>
  <c r="F75" i="2" s="1"/>
  <c r="D34" i="8"/>
  <c r="E105" i="1"/>
  <c r="F105" i="1" s="1"/>
  <c r="D35" i="8"/>
  <c r="E171" i="1"/>
  <c r="F171" i="1" s="1"/>
  <c r="E139" i="1"/>
  <c r="F139" i="1" s="1"/>
  <c r="E203" i="1"/>
  <c r="F203" i="1" s="1"/>
  <c r="E73" i="1"/>
  <c r="F73" i="1" s="1"/>
  <c r="D36" i="8"/>
  <c r="D25" i="8"/>
  <c r="D37" i="8" l="1"/>
</calcChain>
</file>

<file path=xl/sharedStrings.xml><?xml version="1.0" encoding="utf-8"?>
<sst xmlns="http://schemas.openxmlformats.org/spreadsheetml/2006/main" count="1129" uniqueCount="199">
  <si>
    <t>Año</t>
  </si>
  <si>
    <t>AÑO</t>
  </si>
  <si>
    <t>CANTIDAD</t>
  </si>
  <si>
    <t>Conmutados</t>
  </si>
  <si>
    <t>No Conmutado</t>
  </si>
  <si>
    <t>Conmutado</t>
  </si>
  <si>
    <t>Total</t>
  </si>
  <si>
    <t>DENSIDAD DE INTERNET</t>
  </si>
  <si>
    <t>USUARIOS DE INTERNET</t>
  </si>
  <si>
    <t>POBLACION</t>
  </si>
  <si>
    <t>DENSIDAD</t>
  </si>
  <si>
    <t>PROVEEDORES DE SERVICIO DE VALOR AGREGADO DE INTERNET (ISP's)</t>
  </si>
  <si>
    <t>TOTAL CUENTAS/ ABONADOS</t>
  </si>
  <si>
    <t>TOTAL DE USUARIOS</t>
  </si>
  <si>
    <t>PROVINCIA</t>
  </si>
  <si>
    <t>AZUAY</t>
  </si>
  <si>
    <t>BOLIVAR</t>
  </si>
  <si>
    <t>CAÑAR</t>
  </si>
  <si>
    <t>CARCHI</t>
  </si>
  <si>
    <t>CHIMBORAZO</t>
  </si>
  <si>
    <t>COTOPAXI</t>
  </si>
  <si>
    <t xml:space="preserve">EL ORO 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</si>
  <si>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</si>
  <si>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</si>
  <si>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</si>
  <si>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</si>
  <si>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</si>
  <si>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</si>
  <si>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</si>
  <si>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</si>
  <si>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</si>
  <si>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</si>
  <si>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</si>
  <si>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</si>
  <si>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</si>
  <si>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</si>
  <si>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</si>
  <si>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</si>
  <si>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</si>
  <si>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TOTAL</t>
  </si>
  <si>
    <t>ABONADOS CONMUTADOS</t>
  </si>
  <si>
    <t>ABONADOS NO CONMUTADOS (DEDICADOS)</t>
  </si>
  <si>
    <t xml:space="preserve">ABONADOS DE INTERNET </t>
  </si>
  <si>
    <t>USUARIOS  CONMUTADOS</t>
  </si>
  <si>
    <t>USUARIOS  NO CONMUTADOS (DEDICADOS)</t>
  </si>
  <si>
    <t>PERMISIONARIO</t>
  </si>
  <si>
    <t>ECUADORTELECOM</t>
  </si>
  <si>
    <t>MEGADATOS</t>
  </si>
  <si>
    <t>PUNTONET S.A.</t>
  </si>
  <si>
    <t>SURATEL</t>
  </si>
  <si>
    <t>TELCONET</t>
  </si>
  <si>
    <t>TOTAL ABONADOS</t>
  </si>
  <si>
    <t>% DE PARTICIPACIÓN</t>
  </si>
  <si>
    <t>CNT E.P.</t>
  </si>
  <si>
    <t>POBLACIÓN A JUNIO 2011</t>
  </si>
  <si>
    <t>EL ORO</t>
  </si>
  <si>
    <r>
      <t>NOTA 1:</t>
    </r>
    <r>
      <rPr>
        <sz val="10"/>
        <rFont val="Arial"/>
        <family val="2"/>
      </rPr>
      <t xml:space="preserve"> En el dato de Poblacion Total se considera un valor de  31969 habitantes pertenecientes a las zonas no delimitadas</t>
    </r>
  </si>
  <si>
    <t>**</t>
  </si>
  <si>
    <t>POBLACIÓN A DICIEMBRE 2010</t>
  </si>
  <si>
    <t>USUARIOS   CONMUTADOS</t>
  </si>
  <si>
    <t>HISTORICO DE LOS ABONADOS DE INTERNET POR PROVINCIA A TRAVES DE ACCESO FIJO</t>
  </si>
  <si>
    <r>
      <t xml:space="preserve">NOTA 2: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Junio 2011 no se incluyen las líneas activas de datos e Internet de SMA que son equivalentes a un total de 1.310.457</t>
    </r>
  </si>
  <si>
    <t>HISTORICO DE LOS USUARIOS DE INTERNET POR PROVINCIA A TRAVES DE ACCESO FIJO</t>
  </si>
  <si>
    <t xml:space="preserve">BOLÍVAR </t>
  </si>
  <si>
    <t>GALÁPAGOS</t>
  </si>
  <si>
    <t xml:space="preserve">SANTO DOMINGO </t>
  </si>
  <si>
    <r>
      <t xml:space="preserve">NOTA 1: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Septiembre 2010 no se incluyen las líneas activas de datos e Internet de SMA que son equivalentes a un total de 299998</t>
    </r>
  </si>
  <si>
    <t>POBLACIÓN A SEPTIEMBRE 2010</t>
  </si>
  <si>
    <t>OTROS</t>
  </si>
  <si>
    <t>CONCESIONARIO</t>
  </si>
  <si>
    <t>LINEAS ACTIVAS DE DATOS *</t>
  </si>
  <si>
    <t>CLARO (CONECEL S.A.)</t>
  </si>
  <si>
    <t>MOVISTAR (OTECEL S.A.)</t>
  </si>
  <si>
    <t>*Incluye líneas activas que comparten voz y datos.</t>
  </si>
  <si>
    <r>
      <t>NOTA 2:</t>
    </r>
    <r>
      <rPr>
        <sz val="8"/>
        <rFont val="Arial"/>
        <family val="2"/>
      </rPr>
      <t xml:space="preserve"> A partir de 2010 se incluyen líneas activas de datos e Internet de SMA</t>
    </r>
  </si>
  <si>
    <r>
      <t>NOTA 1:</t>
    </r>
    <r>
      <rPr>
        <sz val="8"/>
        <rFont val="Arial"/>
        <family val="2"/>
      </rPr>
      <t xml:space="preserve"> Densidad de Internet: Número de USUARIOS  existentes por cada 100 habitantes</t>
    </r>
  </si>
  <si>
    <t>NOTA 3:  A partir del año 2010 se consideran estadísticas con los resultados del CENSO 2010</t>
  </si>
  <si>
    <t>POBLACIÓN A SEPTIEMBRE 2011</t>
  </si>
  <si>
    <t>POBLACIÓN SEPTIEMBRE 2011</t>
  </si>
  <si>
    <t>CNT</t>
  </si>
  <si>
    <t>USUARIOS NO CONMUTADOS (DEDICADOS)</t>
  </si>
  <si>
    <t>POBLACIÓN A DICIEMBRE 2011</t>
  </si>
  <si>
    <t>POBLACIÓN DICIEMBRE 2011</t>
  </si>
  <si>
    <r>
      <t>Elaborado:</t>
    </r>
    <r>
      <rPr>
        <sz val="8"/>
        <rFont val="Arial"/>
        <family val="2"/>
      </rPr>
      <t xml:space="preserve"> SENATEL - DGGST, MARZO  2012</t>
    </r>
  </si>
  <si>
    <t>POBLACIÓN A MARZO DEL 2012</t>
  </si>
  <si>
    <t>POBLACIÓN MARZO 2012</t>
  </si>
  <si>
    <t>NOTA 4: Datos de usuarios con acceso no conmutado corresponden a estimaciones realizadas por ISPs</t>
  </si>
  <si>
    <r>
      <rPr>
        <b/>
        <sz val="8"/>
        <rFont val="Arial"/>
        <family val="2"/>
      </rPr>
      <t>**</t>
    </r>
    <r>
      <rPr>
        <sz val="8"/>
        <rFont val="Arial"/>
        <family val="2"/>
      </rPr>
      <t xml:space="preserve"> Periodos en los cuales no se disponen de esta información.</t>
    </r>
  </si>
  <si>
    <t>CONECEL</t>
  </si>
  <si>
    <t>ETAPA EP</t>
  </si>
  <si>
    <t>BANDA ANCHA</t>
  </si>
  <si>
    <r>
      <t xml:space="preserve">NOTA 1: </t>
    </r>
    <r>
      <rPr>
        <sz val="10"/>
        <rFont val="Arial"/>
        <family val="2"/>
      </rPr>
      <t>Se considera banda ancha desde 256 Kbps en adelante.</t>
    </r>
  </si>
  <si>
    <t>CONEXIÓN INTERNACIONAL DE LOS PERMISIONARIOS DE SVA</t>
  </si>
  <si>
    <t>TOTAL Kbps</t>
  </si>
  <si>
    <t>TOTAL Mbps</t>
  </si>
  <si>
    <t>TOTAL STM-1</t>
  </si>
  <si>
    <t>ITEM</t>
  </si>
  <si>
    <t>ABONADOS DE INTERNET Kbps/a</t>
  </si>
  <si>
    <t>Kbps/a</t>
  </si>
  <si>
    <t>USUARIOS DE INTERNET Kbps/u</t>
  </si>
  <si>
    <t>Kbps/u</t>
  </si>
  <si>
    <t>HABITANTES ECUADOR         Kbps/h</t>
  </si>
  <si>
    <t>Kbps/h</t>
  </si>
  <si>
    <t>CONEXIÓN INTERNACIONAL (Mbps)</t>
  </si>
  <si>
    <t>DATOS</t>
  </si>
  <si>
    <t>2011</t>
  </si>
  <si>
    <t>Nota: No se incluye información de las zonas no delimitadas</t>
  </si>
  <si>
    <t>Nota:  La información es actualizada trimestralmente</t>
  </si>
  <si>
    <t>PUNTONET</t>
  </si>
  <si>
    <t>TRANSTELCO</t>
  </si>
  <si>
    <t>OTECEL</t>
  </si>
  <si>
    <t>CELEC</t>
  </si>
  <si>
    <t>POBLACIÓN A JUNIO DEL 2012</t>
  </si>
  <si>
    <t>POBLACIÓN A SEPTIEMBRE DEL 2012</t>
  </si>
  <si>
    <t>POBLACIÓN JUNIO 2012</t>
  </si>
  <si>
    <t>POBLACIÓN SEPTIEMBRE 2012</t>
  </si>
  <si>
    <t>POBLACIÓN A DICIEMBRE DEL 2012</t>
  </si>
  <si>
    <t>BANDA ESTRECHA</t>
  </si>
  <si>
    <t xml:space="preserve">TOTAL </t>
  </si>
  <si>
    <t>2012</t>
  </si>
  <si>
    <t>POBLACIÓN A MARZO 2013</t>
  </si>
  <si>
    <t>POBLACIÓN MARZO 2013</t>
  </si>
  <si>
    <t>%</t>
  </si>
  <si>
    <t>ECUADOR TELECOM</t>
  </si>
  <si>
    <t>Fecha de publicación: Mayo 2013</t>
  </si>
  <si>
    <r>
      <t>NOTA 1:</t>
    </r>
    <r>
      <rPr>
        <sz val="8"/>
        <rFont val="Arial"/>
        <family val="2"/>
      </rPr>
      <t xml:space="preserve"> Densidad de Internet: Número de ABONADOS existentes por cada 100 habitantes</t>
    </r>
  </si>
  <si>
    <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</si>
  <si>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rPr>
        <b/>
        <sz val="8"/>
        <rFont val="Arial"/>
        <family val="2"/>
      </rP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</si>
  <si>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t xml:space="preserve">Servicio de Valor Agregado de Internet 
</t>
    </r>
    <r>
      <rPr>
        <b/>
        <sz val="11"/>
        <color theme="0"/>
        <rFont val="Arial"/>
        <family val="2"/>
      </rPr>
      <t>Densidad de Internet  (usuarios )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</si>
  <si>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Densidad de Internet (Abonados )</t>
    </r>
  </si>
  <si>
    <r>
      <t xml:space="preserve">Servicio de Valor Agregado de Internet  </t>
    </r>
    <r>
      <rPr>
        <b/>
        <sz val="11"/>
        <color theme="0"/>
        <rFont val="Arial"/>
        <family val="2"/>
      </rPr>
      <t>Abonados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</si>
  <si>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</si>
  <si>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</si>
  <si>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</si>
  <si>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</si>
  <si>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</si>
  <si>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</si>
  <si>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</si>
  <si>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</si>
  <si>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</si>
  <si>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2013</t>
    </r>
  </si>
  <si>
    <r>
      <t xml:space="preserve">Servicio de Valor Agregado de Internet                    </t>
    </r>
    <r>
      <rPr>
        <b/>
        <sz val="11"/>
        <color theme="0"/>
        <rFont val="Arial"/>
        <family val="2"/>
      </rPr>
      <t>Abonados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</si>
  <si>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</si>
  <si>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</si>
  <si>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</si>
  <si>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</si>
  <si>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</si>
  <si>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</si>
  <si>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</si>
  <si>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</si>
  <si>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2012</t>
    </r>
  </si>
  <si>
    <r>
      <t xml:space="preserve">Servicio de Valor Agregado de Internet                           </t>
    </r>
    <r>
      <rPr>
        <b/>
        <sz val="11"/>
        <color theme="0"/>
        <rFont val="Arial"/>
        <family val="2"/>
      </rPr>
      <t>Usuarios y Densidad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</si>
  <si>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Servicio de Internet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</si>
  <si>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Proveedores de SVA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</si>
  <si>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SMA</t>
    </r>
  </si>
  <si>
    <t xml:space="preserve">Servicio de Valor Agregado de Internet               </t>
  </si>
  <si>
    <t>Participación de Mercado del Servicio de Internet a través de Acceso Móvil</t>
  </si>
  <si>
    <r>
      <t xml:space="preserve">Servicio de Valor Agregado de Internet                       </t>
    </r>
    <r>
      <rPr>
        <b/>
        <sz val="11"/>
        <color theme="0"/>
        <rFont val="Arial"/>
        <family val="2"/>
      </rPr>
      <t xml:space="preserve"> Participación de Mercado del Servicio de Valor Agregado de Internet a traves de Acceso Fijo
</t>
    </r>
  </si>
  <si>
    <t xml:space="preserve">Servicio de Valor Agregado de Internet      Conexión Internacional
</t>
  </si>
  <si>
    <r>
      <t xml:space="preserve">Servicio de Valor Agregado de Internet    </t>
    </r>
    <r>
      <rPr>
        <b/>
        <sz val="11"/>
        <color theme="0"/>
        <rFont val="Arial"/>
        <family val="2"/>
      </rPr>
      <t xml:space="preserve"> Estadísticas Internet Fijo</t>
    </r>
  </si>
  <si>
    <t xml:space="preserve">Servicio de Valor Agregado de Internet        
</t>
  </si>
  <si>
    <t>SVA con Mayor Conexión Internacional</t>
  </si>
  <si>
    <t xml:space="preserve">Servicio de Valor Agregado de Internet       
</t>
  </si>
  <si>
    <r>
      <t xml:space="preserve">Servicio de Valor Agregado de Internet                                              </t>
    </r>
    <r>
      <rPr>
        <b/>
        <sz val="11"/>
        <color theme="0"/>
        <rFont val="Arial"/>
        <family val="2"/>
      </rPr>
      <t>Usuarios y Densidad de Internet a Nivel Nacional</t>
    </r>
    <r>
      <rPr>
        <b/>
        <sz val="14"/>
        <color theme="0"/>
        <rFont val="Arial"/>
        <family val="2"/>
      </rPr>
      <t xml:space="preserve">
</t>
    </r>
  </si>
  <si>
    <t>Fecha de publicación: Junio 2013</t>
  </si>
  <si>
    <t>POBLACIÓN A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</si>
  <si>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</si>
  <si>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2013</t>
    </r>
  </si>
  <si>
    <t>POBLACIÓN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</si>
  <si>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2013</t>
    </r>
  </si>
  <si>
    <t>mar-13</t>
  </si>
  <si>
    <t>jun-13</t>
  </si>
  <si>
    <t>Fecha de publicación: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</si>
  <si>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2013</t>
    </r>
  </si>
  <si>
    <t>POBLACIÓN A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</si>
  <si>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2013</t>
    </r>
  </si>
  <si>
    <t>POBLACIÓN SEPTIEMBRE 2013</t>
  </si>
  <si>
    <t>Nota: La información de Conexión Internacional para OTROS está en proceso de actualización</t>
  </si>
  <si>
    <t>Fecha de publicación: Diciembre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</si>
  <si>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2013</t>
    </r>
  </si>
  <si>
    <t>Fecha de publicación: Diciembre  2013</t>
  </si>
  <si>
    <t>POBLACIÓN A DICIEMBRE  2013</t>
  </si>
  <si>
    <t>POBLACIÓN DICIEMBRE 2013</t>
  </si>
  <si>
    <t>Fecha de publicación: Marzo 2014</t>
  </si>
  <si>
    <r>
      <t>Elaborado:</t>
    </r>
    <r>
      <rPr>
        <sz val="8"/>
        <rFont val="Arial"/>
        <family val="2"/>
      </rPr>
      <t xml:space="preserve"> SENATEL - DGGST,  MARZO 2014</t>
    </r>
  </si>
  <si>
    <r>
      <t>Elaborado:</t>
    </r>
    <r>
      <rPr>
        <sz val="8"/>
        <rFont val="Arial"/>
        <family val="2"/>
      </rPr>
      <t xml:space="preserve"> SENATEL - DGGST, MARZO 2014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</si>
  <si>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2014</t>
    </r>
  </si>
  <si>
    <t>POBLACIÓN A MARZO 2014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</si>
  <si>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2014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</si>
  <si>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2013</t>
    </r>
  </si>
  <si>
    <r>
      <t xml:space="preserve">Servicio de Valor Agregado de Internet                                  </t>
    </r>
    <r>
      <rPr>
        <b/>
        <sz val="11"/>
        <color theme="0"/>
        <rFont val="Arial"/>
        <family val="2"/>
      </rPr>
      <t>Abonados de Internet por Ancho de Banda a través de Acceso Fijo Marzo 2014</t>
    </r>
  </si>
  <si>
    <r>
      <t xml:space="preserve">Servicio de Valor Agregado de Internet                            </t>
    </r>
    <r>
      <rPr>
        <b/>
        <sz val="11"/>
        <color theme="0"/>
        <rFont val="Arial"/>
        <family val="2"/>
      </rPr>
      <t>Usuarios de Internet por Ancho de Banda a través de Acceso Fijo Marzo 2014</t>
    </r>
  </si>
  <si>
    <r>
      <t xml:space="preserve">Elaborado: </t>
    </r>
    <r>
      <rPr>
        <sz val="8"/>
        <rFont val="Arial"/>
        <family val="2"/>
      </rPr>
      <t>SENATEL - DGGST, Datos a MARZO 2014</t>
    </r>
  </si>
  <si>
    <t>PARTICIPACIÓN DE MERCADO DEL  SERVICIO DE VALOR AGREGADO DE INTERNET A TRAVÉS DE ACCESO FIJO MARZO 2014</t>
  </si>
  <si>
    <t>PARTICIPACIÓN DE MERCADO DEL  SERVICIO DE VALOR AGREGADO DE INTERNET A TRAVÉS DE ACCESO MÓVIL MARZO 2014</t>
  </si>
  <si>
    <t>LEVEL 3</t>
  </si>
  <si>
    <r>
      <t xml:space="preserve">Servicio de Valor Agregado de Internet  </t>
    </r>
    <r>
      <rPr>
        <b/>
        <sz val="11"/>
        <color theme="0"/>
        <rFont val="Arial"/>
        <family val="2"/>
      </rPr>
      <t>Resumen Conexión Internacional a Marzo 2014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</si>
  <si>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Empresas con Mayor conexión Internacional a Marzo 2014</t>
    </r>
  </si>
  <si>
    <t>ETAPA E.P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</si>
</sst>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#,##0_ ;[Red]\-#,##0\ "/>
    <numFmt numFmtId="166" formatCode="_-* #,##0.00\ [$€]_-;\-* #,##0.00\ [$€]_-;_-* &quot;-&quot;??\ [$€]_-;_-@_-"/>
    <numFmt numFmtId="167" formatCode="_ * #,##0_ ;_ * \-#,##0_ ;_ * &quot;-&quot;??_ ;_ @_ "/>
    <numFmt numFmtId="168" formatCode="_(* #,##0_);_(* \(#,##0\);_(* &quot;-&quot;??_);_(@_)"/>
    <numFmt numFmtId="169" formatCode="_-* #,##0.00\ _€_-;\-* #,##0.00\ _€_-;_-* &quot;-&quot;??\ _€_-;_-@_-"/>
    <numFmt numFmtId="170" formatCode="&quot;Sí&quot;;&quot;Sí&quot;;&quot;No&quot;"/>
    <numFmt numFmtId="171" formatCode="#,##0.0"/>
    <numFmt numFmtId="172" formatCode="_-* #,##0.0000_-;\-* #,##0.0000_-;_-* &quot;-&quot;??_-;_-@_-"/>
    <numFmt numFmtId="177" formatCode="_ &quot;$&quot;\ * #,##0.00_ ;_ &quot;$&quot;\ * \-#,##0.00_ ;_ &quot;$&quot;\ * &quot;-&quot;??_ ;_ @_ 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Helv"/>
    </font>
    <font>
      <sz val="8"/>
      <name val="Helv"/>
    </font>
    <font>
      <sz val="9"/>
      <color indexed="10"/>
      <name val="Genev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Calibri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sz val="8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20">
    <xf numFmtId="0" fontId="0" fillId="0" borderId="0" applyNumberForma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14" fillId="0" borderId="0"/>
    <xf numFmtId="0" fontId="14" fillId="0" borderId="0"/>
    <xf numFmtId="166" fontId="15" fillId="0" borderId="0" applyNumberFormat="0" applyFont="0" applyFill="0" applyBorder="0" applyAlignment="0" applyProtection="0"/>
    <xf numFmtId="0" fontId="24" fillId="3" borderId="0" applyNumberFormat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5" fillId="2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23" borderId="4" applyNumberFormat="0" applyAlignment="0" applyProtection="0"/>
    <xf numFmtId="9" fontId="6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23" borderId="4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6" fillId="0" borderId="0" applyFill="0" applyBorder="0" applyAlignment="0" applyProtection="0"/>
    <xf numFmtId="3" fontId="6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49" fillId="0" borderId="0" applyFont="0" applyFill="0" applyBorder="0" applyAlignment="0" applyProtection="0"/>
    <xf numFmtId="172" fontId="50" fillId="0" borderId="0"/>
    <xf numFmtId="172" fontId="50" fillId="0" borderId="0"/>
    <xf numFmtId="0" fontId="6" fillId="0" borderId="0"/>
    <xf numFmtId="0" fontId="6" fillId="0" borderId="0"/>
    <xf numFmtId="0" fontId="6" fillId="0" borderId="0"/>
    <xf numFmtId="172" fontId="50" fillId="0" borderId="0"/>
    <xf numFmtId="37" fontId="49" fillId="0" borderId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51" fillId="0" borderId="0"/>
    <xf numFmtId="0" fontId="3" fillId="0" borderId="0"/>
    <xf numFmtId="0" fontId="6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4" fillId="3" borderId="0" applyNumberFormat="0" applyBorder="0" applyAlignment="0" applyProtection="0"/>
    <xf numFmtId="164" fontId="6" fillId="0" borderId="0" applyFont="0" applyFill="0" applyBorder="0" applyAlignment="0" applyProtection="0"/>
    <xf numFmtId="0" fontId="25" fillId="22" borderId="0" applyNumberFormat="0" applyBorder="0" applyAlignment="0" applyProtection="0"/>
    <xf numFmtId="0" fontId="6" fillId="23" borderId="4" applyNumberFormat="0" applyAlignment="0" applyProtection="0"/>
    <xf numFmtId="9" fontId="6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7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4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65" fillId="39" borderId="0" applyNumberFormat="0" applyBorder="0" applyAlignment="0" applyProtection="0"/>
    <xf numFmtId="0" fontId="66" fillId="40" borderId="0" applyNumberFormat="0" applyBorder="0" applyAlignment="0" applyProtection="0"/>
    <xf numFmtId="0" fontId="67" fillId="41" borderId="0" applyNumberFormat="0" applyBorder="0" applyAlignment="0" applyProtection="0"/>
    <xf numFmtId="0" fontId="68" fillId="42" borderId="41" applyNumberFormat="0" applyAlignment="0" applyProtection="0"/>
    <xf numFmtId="0" fontId="69" fillId="43" borderId="42" applyNumberFormat="0" applyAlignment="0" applyProtection="0"/>
    <xf numFmtId="0" fontId="70" fillId="43" borderId="41" applyNumberFormat="0" applyAlignment="0" applyProtection="0"/>
    <xf numFmtId="0" fontId="71" fillId="0" borderId="43" applyNumberFormat="0" applyFill="0" applyAlignment="0" applyProtection="0"/>
    <xf numFmtId="0" fontId="43" fillId="44" borderId="44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0" fillId="0" borderId="46" applyNumberFormat="0" applyFill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4" fillId="57" borderId="0" applyNumberFormat="0" applyBorder="0" applyAlignment="0" applyProtection="0"/>
    <xf numFmtId="0" fontId="5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54" fillId="69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59" fillId="0" borderId="0"/>
    <xf numFmtId="0" fontId="1" fillId="0" borderId="0"/>
    <xf numFmtId="0" fontId="1" fillId="45" borderId="45" applyNumberFormat="0" applyFont="0" applyAlignment="0" applyProtection="0"/>
    <xf numFmtId="0" fontId="59" fillId="0" borderId="0"/>
    <xf numFmtId="0" fontId="5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5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74" fillId="0" borderId="0"/>
    <xf numFmtId="164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59" fillId="0" borderId="0"/>
    <xf numFmtId="0" fontId="1" fillId="0" borderId="0"/>
    <xf numFmtId="0" fontId="59" fillId="0" borderId="0" applyNumberFormat="0" applyFill="0" applyBorder="0" applyAlignment="0" applyProtection="0"/>
    <xf numFmtId="0" fontId="1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5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8">
    <xf numFmtId="0" fontId="0" fillId="0" borderId="0" xfId="0"/>
    <xf numFmtId="0" fontId="8" fillId="24" borderId="0" xfId="22" applyFont="1" applyFill="1" applyBorder="1" applyAlignment="1"/>
    <xf numFmtId="0" fontId="9" fillId="24" borderId="0" xfId="22" applyFont="1" applyFill="1" applyBorder="1"/>
    <xf numFmtId="0" fontId="9" fillId="24" borderId="0" xfId="22" applyFont="1" applyFill="1"/>
    <xf numFmtId="1" fontId="9" fillId="24" borderId="0" xfId="22" applyNumberFormat="1" applyFont="1" applyFill="1"/>
    <xf numFmtId="17" fontId="9" fillId="24" borderId="0" xfId="42" applyNumberFormat="1" applyFont="1" applyFill="1" applyBorder="1" applyAlignment="1">
      <alignment horizontal="center"/>
    </xf>
    <xf numFmtId="0" fontId="9" fillId="24" borderId="0" xfId="42" applyFont="1" applyFill="1" applyBorder="1" applyAlignment="1">
      <alignment horizontal="center"/>
    </xf>
    <xf numFmtId="0" fontId="9" fillId="0" borderId="0" xfId="22" applyFont="1" applyFill="1" applyBorder="1"/>
    <xf numFmtId="0" fontId="11" fillId="24" borderId="0" xfId="22" applyFont="1" applyFill="1"/>
    <xf numFmtId="165" fontId="9" fillId="24" borderId="0" xfId="43" applyNumberFormat="1" applyFont="1" applyFill="1" applyBorder="1" applyAlignment="1">
      <alignment horizontal="center"/>
    </xf>
    <xf numFmtId="0" fontId="10" fillId="24" borderId="0" xfId="22" applyFont="1" applyFill="1"/>
    <xf numFmtId="165" fontId="10" fillId="24" borderId="0" xfId="22" applyNumberFormat="1" applyFont="1" applyFill="1"/>
    <xf numFmtId="17" fontId="34" fillId="24" borderId="0" xfId="43" applyNumberFormat="1" applyFont="1" applyFill="1" applyBorder="1" applyAlignment="1">
      <alignment horizontal="center"/>
    </xf>
    <xf numFmtId="3" fontId="34" fillId="24" borderId="0" xfId="43" applyNumberFormat="1" applyFont="1" applyFill="1" applyBorder="1" applyAlignment="1">
      <alignment horizontal="center"/>
    </xf>
    <xf numFmtId="165" fontId="9" fillId="24" borderId="0" xfId="22" applyNumberFormat="1" applyFont="1" applyFill="1" applyBorder="1"/>
    <xf numFmtId="17" fontId="36" fillId="24" borderId="0" xfId="43" applyNumberFormat="1" applyFont="1" applyFill="1" applyBorder="1" applyAlignment="1"/>
    <xf numFmtId="0" fontId="7" fillId="24" borderId="0" xfId="22" applyFont="1" applyFill="1" applyAlignment="1">
      <alignment vertical="center"/>
    </xf>
    <xf numFmtId="167" fontId="9" fillId="24" borderId="0" xfId="22" applyNumberFormat="1" applyFont="1" applyFill="1"/>
    <xf numFmtId="167" fontId="9" fillId="24" borderId="0" xfId="39" applyNumberFormat="1" applyFont="1" applyFill="1" applyBorder="1"/>
    <xf numFmtId="3" fontId="39" fillId="26" borderId="10" xfId="43" applyNumberFormat="1" applyFont="1" applyFill="1" applyBorder="1" applyAlignment="1">
      <alignment horizontal="center"/>
    </xf>
    <xf numFmtId="0" fontId="9" fillId="26" borderId="0" xfId="22" applyFont="1" applyFill="1" applyBorder="1"/>
    <xf numFmtId="0" fontId="13" fillId="0" borderId="10" xfId="0" applyFont="1" applyBorder="1"/>
    <xf numFmtId="0" fontId="9" fillId="26" borderId="0" xfId="22" applyFont="1" applyFill="1"/>
    <xf numFmtId="17" fontId="13" fillId="24" borderId="0" xfId="43" applyNumberFormat="1" applyFont="1" applyFill="1" applyBorder="1" applyAlignment="1">
      <alignment horizontal="left"/>
    </xf>
    <xf numFmtId="17" fontId="13" fillId="24" borderId="0" xfId="43" applyNumberFormat="1" applyFont="1" applyFill="1" applyBorder="1" applyAlignment="1"/>
    <xf numFmtId="0" fontId="13" fillId="24" borderId="0" xfId="22" applyFont="1" applyFill="1"/>
    <xf numFmtId="167" fontId="39" fillId="26" borderId="10" xfId="39" applyNumberFormat="1" applyFont="1" applyFill="1" applyBorder="1" applyAlignment="1">
      <alignment horizontal="center"/>
    </xf>
    <xf numFmtId="1" fontId="10" fillId="24" borderId="0" xfId="22" applyNumberFormat="1" applyFont="1" applyFill="1"/>
    <xf numFmtId="17" fontId="7" fillId="24" borderId="0" xfId="43" applyNumberFormat="1" applyFont="1" applyFill="1" applyBorder="1" applyAlignment="1"/>
    <xf numFmtId="10" fontId="13" fillId="0" borderId="10" xfId="45" applyNumberFormat="1" applyFont="1" applyBorder="1"/>
    <xf numFmtId="0" fontId="38" fillId="24" borderId="0" xfId="22" applyFont="1" applyFill="1"/>
    <xf numFmtId="9" fontId="36" fillId="26" borderId="0" xfId="45" applyFont="1" applyFill="1" applyBorder="1"/>
    <xf numFmtId="0" fontId="36" fillId="27" borderId="16" xfId="0" applyFont="1" applyFill="1" applyBorder="1"/>
    <xf numFmtId="10" fontId="36" fillId="27" borderId="17" xfId="45" applyNumberFormat="1" applyFont="1" applyFill="1" applyBorder="1"/>
    <xf numFmtId="0" fontId="36" fillId="24" borderId="0" xfId="22" applyFont="1" applyFill="1"/>
    <xf numFmtId="0" fontId="41" fillId="28" borderId="15" xfId="0" applyFont="1" applyFill="1" applyBorder="1"/>
    <xf numFmtId="167" fontId="41" fillId="28" borderId="15" xfId="40" applyNumberFormat="1" applyFont="1" applyFill="1" applyBorder="1"/>
    <xf numFmtId="9" fontId="41" fillId="28" borderId="10" xfId="45" applyFont="1" applyFill="1" applyBorder="1"/>
    <xf numFmtId="10" fontId="10" fillId="0" borderId="0" xfId="45" applyNumberFormat="1" applyFont="1" applyFill="1" applyBorder="1" applyAlignment="1">
      <alignment horizontal="center"/>
    </xf>
    <xf numFmtId="10" fontId="39" fillId="26" borderId="10" xfId="45" applyNumberFormat="1" applyFont="1" applyFill="1" applyBorder="1" applyAlignment="1">
      <alignment horizontal="center"/>
    </xf>
    <xf numFmtId="10" fontId="9" fillId="0" borderId="10" xfId="57" applyNumberFormat="1" applyFont="1" applyFill="1" applyBorder="1"/>
    <xf numFmtId="17" fontId="39" fillId="26" borderId="10" xfId="43" applyNumberFormat="1" applyFont="1" applyFill="1" applyBorder="1" applyAlignment="1">
      <alignment horizontal="center"/>
    </xf>
    <xf numFmtId="0" fontId="9" fillId="24" borderId="0" xfId="55" applyFont="1" applyFill="1"/>
    <xf numFmtId="0" fontId="9" fillId="24" borderId="0" xfId="58" applyFont="1" applyFill="1"/>
    <xf numFmtId="0" fontId="8" fillId="24" borderId="0" xfId="22" applyFont="1" applyFill="1"/>
    <xf numFmtId="0" fontId="0" fillId="0" borderId="0" xfId="0"/>
    <xf numFmtId="0" fontId="9" fillId="24" borderId="0" xfId="58" applyFont="1" applyFill="1"/>
    <xf numFmtId="0" fontId="8" fillId="24" borderId="0" xfId="58" applyFont="1" applyFill="1" applyBorder="1" applyAlignment="1"/>
    <xf numFmtId="0" fontId="9" fillId="24" borderId="0" xfId="58" applyFont="1" applyFill="1" applyBorder="1"/>
    <xf numFmtId="1" fontId="9" fillId="24" borderId="0" xfId="58" applyNumberFormat="1" applyFont="1" applyFill="1"/>
    <xf numFmtId="167" fontId="0" fillId="0" borderId="10" xfId="60" applyNumberFormat="1" applyFont="1" applyBorder="1" applyAlignment="1">
      <alignment horizontal="center" vertical="center"/>
    </xf>
    <xf numFmtId="2" fontId="6" fillId="0" borderId="10" xfId="59" applyNumberFormat="1" applyBorder="1" applyAlignment="1">
      <alignment horizontal="right" vertical="center"/>
    </xf>
    <xf numFmtId="17" fontId="36" fillId="24" borderId="0" xfId="43" applyNumberFormat="1" applyFont="1" applyFill="1" applyBorder="1" applyAlignment="1">
      <alignment wrapText="1"/>
    </xf>
    <xf numFmtId="0" fontId="10" fillId="0" borderId="10" xfId="55" applyFont="1" applyBorder="1" applyAlignment="1">
      <alignment wrapText="1"/>
    </xf>
    <xf numFmtId="0" fontId="9" fillId="24" borderId="10" xfId="22" applyFont="1" applyFill="1" applyBorder="1"/>
    <xf numFmtId="0" fontId="10" fillId="0" borderId="10" xfId="55" applyFont="1" applyFill="1" applyBorder="1" applyAlignment="1">
      <alignment wrapText="1"/>
    </xf>
    <xf numFmtId="0" fontId="44" fillId="26" borderId="0" xfId="22" applyFont="1" applyFill="1" applyBorder="1"/>
    <xf numFmtId="0" fontId="45" fillId="26" borderId="0" xfId="0" applyFont="1" applyFill="1" applyBorder="1"/>
    <xf numFmtId="3" fontId="45" fillId="26" borderId="0" xfId="0" applyNumberFormat="1" applyFont="1" applyFill="1" applyBorder="1" applyAlignment="1">
      <alignment horizontal="right" vertical="center"/>
    </xf>
    <xf numFmtId="0" fontId="44" fillId="24" borderId="0" xfId="22" applyFont="1" applyFill="1"/>
    <xf numFmtId="0" fontId="44" fillId="26" borderId="0" xfId="22" applyFont="1" applyFill="1"/>
    <xf numFmtId="3" fontId="6" fillId="0" borderId="10" xfId="43" applyNumberFormat="1" applyFont="1" applyFill="1" applyBorder="1" applyAlignment="1">
      <alignment horizontal="center"/>
    </xf>
    <xf numFmtId="0" fontId="43" fillId="33" borderId="0" xfId="0" applyFont="1" applyFill="1" applyBorder="1" applyAlignment="1">
      <alignment horizontal="center"/>
    </xf>
    <xf numFmtId="3" fontId="9" fillId="24" borderId="10" xfId="22" applyNumberFormat="1" applyFont="1" applyFill="1" applyBorder="1"/>
    <xf numFmtId="49" fontId="6" fillId="24" borderId="0" xfId="22" applyNumberFormat="1" applyFont="1" applyFill="1" applyBorder="1" applyAlignment="1">
      <alignment horizontal="center"/>
    </xf>
    <xf numFmtId="0" fontId="6" fillId="24" borderId="0" xfId="22" applyNumberFormat="1" applyFont="1" applyFill="1" applyBorder="1" applyAlignment="1">
      <alignment horizontal="center"/>
    </xf>
    <xf numFmtId="0" fontId="8" fillId="26" borderId="0" xfId="54" applyFont="1" applyFill="1" applyBorder="1"/>
    <xf numFmtId="167" fontId="8" fillId="26" borderId="0" xfId="54" applyNumberFormat="1" applyFont="1" applyFill="1" applyBorder="1"/>
    <xf numFmtId="167" fontId="8" fillId="26" borderId="0" xfId="55" applyNumberFormat="1" applyFont="1" applyFill="1" applyBorder="1"/>
    <xf numFmtId="0" fontId="46" fillId="26" borderId="0" xfId="0" applyFont="1" applyFill="1"/>
    <xf numFmtId="0" fontId="0" fillId="26" borderId="0" xfId="0" applyFill="1"/>
    <xf numFmtId="0" fontId="9" fillId="26" borderId="0" xfId="55" applyFont="1" applyFill="1"/>
    <xf numFmtId="3" fontId="9" fillId="24" borderId="0" xfId="22" applyNumberFormat="1" applyFont="1" applyFill="1"/>
    <xf numFmtId="17" fontId="9" fillId="24" borderId="0" xfId="58" applyNumberFormat="1" applyFont="1" applyFill="1" applyBorder="1" applyAlignment="1">
      <alignment horizontal="center"/>
    </xf>
    <xf numFmtId="0" fontId="9" fillId="24" borderId="0" xfId="58" applyFont="1" applyFill="1" applyBorder="1" applyAlignment="1">
      <alignment horizontal="center"/>
    </xf>
    <xf numFmtId="17" fontId="36" fillId="24" borderId="0" xfId="43" applyNumberFormat="1" applyFont="1" applyFill="1" applyBorder="1" applyAlignment="1">
      <alignment horizontal="left"/>
    </xf>
    <xf numFmtId="17" fontId="13" fillId="24" borderId="0" xfId="43" applyNumberFormat="1" applyFont="1" applyFill="1" applyBorder="1" applyAlignment="1">
      <alignment horizontal="left"/>
    </xf>
    <xf numFmtId="167" fontId="6" fillId="0" borderId="10" xfId="39" applyNumberFormat="1" applyFont="1" applyFill="1" applyBorder="1" applyAlignment="1">
      <alignment horizontal="center"/>
    </xf>
    <xf numFmtId="3" fontId="6" fillId="24" borderId="10" xfId="43" applyNumberFormat="1" applyFont="1" applyFill="1" applyBorder="1" applyAlignment="1">
      <alignment horizontal="center"/>
    </xf>
    <xf numFmtId="10" fontId="6" fillId="24" borderId="10" xfId="45" applyNumberFormat="1" applyFont="1" applyFill="1" applyBorder="1" applyAlignment="1">
      <alignment horizontal="center"/>
    </xf>
    <xf numFmtId="10" fontId="6" fillId="0" borderId="10" xfId="45" applyNumberFormat="1" applyFont="1" applyFill="1" applyBorder="1" applyAlignment="1">
      <alignment horizontal="center"/>
    </xf>
    <xf numFmtId="0" fontId="47" fillId="24" borderId="0" xfId="22" applyFont="1" applyFill="1"/>
    <xf numFmtId="0" fontId="47" fillId="24" borderId="0" xfId="22" applyFont="1" applyFill="1" applyAlignment="1">
      <alignment horizontal="left" wrapText="1"/>
    </xf>
    <xf numFmtId="0" fontId="47" fillId="24" borderId="0" xfId="22" applyFont="1" applyFill="1" applyAlignment="1">
      <alignment horizontal="left"/>
    </xf>
    <xf numFmtId="17" fontId="48" fillId="24" borderId="0" xfId="43" applyNumberFormat="1" applyFont="1" applyFill="1" applyBorder="1" applyAlignment="1">
      <alignment wrapText="1"/>
    </xf>
    <xf numFmtId="0" fontId="36" fillId="26" borderId="0" xfId="0" applyFont="1" applyFill="1" applyBorder="1"/>
    <xf numFmtId="10" fontId="36" fillId="26" borderId="0" xfId="45" applyNumberFormat="1" applyFont="1" applyFill="1" applyBorder="1"/>
    <xf numFmtId="0" fontId="9" fillId="35" borderId="0" xfId="22" applyFont="1" applyFill="1"/>
    <xf numFmtId="0" fontId="6" fillId="0" borderId="10" xfId="43" applyFont="1" applyFill="1" applyBorder="1" applyAlignment="1">
      <alignment horizontal="center"/>
    </xf>
    <xf numFmtId="17" fontId="6" fillId="0" borderId="10" xfId="43" applyNumberFormat="1" applyFont="1" applyFill="1" applyBorder="1" applyAlignment="1">
      <alignment horizontal="center"/>
    </xf>
    <xf numFmtId="0" fontId="52" fillId="36" borderId="29" xfId="43" applyFont="1" applyFill="1" applyBorder="1" applyAlignment="1">
      <alignment vertical="center" wrapText="1"/>
    </xf>
    <xf numFmtId="0" fontId="52" fillId="37" borderId="15" xfId="43" applyFont="1" applyFill="1" applyBorder="1" applyAlignment="1">
      <alignment horizontal="center" vertical="center" wrapText="1"/>
    </xf>
    <xf numFmtId="0" fontId="9" fillId="37" borderId="35" xfId="22" applyFont="1" applyFill="1" applyBorder="1"/>
    <xf numFmtId="0" fontId="9" fillId="37" borderId="27" xfId="22" applyFont="1" applyFill="1" applyBorder="1"/>
    <xf numFmtId="0" fontId="52" fillId="36" borderId="30" xfId="43" applyFont="1" applyFill="1" applyBorder="1" applyAlignment="1">
      <alignment vertical="center" wrapText="1"/>
    </xf>
    <xf numFmtId="0" fontId="9" fillId="36" borderId="30" xfId="22" applyFont="1" applyFill="1" applyBorder="1" applyAlignment="1">
      <alignment wrapText="1"/>
    </xf>
    <xf numFmtId="0" fontId="9" fillId="36" borderId="28" xfId="22" applyFont="1" applyFill="1" applyBorder="1" applyAlignment="1">
      <alignment wrapText="1"/>
    </xf>
    <xf numFmtId="0" fontId="6" fillId="24" borderId="0" xfId="22" applyFont="1" applyFill="1"/>
    <xf numFmtId="0" fontId="7" fillId="24" borderId="0" xfId="22" applyFont="1" applyFill="1"/>
    <xf numFmtId="10" fontId="55" fillId="24" borderId="0" xfId="45" applyNumberFormat="1" applyFont="1" applyFill="1" applyBorder="1" applyAlignment="1">
      <alignment horizontal="center"/>
    </xf>
    <xf numFmtId="10" fontId="13" fillId="24" borderId="0" xfId="45" applyNumberFormat="1" applyFont="1" applyFill="1" applyBorder="1" applyAlignment="1">
      <alignment horizontal="center"/>
    </xf>
    <xf numFmtId="165" fontId="6" fillId="26" borderId="10" xfId="43" applyNumberFormat="1" applyFont="1" applyFill="1" applyBorder="1" applyAlignment="1">
      <alignment horizontal="center"/>
    </xf>
    <xf numFmtId="165" fontId="39" fillId="26" borderId="10" xfId="43" applyNumberFormat="1" applyFont="1" applyFill="1" applyBorder="1" applyAlignment="1">
      <alignment horizontal="center"/>
    </xf>
    <xf numFmtId="0" fontId="6" fillId="26" borderId="10" xfId="43" applyFont="1" applyFill="1" applyBorder="1" applyAlignment="1">
      <alignment horizontal="center"/>
    </xf>
    <xf numFmtId="17" fontId="6" fillId="26" borderId="10" xfId="43" applyNumberFormat="1" applyFont="1" applyFill="1" applyBorder="1" applyAlignment="1">
      <alignment horizontal="center"/>
    </xf>
    <xf numFmtId="0" fontId="52" fillId="37" borderId="10" xfId="43" applyFont="1" applyFill="1" applyBorder="1" applyAlignment="1">
      <alignment horizontal="center" vertical="center" wrapText="1"/>
    </xf>
    <xf numFmtId="0" fontId="9" fillId="36" borderId="30" xfId="22" applyFont="1" applyFill="1" applyBorder="1"/>
    <xf numFmtId="0" fontId="9" fillId="36" borderId="28" xfId="22" applyFont="1" applyFill="1" applyBorder="1"/>
    <xf numFmtId="0" fontId="52" fillId="37" borderId="10" xfId="0" applyFont="1" applyFill="1" applyBorder="1" applyAlignment="1">
      <alignment horizontal="center" vertical="center"/>
    </xf>
    <xf numFmtId="0" fontId="52" fillId="37" borderId="10" xfId="0" applyFont="1" applyFill="1" applyBorder="1" applyAlignment="1">
      <alignment horizontal="center" vertical="center" wrapText="1"/>
    </xf>
    <xf numFmtId="0" fontId="6" fillId="0" borderId="10" xfId="22" applyFont="1" applyBorder="1" applyAlignment="1">
      <alignment wrapText="1"/>
    </xf>
    <xf numFmtId="167" fontId="6" fillId="24" borderId="10" xfId="39" applyNumberFormat="1" applyFont="1" applyFill="1" applyBorder="1"/>
    <xf numFmtId="10" fontId="6" fillId="24" borderId="10" xfId="45" applyNumberFormat="1" applyFont="1" applyFill="1" applyBorder="1"/>
    <xf numFmtId="0" fontId="6" fillId="0" borderId="10" xfId="22" applyFont="1" applyFill="1" applyBorder="1" applyAlignment="1">
      <alignment wrapText="1"/>
    </xf>
    <xf numFmtId="167" fontId="6" fillId="30" borderId="10" xfId="22" applyNumberFormat="1" applyFont="1" applyFill="1" applyBorder="1"/>
    <xf numFmtId="0" fontId="7" fillId="38" borderId="10" xfId="0" applyFont="1" applyFill="1" applyBorder="1"/>
    <xf numFmtId="167" fontId="7" fillId="38" borderId="10" xfId="0" applyNumberFormat="1" applyFont="1" applyFill="1" applyBorder="1"/>
    <xf numFmtId="167" fontId="7" fillId="38" borderId="10" xfId="22" applyNumberFormat="1" applyFont="1" applyFill="1" applyBorder="1"/>
    <xf numFmtId="10" fontId="7" fillId="38" borderId="10" xfId="45" applyNumberFormat="1" applyFont="1" applyFill="1" applyBorder="1"/>
    <xf numFmtId="167" fontId="7" fillId="38" borderId="10" xfId="39" applyNumberFormat="1" applyFont="1" applyFill="1" applyBorder="1"/>
    <xf numFmtId="0" fontId="9" fillId="35" borderId="32" xfId="22" applyFont="1" applyFill="1" applyBorder="1"/>
    <xf numFmtId="0" fontId="9" fillId="35" borderId="33" xfId="22" applyFont="1" applyFill="1" applyBorder="1"/>
    <xf numFmtId="0" fontId="9" fillId="35" borderId="35" xfId="22" applyFont="1" applyFill="1" applyBorder="1"/>
    <xf numFmtId="0" fontId="9" fillId="35" borderId="27" xfId="22" applyFont="1" applyFill="1" applyBorder="1"/>
    <xf numFmtId="0" fontId="6" fillId="0" borderId="10" xfId="0" applyFont="1" applyBorder="1"/>
    <xf numFmtId="10" fontId="6" fillId="0" borderId="10" xfId="45" applyNumberFormat="1" applyFont="1" applyFill="1" applyBorder="1"/>
    <xf numFmtId="10" fontId="6" fillId="0" borderId="10" xfId="57" applyNumberFormat="1" applyFont="1" applyFill="1" applyBorder="1"/>
    <xf numFmtId="167" fontId="6" fillId="24" borderId="10" xfId="56" applyNumberFormat="1" applyFont="1" applyFill="1" applyBorder="1"/>
    <xf numFmtId="167" fontId="9" fillId="30" borderId="10" xfId="56" applyNumberFormat="1" applyFont="1" applyFill="1" applyBorder="1"/>
    <xf numFmtId="0" fontId="6" fillId="0" borderId="10" xfId="55" applyFont="1" applyBorder="1" applyAlignment="1">
      <alignment wrapText="1"/>
    </xf>
    <xf numFmtId="0" fontId="6" fillId="24" borderId="10" xfId="22" applyFont="1" applyFill="1" applyBorder="1"/>
    <xf numFmtId="167" fontId="6" fillId="30" borderId="10" xfId="56" applyNumberFormat="1" applyFont="1" applyFill="1" applyBorder="1"/>
    <xf numFmtId="0" fontId="6" fillId="0" borderId="10" xfId="55" applyFont="1" applyFill="1" applyBorder="1" applyAlignment="1">
      <alignment wrapText="1"/>
    </xf>
    <xf numFmtId="3" fontId="6" fillId="24" borderId="10" xfId="22" applyNumberFormat="1" applyFont="1" applyFill="1" applyBorder="1"/>
    <xf numFmtId="0" fontId="52" fillId="37" borderId="14" xfId="43" applyFont="1" applyFill="1" applyBorder="1" applyAlignment="1">
      <alignment horizontal="center" vertical="center" wrapText="1"/>
    </xf>
    <xf numFmtId="0" fontId="52" fillId="37" borderId="18" xfId="43" applyFont="1" applyFill="1" applyBorder="1" applyAlignment="1">
      <alignment horizontal="center" vertical="center" wrapText="1"/>
    </xf>
    <xf numFmtId="3" fontId="6" fillId="0" borderId="10" xfId="22" applyNumberFormat="1" applyFont="1" applyFill="1" applyBorder="1" applyAlignment="1">
      <alignment horizontal="center"/>
    </xf>
    <xf numFmtId="1" fontId="6" fillId="24" borderId="10" xfId="43" applyNumberFormat="1" applyFont="1" applyFill="1" applyBorder="1" applyAlignment="1">
      <alignment horizontal="center"/>
    </xf>
    <xf numFmtId="3" fontId="6" fillId="26" borderId="10" xfId="43" applyNumberFormat="1" applyFont="1" applyFill="1" applyBorder="1" applyAlignment="1">
      <alignment horizontal="center"/>
    </xf>
    <xf numFmtId="0" fontId="52" fillId="37" borderId="11" xfId="0" applyFont="1" applyFill="1" applyBorder="1" applyAlignment="1">
      <alignment horizontal="center" vertical="center"/>
    </xf>
    <xf numFmtId="0" fontId="52" fillId="37" borderId="12" xfId="0" applyFont="1" applyFill="1" applyBorder="1" applyAlignment="1">
      <alignment horizontal="center" vertical="center" wrapText="1"/>
    </xf>
    <xf numFmtId="0" fontId="52" fillId="37" borderId="13" xfId="0" applyFont="1" applyFill="1" applyBorder="1" applyAlignment="1">
      <alignment horizontal="center" vertical="center" wrapText="1"/>
    </xf>
    <xf numFmtId="167" fontId="6" fillId="30" borderId="10" xfId="39" applyNumberFormat="1" applyFont="1" applyFill="1" applyBorder="1"/>
    <xf numFmtId="0" fontId="52" fillId="37" borderId="10" xfId="54" applyFont="1" applyFill="1" applyBorder="1" applyAlignment="1">
      <alignment horizontal="center" vertical="center"/>
    </xf>
    <xf numFmtId="0" fontId="52" fillId="37" borderId="10" xfId="54" applyFont="1" applyFill="1" applyBorder="1" applyAlignment="1">
      <alignment horizontal="center" vertical="center" wrapText="1"/>
    </xf>
    <xf numFmtId="0" fontId="7" fillId="38" borderId="10" xfId="54" applyFont="1" applyFill="1" applyBorder="1"/>
    <xf numFmtId="167" fontId="7" fillId="38" borderId="10" xfId="54" applyNumberFormat="1" applyFont="1" applyFill="1" applyBorder="1"/>
    <xf numFmtId="167" fontId="7" fillId="38" borderId="10" xfId="55" applyNumberFormat="1" applyFont="1" applyFill="1" applyBorder="1"/>
    <xf numFmtId="10" fontId="7" fillId="38" borderId="10" xfId="57" applyNumberFormat="1" applyFont="1" applyFill="1" applyBorder="1"/>
    <xf numFmtId="167" fontId="7" fillId="38" borderId="10" xfId="56" applyNumberFormat="1" applyFont="1" applyFill="1" applyBorder="1"/>
    <xf numFmtId="167" fontId="6" fillId="0" borderId="10" xfId="40" applyNumberFormat="1" applyFont="1" applyFill="1" applyBorder="1"/>
    <xf numFmtId="167" fontId="6" fillId="30" borderId="10" xfId="40" applyNumberFormat="1" applyFont="1" applyFill="1" applyBorder="1"/>
    <xf numFmtId="0" fontId="52" fillId="37" borderId="10" xfId="55" applyFont="1" applyFill="1" applyBorder="1" applyAlignment="1">
      <alignment horizontal="center" vertical="center" wrapText="1"/>
    </xf>
    <xf numFmtId="0" fontId="52" fillId="37" borderId="10" xfId="55" applyFont="1" applyFill="1" applyBorder="1" applyAlignment="1">
      <alignment horizontal="center" vertical="center"/>
    </xf>
    <xf numFmtId="167" fontId="6" fillId="0" borderId="10" xfId="39" applyNumberFormat="1" applyFont="1" applyBorder="1" applyAlignment="1">
      <alignment wrapText="1"/>
    </xf>
    <xf numFmtId="0" fontId="7" fillId="27" borderId="10" xfId="54" applyFont="1" applyFill="1" applyBorder="1"/>
    <xf numFmtId="167" fontId="7" fillId="27" borderId="10" xfId="54" applyNumberFormat="1" applyFont="1" applyFill="1" applyBorder="1"/>
    <xf numFmtId="167" fontId="7" fillId="27" borderId="10" xfId="55" applyNumberFormat="1" applyFont="1" applyFill="1" applyBorder="1"/>
    <xf numFmtId="0" fontId="6" fillId="24" borderId="0" xfId="55" applyFont="1" applyFill="1"/>
    <xf numFmtId="167" fontId="7" fillId="34" borderId="10" xfId="55" applyNumberFormat="1" applyFont="1" applyFill="1" applyBorder="1"/>
    <xf numFmtId="0" fontId="53" fillId="35" borderId="31" xfId="63" applyFont="1" applyFill="1" applyBorder="1" applyAlignment="1">
      <alignment horizontal="left" vertical="center" wrapText="1"/>
    </xf>
    <xf numFmtId="0" fontId="36" fillId="24" borderId="0" xfId="22" applyFont="1" applyFill="1" applyAlignment="1">
      <alignment vertical="center"/>
    </xf>
    <xf numFmtId="0" fontId="9" fillId="35" borderId="37" xfId="22" applyFont="1" applyFill="1" applyBorder="1"/>
    <xf numFmtId="0" fontId="52" fillId="37" borderId="13" xfId="22" applyFont="1" applyFill="1" applyBorder="1" applyAlignment="1">
      <alignment horizontal="center" vertical="center" wrapText="1"/>
    </xf>
    <xf numFmtId="3" fontId="6" fillId="32" borderId="10" xfId="0" applyNumberFormat="1" applyFont="1" applyFill="1" applyBorder="1"/>
    <xf numFmtId="0" fontId="52" fillId="28" borderId="24" xfId="22" applyFont="1" applyFill="1" applyBorder="1"/>
    <xf numFmtId="167" fontId="52" fillId="28" borderId="25" xfId="22" applyNumberFormat="1" applyFont="1" applyFill="1" applyBorder="1"/>
    <xf numFmtId="10" fontId="52" fillId="28" borderId="26" xfId="22" applyNumberFormat="1" applyFont="1" applyFill="1" applyBorder="1"/>
    <xf numFmtId="0" fontId="41" fillId="37" borderId="10" xfId="0" applyFont="1" applyFill="1" applyBorder="1" applyAlignment="1">
      <alignment horizontal="center" vertical="center" wrapText="1"/>
    </xf>
    <xf numFmtId="0" fontId="0" fillId="36" borderId="35" xfId="0" applyFill="1" applyBorder="1"/>
    <xf numFmtId="0" fontId="52" fillId="35" borderId="27" xfId="43" applyFont="1" applyFill="1" applyBorder="1" applyAlignment="1">
      <alignment vertical="center" wrapText="1"/>
    </xf>
    <xf numFmtId="0" fontId="0" fillId="35" borderId="35" xfId="0" applyFill="1" applyBorder="1"/>
    <xf numFmtId="2" fontId="6" fillId="0" borderId="10" xfId="59" applyNumberFormat="1" applyBorder="1" applyAlignment="1">
      <alignment vertical="center"/>
    </xf>
    <xf numFmtId="0" fontId="0" fillId="35" borderId="27" xfId="0" applyFill="1" applyBorder="1"/>
    <xf numFmtId="0" fontId="6" fillId="0" borderId="10" xfId="59" applyFont="1" applyBorder="1" applyAlignment="1">
      <alignment horizontal="right" vertical="center" wrapText="1"/>
    </xf>
    <xf numFmtId="164" fontId="0" fillId="0" borderId="10" xfId="39" applyFont="1" applyBorder="1" applyAlignment="1">
      <alignment vertical="center"/>
    </xf>
    <xf numFmtId="0" fontId="0" fillId="35" borderId="33" xfId="0" applyFill="1" applyBorder="1"/>
    <xf numFmtId="164" fontId="7" fillId="30" borderId="10" xfId="39" applyFont="1" applyFill="1" applyBorder="1" applyAlignment="1">
      <alignment vertical="center"/>
    </xf>
    <xf numFmtId="0" fontId="0" fillId="35" borderId="32" xfId="0" applyFill="1" applyBorder="1"/>
    <xf numFmtId="0" fontId="0" fillId="36" borderId="27" xfId="0" applyFill="1" applyBorder="1"/>
    <xf numFmtId="0" fontId="52" fillId="35" borderId="32" xfId="63" applyFont="1" applyFill="1" applyBorder="1" applyAlignment="1">
      <alignment vertical="center" wrapText="1"/>
    </xf>
    <xf numFmtId="0" fontId="52" fillId="35" borderId="33" xfId="63" applyFont="1" applyFill="1" applyBorder="1" applyAlignment="1">
      <alignment vertical="center" wrapText="1"/>
    </xf>
    <xf numFmtId="0" fontId="52" fillId="35" borderId="34" xfId="43" applyFont="1" applyFill="1" applyBorder="1" applyAlignment="1">
      <alignment vertical="center" wrapText="1"/>
    </xf>
    <xf numFmtId="0" fontId="52" fillId="35" borderId="35" xfId="43" applyFont="1" applyFill="1" applyBorder="1" applyAlignment="1">
      <alignment vertical="center" wrapText="1"/>
    </xf>
    <xf numFmtId="0" fontId="6" fillId="0" borderId="10" xfId="59" applyBorder="1"/>
    <xf numFmtId="0" fontId="6" fillId="0" borderId="10" xfId="59" applyFont="1" applyBorder="1" applyAlignment="1">
      <alignment horizontal="center" vertical="center"/>
    </xf>
    <xf numFmtId="0" fontId="6" fillId="0" borderId="10" xfId="59" applyBorder="1" applyAlignment="1">
      <alignment horizontal="center"/>
    </xf>
    <xf numFmtId="168" fontId="6" fillId="26" borderId="10" xfId="69" applyNumberFormat="1" applyFont="1" applyFill="1" applyBorder="1"/>
    <xf numFmtId="0" fontId="9" fillId="35" borderId="0" xfId="58" applyFont="1" applyFill="1" applyBorder="1"/>
    <xf numFmtId="0" fontId="9" fillId="35" borderId="33" xfId="58" applyFont="1" applyFill="1" applyBorder="1"/>
    <xf numFmtId="0" fontId="9" fillId="35" borderId="37" xfId="58" applyFont="1" applyFill="1" applyBorder="1"/>
    <xf numFmtId="0" fontId="9" fillId="35" borderId="27" xfId="58" applyFont="1" applyFill="1" applyBorder="1"/>
    <xf numFmtId="0" fontId="53" fillId="35" borderId="31" xfId="63" applyFont="1" applyFill="1" applyBorder="1" applyAlignment="1">
      <alignment vertical="center" wrapText="1"/>
    </xf>
    <xf numFmtId="0" fontId="53" fillId="35" borderId="32" xfId="63" applyFont="1" applyFill="1" applyBorder="1" applyAlignment="1">
      <alignment vertical="center" wrapText="1"/>
    </xf>
    <xf numFmtId="0" fontId="9" fillId="36" borderId="37" xfId="58" applyFont="1" applyFill="1" applyBorder="1"/>
    <xf numFmtId="10" fontId="6" fillId="0" borderId="10" xfId="45" applyNumberFormat="1" applyFont="1" applyBorder="1"/>
    <xf numFmtId="0" fontId="52" fillId="37" borderId="10" xfId="68" applyFont="1" applyFill="1" applyBorder="1" applyAlignment="1">
      <alignment horizontal="center" vertical="center"/>
    </xf>
    <xf numFmtId="0" fontId="52" fillId="37" borderId="10" xfId="68" applyFont="1" applyFill="1" applyBorder="1" applyAlignment="1">
      <alignment horizontal="center" vertical="center" wrapText="1"/>
    </xf>
    <xf numFmtId="4" fontId="6" fillId="26" borderId="10" xfId="68" applyNumberFormat="1" applyFont="1" applyFill="1" applyBorder="1"/>
    <xf numFmtId="4" fontId="6" fillId="0" borderId="10" xfId="68" applyNumberFormat="1" applyFont="1" applyBorder="1"/>
    <xf numFmtId="0" fontId="52" fillId="37" borderId="10" xfId="59" applyFont="1" applyFill="1" applyBorder="1" applyAlignment="1">
      <alignment horizontal="center" vertical="center" wrapText="1"/>
    </xf>
    <xf numFmtId="0" fontId="52" fillId="37" borderId="10" xfId="59" applyFont="1" applyFill="1" applyBorder="1" applyAlignment="1">
      <alignment horizontal="center" vertical="center"/>
    </xf>
    <xf numFmtId="0" fontId="6" fillId="30" borderId="10" xfId="68" applyFont="1" applyFill="1" applyBorder="1" applyAlignment="1">
      <alignment horizontal="left" vertical="center" wrapText="1"/>
    </xf>
    <xf numFmtId="0" fontId="53" fillId="35" borderId="33" xfId="156" applyFont="1" applyFill="1" applyBorder="1" applyAlignment="1">
      <alignment vertical="center" readingOrder="1"/>
    </xf>
    <xf numFmtId="167" fontId="8" fillId="38" borderId="10" xfId="54" applyNumberFormat="1" applyFont="1" applyFill="1" applyBorder="1"/>
    <xf numFmtId="0" fontId="40" fillId="37" borderId="10" xfId="54" applyFont="1" applyFill="1" applyBorder="1" applyAlignment="1">
      <alignment horizontal="center" vertical="center"/>
    </xf>
    <xf numFmtId="0" fontId="40" fillId="37" borderId="10" xfId="54" applyFont="1" applyFill="1" applyBorder="1" applyAlignment="1">
      <alignment horizontal="center" vertical="center" wrapText="1"/>
    </xf>
    <xf numFmtId="0" fontId="6" fillId="30" borderId="10" xfId="68" applyFont="1" applyFill="1" applyBorder="1"/>
    <xf numFmtId="10" fontId="8" fillId="38" borderId="10" xfId="57" applyNumberFormat="1" applyFont="1" applyFill="1" applyBorder="1"/>
    <xf numFmtId="4" fontId="7" fillId="38" borderId="10" xfId="68" applyNumberFormat="1" applyFont="1" applyFill="1" applyBorder="1"/>
    <xf numFmtId="0" fontId="7" fillId="38" borderId="10" xfId="68" applyFont="1" applyFill="1" applyBorder="1"/>
    <xf numFmtId="0" fontId="4" fillId="35" borderId="32" xfId="156" applyFill="1" applyBorder="1"/>
    <xf numFmtId="0" fontId="4" fillId="37" borderId="34" xfId="156" applyFill="1" applyBorder="1"/>
    <xf numFmtId="0" fontId="4" fillId="37" borderId="35" xfId="156" applyFill="1" applyBorder="1"/>
    <xf numFmtId="0" fontId="4" fillId="35" borderId="35" xfId="156" applyFill="1" applyBorder="1"/>
    <xf numFmtId="0" fontId="8" fillId="38" borderId="10" xfId="54" applyFont="1" applyFill="1" applyBorder="1"/>
    <xf numFmtId="167" fontId="8" fillId="38" borderId="10" xfId="55" applyNumberFormat="1" applyFont="1" applyFill="1" applyBorder="1"/>
    <xf numFmtId="0" fontId="9" fillId="37" borderId="28" xfId="58" applyFont="1" applyFill="1" applyBorder="1"/>
    <xf numFmtId="0" fontId="9" fillId="37" borderId="30" xfId="58" applyFont="1" applyFill="1" applyBorder="1"/>
    <xf numFmtId="0" fontId="9" fillId="35" borderId="32" xfId="58" applyFont="1" applyFill="1" applyBorder="1"/>
    <xf numFmtId="167" fontId="8" fillId="38" borderId="10" xfId="56" applyNumberFormat="1" applyFont="1" applyFill="1" applyBorder="1"/>
    <xf numFmtId="0" fontId="6" fillId="0" borderId="10" xfId="43" applyFont="1" applyFill="1" applyBorder="1" applyAlignment="1">
      <alignment horizontal="center"/>
    </xf>
    <xf numFmtId="17" fontId="6" fillId="0" borderId="10" xfId="43" applyNumberFormat="1" applyFont="1" applyFill="1" applyBorder="1" applyAlignment="1">
      <alignment horizontal="center"/>
    </xf>
    <xf numFmtId="0" fontId="52" fillId="35" borderId="34" xfId="43" applyFont="1" applyFill="1" applyBorder="1" applyAlignment="1">
      <alignment vertical="center" wrapText="1"/>
    </xf>
    <xf numFmtId="0" fontId="52" fillId="35" borderId="35" xfId="43" applyFont="1" applyFill="1" applyBorder="1" applyAlignment="1">
      <alignment vertical="center" wrapText="1"/>
    </xf>
    <xf numFmtId="0" fontId="4" fillId="35" borderId="32" xfId="156" applyFill="1" applyBorder="1"/>
    <xf numFmtId="0" fontId="4" fillId="35" borderId="33" xfId="156" applyFill="1" applyBorder="1"/>
    <xf numFmtId="0" fontId="4" fillId="35" borderId="0" xfId="156" applyFill="1" applyBorder="1"/>
    <xf numFmtId="0" fontId="4" fillId="37" borderId="34" xfId="156" applyFill="1" applyBorder="1"/>
    <xf numFmtId="0" fontId="4" fillId="37" borderId="35" xfId="156" applyFill="1" applyBorder="1"/>
    <xf numFmtId="0" fontId="4" fillId="37" borderId="27" xfId="156" applyFill="1" applyBorder="1"/>
    <xf numFmtId="0" fontId="4" fillId="35" borderId="35" xfId="156" applyFill="1" applyBorder="1"/>
    <xf numFmtId="0" fontId="4" fillId="35" borderId="27" xfId="156" applyFill="1" applyBorder="1"/>
    <xf numFmtId="0" fontId="53" fillId="35" borderId="32" xfId="156" applyFont="1" applyFill="1" applyBorder="1" applyAlignment="1">
      <alignment vertical="center" readingOrder="1"/>
    </xf>
    <xf numFmtId="0" fontId="4" fillId="37" borderId="29" xfId="156" applyFill="1" applyBorder="1"/>
    <xf numFmtId="0" fontId="4" fillId="37" borderId="30" xfId="156" applyFill="1" applyBorder="1"/>
    <xf numFmtId="0" fontId="4" fillId="26" borderId="0" xfId="156" applyFill="1" applyBorder="1"/>
    <xf numFmtId="165" fontId="6" fillId="24" borderId="10" xfId="43" applyNumberFormat="1" applyFont="1" applyFill="1" applyBorder="1" applyAlignment="1">
      <alignment horizontal="right"/>
    </xf>
    <xf numFmtId="165" fontId="6" fillId="0" borderId="10" xfId="43" applyNumberFormat="1" applyFont="1" applyFill="1" applyBorder="1" applyAlignment="1">
      <alignment horizontal="right"/>
    </xf>
    <xf numFmtId="0" fontId="54" fillId="35" borderId="32" xfId="156" applyFont="1" applyFill="1" applyBorder="1"/>
    <xf numFmtId="0" fontId="54" fillId="35" borderId="35" xfId="156" applyFont="1" applyFill="1" applyBorder="1"/>
    <xf numFmtId="0" fontId="4" fillId="35" borderId="35" xfId="156" applyFill="1" applyBorder="1"/>
    <xf numFmtId="0" fontId="53" fillId="35" borderId="32" xfId="156" applyFont="1" applyFill="1" applyBorder="1" applyAlignment="1">
      <alignment vertical="center" readingOrder="1"/>
    </xf>
    <xf numFmtId="0" fontId="4" fillId="37" borderId="29" xfId="156" applyFill="1" applyBorder="1"/>
    <xf numFmtId="0" fontId="4" fillId="37" borderId="30" xfId="156" applyFill="1" applyBorder="1"/>
    <xf numFmtId="0" fontId="57" fillId="35" borderId="32" xfId="22" applyFont="1" applyFill="1" applyBorder="1"/>
    <xf numFmtId="0" fontId="57" fillId="35" borderId="35" xfId="22" applyFont="1" applyFill="1" applyBorder="1"/>
    <xf numFmtId="0" fontId="9" fillId="37" borderId="30" xfId="22" applyFont="1" applyFill="1" applyBorder="1"/>
    <xf numFmtId="0" fontId="9" fillId="37" borderId="28" xfId="22" applyFont="1" applyFill="1" applyBorder="1"/>
    <xf numFmtId="0" fontId="9" fillId="35" borderId="32" xfId="22" applyFont="1" applyFill="1" applyBorder="1" applyAlignment="1">
      <alignment wrapText="1"/>
    </xf>
    <xf numFmtId="0" fontId="53" fillId="35" borderId="33" xfId="156" applyFont="1" applyFill="1" applyBorder="1" applyAlignment="1">
      <alignment vertical="center" wrapText="1" readingOrder="1"/>
    </xf>
    <xf numFmtId="0" fontId="9" fillId="26" borderId="0" xfId="22" applyFont="1" applyFill="1" applyBorder="1" applyAlignment="1">
      <alignment wrapText="1"/>
    </xf>
    <xf numFmtId="0" fontId="4" fillId="37" borderId="34" xfId="156" applyFill="1" applyBorder="1"/>
    <xf numFmtId="0" fontId="4" fillId="37" borderId="35" xfId="156" applyFill="1" applyBorder="1"/>
    <xf numFmtId="0" fontId="4" fillId="35" borderId="35" xfId="156" applyFill="1" applyBorder="1"/>
    <xf numFmtId="0" fontId="53" fillId="35" borderId="32" xfId="156" applyFont="1" applyFill="1" applyBorder="1" applyAlignment="1">
      <alignment vertical="center" wrapText="1" readingOrder="1"/>
    </xf>
    <xf numFmtId="0" fontId="53" fillId="26" borderId="0" xfId="156" applyFont="1" applyFill="1" applyBorder="1" applyAlignment="1">
      <alignment vertical="center" wrapText="1" readingOrder="1"/>
    </xf>
    <xf numFmtId="0" fontId="53" fillId="35" borderId="32" xfId="156" applyFont="1" applyFill="1" applyBorder="1" applyAlignment="1">
      <alignment vertical="top" wrapText="1" readingOrder="1"/>
    </xf>
    <xf numFmtId="0" fontId="53" fillId="35" borderId="32" xfId="156" applyFont="1" applyFill="1" applyBorder="1" applyAlignment="1">
      <alignment vertical="center" readingOrder="1"/>
    </xf>
    <xf numFmtId="0" fontId="53" fillId="35" borderId="31" xfId="156" applyFont="1" applyFill="1" applyBorder="1" applyAlignment="1">
      <alignment horizontal="left" vertical="top" wrapText="1" readingOrder="1"/>
    </xf>
    <xf numFmtId="0" fontId="57" fillId="35" borderId="33" xfId="22" applyFont="1" applyFill="1" applyBorder="1"/>
    <xf numFmtId="0" fontId="57" fillId="35" borderId="27" xfId="22" applyFont="1" applyFill="1" applyBorder="1"/>
    <xf numFmtId="0" fontId="53" fillId="35" borderId="31" xfId="63" applyFont="1" applyFill="1" applyBorder="1" applyAlignment="1">
      <alignment horizontal="left" vertical="center" wrapText="1"/>
    </xf>
    <xf numFmtId="0" fontId="53" fillId="35" borderId="31" xfId="156" applyFont="1" applyFill="1" applyBorder="1" applyAlignment="1">
      <alignment vertical="center" wrapText="1" readingOrder="1"/>
    </xf>
    <xf numFmtId="0" fontId="53" fillId="35" borderId="0" xfId="63" applyFont="1" applyFill="1" applyBorder="1" applyAlignment="1">
      <alignment vertical="center" wrapText="1"/>
    </xf>
    <xf numFmtId="0" fontId="53" fillId="35" borderId="0" xfId="156" applyFont="1" applyFill="1" applyBorder="1" applyAlignment="1">
      <alignment vertical="top" wrapText="1" readingOrder="1"/>
    </xf>
    <xf numFmtId="0" fontId="53" fillId="35" borderId="37" xfId="156" applyFont="1" applyFill="1" applyBorder="1" applyAlignment="1">
      <alignment vertical="center" wrapText="1" readingOrder="1"/>
    </xf>
    <xf numFmtId="0" fontId="58" fillId="35" borderId="32" xfId="0" applyFont="1" applyFill="1" applyBorder="1" applyAlignment="1">
      <alignment vertical="center" readingOrder="1"/>
    </xf>
    <xf numFmtId="0" fontId="58" fillId="35" borderId="0" xfId="0" applyFont="1" applyFill="1" applyBorder="1" applyAlignment="1">
      <alignment vertical="center" readingOrder="1"/>
    </xf>
    <xf numFmtId="0" fontId="53" fillId="35" borderId="0" xfId="156" applyFont="1" applyFill="1" applyBorder="1" applyAlignment="1">
      <alignment vertical="center" readingOrder="1"/>
    </xf>
    <xf numFmtId="0" fontId="4" fillId="35" borderId="37" xfId="156" applyFill="1" applyBorder="1"/>
    <xf numFmtId="0" fontId="53" fillId="35" borderId="0" xfId="156" applyFont="1" applyFill="1" applyBorder="1" applyAlignment="1">
      <alignment horizontal="left" vertical="center" readingOrder="1"/>
    </xf>
    <xf numFmtId="0" fontId="40" fillId="35" borderId="36" xfId="156" applyFont="1" applyFill="1" applyBorder="1" applyAlignment="1">
      <alignment horizontal="left" vertical="top" wrapText="1" readingOrder="1"/>
    </xf>
    <xf numFmtId="0" fontId="40" fillId="35" borderId="36" xfId="156" applyFont="1" applyFill="1" applyBorder="1" applyAlignment="1">
      <alignment horizontal="left" vertical="center" readingOrder="1"/>
    </xf>
    <xf numFmtId="0" fontId="40" fillId="35" borderId="36" xfId="0" applyFont="1" applyFill="1" applyBorder="1" applyAlignment="1">
      <alignment vertical="top" readingOrder="1"/>
    </xf>
    <xf numFmtId="0" fontId="40" fillId="35" borderId="0" xfId="0" applyFont="1" applyFill="1" applyBorder="1" applyAlignment="1">
      <alignment vertical="top" readingOrder="1"/>
    </xf>
    <xf numFmtId="0" fontId="6" fillId="26" borderId="10" xfId="55" applyFont="1" applyFill="1" applyBorder="1" applyAlignment="1">
      <alignment wrapText="1"/>
    </xf>
    <xf numFmtId="167" fontId="6" fillId="26" borderId="10" xfId="39" applyNumberFormat="1" applyFont="1" applyFill="1" applyBorder="1" applyAlignment="1">
      <alignment wrapText="1"/>
    </xf>
    <xf numFmtId="0" fontId="6" fillId="24" borderId="12" xfId="22" applyFont="1" applyFill="1" applyBorder="1" applyAlignment="1">
      <alignment horizontal="center"/>
    </xf>
    <xf numFmtId="43" fontId="9" fillId="24" borderId="0" xfId="22" applyNumberFormat="1" applyFont="1" applyFill="1"/>
    <xf numFmtId="3" fontId="6" fillId="24" borderId="10" xfId="56" applyNumberFormat="1" applyFont="1" applyFill="1" applyBorder="1"/>
    <xf numFmtId="17" fontId="8" fillId="24" borderId="0" xfId="58" applyNumberFormat="1" applyFont="1" applyFill="1" applyBorder="1" applyAlignment="1">
      <alignment horizontal="left"/>
    </xf>
    <xf numFmtId="3" fontId="3" fillId="26" borderId="10" xfId="227" applyNumberFormat="1" applyFill="1" applyBorder="1"/>
    <xf numFmtId="3" fontId="13" fillId="26" borderId="10" xfId="0" applyNumberFormat="1" applyFont="1" applyFill="1" applyBorder="1" applyAlignment="1">
      <alignment horizontal="right" vertical="center"/>
    </xf>
    <xf numFmtId="0" fontId="13" fillId="24" borderId="0" xfId="22" applyFont="1" applyFill="1" applyAlignment="1">
      <alignment horizontal="left" wrapText="1"/>
    </xf>
    <xf numFmtId="0" fontId="13" fillId="24" borderId="0" xfId="22" applyFont="1" applyFill="1" applyAlignment="1">
      <alignment horizontal="left"/>
    </xf>
    <xf numFmtId="17" fontId="36" fillId="24" borderId="0" xfId="43" applyNumberFormat="1" applyFont="1" applyFill="1" applyBorder="1" applyAlignment="1">
      <alignment horizontal="left"/>
    </xf>
    <xf numFmtId="17" fontId="13" fillId="24" borderId="0" xfId="43" applyNumberFormat="1" applyFont="1" applyFill="1" applyBorder="1" applyAlignment="1">
      <alignment horizontal="left"/>
    </xf>
    <xf numFmtId="0" fontId="12" fillId="25" borderId="0" xfId="22" applyFont="1" applyFill="1" applyBorder="1" applyAlignment="1">
      <alignment horizontal="center"/>
    </xf>
    <xf numFmtId="0" fontId="12" fillId="25" borderId="19" xfId="22" applyFont="1" applyFill="1" applyBorder="1" applyAlignment="1">
      <alignment horizontal="center"/>
    </xf>
    <xf numFmtId="0" fontId="53" fillId="35" borderId="36" xfId="63" applyFont="1" applyFill="1" applyBorder="1" applyAlignment="1">
      <alignment horizontal="left" vertical="center" wrapText="1"/>
    </xf>
    <xf numFmtId="0" fontId="53" fillId="35" borderId="0" xfId="63" applyFont="1" applyFill="1" applyBorder="1" applyAlignment="1">
      <alignment horizontal="left" vertical="center" wrapText="1"/>
    </xf>
    <xf numFmtId="0" fontId="52" fillId="35" borderId="36" xfId="43" applyFont="1" applyFill="1" applyBorder="1" applyAlignment="1">
      <alignment horizontal="left" vertical="center" wrapText="1"/>
    </xf>
    <xf numFmtId="0" fontId="52" fillId="35" borderId="0" xfId="43" applyFont="1" applyFill="1" applyBorder="1" applyAlignment="1">
      <alignment horizontal="left" vertical="center" wrapText="1"/>
    </xf>
    <xf numFmtId="0" fontId="53" fillId="35" borderId="31" xfId="156" applyFont="1" applyFill="1" applyBorder="1" applyAlignment="1">
      <alignment horizontal="left" vertical="center" wrapText="1" readingOrder="1"/>
    </xf>
    <xf numFmtId="0" fontId="53" fillId="35" borderId="32" xfId="156" applyFont="1" applyFill="1" applyBorder="1" applyAlignment="1">
      <alignment horizontal="left" vertical="center" wrapText="1" readingOrder="1"/>
    </xf>
    <xf numFmtId="0" fontId="52" fillId="35" borderId="34" xfId="43" applyFont="1" applyFill="1" applyBorder="1" applyAlignment="1">
      <alignment horizontal="left" vertical="center" wrapText="1"/>
    </xf>
    <xf numFmtId="0" fontId="52" fillId="35" borderId="35" xfId="43" applyFont="1" applyFill="1" applyBorder="1" applyAlignment="1">
      <alignment horizontal="left" vertical="center" wrapText="1"/>
    </xf>
    <xf numFmtId="0" fontId="53" fillId="35" borderId="31" xfId="63" applyFont="1" applyFill="1" applyBorder="1" applyAlignment="1">
      <alignment horizontal="left" vertical="center" wrapText="1"/>
    </xf>
    <xf numFmtId="0" fontId="53" fillId="35" borderId="32" xfId="63" applyFont="1" applyFill="1" applyBorder="1" applyAlignment="1">
      <alignment horizontal="left" vertical="center" wrapText="1"/>
    </xf>
    <xf numFmtId="0" fontId="43" fillId="31" borderId="36" xfId="0" applyFont="1" applyFill="1" applyBorder="1" applyAlignment="1">
      <alignment horizontal="center"/>
    </xf>
    <xf numFmtId="0" fontId="43" fillId="31" borderId="0" xfId="0" applyFont="1" applyFill="1" applyBorder="1" applyAlignment="1">
      <alignment horizontal="center"/>
    </xf>
    <xf numFmtId="0" fontId="52" fillId="35" borderId="34" xfId="43" applyFont="1" applyFill="1" applyBorder="1" applyAlignment="1">
      <alignment horizontal="left" vertical="top" wrapText="1"/>
    </xf>
    <xf numFmtId="0" fontId="52" fillId="35" borderId="35" xfId="43" applyFont="1" applyFill="1" applyBorder="1" applyAlignment="1">
      <alignment horizontal="left" vertical="top" wrapText="1"/>
    </xf>
    <xf numFmtId="0" fontId="56" fillId="31" borderId="36" xfId="0" applyFont="1" applyFill="1" applyBorder="1" applyAlignment="1">
      <alignment horizontal="center"/>
    </xf>
    <xf numFmtId="0" fontId="56" fillId="31" borderId="0" xfId="0" applyFont="1" applyFill="1" applyBorder="1" applyAlignment="1">
      <alignment horizontal="center"/>
    </xf>
    <xf numFmtId="0" fontId="53" fillId="35" borderId="31" xfId="156" applyFont="1" applyFill="1" applyBorder="1" applyAlignment="1">
      <alignment horizontal="left" vertical="top" wrapText="1" readingOrder="1"/>
    </xf>
    <xf numFmtId="0" fontId="53" fillId="35" borderId="32" xfId="156" applyFont="1" applyFill="1" applyBorder="1" applyAlignment="1">
      <alignment horizontal="left" vertical="top" wrapText="1" readingOrder="1"/>
    </xf>
    <xf numFmtId="0" fontId="42" fillId="35" borderId="0" xfId="22" applyFont="1" applyFill="1" applyBorder="1" applyAlignment="1">
      <alignment horizontal="center" vertical="center" wrapText="1"/>
    </xf>
    <xf numFmtId="0" fontId="42" fillId="35" borderId="22" xfId="22" applyFont="1" applyFill="1" applyBorder="1" applyAlignment="1">
      <alignment horizontal="center" vertical="center" wrapText="1"/>
    </xf>
    <xf numFmtId="0" fontId="33" fillId="25" borderId="0" xfId="22" applyFont="1" applyFill="1" applyBorder="1" applyAlignment="1">
      <alignment horizontal="center" vertical="center"/>
    </xf>
    <xf numFmtId="0" fontId="33" fillId="25" borderId="19" xfId="22" applyFont="1" applyFill="1" applyBorder="1" applyAlignment="1">
      <alignment horizontal="center" vertical="center"/>
    </xf>
    <xf numFmtId="0" fontId="42" fillId="29" borderId="0" xfId="22" applyFont="1" applyFill="1" applyBorder="1" applyAlignment="1">
      <alignment horizontal="center" vertical="center" wrapText="1"/>
    </xf>
    <xf numFmtId="0" fontId="42" fillId="29" borderId="22" xfId="22" applyFont="1" applyFill="1" applyBorder="1" applyAlignment="1">
      <alignment horizontal="center" vertical="center" wrapText="1"/>
    </xf>
    <xf numFmtId="0" fontId="7" fillId="24" borderId="0" xfId="55" applyFont="1" applyFill="1" applyBorder="1" applyAlignment="1">
      <alignment horizontal="left" vertical="center" wrapText="1"/>
    </xf>
    <xf numFmtId="0" fontId="12" fillId="25" borderId="16" xfId="22" applyFont="1" applyFill="1" applyBorder="1" applyAlignment="1">
      <alignment horizontal="center"/>
    </xf>
    <xf numFmtId="0" fontId="12" fillId="25" borderId="23" xfId="22" applyFont="1" applyFill="1" applyBorder="1" applyAlignment="1">
      <alignment horizontal="center"/>
    </xf>
    <xf numFmtId="0" fontId="12" fillId="25" borderId="17" xfId="22" applyFont="1" applyFill="1" applyBorder="1" applyAlignment="1">
      <alignment horizontal="center"/>
    </xf>
    <xf numFmtId="0" fontId="52" fillId="36" borderId="34" xfId="43" applyFont="1" applyFill="1" applyBorder="1" applyAlignment="1">
      <alignment horizontal="center" vertical="center" wrapText="1"/>
    </xf>
    <xf numFmtId="0" fontId="37" fillId="28" borderId="20" xfId="22" applyFont="1" applyFill="1" applyBorder="1" applyAlignment="1">
      <alignment horizontal="center" wrapText="1"/>
    </xf>
    <xf numFmtId="0" fontId="37" fillId="28" borderId="21" xfId="22" applyFont="1" applyFill="1" applyBorder="1" applyAlignment="1">
      <alignment horizontal="center" wrapText="1"/>
    </xf>
    <xf numFmtId="0" fontId="37" fillId="28" borderId="17" xfId="22" applyFont="1" applyFill="1" applyBorder="1" applyAlignment="1">
      <alignment horizontal="center" wrapText="1"/>
    </xf>
    <xf numFmtId="0" fontId="37" fillId="35" borderId="16" xfId="22" applyFont="1" applyFill="1" applyBorder="1" applyAlignment="1">
      <alignment horizontal="center" wrapText="1"/>
    </xf>
    <xf numFmtId="0" fontId="37" fillId="35" borderId="23" xfId="22" applyFont="1" applyFill="1" applyBorder="1" applyAlignment="1">
      <alignment horizontal="center" wrapText="1"/>
    </xf>
    <xf numFmtId="0" fontId="37" fillId="35" borderId="17" xfId="22" applyFont="1" applyFill="1" applyBorder="1" applyAlignment="1">
      <alignment horizontal="center" wrapText="1"/>
    </xf>
    <xf numFmtId="0" fontId="52" fillId="36" borderId="29" xfId="43" applyFont="1" applyFill="1" applyBorder="1" applyAlignment="1">
      <alignment horizontal="center" vertical="center" wrapText="1"/>
    </xf>
    <xf numFmtId="0" fontId="52" fillId="36" borderId="30" xfId="43" applyFont="1" applyFill="1" applyBorder="1" applyAlignment="1">
      <alignment horizontal="center" vertical="center" wrapText="1"/>
    </xf>
    <xf numFmtId="0" fontId="53" fillId="35" borderId="32" xfId="63" applyFont="1" applyFill="1" applyBorder="1" applyAlignment="1">
      <alignment horizontal="left" vertical="center"/>
    </xf>
    <xf numFmtId="0" fontId="53" fillId="35" borderId="31" xfId="0" applyFont="1" applyFill="1" applyBorder="1" applyAlignment="1">
      <alignment horizontal="left" vertical="top" readingOrder="1"/>
    </xf>
    <xf numFmtId="0" fontId="53" fillId="35" borderId="32" xfId="0" applyFont="1" applyFill="1" applyBorder="1" applyAlignment="1">
      <alignment horizontal="left" vertical="top" readingOrder="1"/>
    </xf>
    <xf numFmtId="0" fontId="53" fillId="35" borderId="32" xfId="156" applyFont="1" applyFill="1" applyBorder="1" applyAlignment="1">
      <alignment horizontal="left" vertical="top" readingOrder="1"/>
    </xf>
    <xf numFmtId="0" fontId="52" fillId="36" borderId="36" xfId="43" applyFont="1" applyFill="1" applyBorder="1" applyAlignment="1">
      <alignment horizontal="center" vertical="center" wrapText="1"/>
    </xf>
    <xf numFmtId="0" fontId="52" fillId="36" borderId="0" xfId="43" applyFont="1" applyFill="1" applyBorder="1" applyAlignment="1">
      <alignment horizontal="center" vertical="center" wrapText="1"/>
    </xf>
    <xf numFmtId="0" fontId="12" fillId="25" borderId="16" xfId="58" applyFont="1" applyFill="1" applyBorder="1" applyAlignment="1">
      <alignment horizontal="center"/>
    </xf>
    <xf numFmtId="0" fontId="12" fillId="25" borderId="23" xfId="58" applyFont="1" applyFill="1" applyBorder="1" applyAlignment="1">
      <alignment horizontal="center"/>
    </xf>
    <xf numFmtId="0" fontId="12" fillId="25" borderId="17" xfId="58" applyFont="1" applyFill="1" applyBorder="1" applyAlignment="1">
      <alignment horizontal="center"/>
    </xf>
    <xf numFmtId="0" fontId="52" fillId="37" borderId="10" xfId="59" applyFont="1" applyFill="1" applyBorder="1" applyAlignment="1">
      <alignment horizontal="center" vertical="center"/>
    </xf>
    <xf numFmtId="17" fontId="8" fillId="24" borderId="0" xfId="58" applyNumberFormat="1" applyFont="1" applyFill="1" applyBorder="1" applyAlignment="1">
      <alignment horizontal="center"/>
    </xf>
    <xf numFmtId="0" fontId="52" fillId="36" borderId="28" xfId="43" applyFont="1" applyFill="1" applyBorder="1" applyAlignment="1">
      <alignment horizontal="center" vertical="center" wrapText="1"/>
    </xf>
    <xf numFmtId="0" fontId="52" fillId="36" borderId="35" xfId="43" applyFont="1" applyFill="1" applyBorder="1" applyAlignment="1">
      <alignment horizontal="center" vertical="center" wrapText="1"/>
    </xf>
    <xf numFmtId="17" fontId="8" fillId="24" borderId="0" xfId="58" applyNumberFormat="1" applyFont="1" applyFill="1" applyBorder="1" applyAlignment="1">
      <alignment horizontal="left"/>
    </xf>
    <xf numFmtId="168" fontId="1" fillId="26" borderId="10" xfId="232" applyNumberFormat="1" applyFont="1" applyFill="1" applyBorder="1"/>
    <xf numFmtId="168" fontId="1" fillId="26" borderId="13" xfId="232" applyNumberFormat="1" applyFont="1" applyFill="1" applyBorder="1"/>
    <xf numFmtId="168" fontId="1" fillId="26" borderId="10" xfId="232" applyNumberFormat="1" applyFont="1" applyFill="1" applyBorder="1"/>
    <xf numFmtId="0" fontId="0" fillId="0" borderId="10" xfId="0" applyNumberFormat="1" applyBorder="1"/>
    <xf numFmtId="0" fontId="6" fillId="24" borderId="12" xfId="42" applyFont="1" applyFill="1" applyBorder="1" applyAlignment="1">
      <alignment horizontal="center"/>
    </xf>
    <xf numFmtId="0" fontId="52" fillId="37" borderId="29" xfId="22" applyFont="1" applyFill="1" applyBorder="1" applyAlignment="1">
      <alignment horizontal="center"/>
    </xf>
    <xf numFmtId="0" fontId="6" fillId="24" borderId="13" xfId="22" applyNumberFormat="1" applyFont="1" applyFill="1" applyBorder="1" applyAlignment="1">
      <alignment horizontal="center"/>
    </xf>
    <xf numFmtId="17" fontId="6" fillId="24" borderId="34" xfId="22" applyNumberFormat="1" applyFont="1" applyFill="1" applyBorder="1" applyAlignment="1">
      <alignment horizontal="center"/>
    </xf>
    <xf numFmtId="0" fontId="52" fillId="37" borderId="10" xfId="22" applyFont="1" applyFill="1" applyBorder="1" applyAlignment="1">
      <alignment horizontal="center"/>
    </xf>
    <xf numFmtId="1" fontId="6" fillId="24" borderId="12" xfId="22" applyNumberFormat="1" applyFont="1" applyFill="1" applyBorder="1" applyAlignment="1">
      <alignment horizontal="center"/>
    </xf>
    <xf numFmtId="1" fontId="6" fillId="24" borderId="12" xfId="42" applyNumberFormat="1" applyFont="1" applyFill="1" applyBorder="1" applyAlignment="1">
      <alignment horizontal="center"/>
    </xf>
    <xf numFmtId="0" fontId="52" fillId="36" borderId="37" xfId="43" applyFont="1" applyFill="1" applyBorder="1" applyAlignment="1">
      <alignment horizontal="center" vertical="center" wrapText="1"/>
    </xf>
    <xf numFmtId="0" fontId="0" fillId="0" borderId="10" xfId="0" applyBorder="1"/>
    <xf numFmtId="0" fontId="6" fillId="0" borderId="12" xfId="42" applyFont="1" applyFill="1" applyBorder="1" applyAlignment="1">
      <alignment horizontal="center"/>
    </xf>
    <xf numFmtId="0" fontId="6" fillId="24" borderId="12" xfId="22" applyNumberFormat="1" applyFont="1" applyFill="1" applyBorder="1" applyAlignment="1">
      <alignment horizontal="center"/>
    </xf>
    <xf numFmtId="17" fontId="6" fillId="24" borderId="36" xfId="22" applyNumberFormat="1" applyFont="1" applyFill="1" applyBorder="1" applyAlignment="1">
      <alignment horizontal="center"/>
    </xf>
    <xf numFmtId="0" fontId="6" fillId="24" borderId="36" xfId="22" applyFont="1" applyFill="1" applyBorder="1" applyAlignment="1">
      <alignment horizontal="center"/>
    </xf>
  </cellXfs>
  <cellStyles count="5420">
    <cellStyle name="%" xfId="1"/>
    <cellStyle name="_Conmutados" xfId="2"/>
    <cellStyle name="=C:\WINNT\SYSTEM32\COMMAND.COM" xfId="3"/>
    <cellStyle name="=C:\WINNT\SYSTEM32\COMMAND.COM 2" xfId="154"/>
    <cellStyle name="=C:\WINNT\SYSTEM32\COMMAND.COM 2 2" xfId="251"/>
    <cellStyle name="=C:\WINNT\SYSTEM32\COMMAND.COM 3" xfId="136"/>
    <cellStyle name="20% - Énfasis1" xfId="4" builtinId="30" customBuiltin="1"/>
    <cellStyle name="20% - Énfasis1 2" xfId="76"/>
    <cellStyle name="20% - Énfasis1 2 2" xfId="937"/>
    <cellStyle name="20% - Énfasis1 2 2 2" xfId="1781"/>
    <cellStyle name="20% - Énfasis1 2 2 2 2" xfId="5179"/>
    <cellStyle name="20% - Énfasis1 2 2 2 3" xfId="3481"/>
    <cellStyle name="20% - Énfasis1 2 2 3" xfId="4335"/>
    <cellStyle name="20% - Énfasis1 2 2 4" xfId="2637"/>
    <cellStyle name="20% - Énfasis1 2 3" xfId="1640"/>
    <cellStyle name="20% - Énfasis1 2 3 2" xfId="5038"/>
    <cellStyle name="20% - Énfasis1 2 3 3" xfId="3340"/>
    <cellStyle name="20% - Énfasis1 2 4" xfId="4194"/>
    <cellStyle name="20% - Énfasis1 2 5" xfId="2496"/>
    <cellStyle name="20% - Énfasis1 2 6" xfId="793"/>
    <cellStyle name="20% - Énfasis1 3" xfId="171"/>
    <cellStyle name="20% - Énfasis1 3 2" xfId="1766"/>
    <cellStyle name="20% - Énfasis1 3 2 2" xfId="5164"/>
    <cellStyle name="20% - Énfasis1 3 2 3" xfId="3466"/>
    <cellStyle name="20% - Énfasis1 3 3" xfId="4320"/>
    <cellStyle name="20% - Énfasis1 3 4" xfId="2622"/>
    <cellStyle name="20% - Énfasis1 3 5" xfId="922"/>
    <cellStyle name="20% - Énfasis1 4" xfId="1401"/>
    <cellStyle name="20% - Énfasis1 4 2" xfId="4799"/>
    <cellStyle name="20% - Énfasis1 4 3" xfId="3101"/>
    <cellStyle name="20% - Énfasis1 5" xfId="3723"/>
    <cellStyle name="20% - Énfasis1 6" xfId="2257"/>
    <cellStyle name="20% - Énfasis1 7" xfId="532"/>
    <cellStyle name="20% - Énfasis2" xfId="5" builtinId="34" customBuiltin="1"/>
    <cellStyle name="20% - Énfasis2 2" xfId="77"/>
    <cellStyle name="20% - Énfasis2 2 2" xfId="939"/>
    <cellStyle name="20% - Énfasis2 2 2 2" xfId="1783"/>
    <cellStyle name="20% - Énfasis2 2 2 2 2" xfId="5181"/>
    <cellStyle name="20% - Énfasis2 2 2 2 3" xfId="3483"/>
    <cellStyle name="20% - Énfasis2 2 2 3" xfId="4337"/>
    <cellStyle name="20% - Énfasis2 2 2 4" xfId="2639"/>
    <cellStyle name="20% - Énfasis2 2 3" xfId="1642"/>
    <cellStyle name="20% - Énfasis2 2 3 2" xfId="5040"/>
    <cellStyle name="20% - Énfasis2 2 3 3" xfId="3342"/>
    <cellStyle name="20% - Énfasis2 2 4" xfId="4196"/>
    <cellStyle name="20% - Énfasis2 2 5" xfId="2498"/>
    <cellStyle name="20% - Énfasis2 2 6" xfId="795"/>
    <cellStyle name="20% - Énfasis2 3" xfId="172"/>
    <cellStyle name="20% - Énfasis2 3 2" xfId="1768"/>
    <cellStyle name="20% - Énfasis2 3 2 2" xfId="5166"/>
    <cellStyle name="20% - Énfasis2 3 2 3" xfId="3468"/>
    <cellStyle name="20% - Énfasis2 3 3" xfId="4322"/>
    <cellStyle name="20% - Énfasis2 3 4" xfId="2624"/>
    <cellStyle name="20% - Énfasis2 3 5" xfId="924"/>
    <cellStyle name="20% - Énfasis2 4" xfId="1403"/>
    <cellStyle name="20% - Énfasis2 4 2" xfId="4801"/>
    <cellStyle name="20% - Énfasis2 4 3" xfId="3103"/>
    <cellStyle name="20% - Énfasis2 5" xfId="3725"/>
    <cellStyle name="20% - Énfasis2 6" xfId="2259"/>
    <cellStyle name="20% - Énfasis2 7" xfId="536"/>
    <cellStyle name="20% - Énfasis3" xfId="6" builtinId="38" customBuiltin="1"/>
    <cellStyle name="20% - Énfasis3 2" xfId="78"/>
    <cellStyle name="20% - Énfasis3 2 2" xfId="941"/>
    <cellStyle name="20% - Énfasis3 2 2 2" xfId="1785"/>
    <cellStyle name="20% - Énfasis3 2 2 2 2" xfId="5183"/>
    <cellStyle name="20% - Énfasis3 2 2 2 3" xfId="3485"/>
    <cellStyle name="20% - Énfasis3 2 2 3" xfId="4339"/>
    <cellStyle name="20% - Énfasis3 2 2 4" xfId="2641"/>
    <cellStyle name="20% - Énfasis3 2 3" xfId="1644"/>
    <cellStyle name="20% - Énfasis3 2 3 2" xfId="5042"/>
    <cellStyle name="20% - Énfasis3 2 3 3" xfId="3344"/>
    <cellStyle name="20% - Énfasis3 2 4" xfId="4198"/>
    <cellStyle name="20% - Énfasis3 2 5" xfId="2500"/>
    <cellStyle name="20% - Énfasis3 2 6" xfId="797"/>
    <cellStyle name="20% - Énfasis3 3" xfId="173"/>
    <cellStyle name="20% - Énfasis3 3 2" xfId="1770"/>
    <cellStyle name="20% - Énfasis3 3 2 2" xfId="5168"/>
    <cellStyle name="20% - Énfasis3 3 2 3" xfId="3470"/>
    <cellStyle name="20% - Énfasis3 3 3" xfId="4324"/>
    <cellStyle name="20% - Énfasis3 3 4" xfId="2626"/>
    <cellStyle name="20% - Énfasis3 3 5" xfId="926"/>
    <cellStyle name="20% - Énfasis3 4" xfId="1405"/>
    <cellStyle name="20% - Énfasis3 4 2" xfId="4803"/>
    <cellStyle name="20% - Énfasis3 4 3" xfId="3105"/>
    <cellStyle name="20% - Énfasis3 5" xfId="3727"/>
    <cellStyle name="20% - Énfasis3 6" xfId="2261"/>
    <cellStyle name="20% - Énfasis3 7" xfId="540"/>
    <cellStyle name="20% - Énfasis4" xfId="7" builtinId="42" customBuiltin="1"/>
    <cellStyle name="20% - Énfasis4 2" xfId="79"/>
    <cellStyle name="20% - Énfasis4 2 2" xfId="943"/>
    <cellStyle name="20% - Énfasis4 2 2 2" xfId="1787"/>
    <cellStyle name="20% - Énfasis4 2 2 2 2" xfId="5185"/>
    <cellStyle name="20% - Énfasis4 2 2 2 3" xfId="3487"/>
    <cellStyle name="20% - Énfasis4 2 2 3" xfId="4341"/>
    <cellStyle name="20% - Énfasis4 2 2 4" xfId="2643"/>
    <cellStyle name="20% - Énfasis4 2 3" xfId="1646"/>
    <cellStyle name="20% - Énfasis4 2 3 2" xfId="5044"/>
    <cellStyle name="20% - Énfasis4 2 3 3" xfId="3346"/>
    <cellStyle name="20% - Énfasis4 2 4" xfId="4200"/>
    <cellStyle name="20% - Énfasis4 2 5" xfId="2502"/>
    <cellStyle name="20% - Énfasis4 2 6" xfId="799"/>
    <cellStyle name="20% - Énfasis4 3" xfId="174"/>
    <cellStyle name="20% - Énfasis4 3 2" xfId="1772"/>
    <cellStyle name="20% - Énfasis4 3 2 2" xfId="5170"/>
    <cellStyle name="20% - Énfasis4 3 2 3" xfId="3472"/>
    <cellStyle name="20% - Énfasis4 3 3" xfId="4326"/>
    <cellStyle name="20% - Énfasis4 3 4" xfId="2628"/>
    <cellStyle name="20% - Énfasis4 3 5" xfId="928"/>
    <cellStyle name="20% - Énfasis4 4" xfId="1407"/>
    <cellStyle name="20% - Énfasis4 4 2" xfId="4805"/>
    <cellStyle name="20% - Énfasis4 4 3" xfId="3107"/>
    <cellStyle name="20% - Énfasis4 5" xfId="3729"/>
    <cellStyle name="20% - Énfasis4 6" xfId="2263"/>
    <cellStyle name="20% - Énfasis4 7" xfId="544"/>
    <cellStyle name="20% - Énfasis5" xfId="8" builtinId="46" customBuiltin="1"/>
    <cellStyle name="20% - Énfasis5 2" xfId="80"/>
    <cellStyle name="20% - Énfasis5 2 2" xfId="945"/>
    <cellStyle name="20% - Énfasis5 2 2 2" xfId="1789"/>
    <cellStyle name="20% - Énfasis5 2 2 2 2" xfId="5187"/>
    <cellStyle name="20% - Énfasis5 2 2 2 3" xfId="3489"/>
    <cellStyle name="20% - Énfasis5 2 2 3" xfId="4343"/>
    <cellStyle name="20% - Énfasis5 2 2 4" xfId="2645"/>
    <cellStyle name="20% - Énfasis5 2 3" xfId="1648"/>
    <cellStyle name="20% - Énfasis5 2 3 2" xfId="5046"/>
    <cellStyle name="20% - Énfasis5 2 3 3" xfId="3348"/>
    <cellStyle name="20% - Énfasis5 2 4" xfId="4202"/>
    <cellStyle name="20% - Énfasis5 2 5" xfId="2504"/>
    <cellStyle name="20% - Énfasis5 2 6" xfId="801"/>
    <cellStyle name="20% - Énfasis5 3" xfId="175"/>
    <cellStyle name="20% - Énfasis5 3 2" xfId="1774"/>
    <cellStyle name="20% - Énfasis5 3 2 2" xfId="5172"/>
    <cellStyle name="20% - Énfasis5 3 2 3" xfId="3474"/>
    <cellStyle name="20% - Énfasis5 3 3" xfId="4328"/>
    <cellStyle name="20% - Énfasis5 3 4" xfId="2630"/>
    <cellStyle name="20% - Énfasis5 3 5" xfId="930"/>
    <cellStyle name="20% - Énfasis5 4" xfId="1409"/>
    <cellStyle name="20% - Énfasis5 4 2" xfId="4807"/>
    <cellStyle name="20% - Énfasis5 4 3" xfId="3109"/>
    <cellStyle name="20% - Énfasis5 5" xfId="3731"/>
    <cellStyle name="20% - Énfasis5 6" xfId="2265"/>
    <cellStyle name="20% - Énfasis5 7" xfId="548"/>
    <cellStyle name="20% - Énfasis6" xfId="9" builtinId="50" customBuiltin="1"/>
    <cellStyle name="20% - Énfasis6 2" xfId="81"/>
    <cellStyle name="20% - Énfasis6 2 2" xfId="947"/>
    <cellStyle name="20% - Énfasis6 2 2 2" xfId="1791"/>
    <cellStyle name="20% - Énfasis6 2 2 2 2" xfId="5189"/>
    <cellStyle name="20% - Énfasis6 2 2 2 3" xfId="3491"/>
    <cellStyle name="20% - Énfasis6 2 2 3" xfId="4345"/>
    <cellStyle name="20% - Énfasis6 2 2 4" xfId="2647"/>
    <cellStyle name="20% - Énfasis6 2 3" xfId="1650"/>
    <cellStyle name="20% - Énfasis6 2 3 2" xfId="5048"/>
    <cellStyle name="20% - Énfasis6 2 3 3" xfId="3350"/>
    <cellStyle name="20% - Énfasis6 2 4" xfId="4204"/>
    <cellStyle name="20% - Énfasis6 2 5" xfId="2506"/>
    <cellStyle name="20% - Énfasis6 2 6" xfId="803"/>
    <cellStyle name="20% - Énfasis6 3" xfId="176"/>
    <cellStyle name="20% - Énfasis6 3 2" xfId="1776"/>
    <cellStyle name="20% - Énfasis6 3 2 2" xfId="5174"/>
    <cellStyle name="20% - Énfasis6 3 2 3" xfId="3476"/>
    <cellStyle name="20% - Énfasis6 3 3" xfId="4330"/>
    <cellStyle name="20% - Énfasis6 3 4" xfId="2632"/>
    <cellStyle name="20% - Énfasis6 3 5" xfId="932"/>
    <cellStyle name="20% - Énfasis6 4" xfId="1411"/>
    <cellStyle name="20% - Énfasis6 4 2" xfId="4809"/>
    <cellStyle name="20% - Énfasis6 4 3" xfId="3111"/>
    <cellStyle name="20% - Énfasis6 5" xfId="3733"/>
    <cellStyle name="20% - Énfasis6 6" xfId="2267"/>
    <cellStyle name="20% - Énfasis6 7" xfId="552"/>
    <cellStyle name="40% - Énfasis1" xfId="10" builtinId="31" customBuiltin="1"/>
    <cellStyle name="40% - Énfasis1 2" xfId="82"/>
    <cellStyle name="40% - Énfasis1 2 2" xfId="938"/>
    <cellStyle name="40% - Énfasis1 2 2 2" xfId="1782"/>
    <cellStyle name="40% - Énfasis1 2 2 2 2" xfId="5180"/>
    <cellStyle name="40% - Énfasis1 2 2 2 3" xfId="3482"/>
    <cellStyle name="40% - Énfasis1 2 2 3" xfId="4336"/>
    <cellStyle name="40% - Énfasis1 2 2 4" xfId="2638"/>
    <cellStyle name="40% - Énfasis1 2 3" xfId="1641"/>
    <cellStyle name="40% - Énfasis1 2 3 2" xfId="5039"/>
    <cellStyle name="40% - Énfasis1 2 3 3" xfId="3341"/>
    <cellStyle name="40% - Énfasis1 2 4" xfId="4195"/>
    <cellStyle name="40% - Énfasis1 2 5" xfId="2497"/>
    <cellStyle name="40% - Énfasis1 2 6" xfId="794"/>
    <cellStyle name="40% - Énfasis1 3" xfId="177"/>
    <cellStyle name="40% - Énfasis1 3 2" xfId="1767"/>
    <cellStyle name="40% - Énfasis1 3 2 2" xfId="5165"/>
    <cellStyle name="40% - Énfasis1 3 2 3" xfId="3467"/>
    <cellStyle name="40% - Énfasis1 3 3" xfId="4321"/>
    <cellStyle name="40% - Énfasis1 3 4" xfId="2623"/>
    <cellStyle name="40% - Énfasis1 3 5" xfId="923"/>
    <cellStyle name="40% - Énfasis1 4" xfId="1402"/>
    <cellStyle name="40% - Énfasis1 4 2" xfId="4800"/>
    <cellStyle name="40% - Énfasis1 4 3" xfId="3102"/>
    <cellStyle name="40% - Énfasis1 5" xfId="3724"/>
    <cellStyle name="40% - Énfasis1 6" xfId="2258"/>
    <cellStyle name="40% - Énfasis1 7" xfId="533"/>
    <cellStyle name="40% - Énfasis2" xfId="11" builtinId="35" customBuiltin="1"/>
    <cellStyle name="40% - Énfasis2 2" xfId="83"/>
    <cellStyle name="40% - Énfasis2 2 2" xfId="940"/>
    <cellStyle name="40% - Énfasis2 2 2 2" xfId="1784"/>
    <cellStyle name="40% - Énfasis2 2 2 2 2" xfId="5182"/>
    <cellStyle name="40% - Énfasis2 2 2 2 3" xfId="3484"/>
    <cellStyle name="40% - Énfasis2 2 2 3" xfId="4338"/>
    <cellStyle name="40% - Énfasis2 2 2 4" xfId="2640"/>
    <cellStyle name="40% - Énfasis2 2 3" xfId="1643"/>
    <cellStyle name="40% - Énfasis2 2 3 2" xfId="5041"/>
    <cellStyle name="40% - Énfasis2 2 3 3" xfId="3343"/>
    <cellStyle name="40% - Énfasis2 2 4" xfId="4197"/>
    <cellStyle name="40% - Énfasis2 2 5" xfId="2499"/>
    <cellStyle name="40% - Énfasis2 2 6" xfId="796"/>
    <cellStyle name="40% - Énfasis2 3" xfId="178"/>
    <cellStyle name="40% - Énfasis2 3 2" xfId="1769"/>
    <cellStyle name="40% - Énfasis2 3 2 2" xfId="5167"/>
    <cellStyle name="40% - Énfasis2 3 2 3" xfId="3469"/>
    <cellStyle name="40% - Énfasis2 3 3" xfId="4323"/>
    <cellStyle name="40% - Énfasis2 3 4" xfId="2625"/>
    <cellStyle name="40% - Énfasis2 3 5" xfId="925"/>
    <cellStyle name="40% - Énfasis2 4" xfId="1404"/>
    <cellStyle name="40% - Énfasis2 4 2" xfId="4802"/>
    <cellStyle name="40% - Énfasis2 4 3" xfId="3104"/>
    <cellStyle name="40% - Énfasis2 5" xfId="3726"/>
    <cellStyle name="40% - Énfasis2 6" xfId="2260"/>
    <cellStyle name="40% - Énfasis2 7" xfId="537"/>
    <cellStyle name="40% - Énfasis3" xfId="12" builtinId="39" customBuiltin="1"/>
    <cellStyle name="40% - Énfasis3 2" xfId="84"/>
    <cellStyle name="40% - Énfasis3 2 2" xfId="942"/>
    <cellStyle name="40% - Énfasis3 2 2 2" xfId="1786"/>
    <cellStyle name="40% - Énfasis3 2 2 2 2" xfId="5184"/>
    <cellStyle name="40% - Énfasis3 2 2 2 3" xfId="3486"/>
    <cellStyle name="40% - Énfasis3 2 2 3" xfId="4340"/>
    <cellStyle name="40% - Énfasis3 2 2 4" xfId="2642"/>
    <cellStyle name="40% - Énfasis3 2 3" xfId="1645"/>
    <cellStyle name="40% - Énfasis3 2 3 2" xfId="5043"/>
    <cellStyle name="40% - Énfasis3 2 3 3" xfId="3345"/>
    <cellStyle name="40% - Énfasis3 2 4" xfId="4199"/>
    <cellStyle name="40% - Énfasis3 2 5" xfId="2501"/>
    <cellStyle name="40% - Énfasis3 2 6" xfId="798"/>
    <cellStyle name="40% - Énfasis3 3" xfId="179"/>
    <cellStyle name="40% - Énfasis3 3 2" xfId="1771"/>
    <cellStyle name="40% - Énfasis3 3 2 2" xfId="5169"/>
    <cellStyle name="40% - Énfasis3 3 2 3" xfId="3471"/>
    <cellStyle name="40% - Énfasis3 3 3" xfId="4325"/>
    <cellStyle name="40% - Énfasis3 3 4" xfId="2627"/>
    <cellStyle name="40% - Énfasis3 3 5" xfId="927"/>
    <cellStyle name="40% - Énfasis3 4" xfId="1406"/>
    <cellStyle name="40% - Énfasis3 4 2" xfId="4804"/>
    <cellStyle name="40% - Énfasis3 4 3" xfId="3106"/>
    <cellStyle name="40% - Énfasis3 5" xfId="3728"/>
    <cellStyle name="40% - Énfasis3 6" xfId="2262"/>
    <cellStyle name="40% - Énfasis3 7" xfId="541"/>
    <cellStyle name="40% - Énfasis4" xfId="13" builtinId="43" customBuiltin="1"/>
    <cellStyle name="40% - Énfasis4 2" xfId="85"/>
    <cellStyle name="40% - Énfasis4 2 2" xfId="944"/>
    <cellStyle name="40% - Énfasis4 2 2 2" xfId="1788"/>
    <cellStyle name="40% - Énfasis4 2 2 2 2" xfId="5186"/>
    <cellStyle name="40% - Énfasis4 2 2 2 3" xfId="3488"/>
    <cellStyle name="40% - Énfasis4 2 2 3" xfId="4342"/>
    <cellStyle name="40% - Énfasis4 2 2 4" xfId="2644"/>
    <cellStyle name="40% - Énfasis4 2 3" xfId="1647"/>
    <cellStyle name="40% - Énfasis4 2 3 2" xfId="5045"/>
    <cellStyle name="40% - Énfasis4 2 3 3" xfId="3347"/>
    <cellStyle name="40% - Énfasis4 2 4" xfId="4201"/>
    <cellStyle name="40% - Énfasis4 2 5" xfId="2503"/>
    <cellStyle name="40% - Énfasis4 2 6" xfId="800"/>
    <cellStyle name="40% - Énfasis4 3" xfId="180"/>
    <cellStyle name="40% - Énfasis4 3 2" xfId="1773"/>
    <cellStyle name="40% - Énfasis4 3 2 2" xfId="5171"/>
    <cellStyle name="40% - Énfasis4 3 2 3" xfId="3473"/>
    <cellStyle name="40% - Énfasis4 3 3" xfId="4327"/>
    <cellStyle name="40% - Énfasis4 3 4" xfId="2629"/>
    <cellStyle name="40% - Énfasis4 3 5" xfId="929"/>
    <cellStyle name="40% - Énfasis4 4" xfId="1408"/>
    <cellStyle name="40% - Énfasis4 4 2" xfId="4806"/>
    <cellStyle name="40% - Énfasis4 4 3" xfId="3108"/>
    <cellStyle name="40% - Énfasis4 5" xfId="3730"/>
    <cellStyle name="40% - Énfasis4 6" xfId="2264"/>
    <cellStyle name="40% - Énfasis4 7" xfId="545"/>
    <cellStyle name="40% - Énfasis5" xfId="14" builtinId="47" customBuiltin="1"/>
    <cellStyle name="40% - Énfasis5 2" xfId="86"/>
    <cellStyle name="40% - Énfasis5 2 2" xfId="946"/>
    <cellStyle name="40% - Énfasis5 2 2 2" xfId="1790"/>
    <cellStyle name="40% - Énfasis5 2 2 2 2" xfId="5188"/>
    <cellStyle name="40% - Énfasis5 2 2 2 3" xfId="3490"/>
    <cellStyle name="40% - Énfasis5 2 2 3" xfId="4344"/>
    <cellStyle name="40% - Énfasis5 2 2 4" xfId="2646"/>
    <cellStyle name="40% - Énfasis5 2 3" xfId="1649"/>
    <cellStyle name="40% - Énfasis5 2 3 2" xfId="5047"/>
    <cellStyle name="40% - Énfasis5 2 3 3" xfId="3349"/>
    <cellStyle name="40% - Énfasis5 2 4" xfId="4203"/>
    <cellStyle name="40% - Énfasis5 2 5" xfId="2505"/>
    <cellStyle name="40% - Énfasis5 2 6" xfId="802"/>
    <cellStyle name="40% - Énfasis5 3" xfId="181"/>
    <cellStyle name="40% - Énfasis5 3 2" xfId="1775"/>
    <cellStyle name="40% - Énfasis5 3 2 2" xfId="5173"/>
    <cellStyle name="40% - Énfasis5 3 2 3" xfId="3475"/>
    <cellStyle name="40% - Énfasis5 3 3" xfId="4329"/>
    <cellStyle name="40% - Énfasis5 3 4" xfId="2631"/>
    <cellStyle name="40% - Énfasis5 3 5" xfId="931"/>
    <cellStyle name="40% - Énfasis5 4" xfId="1410"/>
    <cellStyle name="40% - Énfasis5 4 2" xfId="4808"/>
    <cellStyle name="40% - Énfasis5 4 3" xfId="3110"/>
    <cellStyle name="40% - Énfasis5 5" xfId="3732"/>
    <cellStyle name="40% - Énfasis5 6" xfId="2266"/>
    <cellStyle name="40% - Énfasis5 7" xfId="549"/>
    <cellStyle name="40% - Énfasis6" xfId="15" builtinId="51" customBuiltin="1"/>
    <cellStyle name="40% - Énfasis6 2" xfId="87"/>
    <cellStyle name="40% - Énfasis6 2 2" xfId="948"/>
    <cellStyle name="40% - Énfasis6 2 2 2" xfId="1792"/>
    <cellStyle name="40% - Énfasis6 2 2 2 2" xfId="5190"/>
    <cellStyle name="40% - Énfasis6 2 2 2 3" xfId="3492"/>
    <cellStyle name="40% - Énfasis6 2 2 3" xfId="4346"/>
    <cellStyle name="40% - Énfasis6 2 2 4" xfId="2648"/>
    <cellStyle name="40% - Énfasis6 2 3" xfId="1651"/>
    <cellStyle name="40% - Énfasis6 2 3 2" xfId="5049"/>
    <cellStyle name="40% - Énfasis6 2 3 3" xfId="3351"/>
    <cellStyle name="40% - Énfasis6 2 4" xfId="4205"/>
    <cellStyle name="40% - Énfasis6 2 5" xfId="2507"/>
    <cellStyle name="40% - Énfasis6 2 6" xfId="804"/>
    <cellStyle name="40% - Énfasis6 3" xfId="182"/>
    <cellStyle name="40% - Énfasis6 3 2" xfId="1777"/>
    <cellStyle name="40% - Énfasis6 3 2 2" xfId="5175"/>
    <cellStyle name="40% - Énfasis6 3 2 3" xfId="3477"/>
    <cellStyle name="40% - Énfasis6 3 3" xfId="4331"/>
    <cellStyle name="40% - Énfasis6 3 4" xfId="2633"/>
    <cellStyle name="40% - Énfasis6 3 5" xfId="933"/>
    <cellStyle name="40% - Énfasis6 4" xfId="1412"/>
    <cellStyle name="40% - Énfasis6 4 2" xfId="4810"/>
    <cellStyle name="40% - Énfasis6 4 3" xfId="3112"/>
    <cellStyle name="40% - Énfasis6 5" xfId="3734"/>
    <cellStyle name="40% - Énfasis6 6" xfId="2268"/>
    <cellStyle name="40% - Énfasis6 7" xfId="553"/>
    <cellStyle name="60% - Énfasis1" xfId="16" builtinId="32" customBuiltin="1"/>
    <cellStyle name="60% - Énfasis1 2" xfId="88"/>
    <cellStyle name="60% - Énfasis1 3" xfId="183"/>
    <cellStyle name="60% - Énfasis1 4" xfId="534"/>
    <cellStyle name="60% - Énfasis2" xfId="17" builtinId="36" customBuiltin="1"/>
    <cellStyle name="60% - Énfasis2 2" xfId="89"/>
    <cellStyle name="60% - Énfasis2 3" xfId="184"/>
    <cellStyle name="60% - Énfasis2 4" xfId="538"/>
    <cellStyle name="60% - Énfasis3" xfId="18" builtinId="40" customBuiltin="1"/>
    <cellStyle name="60% - Énfasis3 2" xfId="90"/>
    <cellStyle name="60% - Énfasis3 3" xfId="185"/>
    <cellStyle name="60% - Énfasis3 4" xfId="542"/>
    <cellStyle name="60% - Énfasis4" xfId="19" builtinId="44" customBuiltin="1"/>
    <cellStyle name="60% - Énfasis4 2" xfId="91"/>
    <cellStyle name="60% - Énfasis4 3" xfId="186"/>
    <cellStyle name="60% - Énfasis4 4" xfId="546"/>
    <cellStyle name="60% - Énfasis5" xfId="20" builtinId="48" customBuiltin="1"/>
    <cellStyle name="60% - Énfasis5 2" xfId="92"/>
    <cellStyle name="60% - Énfasis5 3" xfId="187"/>
    <cellStyle name="60% - Énfasis5 4" xfId="550"/>
    <cellStyle name="60% - Énfasis6" xfId="21" builtinId="52" customBuiltin="1"/>
    <cellStyle name="60% - Énfasis6 2" xfId="93"/>
    <cellStyle name="60% - Énfasis6 3" xfId="188"/>
    <cellStyle name="60% - Énfasis6 4" xfId="554"/>
    <cellStyle name="ANCLAS,REZONES Y SUS PARTES,DE FUNDICION,DE HIERRO O DE ACERO" xfId="22"/>
    <cellStyle name="ANCLAS,REZONES Y SUS PARTES,DE FUNDICION,DE HIERRO O DE ACERO 2" xfId="55"/>
    <cellStyle name="ANCLAS,REZONES Y SUS PARTES,DE FUNDICION,DE HIERRO O DE ACERO 2 2" xfId="63"/>
    <cellStyle name="ANCLAS,REZONES Y SUS PARTES,DE FUNDICION,DE HIERRO O DE ACERO 3" xfId="58"/>
    <cellStyle name="Buena" xfId="23" builtinId="26" customBuiltin="1"/>
    <cellStyle name="Buena 2" xfId="94"/>
    <cellStyle name="Buena 3" xfId="189"/>
    <cellStyle name="Buena 4" xfId="520"/>
    <cellStyle name="Cálculo" xfId="24" builtinId="22" customBuiltin="1"/>
    <cellStyle name="Cálculo 2" xfId="95"/>
    <cellStyle name="Cálculo 3" xfId="190"/>
    <cellStyle name="Cálculo 4" xfId="525"/>
    <cellStyle name="Celda de comprobación" xfId="25" builtinId="23" customBuiltin="1"/>
    <cellStyle name="Celda de comprobación 2" xfId="96"/>
    <cellStyle name="Celda de comprobación 3" xfId="191"/>
    <cellStyle name="Celda de comprobación 4" xfId="527"/>
    <cellStyle name="Celda vinculada" xfId="26" builtinId="24" customBuiltin="1"/>
    <cellStyle name="Celda vinculada 2" xfId="97"/>
    <cellStyle name="Celda vinculada 3" xfId="192"/>
    <cellStyle name="Celda vinculada 4" xfId="526"/>
    <cellStyle name="Comma" xfId="119"/>
    <cellStyle name="Comma0" xfId="120"/>
    <cellStyle name="Encabezado 4" xfId="27" builtinId="19" customBuiltin="1"/>
    <cellStyle name="Encabezado 4 2" xfId="98"/>
    <cellStyle name="Encabezado 4 3" xfId="193"/>
    <cellStyle name="Encabezado 4 4" xfId="519"/>
    <cellStyle name="Énfasis1" xfId="28" builtinId="29" customBuiltin="1"/>
    <cellStyle name="Énfasis1 2" xfId="99"/>
    <cellStyle name="Énfasis1 3" xfId="194"/>
    <cellStyle name="Énfasis1 4" xfId="531"/>
    <cellStyle name="Énfasis2" xfId="29" builtinId="33" customBuiltin="1"/>
    <cellStyle name="Énfasis2 2" xfId="100"/>
    <cellStyle name="Énfasis2 3" xfId="195"/>
    <cellStyle name="Énfasis2 4" xfId="535"/>
    <cellStyle name="Énfasis3" xfId="30" builtinId="37" customBuiltin="1"/>
    <cellStyle name="Énfasis3 2" xfId="101"/>
    <cellStyle name="Énfasis3 3" xfId="196"/>
    <cellStyle name="Énfasis3 4" xfId="539"/>
    <cellStyle name="Énfasis4" xfId="31" builtinId="41" customBuiltin="1"/>
    <cellStyle name="Énfasis4 2" xfId="102"/>
    <cellStyle name="Énfasis4 3" xfId="197"/>
    <cellStyle name="Énfasis4 4" xfId="543"/>
    <cellStyle name="Énfasis5" xfId="32" builtinId="45" customBuiltin="1"/>
    <cellStyle name="Énfasis5 2" xfId="103"/>
    <cellStyle name="Énfasis5 3" xfId="198"/>
    <cellStyle name="Énfasis5 4" xfId="547"/>
    <cellStyle name="Énfasis6" xfId="33" builtinId="49" customBuiltin="1"/>
    <cellStyle name="Énfasis6 2" xfId="104"/>
    <cellStyle name="Énfasis6 3" xfId="199"/>
    <cellStyle name="Énfasis6 4" xfId="551"/>
    <cellStyle name="Entrada" xfId="34" builtinId="20" customBuiltin="1"/>
    <cellStyle name="Entrada 2" xfId="105"/>
    <cellStyle name="Entrada 3" xfId="200"/>
    <cellStyle name="Entrada 4" xfId="523"/>
    <cellStyle name="Estilo 1" xfId="35"/>
    <cellStyle name="Estilo 1 2" xfId="155"/>
    <cellStyle name="Estilo 1 2 2" xfId="252"/>
    <cellStyle name="Estilo 1 3" xfId="137"/>
    <cellStyle name="Estilo 2" xfId="36"/>
    <cellStyle name="Estilo 2 2" xfId="168"/>
    <cellStyle name="Euro" xfId="37"/>
    <cellStyle name="Incorrecto" xfId="38" builtinId="27" customBuiltin="1"/>
    <cellStyle name="Incorrecto 2" xfId="106"/>
    <cellStyle name="Incorrecto 3" xfId="201"/>
    <cellStyle name="Incorrecto 4" xfId="521"/>
    <cellStyle name="Millares" xfId="39" builtinId="3"/>
    <cellStyle name="Millares 10" xfId="202"/>
    <cellStyle name="Millares 11" xfId="232"/>
    <cellStyle name="Millares 2" xfId="40"/>
    <cellStyle name="Millares 2 2" xfId="60"/>
    <cellStyle name="Millares 2 3" xfId="121"/>
    <cellStyle name="Millares 2 3 2" xfId="221"/>
    <cellStyle name="Millares 3" xfId="69"/>
    <cellStyle name="Millares 3 2" xfId="148"/>
    <cellStyle name="Millares 3 3" xfId="122"/>
    <cellStyle name="Millares 3 3 2" xfId="222"/>
    <cellStyle name="Millares 3 4" xfId="676"/>
    <cellStyle name="Millares 4" xfId="73"/>
    <cellStyle name="Millares 4 2" xfId="151"/>
    <cellStyle name="Millares 4 2 2" xfId="226"/>
    <cellStyle name="Millares 4 3" xfId="123"/>
    <cellStyle name="Millares 4 3 2" xfId="223"/>
    <cellStyle name="Millares 4 4" xfId="217"/>
    <cellStyle name="Millares 4 5" xfId="2023"/>
    <cellStyle name="Millares 5" xfId="67"/>
    <cellStyle name="Millares 5 2" xfId="124"/>
    <cellStyle name="Millares 5 3" xfId="215"/>
    <cellStyle name="Millares 6" xfId="134"/>
    <cellStyle name="Millares 6 2" xfId="224"/>
    <cellStyle name="Millares 7" xfId="138"/>
    <cellStyle name="Millares 8" xfId="56"/>
    <cellStyle name="Millares 8 2" xfId="64"/>
    <cellStyle name="Millares 9" xfId="117"/>
    <cellStyle name="Millares 9 2" xfId="219"/>
    <cellStyle name="Moneda 2" xfId="125"/>
    <cellStyle name="Moneda 2 2" xfId="253"/>
    <cellStyle name="Moneda 2 3" xfId="234"/>
    <cellStyle name="Moneda 3" xfId="317"/>
    <cellStyle name="Moneda 4" xfId="690"/>
    <cellStyle name="Moneda 5" xfId="2025"/>
    <cellStyle name="Moneda 6" xfId="3753"/>
    <cellStyle name="Moneda 7" xfId="288"/>
    <cellStyle name="Neutral" xfId="41" builtinId="28" customBuiltin="1"/>
    <cellStyle name="Neutral 2" xfId="107"/>
    <cellStyle name="Neutral 3" xfId="203"/>
    <cellStyle name="Neutral 4" xfId="522"/>
    <cellStyle name="Normal" xfId="0" builtinId="0"/>
    <cellStyle name="Normal 10" xfId="74"/>
    <cellStyle name="Normal 10 10" xfId="555"/>
    <cellStyle name="Normal 10 10 2" xfId="1413"/>
    <cellStyle name="Normal 10 10 2 2" xfId="4811"/>
    <cellStyle name="Normal 10 10 2 3" xfId="3113"/>
    <cellStyle name="Normal 10 10 3" xfId="3967"/>
    <cellStyle name="Normal 10 10 4" xfId="2269"/>
    <cellStyle name="Normal 10 11" xfId="1063"/>
    <cellStyle name="Normal 10 11 2" xfId="1907"/>
    <cellStyle name="Normal 10 11 2 2" xfId="5305"/>
    <cellStyle name="Normal 10 11 2 3" xfId="3607"/>
    <cellStyle name="Normal 10 11 3" xfId="4461"/>
    <cellStyle name="Normal 10 11 4" xfId="2763"/>
    <cellStyle name="Normal 10 12" xfId="1177"/>
    <cellStyle name="Normal 10 12 2" xfId="4575"/>
    <cellStyle name="Normal 10 12 3" xfId="2877"/>
    <cellStyle name="Normal 10 13" xfId="3738"/>
    <cellStyle name="Normal 10 14" xfId="2033"/>
    <cellStyle name="Normal 10 15" xfId="235"/>
    <cellStyle name="Normal 10 2" xfId="156"/>
    <cellStyle name="Normal 10 2 10" xfId="1069"/>
    <cellStyle name="Normal 10 2 10 2" xfId="1913"/>
    <cellStyle name="Normal 10 2 10 2 2" xfId="5311"/>
    <cellStyle name="Normal 10 2 10 2 3" xfId="3613"/>
    <cellStyle name="Normal 10 2 10 3" xfId="4467"/>
    <cellStyle name="Normal 10 2 10 4" xfId="2769"/>
    <cellStyle name="Normal 10 2 11" xfId="1183"/>
    <cellStyle name="Normal 10 2 11 2" xfId="4581"/>
    <cellStyle name="Normal 10 2 11 3" xfId="2883"/>
    <cellStyle name="Normal 10 2 12" xfId="3748"/>
    <cellStyle name="Normal 10 2 13" xfId="2039"/>
    <cellStyle name="Normal 10 2 14" xfId="254"/>
    <cellStyle name="Normal 10 2 2" xfId="227"/>
    <cellStyle name="Normal 10 2 2 10" xfId="1194"/>
    <cellStyle name="Normal 10 2 2 10 2" xfId="4592"/>
    <cellStyle name="Normal 10 2 2 10 3" xfId="2894"/>
    <cellStyle name="Normal 10 2 2 11" xfId="3760"/>
    <cellStyle name="Normal 10 2 2 12" xfId="2050"/>
    <cellStyle name="Normal 10 2 2 13" xfId="295"/>
    <cellStyle name="Normal 10 2 2 2" xfId="324"/>
    <cellStyle name="Normal 10 2 2 2 2" xfId="444"/>
    <cellStyle name="Normal 10 2 2 2 2 2" xfId="721"/>
    <cellStyle name="Normal 10 2 2 2 2 2 2" xfId="1568"/>
    <cellStyle name="Normal 10 2 2 2 2 2 2 2" xfId="4966"/>
    <cellStyle name="Normal 10 2 2 2 2 2 2 3" xfId="3268"/>
    <cellStyle name="Normal 10 2 2 2 2 2 3" xfId="4122"/>
    <cellStyle name="Normal 10 2 2 2 2 2 4" xfId="2424"/>
    <cellStyle name="Normal 10 2 2 2 2 3" xfId="1330"/>
    <cellStyle name="Normal 10 2 2 2 2 3 2" xfId="4728"/>
    <cellStyle name="Normal 10 2 2 2 2 3 3" xfId="3030"/>
    <cellStyle name="Normal 10 2 2 2 2 4" xfId="3896"/>
    <cellStyle name="Normal 10 2 2 2 2 5" xfId="2186"/>
    <cellStyle name="Normal 10 2 2 2 3" xfId="846"/>
    <cellStyle name="Normal 10 2 2 2 3 2" xfId="990"/>
    <cellStyle name="Normal 10 2 2 2 3 2 2" xfId="1834"/>
    <cellStyle name="Normal 10 2 2 2 3 2 2 2" xfId="5232"/>
    <cellStyle name="Normal 10 2 2 2 3 2 2 3" xfId="3534"/>
    <cellStyle name="Normal 10 2 2 2 3 2 3" xfId="4388"/>
    <cellStyle name="Normal 10 2 2 2 3 2 4" xfId="2690"/>
    <cellStyle name="Normal 10 2 2 2 3 3" xfId="1693"/>
    <cellStyle name="Normal 10 2 2 2 3 3 2" xfId="5091"/>
    <cellStyle name="Normal 10 2 2 2 3 3 3" xfId="3393"/>
    <cellStyle name="Normal 10 2 2 2 3 4" xfId="4247"/>
    <cellStyle name="Normal 10 2 2 2 3 5" xfId="2549"/>
    <cellStyle name="Normal 10 2 2 2 4" xfId="599"/>
    <cellStyle name="Normal 10 2 2 2 4 2" xfId="1454"/>
    <cellStyle name="Normal 10 2 2 2 4 2 2" xfId="4852"/>
    <cellStyle name="Normal 10 2 2 2 4 2 3" xfId="3154"/>
    <cellStyle name="Normal 10 2 2 2 4 3" xfId="4008"/>
    <cellStyle name="Normal 10 2 2 2 4 4" xfId="2310"/>
    <cellStyle name="Normal 10 2 2 2 5" xfId="1104"/>
    <cellStyle name="Normal 10 2 2 2 5 2" xfId="1948"/>
    <cellStyle name="Normal 10 2 2 2 5 2 2" xfId="5346"/>
    <cellStyle name="Normal 10 2 2 2 5 2 3" xfId="3648"/>
    <cellStyle name="Normal 10 2 2 2 5 3" xfId="4502"/>
    <cellStyle name="Normal 10 2 2 2 5 4" xfId="2804"/>
    <cellStyle name="Normal 10 2 2 2 6" xfId="1218"/>
    <cellStyle name="Normal 10 2 2 2 6 2" xfId="4616"/>
    <cellStyle name="Normal 10 2 2 2 6 3" xfId="2918"/>
    <cellStyle name="Normal 10 2 2 2 7" xfId="3784"/>
    <cellStyle name="Normal 10 2 2 2 8" xfId="2074"/>
    <cellStyle name="Normal 10 2 2 3" xfId="347"/>
    <cellStyle name="Normal 10 2 2 3 2" xfId="466"/>
    <cellStyle name="Normal 10 2 2 3 2 2" xfId="743"/>
    <cellStyle name="Normal 10 2 2 3 2 2 2" xfId="1590"/>
    <cellStyle name="Normal 10 2 2 3 2 2 2 2" xfId="4988"/>
    <cellStyle name="Normal 10 2 2 3 2 2 2 3" xfId="3290"/>
    <cellStyle name="Normal 10 2 2 3 2 2 3" xfId="4144"/>
    <cellStyle name="Normal 10 2 2 3 2 2 4" xfId="2446"/>
    <cellStyle name="Normal 10 2 2 3 2 3" xfId="1352"/>
    <cellStyle name="Normal 10 2 2 3 2 3 2" xfId="4750"/>
    <cellStyle name="Normal 10 2 2 3 2 3 3" xfId="3052"/>
    <cellStyle name="Normal 10 2 2 3 2 4" xfId="3918"/>
    <cellStyle name="Normal 10 2 2 3 2 5" xfId="2208"/>
    <cellStyle name="Normal 10 2 2 3 3" xfId="868"/>
    <cellStyle name="Normal 10 2 2 3 3 2" xfId="1012"/>
    <cellStyle name="Normal 10 2 2 3 3 2 2" xfId="1856"/>
    <cellStyle name="Normal 10 2 2 3 3 2 2 2" xfId="5254"/>
    <cellStyle name="Normal 10 2 2 3 3 2 2 3" xfId="3556"/>
    <cellStyle name="Normal 10 2 2 3 3 2 3" xfId="4410"/>
    <cellStyle name="Normal 10 2 2 3 3 2 4" xfId="2712"/>
    <cellStyle name="Normal 10 2 2 3 3 3" xfId="1715"/>
    <cellStyle name="Normal 10 2 2 3 3 3 2" xfId="5113"/>
    <cellStyle name="Normal 10 2 2 3 3 3 3" xfId="3415"/>
    <cellStyle name="Normal 10 2 2 3 3 4" xfId="4269"/>
    <cellStyle name="Normal 10 2 2 3 3 5" xfId="2571"/>
    <cellStyle name="Normal 10 2 2 3 4" xfId="621"/>
    <cellStyle name="Normal 10 2 2 3 4 2" xfId="1476"/>
    <cellStyle name="Normal 10 2 2 3 4 2 2" xfId="4874"/>
    <cellStyle name="Normal 10 2 2 3 4 2 3" xfId="3176"/>
    <cellStyle name="Normal 10 2 2 3 4 3" xfId="4030"/>
    <cellStyle name="Normal 10 2 2 3 4 4" xfId="2332"/>
    <cellStyle name="Normal 10 2 2 3 5" xfId="1126"/>
    <cellStyle name="Normal 10 2 2 3 5 2" xfId="1970"/>
    <cellStyle name="Normal 10 2 2 3 5 2 2" xfId="5368"/>
    <cellStyle name="Normal 10 2 2 3 5 2 3" xfId="3670"/>
    <cellStyle name="Normal 10 2 2 3 5 3" xfId="4524"/>
    <cellStyle name="Normal 10 2 2 3 5 4" xfId="2826"/>
    <cellStyle name="Normal 10 2 2 3 6" xfId="1240"/>
    <cellStyle name="Normal 10 2 2 3 6 2" xfId="4638"/>
    <cellStyle name="Normal 10 2 2 3 6 3" xfId="2940"/>
    <cellStyle name="Normal 10 2 2 3 7" xfId="3806"/>
    <cellStyle name="Normal 10 2 2 3 8" xfId="2096"/>
    <cellStyle name="Normal 10 2 2 4" xfId="369"/>
    <cellStyle name="Normal 10 2 2 4 2" xfId="488"/>
    <cellStyle name="Normal 10 2 2 4 2 2" xfId="765"/>
    <cellStyle name="Normal 10 2 2 4 2 2 2" xfId="1612"/>
    <cellStyle name="Normal 10 2 2 4 2 2 2 2" xfId="5010"/>
    <cellStyle name="Normal 10 2 2 4 2 2 2 3" xfId="3312"/>
    <cellStyle name="Normal 10 2 2 4 2 2 3" xfId="4166"/>
    <cellStyle name="Normal 10 2 2 4 2 2 4" xfId="2468"/>
    <cellStyle name="Normal 10 2 2 4 2 3" xfId="1374"/>
    <cellStyle name="Normal 10 2 2 4 2 3 2" xfId="4772"/>
    <cellStyle name="Normal 10 2 2 4 2 3 3" xfId="3074"/>
    <cellStyle name="Normal 10 2 2 4 2 4" xfId="3940"/>
    <cellStyle name="Normal 10 2 2 4 2 5" xfId="2230"/>
    <cellStyle name="Normal 10 2 2 4 3" xfId="890"/>
    <cellStyle name="Normal 10 2 2 4 3 2" xfId="1034"/>
    <cellStyle name="Normal 10 2 2 4 3 2 2" xfId="1878"/>
    <cellStyle name="Normal 10 2 2 4 3 2 2 2" xfId="5276"/>
    <cellStyle name="Normal 10 2 2 4 3 2 2 3" xfId="3578"/>
    <cellStyle name="Normal 10 2 2 4 3 2 3" xfId="4432"/>
    <cellStyle name="Normal 10 2 2 4 3 2 4" xfId="2734"/>
    <cellStyle name="Normal 10 2 2 4 3 3" xfId="1737"/>
    <cellStyle name="Normal 10 2 2 4 3 3 2" xfId="5135"/>
    <cellStyle name="Normal 10 2 2 4 3 3 3" xfId="3437"/>
    <cellStyle name="Normal 10 2 2 4 3 4" xfId="4291"/>
    <cellStyle name="Normal 10 2 2 4 3 5" xfId="2593"/>
    <cellStyle name="Normal 10 2 2 4 4" xfId="643"/>
    <cellStyle name="Normal 10 2 2 4 4 2" xfId="1498"/>
    <cellStyle name="Normal 10 2 2 4 4 2 2" xfId="4896"/>
    <cellStyle name="Normal 10 2 2 4 4 2 3" xfId="3198"/>
    <cellStyle name="Normal 10 2 2 4 4 3" xfId="4052"/>
    <cellStyle name="Normal 10 2 2 4 4 4" xfId="2354"/>
    <cellStyle name="Normal 10 2 2 4 5" xfId="1148"/>
    <cellStyle name="Normal 10 2 2 4 5 2" xfId="1992"/>
    <cellStyle name="Normal 10 2 2 4 5 2 2" xfId="5390"/>
    <cellStyle name="Normal 10 2 2 4 5 2 3" xfId="3692"/>
    <cellStyle name="Normal 10 2 2 4 5 3" xfId="4546"/>
    <cellStyle name="Normal 10 2 2 4 5 4" xfId="2848"/>
    <cellStyle name="Normal 10 2 2 4 6" xfId="1262"/>
    <cellStyle name="Normal 10 2 2 4 6 2" xfId="4660"/>
    <cellStyle name="Normal 10 2 2 4 6 3" xfId="2962"/>
    <cellStyle name="Normal 10 2 2 4 7" xfId="3828"/>
    <cellStyle name="Normal 10 2 2 4 8" xfId="2118"/>
    <cellStyle name="Normal 10 2 2 5" xfId="398"/>
    <cellStyle name="Normal 10 2 2 5 2" xfId="510"/>
    <cellStyle name="Normal 10 2 2 5 2 2" xfId="787"/>
    <cellStyle name="Normal 10 2 2 5 2 2 2" xfId="1634"/>
    <cellStyle name="Normal 10 2 2 5 2 2 2 2" xfId="5032"/>
    <cellStyle name="Normal 10 2 2 5 2 2 2 3" xfId="3334"/>
    <cellStyle name="Normal 10 2 2 5 2 2 3" xfId="4188"/>
    <cellStyle name="Normal 10 2 2 5 2 2 4" xfId="2490"/>
    <cellStyle name="Normal 10 2 2 5 2 3" xfId="1396"/>
    <cellStyle name="Normal 10 2 2 5 2 3 2" xfId="4794"/>
    <cellStyle name="Normal 10 2 2 5 2 3 3" xfId="3096"/>
    <cellStyle name="Normal 10 2 2 5 2 4" xfId="3962"/>
    <cellStyle name="Normal 10 2 2 5 2 5" xfId="2252"/>
    <cellStyle name="Normal 10 2 2 5 3" xfId="912"/>
    <cellStyle name="Normal 10 2 2 5 3 2" xfId="1056"/>
    <cellStyle name="Normal 10 2 2 5 3 2 2" xfId="1900"/>
    <cellStyle name="Normal 10 2 2 5 3 2 2 2" xfId="5298"/>
    <cellStyle name="Normal 10 2 2 5 3 2 2 3" xfId="3600"/>
    <cellStyle name="Normal 10 2 2 5 3 2 3" xfId="4454"/>
    <cellStyle name="Normal 10 2 2 5 3 2 4" xfId="2756"/>
    <cellStyle name="Normal 10 2 2 5 3 3" xfId="1759"/>
    <cellStyle name="Normal 10 2 2 5 3 3 2" xfId="5157"/>
    <cellStyle name="Normal 10 2 2 5 3 3 3" xfId="3459"/>
    <cellStyle name="Normal 10 2 2 5 3 4" xfId="4313"/>
    <cellStyle name="Normal 10 2 2 5 3 5" xfId="2615"/>
    <cellStyle name="Normal 10 2 2 5 4" xfId="665"/>
    <cellStyle name="Normal 10 2 2 5 4 2" xfId="1520"/>
    <cellStyle name="Normal 10 2 2 5 4 2 2" xfId="4918"/>
    <cellStyle name="Normal 10 2 2 5 4 2 3" xfId="3220"/>
    <cellStyle name="Normal 10 2 2 5 4 3" xfId="4074"/>
    <cellStyle name="Normal 10 2 2 5 4 4" xfId="2376"/>
    <cellStyle name="Normal 10 2 2 5 5" xfId="1170"/>
    <cellStyle name="Normal 10 2 2 5 5 2" xfId="2014"/>
    <cellStyle name="Normal 10 2 2 5 5 2 2" xfId="5412"/>
    <cellStyle name="Normal 10 2 2 5 5 2 3" xfId="3714"/>
    <cellStyle name="Normal 10 2 2 5 5 3" xfId="4568"/>
    <cellStyle name="Normal 10 2 2 5 5 4" xfId="2870"/>
    <cellStyle name="Normal 10 2 2 5 6" xfId="1284"/>
    <cellStyle name="Normal 10 2 2 5 6 2" xfId="4682"/>
    <cellStyle name="Normal 10 2 2 5 6 3" xfId="2984"/>
    <cellStyle name="Normal 10 2 2 5 7" xfId="3850"/>
    <cellStyle name="Normal 10 2 2 5 8" xfId="2140"/>
    <cellStyle name="Normal 10 2 2 6" xfId="420"/>
    <cellStyle name="Normal 10 2 2 6 2" xfId="697"/>
    <cellStyle name="Normal 10 2 2 6 2 2" xfId="1544"/>
    <cellStyle name="Normal 10 2 2 6 2 2 2" xfId="4942"/>
    <cellStyle name="Normal 10 2 2 6 2 2 3" xfId="3244"/>
    <cellStyle name="Normal 10 2 2 6 2 3" xfId="4098"/>
    <cellStyle name="Normal 10 2 2 6 2 4" xfId="2400"/>
    <cellStyle name="Normal 10 2 2 6 3" xfId="1306"/>
    <cellStyle name="Normal 10 2 2 6 3 2" xfId="4704"/>
    <cellStyle name="Normal 10 2 2 6 3 3" xfId="3006"/>
    <cellStyle name="Normal 10 2 2 6 4" xfId="3872"/>
    <cellStyle name="Normal 10 2 2 6 5" xfId="2162"/>
    <cellStyle name="Normal 10 2 2 7" xfId="822"/>
    <cellStyle name="Normal 10 2 2 7 2" xfId="966"/>
    <cellStyle name="Normal 10 2 2 7 2 2" xfId="1810"/>
    <cellStyle name="Normal 10 2 2 7 2 2 2" xfId="5208"/>
    <cellStyle name="Normal 10 2 2 7 2 2 3" xfId="3510"/>
    <cellStyle name="Normal 10 2 2 7 2 3" xfId="4364"/>
    <cellStyle name="Normal 10 2 2 7 2 4" xfId="2666"/>
    <cellStyle name="Normal 10 2 2 7 3" xfId="1669"/>
    <cellStyle name="Normal 10 2 2 7 3 2" xfId="5067"/>
    <cellStyle name="Normal 10 2 2 7 3 3" xfId="3369"/>
    <cellStyle name="Normal 10 2 2 7 4" xfId="4223"/>
    <cellStyle name="Normal 10 2 2 7 5" xfId="2525"/>
    <cellStyle name="Normal 10 2 2 8" xfId="575"/>
    <cellStyle name="Normal 10 2 2 8 2" xfId="1430"/>
    <cellStyle name="Normal 10 2 2 8 2 2" xfId="4828"/>
    <cellStyle name="Normal 10 2 2 8 2 3" xfId="3130"/>
    <cellStyle name="Normal 10 2 2 8 3" xfId="3984"/>
    <cellStyle name="Normal 10 2 2 8 4" xfId="2286"/>
    <cellStyle name="Normal 10 2 2 9" xfId="1080"/>
    <cellStyle name="Normal 10 2 2 9 2" xfId="1924"/>
    <cellStyle name="Normal 10 2 2 9 2 2" xfId="5322"/>
    <cellStyle name="Normal 10 2 2 9 2 3" xfId="3624"/>
    <cellStyle name="Normal 10 2 2 9 3" xfId="4478"/>
    <cellStyle name="Normal 10 2 2 9 4" xfId="2780"/>
    <cellStyle name="Normal 10 2 3" xfId="312"/>
    <cellStyle name="Normal 10 2 3 2" xfId="433"/>
    <cellStyle name="Normal 10 2 3 2 2" xfId="710"/>
    <cellStyle name="Normal 10 2 3 2 2 2" xfId="1557"/>
    <cellStyle name="Normal 10 2 3 2 2 2 2" xfId="4955"/>
    <cellStyle name="Normal 10 2 3 2 2 2 3" xfId="3257"/>
    <cellStyle name="Normal 10 2 3 2 2 3" xfId="4111"/>
    <cellStyle name="Normal 10 2 3 2 2 4" xfId="2413"/>
    <cellStyle name="Normal 10 2 3 2 3" xfId="1319"/>
    <cellStyle name="Normal 10 2 3 2 3 2" xfId="4717"/>
    <cellStyle name="Normal 10 2 3 2 3 3" xfId="3019"/>
    <cellStyle name="Normal 10 2 3 2 4" xfId="3885"/>
    <cellStyle name="Normal 10 2 3 2 5" xfId="2175"/>
    <cellStyle name="Normal 10 2 3 3" xfId="835"/>
    <cellStyle name="Normal 10 2 3 3 2" xfId="979"/>
    <cellStyle name="Normal 10 2 3 3 2 2" xfId="1823"/>
    <cellStyle name="Normal 10 2 3 3 2 2 2" xfId="5221"/>
    <cellStyle name="Normal 10 2 3 3 2 2 3" xfId="3523"/>
    <cellStyle name="Normal 10 2 3 3 2 3" xfId="4377"/>
    <cellStyle name="Normal 10 2 3 3 2 4" xfId="2679"/>
    <cellStyle name="Normal 10 2 3 3 3" xfId="1682"/>
    <cellStyle name="Normal 10 2 3 3 3 2" xfId="5080"/>
    <cellStyle name="Normal 10 2 3 3 3 3" xfId="3382"/>
    <cellStyle name="Normal 10 2 3 3 4" xfId="4236"/>
    <cellStyle name="Normal 10 2 3 3 5" xfId="2538"/>
    <cellStyle name="Normal 10 2 3 4" xfId="588"/>
    <cellStyle name="Normal 10 2 3 4 2" xfId="1443"/>
    <cellStyle name="Normal 10 2 3 4 2 2" xfId="4841"/>
    <cellStyle name="Normal 10 2 3 4 2 3" xfId="3143"/>
    <cellStyle name="Normal 10 2 3 4 3" xfId="3997"/>
    <cellStyle name="Normal 10 2 3 4 4" xfId="2299"/>
    <cellStyle name="Normal 10 2 3 5" xfId="1093"/>
    <cellStyle name="Normal 10 2 3 5 2" xfId="1937"/>
    <cellStyle name="Normal 10 2 3 5 2 2" xfId="5335"/>
    <cellStyle name="Normal 10 2 3 5 2 3" xfId="3637"/>
    <cellStyle name="Normal 10 2 3 5 3" xfId="4491"/>
    <cellStyle name="Normal 10 2 3 5 4" xfId="2793"/>
    <cellStyle name="Normal 10 2 3 6" xfId="1207"/>
    <cellStyle name="Normal 10 2 3 6 2" xfId="4605"/>
    <cellStyle name="Normal 10 2 3 6 3" xfId="2907"/>
    <cellStyle name="Normal 10 2 3 7" xfId="3773"/>
    <cellStyle name="Normal 10 2 3 8" xfId="2063"/>
    <cellStyle name="Normal 10 2 4" xfId="336"/>
    <cellStyle name="Normal 10 2 4 2" xfId="455"/>
    <cellStyle name="Normal 10 2 4 2 2" xfId="732"/>
    <cellStyle name="Normal 10 2 4 2 2 2" xfId="1579"/>
    <cellStyle name="Normal 10 2 4 2 2 2 2" xfId="4977"/>
    <cellStyle name="Normal 10 2 4 2 2 2 3" xfId="3279"/>
    <cellStyle name="Normal 10 2 4 2 2 3" xfId="4133"/>
    <cellStyle name="Normal 10 2 4 2 2 4" xfId="2435"/>
    <cellStyle name="Normal 10 2 4 2 3" xfId="1341"/>
    <cellStyle name="Normal 10 2 4 2 3 2" xfId="4739"/>
    <cellStyle name="Normal 10 2 4 2 3 3" xfId="3041"/>
    <cellStyle name="Normal 10 2 4 2 4" xfId="3907"/>
    <cellStyle name="Normal 10 2 4 2 5" xfId="2197"/>
    <cellStyle name="Normal 10 2 4 3" xfId="857"/>
    <cellStyle name="Normal 10 2 4 3 2" xfId="1001"/>
    <cellStyle name="Normal 10 2 4 3 2 2" xfId="1845"/>
    <cellStyle name="Normal 10 2 4 3 2 2 2" xfId="5243"/>
    <cellStyle name="Normal 10 2 4 3 2 2 3" xfId="3545"/>
    <cellStyle name="Normal 10 2 4 3 2 3" xfId="4399"/>
    <cellStyle name="Normal 10 2 4 3 2 4" xfId="2701"/>
    <cellStyle name="Normal 10 2 4 3 3" xfId="1704"/>
    <cellStyle name="Normal 10 2 4 3 3 2" xfId="5102"/>
    <cellStyle name="Normal 10 2 4 3 3 3" xfId="3404"/>
    <cellStyle name="Normal 10 2 4 3 4" xfId="4258"/>
    <cellStyle name="Normal 10 2 4 3 5" xfId="2560"/>
    <cellStyle name="Normal 10 2 4 4" xfId="610"/>
    <cellStyle name="Normal 10 2 4 4 2" xfId="1465"/>
    <cellStyle name="Normal 10 2 4 4 2 2" xfId="4863"/>
    <cellStyle name="Normal 10 2 4 4 2 3" xfId="3165"/>
    <cellStyle name="Normal 10 2 4 4 3" xfId="4019"/>
    <cellStyle name="Normal 10 2 4 4 4" xfId="2321"/>
    <cellStyle name="Normal 10 2 4 5" xfId="1115"/>
    <cellStyle name="Normal 10 2 4 5 2" xfId="1959"/>
    <cellStyle name="Normal 10 2 4 5 2 2" xfId="5357"/>
    <cellStyle name="Normal 10 2 4 5 2 3" xfId="3659"/>
    <cellStyle name="Normal 10 2 4 5 3" xfId="4513"/>
    <cellStyle name="Normal 10 2 4 5 4" xfId="2815"/>
    <cellStyle name="Normal 10 2 4 6" xfId="1229"/>
    <cellStyle name="Normal 10 2 4 6 2" xfId="4627"/>
    <cellStyle name="Normal 10 2 4 6 3" xfId="2929"/>
    <cellStyle name="Normal 10 2 4 7" xfId="3795"/>
    <cellStyle name="Normal 10 2 4 8" xfId="2085"/>
    <cellStyle name="Normal 10 2 5" xfId="358"/>
    <cellStyle name="Normal 10 2 5 2" xfId="477"/>
    <cellStyle name="Normal 10 2 5 2 2" xfId="754"/>
    <cellStyle name="Normal 10 2 5 2 2 2" xfId="1601"/>
    <cellStyle name="Normal 10 2 5 2 2 2 2" xfId="4999"/>
    <cellStyle name="Normal 10 2 5 2 2 2 3" xfId="3301"/>
    <cellStyle name="Normal 10 2 5 2 2 3" xfId="4155"/>
    <cellStyle name="Normal 10 2 5 2 2 4" xfId="2457"/>
    <cellStyle name="Normal 10 2 5 2 3" xfId="1363"/>
    <cellStyle name="Normal 10 2 5 2 3 2" xfId="4761"/>
    <cellStyle name="Normal 10 2 5 2 3 3" xfId="3063"/>
    <cellStyle name="Normal 10 2 5 2 4" xfId="3929"/>
    <cellStyle name="Normal 10 2 5 2 5" xfId="2219"/>
    <cellStyle name="Normal 10 2 5 3" xfId="879"/>
    <cellStyle name="Normal 10 2 5 3 2" xfId="1023"/>
    <cellStyle name="Normal 10 2 5 3 2 2" xfId="1867"/>
    <cellStyle name="Normal 10 2 5 3 2 2 2" xfId="5265"/>
    <cellStyle name="Normal 10 2 5 3 2 2 3" xfId="3567"/>
    <cellStyle name="Normal 10 2 5 3 2 3" xfId="4421"/>
    <cellStyle name="Normal 10 2 5 3 2 4" xfId="2723"/>
    <cellStyle name="Normal 10 2 5 3 3" xfId="1726"/>
    <cellStyle name="Normal 10 2 5 3 3 2" xfId="5124"/>
    <cellStyle name="Normal 10 2 5 3 3 3" xfId="3426"/>
    <cellStyle name="Normal 10 2 5 3 4" xfId="4280"/>
    <cellStyle name="Normal 10 2 5 3 5" xfId="2582"/>
    <cellStyle name="Normal 10 2 5 4" xfId="632"/>
    <cellStyle name="Normal 10 2 5 4 2" xfId="1487"/>
    <cellStyle name="Normal 10 2 5 4 2 2" xfId="4885"/>
    <cellStyle name="Normal 10 2 5 4 2 3" xfId="3187"/>
    <cellStyle name="Normal 10 2 5 4 3" xfId="4041"/>
    <cellStyle name="Normal 10 2 5 4 4" xfId="2343"/>
    <cellStyle name="Normal 10 2 5 5" xfId="1137"/>
    <cellStyle name="Normal 10 2 5 5 2" xfId="1981"/>
    <cellStyle name="Normal 10 2 5 5 2 2" xfId="5379"/>
    <cellStyle name="Normal 10 2 5 5 2 3" xfId="3681"/>
    <cellStyle name="Normal 10 2 5 5 3" xfId="4535"/>
    <cellStyle name="Normal 10 2 5 5 4" xfId="2837"/>
    <cellStyle name="Normal 10 2 5 6" xfId="1251"/>
    <cellStyle name="Normal 10 2 5 6 2" xfId="4649"/>
    <cellStyle name="Normal 10 2 5 6 3" xfId="2951"/>
    <cellStyle name="Normal 10 2 5 7" xfId="3817"/>
    <cellStyle name="Normal 10 2 5 8" xfId="2107"/>
    <cellStyle name="Normal 10 2 6" xfId="386"/>
    <cellStyle name="Normal 10 2 6 2" xfId="499"/>
    <cellStyle name="Normal 10 2 6 2 2" xfId="776"/>
    <cellStyle name="Normal 10 2 6 2 2 2" xfId="1623"/>
    <cellStyle name="Normal 10 2 6 2 2 2 2" xfId="5021"/>
    <cellStyle name="Normal 10 2 6 2 2 2 3" xfId="3323"/>
    <cellStyle name="Normal 10 2 6 2 2 3" xfId="4177"/>
    <cellStyle name="Normal 10 2 6 2 2 4" xfId="2479"/>
    <cellStyle name="Normal 10 2 6 2 3" xfId="1385"/>
    <cellStyle name="Normal 10 2 6 2 3 2" xfId="4783"/>
    <cellStyle name="Normal 10 2 6 2 3 3" xfId="3085"/>
    <cellStyle name="Normal 10 2 6 2 4" xfId="3951"/>
    <cellStyle name="Normal 10 2 6 2 5" xfId="2241"/>
    <cellStyle name="Normal 10 2 6 3" xfId="901"/>
    <cellStyle name="Normal 10 2 6 3 2" xfId="1045"/>
    <cellStyle name="Normal 10 2 6 3 2 2" xfId="1889"/>
    <cellStyle name="Normal 10 2 6 3 2 2 2" xfId="5287"/>
    <cellStyle name="Normal 10 2 6 3 2 2 3" xfId="3589"/>
    <cellStyle name="Normal 10 2 6 3 2 3" xfId="4443"/>
    <cellStyle name="Normal 10 2 6 3 2 4" xfId="2745"/>
    <cellStyle name="Normal 10 2 6 3 3" xfId="1748"/>
    <cellStyle name="Normal 10 2 6 3 3 2" xfId="5146"/>
    <cellStyle name="Normal 10 2 6 3 3 3" xfId="3448"/>
    <cellStyle name="Normal 10 2 6 3 4" xfId="4302"/>
    <cellStyle name="Normal 10 2 6 3 5" xfId="2604"/>
    <cellStyle name="Normal 10 2 6 4" xfId="654"/>
    <cellStyle name="Normal 10 2 6 4 2" xfId="1509"/>
    <cellStyle name="Normal 10 2 6 4 2 2" xfId="4907"/>
    <cellStyle name="Normal 10 2 6 4 2 3" xfId="3209"/>
    <cellStyle name="Normal 10 2 6 4 3" xfId="4063"/>
    <cellStyle name="Normal 10 2 6 4 4" xfId="2365"/>
    <cellStyle name="Normal 10 2 6 5" xfId="1159"/>
    <cellStyle name="Normal 10 2 6 5 2" xfId="2003"/>
    <cellStyle name="Normal 10 2 6 5 2 2" xfId="5401"/>
    <cellStyle name="Normal 10 2 6 5 2 3" xfId="3703"/>
    <cellStyle name="Normal 10 2 6 5 3" xfId="4557"/>
    <cellStyle name="Normal 10 2 6 5 4" xfId="2859"/>
    <cellStyle name="Normal 10 2 6 6" xfId="1273"/>
    <cellStyle name="Normal 10 2 6 6 2" xfId="4671"/>
    <cellStyle name="Normal 10 2 6 6 3" xfId="2973"/>
    <cellStyle name="Normal 10 2 6 7" xfId="3839"/>
    <cellStyle name="Normal 10 2 6 8" xfId="2129"/>
    <cellStyle name="Normal 10 2 7" xfId="409"/>
    <cellStyle name="Normal 10 2 7 2" xfId="685"/>
    <cellStyle name="Normal 10 2 7 2 2" xfId="1533"/>
    <cellStyle name="Normal 10 2 7 2 2 2" xfId="4931"/>
    <cellStyle name="Normal 10 2 7 2 2 3" xfId="3233"/>
    <cellStyle name="Normal 10 2 7 2 3" xfId="4087"/>
    <cellStyle name="Normal 10 2 7 2 4" xfId="2389"/>
    <cellStyle name="Normal 10 2 7 3" xfId="1295"/>
    <cellStyle name="Normal 10 2 7 3 2" xfId="4693"/>
    <cellStyle name="Normal 10 2 7 3 3" xfId="2995"/>
    <cellStyle name="Normal 10 2 7 4" xfId="3861"/>
    <cellStyle name="Normal 10 2 7 5" xfId="2151"/>
    <cellStyle name="Normal 10 2 8" xfId="811"/>
    <cellStyle name="Normal 10 2 8 2" xfId="955"/>
    <cellStyle name="Normal 10 2 8 2 2" xfId="1799"/>
    <cellStyle name="Normal 10 2 8 2 2 2" xfId="5197"/>
    <cellStyle name="Normal 10 2 8 2 2 3" xfId="3499"/>
    <cellStyle name="Normal 10 2 8 2 3" xfId="4353"/>
    <cellStyle name="Normal 10 2 8 2 4" xfId="2655"/>
    <cellStyle name="Normal 10 2 8 3" xfId="1658"/>
    <cellStyle name="Normal 10 2 8 3 2" xfId="5056"/>
    <cellStyle name="Normal 10 2 8 3 3" xfId="3358"/>
    <cellStyle name="Normal 10 2 8 4" xfId="4212"/>
    <cellStyle name="Normal 10 2 8 5" xfId="2514"/>
    <cellStyle name="Normal 10 2 9" xfId="563"/>
    <cellStyle name="Normal 10 2 9 2" xfId="1419"/>
    <cellStyle name="Normal 10 2 9 2 2" xfId="4817"/>
    <cellStyle name="Normal 10 2 9 2 3" xfId="3119"/>
    <cellStyle name="Normal 10 2 9 3" xfId="3973"/>
    <cellStyle name="Normal 10 2 9 4" xfId="2275"/>
    <cellStyle name="Normal 10 3" xfId="289"/>
    <cellStyle name="Normal 10 3 10" xfId="1188"/>
    <cellStyle name="Normal 10 3 10 2" xfId="4586"/>
    <cellStyle name="Normal 10 3 10 3" xfId="2888"/>
    <cellStyle name="Normal 10 3 11" xfId="3754"/>
    <cellStyle name="Normal 10 3 12" xfId="2044"/>
    <cellStyle name="Normal 10 3 2" xfId="318"/>
    <cellStyle name="Normal 10 3 2 2" xfId="438"/>
    <cellStyle name="Normal 10 3 2 2 2" xfId="715"/>
    <cellStyle name="Normal 10 3 2 2 2 2" xfId="1562"/>
    <cellStyle name="Normal 10 3 2 2 2 2 2" xfId="4960"/>
    <cellStyle name="Normal 10 3 2 2 2 2 3" xfId="3262"/>
    <cellStyle name="Normal 10 3 2 2 2 3" xfId="4116"/>
    <cellStyle name="Normal 10 3 2 2 2 4" xfId="2418"/>
    <cellStyle name="Normal 10 3 2 2 3" xfId="1324"/>
    <cellStyle name="Normal 10 3 2 2 3 2" xfId="4722"/>
    <cellStyle name="Normal 10 3 2 2 3 3" xfId="3024"/>
    <cellStyle name="Normal 10 3 2 2 4" xfId="3890"/>
    <cellStyle name="Normal 10 3 2 2 5" xfId="2180"/>
    <cellStyle name="Normal 10 3 2 3" xfId="840"/>
    <cellStyle name="Normal 10 3 2 3 2" xfId="984"/>
    <cellStyle name="Normal 10 3 2 3 2 2" xfId="1828"/>
    <cellStyle name="Normal 10 3 2 3 2 2 2" xfId="5226"/>
    <cellStyle name="Normal 10 3 2 3 2 2 3" xfId="3528"/>
    <cellStyle name="Normal 10 3 2 3 2 3" xfId="4382"/>
    <cellStyle name="Normal 10 3 2 3 2 4" xfId="2684"/>
    <cellStyle name="Normal 10 3 2 3 3" xfId="1687"/>
    <cellStyle name="Normal 10 3 2 3 3 2" xfId="5085"/>
    <cellStyle name="Normal 10 3 2 3 3 3" xfId="3387"/>
    <cellStyle name="Normal 10 3 2 3 4" xfId="4241"/>
    <cellStyle name="Normal 10 3 2 3 5" xfId="2543"/>
    <cellStyle name="Normal 10 3 2 4" xfId="593"/>
    <cellStyle name="Normal 10 3 2 4 2" xfId="1448"/>
    <cellStyle name="Normal 10 3 2 4 2 2" xfId="4846"/>
    <cellStyle name="Normal 10 3 2 4 2 3" xfId="3148"/>
    <cellStyle name="Normal 10 3 2 4 3" xfId="4002"/>
    <cellStyle name="Normal 10 3 2 4 4" xfId="2304"/>
    <cellStyle name="Normal 10 3 2 5" xfId="1098"/>
    <cellStyle name="Normal 10 3 2 5 2" xfId="1942"/>
    <cellStyle name="Normal 10 3 2 5 2 2" xfId="5340"/>
    <cellStyle name="Normal 10 3 2 5 2 3" xfId="3642"/>
    <cellStyle name="Normal 10 3 2 5 3" xfId="4496"/>
    <cellStyle name="Normal 10 3 2 5 4" xfId="2798"/>
    <cellStyle name="Normal 10 3 2 6" xfId="1212"/>
    <cellStyle name="Normal 10 3 2 6 2" xfId="4610"/>
    <cellStyle name="Normal 10 3 2 6 3" xfId="2912"/>
    <cellStyle name="Normal 10 3 2 7" xfId="3778"/>
    <cellStyle name="Normal 10 3 2 8" xfId="2068"/>
    <cellStyle name="Normal 10 3 3" xfId="341"/>
    <cellStyle name="Normal 10 3 3 2" xfId="460"/>
    <cellStyle name="Normal 10 3 3 2 2" xfId="737"/>
    <cellStyle name="Normal 10 3 3 2 2 2" xfId="1584"/>
    <cellStyle name="Normal 10 3 3 2 2 2 2" xfId="4982"/>
    <cellStyle name="Normal 10 3 3 2 2 2 3" xfId="3284"/>
    <cellStyle name="Normal 10 3 3 2 2 3" xfId="4138"/>
    <cellStyle name="Normal 10 3 3 2 2 4" xfId="2440"/>
    <cellStyle name="Normal 10 3 3 2 3" xfId="1346"/>
    <cellStyle name="Normal 10 3 3 2 3 2" xfId="4744"/>
    <cellStyle name="Normal 10 3 3 2 3 3" xfId="3046"/>
    <cellStyle name="Normal 10 3 3 2 4" xfId="3912"/>
    <cellStyle name="Normal 10 3 3 2 5" xfId="2202"/>
    <cellStyle name="Normal 10 3 3 3" xfId="862"/>
    <cellStyle name="Normal 10 3 3 3 2" xfId="1006"/>
    <cellStyle name="Normal 10 3 3 3 2 2" xfId="1850"/>
    <cellStyle name="Normal 10 3 3 3 2 2 2" xfId="5248"/>
    <cellStyle name="Normal 10 3 3 3 2 2 3" xfId="3550"/>
    <cellStyle name="Normal 10 3 3 3 2 3" xfId="4404"/>
    <cellStyle name="Normal 10 3 3 3 2 4" xfId="2706"/>
    <cellStyle name="Normal 10 3 3 3 3" xfId="1709"/>
    <cellStyle name="Normal 10 3 3 3 3 2" xfId="5107"/>
    <cellStyle name="Normal 10 3 3 3 3 3" xfId="3409"/>
    <cellStyle name="Normal 10 3 3 3 4" xfId="4263"/>
    <cellStyle name="Normal 10 3 3 3 5" xfId="2565"/>
    <cellStyle name="Normal 10 3 3 4" xfId="615"/>
    <cellStyle name="Normal 10 3 3 4 2" xfId="1470"/>
    <cellStyle name="Normal 10 3 3 4 2 2" xfId="4868"/>
    <cellStyle name="Normal 10 3 3 4 2 3" xfId="3170"/>
    <cellStyle name="Normal 10 3 3 4 3" xfId="4024"/>
    <cellStyle name="Normal 10 3 3 4 4" xfId="2326"/>
    <cellStyle name="Normal 10 3 3 5" xfId="1120"/>
    <cellStyle name="Normal 10 3 3 5 2" xfId="1964"/>
    <cellStyle name="Normal 10 3 3 5 2 2" xfId="5362"/>
    <cellStyle name="Normal 10 3 3 5 2 3" xfId="3664"/>
    <cellStyle name="Normal 10 3 3 5 3" xfId="4518"/>
    <cellStyle name="Normal 10 3 3 5 4" xfId="2820"/>
    <cellStyle name="Normal 10 3 3 6" xfId="1234"/>
    <cellStyle name="Normal 10 3 3 6 2" xfId="4632"/>
    <cellStyle name="Normal 10 3 3 6 3" xfId="2934"/>
    <cellStyle name="Normal 10 3 3 7" xfId="3800"/>
    <cellStyle name="Normal 10 3 3 8" xfId="2090"/>
    <cellStyle name="Normal 10 3 4" xfId="363"/>
    <cellStyle name="Normal 10 3 4 2" xfId="482"/>
    <cellStyle name="Normal 10 3 4 2 2" xfId="759"/>
    <cellStyle name="Normal 10 3 4 2 2 2" xfId="1606"/>
    <cellStyle name="Normal 10 3 4 2 2 2 2" xfId="5004"/>
    <cellStyle name="Normal 10 3 4 2 2 2 3" xfId="3306"/>
    <cellStyle name="Normal 10 3 4 2 2 3" xfId="4160"/>
    <cellStyle name="Normal 10 3 4 2 2 4" xfId="2462"/>
    <cellStyle name="Normal 10 3 4 2 3" xfId="1368"/>
    <cellStyle name="Normal 10 3 4 2 3 2" xfId="4766"/>
    <cellStyle name="Normal 10 3 4 2 3 3" xfId="3068"/>
    <cellStyle name="Normal 10 3 4 2 4" xfId="3934"/>
    <cellStyle name="Normal 10 3 4 2 5" xfId="2224"/>
    <cellStyle name="Normal 10 3 4 3" xfId="884"/>
    <cellStyle name="Normal 10 3 4 3 2" xfId="1028"/>
    <cellStyle name="Normal 10 3 4 3 2 2" xfId="1872"/>
    <cellStyle name="Normal 10 3 4 3 2 2 2" xfId="5270"/>
    <cellStyle name="Normal 10 3 4 3 2 2 3" xfId="3572"/>
    <cellStyle name="Normal 10 3 4 3 2 3" xfId="4426"/>
    <cellStyle name="Normal 10 3 4 3 2 4" xfId="2728"/>
    <cellStyle name="Normal 10 3 4 3 3" xfId="1731"/>
    <cellStyle name="Normal 10 3 4 3 3 2" xfId="5129"/>
    <cellStyle name="Normal 10 3 4 3 3 3" xfId="3431"/>
    <cellStyle name="Normal 10 3 4 3 4" xfId="4285"/>
    <cellStyle name="Normal 10 3 4 3 5" xfId="2587"/>
    <cellStyle name="Normal 10 3 4 4" xfId="637"/>
    <cellStyle name="Normal 10 3 4 4 2" xfId="1492"/>
    <cellStyle name="Normal 10 3 4 4 2 2" xfId="4890"/>
    <cellStyle name="Normal 10 3 4 4 2 3" xfId="3192"/>
    <cellStyle name="Normal 10 3 4 4 3" xfId="4046"/>
    <cellStyle name="Normal 10 3 4 4 4" xfId="2348"/>
    <cellStyle name="Normal 10 3 4 5" xfId="1142"/>
    <cellStyle name="Normal 10 3 4 5 2" xfId="1986"/>
    <cellStyle name="Normal 10 3 4 5 2 2" xfId="5384"/>
    <cellStyle name="Normal 10 3 4 5 2 3" xfId="3686"/>
    <cellStyle name="Normal 10 3 4 5 3" xfId="4540"/>
    <cellStyle name="Normal 10 3 4 5 4" xfId="2842"/>
    <cellStyle name="Normal 10 3 4 6" xfId="1256"/>
    <cellStyle name="Normal 10 3 4 6 2" xfId="4654"/>
    <cellStyle name="Normal 10 3 4 6 3" xfId="2956"/>
    <cellStyle name="Normal 10 3 4 7" xfId="3822"/>
    <cellStyle name="Normal 10 3 4 8" xfId="2112"/>
    <cellStyle name="Normal 10 3 5" xfId="392"/>
    <cellStyle name="Normal 10 3 5 2" xfId="504"/>
    <cellStyle name="Normal 10 3 5 2 2" xfId="781"/>
    <cellStyle name="Normal 10 3 5 2 2 2" xfId="1628"/>
    <cellStyle name="Normal 10 3 5 2 2 2 2" xfId="5026"/>
    <cellStyle name="Normal 10 3 5 2 2 2 3" xfId="3328"/>
    <cellStyle name="Normal 10 3 5 2 2 3" xfId="4182"/>
    <cellStyle name="Normal 10 3 5 2 2 4" xfId="2484"/>
    <cellStyle name="Normal 10 3 5 2 3" xfId="1390"/>
    <cellStyle name="Normal 10 3 5 2 3 2" xfId="4788"/>
    <cellStyle name="Normal 10 3 5 2 3 3" xfId="3090"/>
    <cellStyle name="Normal 10 3 5 2 4" xfId="3956"/>
    <cellStyle name="Normal 10 3 5 2 5" xfId="2246"/>
    <cellStyle name="Normal 10 3 5 3" xfId="906"/>
    <cellStyle name="Normal 10 3 5 3 2" xfId="1050"/>
    <cellStyle name="Normal 10 3 5 3 2 2" xfId="1894"/>
    <cellStyle name="Normal 10 3 5 3 2 2 2" xfId="5292"/>
    <cellStyle name="Normal 10 3 5 3 2 2 3" xfId="3594"/>
    <cellStyle name="Normal 10 3 5 3 2 3" xfId="4448"/>
    <cellStyle name="Normal 10 3 5 3 2 4" xfId="2750"/>
    <cellStyle name="Normal 10 3 5 3 3" xfId="1753"/>
    <cellStyle name="Normal 10 3 5 3 3 2" xfId="5151"/>
    <cellStyle name="Normal 10 3 5 3 3 3" xfId="3453"/>
    <cellStyle name="Normal 10 3 5 3 4" xfId="4307"/>
    <cellStyle name="Normal 10 3 5 3 5" xfId="2609"/>
    <cellStyle name="Normal 10 3 5 4" xfId="659"/>
    <cellStyle name="Normal 10 3 5 4 2" xfId="1514"/>
    <cellStyle name="Normal 10 3 5 4 2 2" xfId="4912"/>
    <cellStyle name="Normal 10 3 5 4 2 3" xfId="3214"/>
    <cellStyle name="Normal 10 3 5 4 3" xfId="4068"/>
    <cellStyle name="Normal 10 3 5 4 4" xfId="2370"/>
    <cellStyle name="Normal 10 3 5 5" xfId="1164"/>
    <cellStyle name="Normal 10 3 5 5 2" xfId="2008"/>
    <cellStyle name="Normal 10 3 5 5 2 2" xfId="5406"/>
    <cellStyle name="Normal 10 3 5 5 2 3" xfId="3708"/>
    <cellStyle name="Normal 10 3 5 5 3" xfId="4562"/>
    <cellStyle name="Normal 10 3 5 5 4" xfId="2864"/>
    <cellStyle name="Normal 10 3 5 6" xfId="1278"/>
    <cellStyle name="Normal 10 3 5 6 2" xfId="4676"/>
    <cellStyle name="Normal 10 3 5 6 3" xfId="2978"/>
    <cellStyle name="Normal 10 3 5 7" xfId="3844"/>
    <cellStyle name="Normal 10 3 5 8" xfId="2134"/>
    <cellStyle name="Normal 10 3 6" xfId="414"/>
    <cellStyle name="Normal 10 3 6 2" xfId="691"/>
    <cellStyle name="Normal 10 3 6 2 2" xfId="1538"/>
    <cellStyle name="Normal 10 3 6 2 2 2" xfId="4936"/>
    <cellStyle name="Normal 10 3 6 2 2 3" xfId="3238"/>
    <cellStyle name="Normal 10 3 6 2 3" xfId="4092"/>
    <cellStyle name="Normal 10 3 6 2 4" xfId="2394"/>
    <cellStyle name="Normal 10 3 6 3" xfId="1300"/>
    <cellStyle name="Normal 10 3 6 3 2" xfId="4698"/>
    <cellStyle name="Normal 10 3 6 3 3" xfId="3000"/>
    <cellStyle name="Normal 10 3 6 4" xfId="3866"/>
    <cellStyle name="Normal 10 3 6 5" xfId="2156"/>
    <cellStyle name="Normal 10 3 7" xfId="816"/>
    <cellStyle name="Normal 10 3 7 2" xfId="960"/>
    <cellStyle name="Normal 10 3 7 2 2" xfId="1804"/>
    <cellStyle name="Normal 10 3 7 2 2 2" xfId="5202"/>
    <cellStyle name="Normal 10 3 7 2 2 3" xfId="3504"/>
    <cellStyle name="Normal 10 3 7 2 3" xfId="4358"/>
    <cellStyle name="Normal 10 3 7 2 4" xfId="2660"/>
    <cellStyle name="Normal 10 3 7 3" xfId="1663"/>
    <cellStyle name="Normal 10 3 7 3 2" xfId="5061"/>
    <cellStyle name="Normal 10 3 7 3 3" xfId="3363"/>
    <cellStyle name="Normal 10 3 7 4" xfId="4217"/>
    <cellStyle name="Normal 10 3 7 5" xfId="2519"/>
    <cellStyle name="Normal 10 3 8" xfId="569"/>
    <cellStyle name="Normal 10 3 8 2" xfId="1424"/>
    <cellStyle name="Normal 10 3 8 2 2" xfId="4822"/>
    <cellStyle name="Normal 10 3 8 2 3" xfId="3124"/>
    <cellStyle name="Normal 10 3 8 3" xfId="3978"/>
    <cellStyle name="Normal 10 3 8 4" xfId="2280"/>
    <cellStyle name="Normal 10 3 9" xfId="1074"/>
    <cellStyle name="Normal 10 3 9 2" xfId="1918"/>
    <cellStyle name="Normal 10 3 9 2 2" xfId="5316"/>
    <cellStyle name="Normal 10 3 9 2 3" xfId="3618"/>
    <cellStyle name="Normal 10 3 9 3" xfId="4472"/>
    <cellStyle name="Normal 10 3 9 4" xfId="2774"/>
    <cellStyle name="Normal 10 4" xfId="306"/>
    <cellStyle name="Normal 10 4 2" xfId="427"/>
    <cellStyle name="Normal 10 4 2 2" xfId="704"/>
    <cellStyle name="Normal 10 4 2 2 2" xfId="1551"/>
    <cellStyle name="Normal 10 4 2 2 2 2" xfId="4949"/>
    <cellStyle name="Normal 10 4 2 2 2 3" xfId="3251"/>
    <cellStyle name="Normal 10 4 2 2 3" xfId="4105"/>
    <cellStyle name="Normal 10 4 2 2 4" xfId="2407"/>
    <cellStyle name="Normal 10 4 2 3" xfId="1313"/>
    <cellStyle name="Normal 10 4 2 3 2" xfId="4711"/>
    <cellStyle name="Normal 10 4 2 3 3" xfId="3013"/>
    <cellStyle name="Normal 10 4 2 4" xfId="3879"/>
    <cellStyle name="Normal 10 4 2 5" xfId="2169"/>
    <cellStyle name="Normal 10 4 3" xfId="829"/>
    <cellStyle name="Normal 10 4 3 2" xfId="973"/>
    <cellStyle name="Normal 10 4 3 2 2" xfId="1817"/>
    <cellStyle name="Normal 10 4 3 2 2 2" xfId="5215"/>
    <cellStyle name="Normal 10 4 3 2 2 3" xfId="3517"/>
    <cellStyle name="Normal 10 4 3 2 3" xfId="4371"/>
    <cellStyle name="Normal 10 4 3 2 4" xfId="2673"/>
    <cellStyle name="Normal 10 4 3 3" xfId="1676"/>
    <cellStyle name="Normal 10 4 3 3 2" xfId="5074"/>
    <cellStyle name="Normal 10 4 3 3 3" xfId="3376"/>
    <cellStyle name="Normal 10 4 3 4" xfId="4230"/>
    <cellStyle name="Normal 10 4 3 5" xfId="2532"/>
    <cellStyle name="Normal 10 4 4" xfId="582"/>
    <cellStyle name="Normal 10 4 4 2" xfId="1437"/>
    <cellStyle name="Normal 10 4 4 2 2" xfId="4835"/>
    <cellStyle name="Normal 10 4 4 2 3" xfId="3137"/>
    <cellStyle name="Normal 10 4 4 3" xfId="3991"/>
    <cellStyle name="Normal 10 4 4 4" xfId="2293"/>
    <cellStyle name="Normal 10 4 5" xfId="1087"/>
    <cellStyle name="Normal 10 4 5 2" xfId="1931"/>
    <cellStyle name="Normal 10 4 5 2 2" xfId="5329"/>
    <cellStyle name="Normal 10 4 5 2 3" xfId="3631"/>
    <cellStyle name="Normal 10 4 5 3" xfId="4485"/>
    <cellStyle name="Normal 10 4 5 4" xfId="2787"/>
    <cellStyle name="Normal 10 4 6" xfId="1201"/>
    <cellStyle name="Normal 10 4 6 2" xfId="4599"/>
    <cellStyle name="Normal 10 4 6 3" xfId="2901"/>
    <cellStyle name="Normal 10 4 7" xfId="3767"/>
    <cellStyle name="Normal 10 4 8" xfId="2057"/>
    <cellStyle name="Normal 10 5" xfId="330"/>
    <cellStyle name="Normal 10 5 2" xfId="449"/>
    <cellStyle name="Normal 10 5 2 2" xfId="726"/>
    <cellStyle name="Normal 10 5 2 2 2" xfId="1573"/>
    <cellStyle name="Normal 10 5 2 2 2 2" xfId="4971"/>
    <cellStyle name="Normal 10 5 2 2 2 3" xfId="3273"/>
    <cellStyle name="Normal 10 5 2 2 3" xfId="4127"/>
    <cellStyle name="Normal 10 5 2 2 4" xfId="2429"/>
    <cellStyle name="Normal 10 5 2 3" xfId="1335"/>
    <cellStyle name="Normal 10 5 2 3 2" xfId="4733"/>
    <cellStyle name="Normal 10 5 2 3 3" xfId="3035"/>
    <cellStyle name="Normal 10 5 2 4" xfId="3901"/>
    <cellStyle name="Normal 10 5 2 5" xfId="2191"/>
    <cellStyle name="Normal 10 5 3" xfId="851"/>
    <cellStyle name="Normal 10 5 3 2" xfId="995"/>
    <cellStyle name="Normal 10 5 3 2 2" xfId="1839"/>
    <cellStyle name="Normal 10 5 3 2 2 2" xfId="5237"/>
    <cellStyle name="Normal 10 5 3 2 2 3" xfId="3539"/>
    <cellStyle name="Normal 10 5 3 2 3" xfId="4393"/>
    <cellStyle name="Normal 10 5 3 2 4" xfId="2695"/>
    <cellStyle name="Normal 10 5 3 3" xfId="1698"/>
    <cellStyle name="Normal 10 5 3 3 2" xfId="5096"/>
    <cellStyle name="Normal 10 5 3 3 3" xfId="3398"/>
    <cellStyle name="Normal 10 5 3 4" xfId="4252"/>
    <cellStyle name="Normal 10 5 3 5" xfId="2554"/>
    <cellStyle name="Normal 10 5 4" xfId="604"/>
    <cellStyle name="Normal 10 5 4 2" xfId="1459"/>
    <cellStyle name="Normal 10 5 4 2 2" xfId="4857"/>
    <cellStyle name="Normal 10 5 4 2 3" xfId="3159"/>
    <cellStyle name="Normal 10 5 4 3" xfId="4013"/>
    <cellStyle name="Normal 10 5 4 4" xfId="2315"/>
    <cellStyle name="Normal 10 5 5" xfId="1109"/>
    <cellStyle name="Normal 10 5 5 2" xfId="1953"/>
    <cellStyle name="Normal 10 5 5 2 2" xfId="5351"/>
    <cellStyle name="Normal 10 5 5 2 3" xfId="3653"/>
    <cellStyle name="Normal 10 5 5 3" xfId="4507"/>
    <cellStyle name="Normal 10 5 5 4" xfId="2809"/>
    <cellStyle name="Normal 10 5 6" xfId="1223"/>
    <cellStyle name="Normal 10 5 6 2" xfId="4621"/>
    <cellStyle name="Normal 10 5 6 3" xfId="2923"/>
    <cellStyle name="Normal 10 5 7" xfId="3789"/>
    <cellStyle name="Normal 10 5 8" xfId="2079"/>
    <cellStyle name="Normal 10 6" xfId="352"/>
    <cellStyle name="Normal 10 6 2" xfId="471"/>
    <cellStyle name="Normal 10 6 2 2" xfId="748"/>
    <cellStyle name="Normal 10 6 2 2 2" xfId="1595"/>
    <cellStyle name="Normal 10 6 2 2 2 2" xfId="4993"/>
    <cellStyle name="Normal 10 6 2 2 2 3" xfId="3295"/>
    <cellStyle name="Normal 10 6 2 2 3" xfId="4149"/>
    <cellStyle name="Normal 10 6 2 2 4" xfId="2451"/>
    <cellStyle name="Normal 10 6 2 3" xfId="1357"/>
    <cellStyle name="Normal 10 6 2 3 2" xfId="4755"/>
    <cellStyle name="Normal 10 6 2 3 3" xfId="3057"/>
    <cellStyle name="Normal 10 6 2 4" xfId="3923"/>
    <cellStyle name="Normal 10 6 2 5" xfId="2213"/>
    <cellStyle name="Normal 10 6 3" xfId="873"/>
    <cellStyle name="Normal 10 6 3 2" xfId="1017"/>
    <cellStyle name="Normal 10 6 3 2 2" xfId="1861"/>
    <cellStyle name="Normal 10 6 3 2 2 2" xfId="5259"/>
    <cellStyle name="Normal 10 6 3 2 2 3" xfId="3561"/>
    <cellStyle name="Normal 10 6 3 2 3" xfId="4415"/>
    <cellStyle name="Normal 10 6 3 2 4" xfId="2717"/>
    <cellStyle name="Normal 10 6 3 3" xfId="1720"/>
    <cellStyle name="Normal 10 6 3 3 2" xfId="5118"/>
    <cellStyle name="Normal 10 6 3 3 3" xfId="3420"/>
    <cellStyle name="Normal 10 6 3 4" xfId="4274"/>
    <cellStyle name="Normal 10 6 3 5" xfId="2576"/>
    <cellStyle name="Normal 10 6 4" xfId="626"/>
    <cellStyle name="Normal 10 6 4 2" xfId="1481"/>
    <cellStyle name="Normal 10 6 4 2 2" xfId="4879"/>
    <cellStyle name="Normal 10 6 4 2 3" xfId="3181"/>
    <cellStyle name="Normal 10 6 4 3" xfId="4035"/>
    <cellStyle name="Normal 10 6 4 4" xfId="2337"/>
    <cellStyle name="Normal 10 6 5" xfId="1131"/>
    <cellStyle name="Normal 10 6 5 2" xfId="1975"/>
    <cellStyle name="Normal 10 6 5 2 2" xfId="5373"/>
    <cellStyle name="Normal 10 6 5 2 3" xfId="3675"/>
    <cellStyle name="Normal 10 6 5 3" xfId="4529"/>
    <cellStyle name="Normal 10 6 5 4" xfId="2831"/>
    <cellStyle name="Normal 10 6 6" xfId="1245"/>
    <cellStyle name="Normal 10 6 6 2" xfId="4643"/>
    <cellStyle name="Normal 10 6 6 3" xfId="2945"/>
    <cellStyle name="Normal 10 6 7" xfId="3811"/>
    <cellStyle name="Normal 10 6 8" xfId="2101"/>
    <cellStyle name="Normal 10 7" xfId="374"/>
    <cellStyle name="Normal 10 7 2" xfId="493"/>
    <cellStyle name="Normal 10 7 2 2" xfId="770"/>
    <cellStyle name="Normal 10 7 2 2 2" xfId="1617"/>
    <cellStyle name="Normal 10 7 2 2 2 2" xfId="5015"/>
    <cellStyle name="Normal 10 7 2 2 2 3" xfId="3317"/>
    <cellStyle name="Normal 10 7 2 2 3" xfId="4171"/>
    <cellStyle name="Normal 10 7 2 2 4" xfId="2473"/>
    <cellStyle name="Normal 10 7 2 3" xfId="1379"/>
    <cellStyle name="Normal 10 7 2 3 2" xfId="4777"/>
    <cellStyle name="Normal 10 7 2 3 3" xfId="3079"/>
    <cellStyle name="Normal 10 7 2 4" xfId="3945"/>
    <cellStyle name="Normal 10 7 2 5" xfId="2235"/>
    <cellStyle name="Normal 10 7 3" xfId="895"/>
    <cellStyle name="Normal 10 7 3 2" xfId="1039"/>
    <cellStyle name="Normal 10 7 3 2 2" xfId="1883"/>
    <cellStyle name="Normal 10 7 3 2 2 2" xfId="5281"/>
    <cellStyle name="Normal 10 7 3 2 2 3" xfId="3583"/>
    <cellStyle name="Normal 10 7 3 2 3" xfId="4437"/>
    <cellStyle name="Normal 10 7 3 2 4" xfId="2739"/>
    <cellStyle name="Normal 10 7 3 3" xfId="1742"/>
    <cellStyle name="Normal 10 7 3 3 2" xfId="5140"/>
    <cellStyle name="Normal 10 7 3 3 3" xfId="3442"/>
    <cellStyle name="Normal 10 7 3 4" xfId="4296"/>
    <cellStyle name="Normal 10 7 3 5" xfId="2598"/>
    <cellStyle name="Normal 10 7 4" xfId="648"/>
    <cellStyle name="Normal 10 7 4 2" xfId="1503"/>
    <cellStyle name="Normal 10 7 4 2 2" xfId="4901"/>
    <cellStyle name="Normal 10 7 4 2 3" xfId="3203"/>
    <cellStyle name="Normal 10 7 4 3" xfId="4057"/>
    <cellStyle name="Normal 10 7 4 4" xfId="2359"/>
    <cellStyle name="Normal 10 7 5" xfId="1153"/>
    <cellStyle name="Normal 10 7 5 2" xfId="1997"/>
    <cellStyle name="Normal 10 7 5 2 2" xfId="5395"/>
    <cellStyle name="Normal 10 7 5 2 3" xfId="3697"/>
    <cellStyle name="Normal 10 7 5 3" xfId="4551"/>
    <cellStyle name="Normal 10 7 5 4" xfId="2853"/>
    <cellStyle name="Normal 10 7 6" xfId="1267"/>
    <cellStyle name="Normal 10 7 6 2" xfId="4665"/>
    <cellStyle name="Normal 10 7 6 3" xfId="2967"/>
    <cellStyle name="Normal 10 7 7" xfId="3833"/>
    <cellStyle name="Normal 10 7 8" xfId="2123"/>
    <cellStyle name="Normal 10 8" xfId="403"/>
    <cellStyle name="Normal 10 8 2" xfId="677"/>
    <cellStyle name="Normal 10 8 2 2" xfId="1527"/>
    <cellStyle name="Normal 10 8 2 2 2" xfId="4925"/>
    <cellStyle name="Normal 10 8 2 2 3" xfId="3227"/>
    <cellStyle name="Normal 10 8 2 3" xfId="4081"/>
    <cellStyle name="Normal 10 8 2 4" xfId="2383"/>
    <cellStyle name="Normal 10 8 3" xfId="1289"/>
    <cellStyle name="Normal 10 8 3 2" xfId="4687"/>
    <cellStyle name="Normal 10 8 3 3" xfId="2989"/>
    <cellStyle name="Normal 10 8 4" xfId="3855"/>
    <cellStyle name="Normal 10 8 5" xfId="2145"/>
    <cellStyle name="Normal 10 9" xfId="805"/>
    <cellStyle name="Normal 10 9 2" xfId="949"/>
    <cellStyle name="Normal 10 9 2 2" xfId="1793"/>
    <cellStyle name="Normal 10 9 2 2 2" xfId="5191"/>
    <cellStyle name="Normal 10 9 2 2 3" xfId="3493"/>
    <cellStyle name="Normal 10 9 2 3" xfId="4347"/>
    <cellStyle name="Normal 10 9 2 4" xfId="2649"/>
    <cellStyle name="Normal 10 9 3" xfId="1652"/>
    <cellStyle name="Normal 10 9 3 2" xfId="5050"/>
    <cellStyle name="Normal 10 9 3 3" xfId="3352"/>
    <cellStyle name="Normal 10 9 4" xfId="4206"/>
    <cellStyle name="Normal 10 9 5" xfId="2508"/>
    <cellStyle name="Normal 11" xfId="157"/>
    <cellStyle name="Normal 11 2" xfId="255"/>
    <cellStyle name="Normal 12" xfId="158"/>
    <cellStyle name="Normal 12 2" xfId="256"/>
    <cellStyle name="Normal 13" xfId="159"/>
    <cellStyle name="Normal 13 2" xfId="257"/>
    <cellStyle name="Normal 14" xfId="160"/>
    <cellStyle name="Normal 14 2" xfId="258"/>
    <cellStyle name="Normal 15" xfId="161"/>
    <cellStyle name="Normal 15 2" xfId="259"/>
    <cellStyle name="Normal 16" xfId="162"/>
    <cellStyle name="Normal 16 2" xfId="260"/>
    <cellStyle name="Normal 17" xfId="163"/>
    <cellStyle name="Normal 18" xfId="164"/>
    <cellStyle name="Normal 19" xfId="165"/>
    <cellStyle name="Normal 2" xfId="59"/>
    <cellStyle name="Normal 2 10" xfId="139"/>
    <cellStyle name="Normal 2 10 2" xfId="261"/>
    <cellStyle name="Normal 2 11" xfId="147"/>
    <cellStyle name="Normal 2 2" xfId="68"/>
    <cellStyle name="Normal 2 2 10" xfId="302"/>
    <cellStyle name="Normal 2 2 2" xfId="262"/>
    <cellStyle name="Normal 2 3" xfId="140"/>
    <cellStyle name="Normal 2 3 2" xfId="263"/>
    <cellStyle name="Normal 2 3 3" xfId="2029"/>
    <cellStyle name="Normal 2 3 4" xfId="3739"/>
    <cellStyle name="Normal 2 4" xfId="141"/>
    <cellStyle name="Normal 2 4 2" xfId="264"/>
    <cellStyle name="Normal 2 5" xfId="142"/>
    <cellStyle name="Normal 2 5 2" xfId="265"/>
    <cellStyle name="Normal 2 6" xfId="143"/>
    <cellStyle name="Normal 2 6 2" xfId="266"/>
    <cellStyle name="Normal 2 7" xfId="144"/>
    <cellStyle name="Normal 2 7 2" xfId="267"/>
    <cellStyle name="Normal 2 8" xfId="145"/>
    <cellStyle name="Normal 2 8 2" xfId="268"/>
    <cellStyle name="Normal 2 9" xfId="146"/>
    <cellStyle name="Normal 2 9 2" xfId="269"/>
    <cellStyle name="Normal 20" xfId="166"/>
    <cellStyle name="Normal 20 10" xfId="557"/>
    <cellStyle name="Normal 20 10 2" xfId="1414"/>
    <cellStyle name="Normal 20 10 2 2" xfId="4812"/>
    <cellStyle name="Normal 20 10 2 3" xfId="3114"/>
    <cellStyle name="Normal 20 10 3" xfId="3968"/>
    <cellStyle name="Normal 20 10 4" xfId="2270"/>
    <cellStyle name="Normal 20 11" xfId="1064"/>
    <cellStyle name="Normal 20 11 2" xfId="1908"/>
    <cellStyle name="Normal 20 11 2 2" xfId="5306"/>
    <cellStyle name="Normal 20 11 2 3" xfId="3608"/>
    <cellStyle name="Normal 20 11 3" xfId="4462"/>
    <cellStyle name="Normal 20 11 4" xfId="2764"/>
    <cellStyle name="Normal 20 12" xfId="1178"/>
    <cellStyle name="Normal 20 12 2" xfId="4576"/>
    <cellStyle name="Normal 20 12 3" xfId="2878"/>
    <cellStyle name="Normal 20 13" xfId="3743"/>
    <cellStyle name="Normal 20 14" xfId="2034"/>
    <cellStyle name="Normal 20 15" xfId="239"/>
    <cellStyle name="Normal 20 2" xfId="228"/>
    <cellStyle name="Normal 20 2 10" xfId="1070"/>
    <cellStyle name="Normal 20 2 10 2" xfId="1914"/>
    <cellStyle name="Normal 20 2 10 2 2" xfId="5312"/>
    <cellStyle name="Normal 20 2 10 2 3" xfId="3614"/>
    <cellStyle name="Normal 20 2 10 3" xfId="4468"/>
    <cellStyle name="Normal 20 2 10 4" xfId="2770"/>
    <cellStyle name="Normal 20 2 11" xfId="1184"/>
    <cellStyle name="Normal 20 2 11 2" xfId="4582"/>
    <cellStyle name="Normal 20 2 11 3" xfId="2884"/>
    <cellStyle name="Normal 20 2 12" xfId="3749"/>
    <cellStyle name="Normal 20 2 13" xfId="2040"/>
    <cellStyle name="Normal 20 2 14" xfId="278"/>
    <cellStyle name="Normal 20 2 2" xfId="296"/>
    <cellStyle name="Normal 20 2 2 10" xfId="1195"/>
    <cellStyle name="Normal 20 2 2 10 2" xfId="4593"/>
    <cellStyle name="Normal 20 2 2 10 3" xfId="2895"/>
    <cellStyle name="Normal 20 2 2 11" xfId="3761"/>
    <cellStyle name="Normal 20 2 2 12" xfId="2051"/>
    <cellStyle name="Normal 20 2 2 2" xfId="325"/>
    <cellStyle name="Normal 20 2 2 2 2" xfId="445"/>
    <cellStyle name="Normal 20 2 2 2 2 2" xfId="722"/>
    <cellStyle name="Normal 20 2 2 2 2 2 2" xfId="1569"/>
    <cellStyle name="Normal 20 2 2 2 2 2 2 2" xfId="4967"/>
    <cellStyle name="Normal 20 2 2 2 2 2 2 3" xfId="3269"/>
    <cellStyle name="Normal 20 2 2 2 2 2 3" xfId="4123"/>
    <cellStyle name="Normal 20 2 2 2 2 2 4" xfId="2425"/>
    <cellStyle name="Normal 20 2 2 2 2 3" xfId="1331"/>
    <cellStyle name="Normal 20 2 2 2 2 3 2" xfId="4729"/>
    <cellStyle name="Normal 20 2 2 2 2 3 3" xfId="3031"/>
    <cellStyle name="Normal 20 2 2 2 2 4" xfId="3897"/>
    <cellStyle name="Normal 20 2 2 2 2 5" xfId="2187"/>
    <cellStyle name="Normal 20 2 2 2 3" xfId="847"/>
    <cellStyle name="Normal 20 2 2 2 3 2" xfId="991"/>
    <cellStyle name="Normal 20 2 2 2 3 2 2" xfId="1835"/>
    <cellStyle name="Normal 20 2 2 2 3 2 2 2" xfId="5233"/>
    <cellStyle name="Normal 20 2 2 2 3 2 2 3" xfId="3535"/>
    <cellStyle name="Normal 20 2 2 2 3 2 3" xfId="4389"/>
    <cellStyle name="Normal 20 2 2 2 3 2 4" xfId="2691"/>
    <cellStyle name="Normal 20 2 2 2 3 3" xfId="1694"/>
    <cellStyle name="Normal 20 2 2 2 3 3 2" xfId="5092"/>
    <cellStyle name="Normal 20 2 2 2 3 3 3" xfId="3394"/>
    <cellStyle name="Normal 20 2 2 2 3 4" xfId="4248"/>
    <cellStyle name="Normal 20 2 2 2 3 5" xfId="2550"/>
    <cellStyle name="Normal 20 2 2 2 4" xfId="600"/>
    <cellStyle name="Normal 20 2 2 2 4 2" xfId="1455"/>
    <cellStyle name="Normal 20 2 2 2 4 2 2" xfId="4853"/>
    <cellStyle name="Normal 20 2 2 2 4 2 3" xfId="3155"/>
    <cellStyle name="Normal 20 2 2 2 4 3" xfId="4009"/>
    <cellStyle name="Normal 20 2 2 2 4 4" xfId="2311"/>
    <cellStyle name="Normal 20 2 2 2 5" xfId="1105"/>
    <cellStyle name="Normal 20 2 2 2 5 2" xfId="1949"/>
    <cellStyle name="Normal 20 2 2 2 5 2 2" xfId="5347"/>
    <cellStyle name="Normal 20 2 2 2 5 2 3" xfId="3649"/>
    <cellStyle name="Normal 20 2 2 2 5 3" xfId="4503"/>
    <cellStyle name="Normal 20 2 2 2 5 4" xfId="2805"/>
    <cellStyle name="Normal 20 2 2 2 6" xfId="1219"/>
    <cellStyle name="Normal 20 2 2 2 6 2" xfId="4617"/>
    <cellStyle name="Normal 20 2 2 2 6 3" xfId="2919"/>
    <cellStyle name="Normal 20 2 2 2 7" xfId="3785"/>
    <cellStyle name="Normal 20 2 2 2 8" xfId="2075"/>
    <cellStyle name="Normal 20 2 2 3" xfId="348"/>
    <cellStyle name="Normal 20 2 2 3 2" xfId="467"/>
    <cellStyle name="Normal 20 2 2 3 2 2" xfId="744"/>
    <cellStyle name="Normal 20 2 2 3 2 2 2" xfId="1591"/>
    <cellStyle name="Normal 20 2 2 3 2 2 2 2" xfId="4989"/>
    <cellStyle name="Normal 20 2 2 3 2 2 2 3" xfId="3291"/>
    <cellStyle name="Normal 20 2 2 3 2 2 3" xfId="4145"/>
    <cellStyle name="Normal 20 2 2 3 2 2 4" xfId="2447"/>
    <cellStyle name="Normal 20 2 2 3 2 3" xfId="1353"/>
    <cellStyle name="Normal 20 2 2 3 2 3 2" xfId="4751"/>
    <cellStyle name="Normal 20 2 2 3 2 3 3" xfId="3053"/>
    <cellStyle name="Normal 20 2 2 3 2 4" xfId="3919"/>
    <cellStyle name="Normal 20 2 2 3 2 5" xfId="2209"/>
    <cellStyle name="Normal 20 2 2 3 3" xfId="869"/>
    <cellStyle name="Normal 20 2 2 3 3 2" xfId="1013"/>
    <cellStyle name="Normal 20 2 2 3 3 2 2" xfId="1857"/>
    <cellStyle name="Normal 20 2 2 3 3 2 2 2" xfId="5255"/>
    <cellStyle name="Normal 20 2 2 3 3 2 2 3" xfId="3557"/>
    <cellStyle name="Normal 20 2 2 3 3 2 3" xfId="4411"/>
    <cellStyle name="Normal 20 2 2 3 3 2 4" xfId="2713"/>
    <cellStyle name="Normal 20 2 2 3 3 3" xfId="1716"/>
    <cellStyle name="Normal 20 2 2 3 3 3 2" xfId="5114"/>
    <cellStyle name="Normal 20 2 2 3 3 3 3" xfId="3416"/>
    <cellStyle name="Normal 20 2 2 3 3 4" xfId="4270"/>
    <cellStyle name="Normal 20 2 2 3 3 5" xfId="2572"/>
    <cellStyle name="Normal 20 2 2 3 4" xfId="622"/>
    <cellStyle name="Normal 20 2 2 3 4 2" xfId="1477"/>
    <cellStyle name="Normal 20 2 2 3 4 2 2" xfId="4875"/>
    <cellStyle name="Normal 20 2 2 3 4 2 3" xfId="3177"/>
    <cellStyle name="Normal 20 2 2 3 4 3" xfId="4031"/>
    <cellStyle name="Normal 20 2 2 3 4 4" xfId="2333"/>
    <cellStyle name="Normal 20 2 2 3 5" xfId="1127"/>
    <cellStyle name="Normal 20 2 2 3 5 2" xfId="1971"/>
    <cellStyle name="Normal 20 2 2 3 5 2 2" xfId="5369"/>
    <cellStyle name="Normal 20 2 2 3 5 2 3" xfId="3671"/>
    <cellStyle name="Normal 20 2 2 3 5 3" xfId="4525"/>
    <cellStyle name="Normal 20 2 2 3 5 4" xfId="2827"/>
    <cellStyle name="Normal 20 2 2 3 6" xfId="1241"/>
    <cellStyle name="Normal 20 2 2 3 6 2" xfId="4639"/>
    <cellStyle name="Normal 20 2 2 3 6 3" xfId="2941"/>
    <cellStyle name="Normal 20 2 2 3 7" xfId="3807"/>
    <cellStyle name="Normal 20 2 2 3 8" xfId="2097"/>
    <cellStyle name="Normal 20 2 2 4" xfId="370"/>
    <cellStyle name="Normal 20 2 2 4 2" xfId="489"/>
    <cellStyle name="Normal 20 2 2 4 2 2" xfId="766"/>
    <cellStyle name="Normal 20 2 2 4 2 2 2" xfId="1613"/>
    <cellStyle name="Normal 20 2 2 4 2 2 2 2" xfId="5011"/>
    <cellStyle name="Normal 20 2 2 4 2 2 2 3" xfId="3313"/>
    <cellStyle name="Normal 20 2 2 4 2 2 3" xfId="4167"/>
    <cellStyle name="Normal 20 2 2 4 2 2 4" xfId="2469"/>
    <cellStyle name="Normal 20 2 2 4 2 3" xfId="1375"/>
    <cellStyle name="Normal 20 2 2 4 2 3 2" xfId="4773"/>
    <cellStyle name="Normal 20 2 2 4 2 3 3" xfId="3075"/>
    <cellStyle name="Normal 20 2 2 4 2 4" xfId="3941"/>
    <cellStyle name="Normal 20 2 2 4 2 5" xfId="2231"/>
    <cellStyle name="Normal 20 2 2 4 3" xfId="891"/>
    <cellStyle name="Normal 20 2 2 4 3 2" xfId="1035"/>
    <cellStyle name="Normal 20 2 2 4 3 2 2" xfId="1879"/>
    <cellStyle name="Normal 20 2 2 4 3 2 2 2" xfId="5277"/>
    <cellStyle name="Normal 20 2 2 4 3 2 2 3" xfId="3579"/>
    <cellStyle name="Normal 20 2 2 4 3 2 3" xfId="4433"/>
    <cellStyle name="Normal 20 2 2 4 3 2 4" xfId="2735"/>
    <cellStyle name="Normal 20 2 2 4 3 3" xfId="1738"/>
    <cellStyle name="Normal 20 2 2 4 3 3 2" xfId="5136"/>
    <cellStyle name="Normal 20 2 2 4 3 3 3" xfId="3438"/>
    <cellStyle name="Normal 20 2 2 4 3 4" xfId="4292"/>
    <cellStyle name="Normal 20 2 2 4 3 5" xfId="2594"/>
    <cellStyle name="Normal 20 2 2 4 4" xfId="644"/>
    <cellStyle name="Normal 20 2 2 4 4 2" xfId="1499"/>
    <cellStyle name="Normal 20 2 2 4 4 2 2" xfId="4897"/>
    <cellStyle name="Normal 20 2 2 4 4 2 3" xfId="3199"/>
    <cellStyle name="Normal 20 2 2 4 4 3" xfId="4053"/>
    <cellStyle name="Normal 20 2 2 4 4 4" xfId="2355"/>
    <cellStyle name="Normal 20 2 2 4 5" xfId="1149"/>
    <cellStyle name="Normal 20 2 2 4 5 2" xfId="1993"/>
    <cellStyle name="Normal 20 2 2 4 5 2 2" xfId="5391"/>
    <cellStyle name="Normal 20 2 2 4 5 2 3" xfId="3693"/>
    <cellStyle name="Normal 20 2 2 4 5 3" xfId="4547"/>
    <cellStyle name="Normal 20 2 2 4 5 4" xfId="2849"/>
    <cellStyle name="Normal 20 2 2 4 6" xfId="1263"/>
    <cellStyle name="Normal 20 2 2 4 6 2" xfId="4661"/>
    <cellStyle name="Normal 20 2 2 4 6 3" xfId="2963"/>
    <cellStyle name="Normal 20 2 2 4 7" xfId="3829"/>
    <cellStyle name="Normal 20 2 2 4 8" xfId="2119"/>
    <cellStyle name="Normal 20 2 2 5" xfId="399"/>
    <cellStyle name="Normal 20 2 2 5 2" xfId="511"/>
    <cellStyle name="Normal 20 2 2 5 2 2" xfId="788"/>
    <cellStyle name="Normal 20 2 2 5 2 2 2" xfId="1635"/>
    <cellStyle name="Normal 20 2 2 5 2 2 2 2" xfId="5033"/>
    <cellStyle name="Normal 20 2 2 5 2 2 2 3" xfId="3335"/>
    <cellStyle name="Normal 20 2 2 5 2 2 3" xfId="4189"/>
    <cellStyle name="Normal 20 2 2 5 2 2 4" xfId="2491"/>
    <cellStyle name="Normal 20 2 2 5 2 3" xfId="1397"/>
    <cellStyle name="Normal 20 2 2 5 2 3 2" xfId="4795"/>
    <cellStyle name="Normal 20 2 2 5 2 3 3" xfId="3097"/>
    <cellStyle name="Normal 20 2 2 5 2 4" xfId="3963"/>
    <cellStyle name="Normal 20 2 2 5 2 5" xfId="2253"/>
    <cellStyle name="Normal 20 2 2 5 3" xfId="913"/>
    <cellStyle name="Normal 20 2 2 5 3 2" xfId="1057"/>
    <cellStyle name="Normal 20 2 2 5 3 2 2" xfId="1901"/>
    <cellStyle name="Normal 20 2 2 5 3 2 2 2" xfId="5299"/>
    <cellStyle name="Normal 20 2 2 5 3 2 2 3" xfId="3601"/>
    <cellStyle name="Normal 20 2 2 5 3 2 3" xfId="4455"/>
    <cellStyle name="Normal 20 2 2 5 3 2 4" xfId="2757"/>
    <cellStyle name="Normal 20 2 2 5 3 3" xfId="1760"/>
    <cellStyle name="Normal 20 2 2 5 3 3 2" xfId="5158"/>
    <cellStyle name="Normal 20 2 2 5 3 3 3" xfId="3460"/>
    <cellStyle name="Normal 20 2 2 5 3 4" xfId="4314"/>
    <cellStyle name="Normal 20 2 2 5 3 5" xfId="2616"/>
    <cellStyle name="Normal 20 2 2 5 4" xfId="666"/>
    <cellStyle name="Normal 20 2 2 5 4 2" xfId="1521"/>
    <cellStyle name="Normal 20 2 2 5 4 2 2" xfId="4919"/>
    <cellStyle name="Normal 20 2 2 5 4 2 3" xfId="3221"/>
    <cellStyle name="Normal 20 2 2 5 4 3" xfId="4075"/>
    <cellStyle name="Normal 20 2 2 5 4 4" xfId="2377"/>
    <cellStyle name="Normal 20 2 2 5 5" xfId="1171"/>
    <cellStyle name="Normal 20 2 2 5 5 2" xfId="2015"/>
    <cellStyle name="Normal 20 2 2 5 5 2 2" xfId="5413"/>
    <cellStyle name="Normal 20 2 2 5 5 2 3" xfId="3715"/>
    <cellStyle name="Normal 20 2 2 5 5 3" xfId="4569"/>
    <cellStyle name="Normal 20 2 2 5 5 4" xfId="2871"/>
    <cellStyle name="Normal 20 2 2 5 6" xfId="1285"/>
    <cellStyle name="Normal 20 2 2 5 6 2" xfId="4683"/>
    <cellStyle name="Normal 20 2 2 5 6 3" xfId="2985"/>
    <cellStyle name="Normal 20 2 2 5 7" xfId="3851"/>
    <cellStyle name="Normal 20 2 2 5 8" xfId="2141"/>
    <cellStyle name="Normal 20 2 2 6" xfId="421"/>
    <cellStyle name="Normal 20 2 2 6 2" xfId="698"/>
    <cellStyle name="Normal 20 2 2 6 2 2" xfId="1545"/>
    <cellStyle name="Normal 20 2 2 6 2 2 2" xfId="4943"/>
    <cellStyle name="Normal 20 2 2 6 2 2 3" xfId="3245"/>
    <cellStyle name="Normal 20 2 2 6 2 3" xfId="4099"/>
    <cellStyle name="Normal 20 2 2 6 2 4" xfId="2401"/>
    <cellStyle name="Normal 20 2 2 6 3" xfId="1307"/>
    <cellStyle name="Normal 20 2 2 6 3 2" xfId="4705"/>
    <cellStyle name="Normal 20 2 2 6 3 3" xfId="3007"/>
    <cellStyle name="Normal 20 2 2 6 4" xfId="3873"/>
    <cellStyle name="Normal 20 2 2 6 5" xfId="2163"/>
    <cellStyle name="Normal 20 2 2 7" xfId="823"/>
    <cellStyle name="Normal 20 2 2 7 2" xfId="967"/>
    <cellStyle name="Normal 20 2 2 7 2 2" xfId="1811"/>
    <cellStyle name="Normal 20 2 2 7 2 2 2" xfId="5209"/>
    <cellStyle name="Normal 20 2 2 7 2 2 3" xfId="3511"/>
    <cellStyle name="Normal 20 2 2 7 2 3" xfId="4365"/>
    <cellStyle name="Normal 20 2 2 7 2 4" xfId="2667"/>
    <cellStyle name="Normal 20 2 2 7 3" xfId="1670"/>
    <cellStyle name="Normal 20 2 2 7 3 2" xfId="5068"/>
    <cellStyle name="Normal 20 2 2 7 3 3" xfId="3370"/>
    <cellStyle name="Normal 20 2 2 7 4" xfId="4224"/>
    <cellStyle name="Normal 20 2 2 7 5" xfId="2526"/>
    <cellStyle name="Normal 20 2 2 8" xfId="576"/>
    <cellStyle name="Normal 20 2 2 8 2" xfId="1431"/>
    <cellStyle name="Normal 20 2 2 8 2 2" xfId="4829"/>
    <cellStyle name="Normal 20 2 2 8 2 3" xfId="3131"/>
    <cellStyle name="Normal 20 2 2 8 3" xfId="3985"/>
    <cellStyle name="Normal 20 2 2 8 4" xfId="2287"/>
    <cellStyle name="Normal 20 2 2 9" xfId="1081"/>
    <cellStyle name="Normal 20 2 2 9 2" xfId="1925"/>
    <cellStyle name="Normal 20 2 2 9 2 2" xfId="5323"/>
    <cellStyle name="Normal 20 2 2 9 2 3" xfId="3625"/>
    <cellStyle name="Normal 20 2 2 9 3" xfId="4479"/>
    <cellStyle name="Normal 20 2 2 9 4" xfId="2781"/>
    <cellStyle name="Normal 20 2 3" xfId="313"/>
    <cellStyle name="Normal 20 2 3 2" xfId="434"/>
    <cellStyle name="Normal 20 2 3 2 2" xfId="711"/>
    <cellStyle name="Normal 20 2 3 2 2 2" xfId="1558"/>
    <cellStyle name="Normal 20 2 3 2 2 2 2" xfId="4956"/>
    <cellStyle name="Normal 20 2 3 2 2 2 3" xfId="3258"/>
    <cellStyle name="Normal 20 2 3 2 2 3" xfId="4112"/>
    <cellStyle name="Normal 20 2 3 2 2 4" xfId="2414"/>
    <cellStyle name="Normal 20 2 3 2 3" xfId="1320"/>
    <cellStyle name="Normal 20 2 3 2 3 2" xfId="4718"/>
    <cellStyle name="Normal 20 2 3 2 3 3" xfId="3020"/>
    <cellStyle name="Normal 20 2 3 2 4" xfId="3886"/>
    <cellStyle name="Normal 20 2 3 2 5" xfId="2176"/>
    <cellStyle name="Normal 20 2 3 3" xfId="836"/>
    <cellStyle name="Normal 20 2 3 3 2" xfId="980"/>
    <cellStyle name="Normal 20 2 3 3 2 2" xfId="1824"/>
    <cellStyle name="Normal 20 2 3 3 2 2 2" xfId="5222"/>
    <cellStyle name="Normal 20 2 3 3 2 2 3" xfId="3524"/>
    <cellStyle name="Normal 20 2 3 3 2 3" xfId="4378"/>
    <cellStyle name="Normal 20 2 3 3 2 4" xfId="2680"/>
    <cellStyle name="Normal 20 2 3 3 3" xfId="1683"/>
    <cellStyle name="Normal 20 2 3 3 3 2" xfId="5081"/>
    <cellStyle name="Normal 20 2 3 3 3 3" xfId="3383"/>
    <cellStyle name="Normal 20 2 3 3 4" xfId="4237"/>
    <cellStyle name="Normal 20 2 3 3 5" xfId="2539"/>
    <cellStyle name="Normal 20 2 3 4" xfId="589"/>
    <cellStyle name="Normal 20 2 3 4 2" xfId="1444"/>
    <cellStyle name="Normal 20 2 3 4 2 2" xfId="4842"/>
    <cellStyle name="Normal 20 2 3 4 2 3" xfId="3144"/>
    <cellStyle name="Normal 20 2 3 4 3" xfId="3998"/>
    <cellStyle name="Normal 20 2 3 4 4" xfId="2300"/>
    <cellStyle name="Normal 20 2 3 5" xfId="1094"/>
    <cellStyle name="Normal 20 2 3 5 2" xfId="1938"/>
    <cellStyle name="Normal 20 2 3 5 2 2" xfId="5336"/>
    <cellStyle name="Normal 20 2 3 5 2 3" xfId="3638"/>
    <cellStyle name="Normal 20 2 3 5 3" xfId="4492"/>
    <cellStyle name="Normal 20 2 3 5 4" xfId="2794"/>
    <cellStyle name="Normal 20 2 3 6" xfId="1208"/>
    <cellStyle name="Normal 20 2 3 6 2" xfId="4606"/>
    <cellStyle name="Normal 20 2 3 6 3" xfId="2908"/>
    <cellStyle name="Normal 20 2 3 7" xfId="3774"/>
    <cellStyle name="Normal 20 2 3 8" xfId="2064"/>
    <cellStyle name="Normal 20 2 4" xfId="337"/>
    <cellStyle name="Normal 20 2 4 2" xfId="456"/>
    <cellStyle name="Normal 20 2 4 2 2" xfId="733"/>
    <cellStyle name="Normal 20 2 4 2 2 2" xfId="1580"/>
    <cellStyle name="Normal 20 2 4 2 2 2 2" xfId="4978"/>
    <cellStyle name="Normal 20 2 4 2 2 2 3" xfId="3280"/>
    <cellStyle name="Normal 20 2 4 2 2 3" xfId="4134"/>
    <cellStyle name="Normal 20 2 4 2 2 4" xfId="2436"/>
    <cellStyle name="Normal 20 2 4 2 3" xfId="1342"/>
    <cellStyle name="Normal 20 2 4 2 3 2" xfId="4740"/>
    <cellStyle name="Normal 20 2 4 2 3 3" xfId="3042"/>
    <cellStyle name="Normal 20 2 4 2 4" xfId="3908"/>
    <cellStyle name="Normal 20 2 4 2 5" xfId="2198"/>
    <cellStyle name="Normal 20 2 4 3" xfId="858"/>
    <cellStyle name="Normal 20 2 4 3 2" xfId="1002"/>
    <cellStyle name="Normal 20 2 4 3 2 2" xfId="1846"/>
    <cellStyle name="Normal 20 2 4 3 2 2 2" xfId="5244"/>
    <cellStyle name="Normal 20 2 4 3 2 2 3" xfId="3546"/>
    <cellStyle name="Normal 20 2 4 3 2 3" xfId="4400"/>
    <cellStyle name="Normal 20 2 4 3 2 4" xfId="2702"/>
    <cellStyle name="Normal 20 2 4 3 3" xfId="1705"/>
    <cellStyle name="Normal 20 2 4 3 3 2" xfId="5103"/>
    <cellStyle name="Normal 20 2 4 3 3 3" xfId="3405"/>
    <cellStyle name="Normal 20 2 4 3 4" xfId="4259"/>
    <cellStyle name="Normal 20 2 4 3 5" xfId="2561"/>
    <cellStyle name="Normal 20 2 4 4" xfId="611"/>
    <cellStyle name="Normal 20 2 4 4 2" xfId="1466"/>
    <cellStyle name="Normal 20 2 4 4 2 2" xfId="4864"/>
    <cellStyle name="Normal 20 2 4 4 2 3" xfId="3166"/>
    <cellStyle name="Normal 20 2 4 4 3" xfId="4020"/>
    <cellStyle name="Normal 20 2 4 4 4" xfId="2322"/>
    <cellStyle name="Normal 20 2 4 5" xfId="1116"/>
    <cellStyle name="Normal 20 2 4 5 2" xfId="1960"/>
    <cellStyle name="Normal 20 2 4 5 2 2" xfId="5358"/>
    <cellStyle name="Normal 20 2 4 5 2 3" xfId="3660"/>
    <cellStyle name="Normal 20 2 4 5 3" xfId="4514"/>
    <cellStyle name="Normal 20 2 4 5 4" xfId="2816"/>
    <cellStyle name="Normal 20 2 4 6" xfId="1230"/>
    <cellStyle name="Normal 20 2 4 6 2" xfId="4628"/>
    <cellStyle name="Normal 20 2 4 6 3" xfId="2930"/>
    <cellStyle name="Normal 20 2 4 7" xfId="3796"/>
    <cellStyle name="Normal 20 2 4 8" xfId="2086"/>
    <cellStyle name="Normal 20 2 5" xfId="359"/>
    <cellStyle name="Normal 20 2 5 2" xfId="478"/>
    <cellStyle name="Normal 20 2 5 2 2" xfId="755"/>
    <cellStyle name="Normal 20 2 5 2 2 2" xfId="1602"/>
    <cellStyle name="Normal 20 2 5 2 2 2 2" xfId="5000"/>
    <cellStyle name="Normal 20 2 5 2 2 2 3" xfId="3302"/>
    <cellStyle name="Normal 20 2 5 2 2 3" xfId="4156"/>
    <cellStyle name="Normal 20 2 5 2 2 4" xfId="2458"/>
    <cellStyle name="Normal 20 2 5 2 3" xfId="1364"/>
    <cellStyle name="Normal 20 2 5 2 3 2" xfId="4762"/>
    <cellStyle name="Normal 20 2 5 2 3 3" xfId="3064"/>
    <cellStyle name="Normal 20 2 5 2 4" xfId="3930"/>
    <cellStyle name="Normal 20 2 5 2 5" xfId="2220"/>
    <cellStyle name="Normal 20 2 5 3" xfId="880"/>
    <cellStyle name="Normal 20 2 5 3 2" xfId="1024"/>
    <cellStyle name="Normal 20 2 5 3 2 2" xfId="1868"/>
    <cellStyle name="Normal 20 2 5 3 2 2 2" xfId="5266"/>
    <cellStyle name="Normal 20 2 5 3 2 2 3" xfId="3568"/>
    <cellStyle name="Normal 20 2 5 3 2 3" xfId="4422"/>
    <cellStyle name="Normal 20 2 5 3 2 4" xfId="2724"/>
    <cellStyle name="Normal 20 2 5 3 3" xfId="1727"/>
    <cellStyle name="Normal 20 2 5 3 3 2" xfId="5125"/>
    <cellStyle name="Normal 20 2 5 3 3 3" xfId="3427"/>
    <cellStyle name="Normal 20 2 5 3 4" xfId="4281"/>
    <cellStyle name="Normal 20 2 5 3 5" xfId="2583"/>
    <cellStyle name="Normal 20 2 5 4" xfId="633"/>
    <cellStyle name="Normal 20 2 5 4 2" xfId="1488"/>
    <cellStyle name="Normal 20 2 5 4 2 2" xfId="4886"/>
    <cellStyle name="Normal 20 2 5 4 2 3" xfId="3188"/>
    <cellStyle name="Normal 20 2 5 4 3" xfId="4042"/>
    <cellStyle name="Normal 20 2 5 4 4" xfId="2344"/>
    <cellStyle name="Normal 20 2 5 5" xfId="1138"/>
    <cellStyle name="Normal 20 2 5 5 2" xfId="1982"/>
    <cellStyle name="Normal 20 2 5 5 2 2" xfId="5380"/>
    <cellStyle name="Normal 20 2 5 5 2 3" xfId="3682"/>
    <cellStyle name="Normal 20 2 5 5 3" xfId="4536"/>
    <cellStyle name="Normal 20 2 5 5 4" xfId="2838"/>
    <cellStyle name="Normal 20 2 5 6" xfId="1252"/>
    <cellStyle name="Normal 20 2 5 6 2" xfId="4650"/>
    <cellStyle name="Normal 20 2 5 6 3" xfId="2952"/>
    <cellStyle name="Normal 20 2 5 7" xfId="3818"/>
    <cellStyle name="Normal 20 2 5 8" xfId="2108"/>
    <cellStyle name="Normal 20 2 6" xfId="387"/>
    <cellStyle name="Normal 20 2 6 2" xfId="500"/>
    <cellStyle name="Normal 20 2 6 2 2" xfId="777"/>
    <cellStyle name="Normal 20 2 6 2 2 2" xfId="1624"/>
    <cellStyle name="Normal 20 2 6 2 2 2 2" xfId="5022"/>
    <cellStyle name="Normal 20 2 6 2 2 2 3" xfId="3324"/>
    <cellStyle name="Normal 20 2 6 2 2 3" xfId="4178"/>
    <cellStyle name="Normal 20 2 6 2 2 4" xfId="2480"/>
    <cellStyle name="Normal 20 2 6 2 3" xfId="1386"/>
    <cellStyle name="Normal 20 2 6 2 3 2" xfId="4784"/>
    <cellStyle name="Normal 20 2 6 2 3 3" xfId="3086"/>
    <cellStyle name="Normal 20 2 6 2 4" xfId="3952"/>
    <cellStyle name="Normal 20 2 6 2 5" xfId="2242"/>
    <cellStyle name="Normal 20 2 6 3" xfId="902"/>
    <cellStyle name="Normal 20 2 6 3 2" xfId="1046"/>
    <cellStyle name="Normal 20 2 6 3 2 2" xfId="1890"/>
    <cellStyle name="Normal 20 2 6 3 2 2 2" xfId="5288"/>
    <cellStyle name="Normal 20 2 6 3 2 2 3" xfId="3590"/>
    <cellStyle name="Normal 20 2 6 3 2 3" xfId="4444"/>
    <cellStyle name="Normal 20 2 6 3 2 4" xfId="2746"/>
    <cellStyle name="Normal 20 2 6 3 3" xfId="1749"/>
    <cellStyle name="Normal 20 2 6 3 3 2" xfId="5147"/>
    <cellStyle name="Normal 20 2 6 3 3 3" xfId="3449"/>
    <cellStyle name="Normal 20 2 6 3 4" xfId="4303"/>
    <cellStyle name="Normal 20 2 6 3 5" xfId="2605"/>
    <cellStyle name="Normal 20 2 6 4" xfId="655"/>
    <cellStyle name="Normal 20 2 6 4 2" xfId="1510"/>
    <cellStyle name="Normal 20 2 6 4 2 2" xfId="4908"/>
    <cellStyle name="Normal 20 2 6 4 2 3" xfId="3210"/>
    <cellStyle name="Normal 20 2 6 4 3" xfId="4064"/>
    <cellStyle name="Normal 20 2 6 4 4" xfId="2366"/>
    <cellStyle name="Normal 20 2 6 5" xfId="1160"/>
    <cellStyle name="Normal 20 2 6 5 2" xfId="2004"/>
    <cellStyle name="Normal 20 2 6 5 2 2" xfId="5402"/>
    <cellStyle name="Normal 20 2 6 5 2 3" xfId="3704"/>
    <cellStyle name="Normal 20 2 6 5 3" xfId="4558"/>
    <cellStyle name="Normal 20 2 6 5 4" xfId="2860"/>
    <cellStyle name="Normal 20 2 6 6" xfId="1274"/>
    <cellStyle name="Normal 20 2 6 6 2" xfId="4672"/>
    <cellStyle name="Normal 20 2 6 6 3" xfId="2974"/>
    <cellStyle name="Normal 20 2 6 7" xfId="3840"/>
    <cellStyle name="Normal 20 2 6 8" xfId="2130"/>
    <cellStyle name="Normal 20 2 7" xfId="410"/>
    <cellStyle name="Normal 20 2 7 2" xfId="686"/>
    <cellStyle name="Normal 20 2 7 2 2" xfId="1534"/>
    <cellStyle name="Normal 20 2 7 2 2 2" xfId="4932"/>
    <cellStyle name="Normal 20 2 7 2 2 3" xfId="3234"/>
    <cellStyle name="Normal 20 2 7 2 3" xfId="4088"/>
    <cellStyle name="Normal 20 2 7 2 4" xfId="2390"/>
    <cellStyle name="Normal 20 2 7 3" xfId="1296"/>
    <cellStyle name="Normal 20 2 7 3 2" xfId="4694"/>
    <cellStyle name="Normal 20 2 7 3 3" xfId="2996"/>
    <cellStyle name="Normal 20 2 7 4" xfId="3862"/>
    <cellStyle name="Normal 20 2 7 5" xfId="2152"/>
    <cellStyle name="Normal 20 2 8" xfId="812"/>
    <cellStyle name="Normal 20 2 8 2" xfId="956"/>
    <cellStyle name="Normal 20 2 8 2 2" xfId="1800"/>
    <cellStyle name="Normal 20 2 8 2 2 2" xfId="5198"/>
    <cellStyle name="Normal 20 2 8 2 2 3" xfId="3500"/>
    <cellStyle name="Normal 20 2 8 2 3" xfId="4354"/>
    <cellStyle name="Normal 20 2 8 2 4" xfId="2656"/>
    <cellStyle name="Normal 20 2 8 3" xfId="1659"/>
    <cellStyle name="Normal 20 2 8 3 2" xfId="5057"/>
    <cellStyle name="Normal 20 2 8 3 3" xfId="3359"/>
    <cellStyle name="Normal 20 2 8 4" xfId="4213"/>
    <cellStyle name="Normal 20 2 8 5" xfId="2515"/>
    <cellStyle name="Normal 20 2 9" xfId="565"/>
    <cellStyle name="Normal 20 2 9 2" xfId="1420"/>
    <cellStyle name="Normal 20 2 9 2 2" xfId="4818"/>
    <cellStyle name="Normal 20 2 9 2 3" xfId="3120"/>
    <cellStyle name="Normal 20 2 9 3" xfId="3974"/>
    <cellStyle name="Normal 20 2 9 4" xfId="2276"/>
    <cellStyle name="Normal 20 3" xfId="290"/>
    <cellStyle name="Normal 20 3 10" xfId="1189"/>
    <cellStyle name="Normal 20 3 10 2" xfId="4587"/>
    <cellStyle name="Normal 20 3 10 3" xfId="2889"/>
    <cellStyle name="Normal 20 3 11" xfId="3755"/>
    <cellStyle name="Normal 20 3 12" xfId="2045"/>
    <cellStyle name="Normal 20 3 2" xfId="319"/>
    <cellStyle name="Normal 20 3 2 2" xfId="439"/>
    <cellStyle name="Normal 20 3 2 2 2" xfId="716"/>
    <cellStyle name="Normal 20 3 2 2 2 2" xfId="1563"/>
    <cellStyle name="Normal 20 3 2 2 2 2 2" xfId="4961"/>
    <cellStyle name="Normal 20 3 2 2 2 2 3" xfId="3263"/>
    <cellStyle name="Normal 20 3 2 2 2 3" xfId="4117"/>
    <cellStyle name="Normal 20 3 2 2 2 4" xfId="2419"/>
    <cellStyle name="Normal 20 3 2 2 3" xfId="1325"/>
    <cellStyle name="Normal 20 3 2 2 3 2" xfId="4723"/>
    <cellStyle name="Normal 20 3 2 2 3 3" xfId="3025"/>
    <cellStyle name="Normal 20 3 2 2 4" xfId="3891"/>
    <cellStyle name="Normal 20 3 2 2 5" xfId="2181"/>
    <cellStyle name="Normal 20 3 2 3" xfId="841"/>
    <cellStyle name="Normal 20 3 2 3 2" xfId="985"/>
    <cellStyle name="Normal 20 3 2 3 2 2" xfId="1829"/>
    <cellStyle name="Normal 20 3 2 3 2 2 2" xfId="5227"/>
    <cellStyle name="Normal 20 3 2 3 2 2 3" xfId="3529"/>
    <cellStyle name="Normal 20 3 2 3 2 3" xfId="4383"/>
    <cellStyle name="Normal 20 3 2 3 2 4" xfId="2685"/>
    <cellStyle name="Normal 20 3 2 3 3" xfId="1688"/>
    <cellStyle name="Normal 20 3 2 3 3 2" xfId="5086"/>
    <cellStyle name="Normal 20 3 2 3 3 3" xfId="3388"/>
    <cellStyle name="Normal 20 3 2 3 4" xfId="4242"/>
    <cellStyle name="Normal 20 3 2 3 5" xfId="2544"/>
    <cellStyle name="Normal 20 3 2 4" xfId="594"/>
    <cellStyle name="Normal 20 3 2 4 2" xfId="1449"/>
    <cellStyle name="Normal 20 3 2 4 2 2" xfId="4847"/>
    <cellStyle name="Normal 20 3 2 4 2 3" xfId="3149"/>
    <cellStyle name="Normal 20 3 2 4 3" xfId="4003"/>
    <cellStyle name="Normal 20 3 2 4 4" xfId="2305"/>
    <cellStyle name="Normal 20 3 2 5" xfId="1099"/>
    <cellStyle name="Normal 20 3 2 5 2" xfId="1943"/>
    <cellStyle name="Normal 20 3 2 5 2 2" xfId="5341"/>
    <cellStyle name="Normal 20 3 2 5 2 3" xfId="3643"/>
    <cellStyle name="Normal 20 3 2 5 3" xfId="4497"/>
    <cellStyle name="Normal 20 3 2 5 4" xfId="2799"/>
    <cellStyle name="Normal 20 3 2 6" xfId="1213"/>
    <cellStyle name="Normal 20 3 2 6 2" xfId="4611"/>
    <cellStyle name="Normal 20 3 2 6 3" xfId="2913"/>
    <cellStyle name="Normal 20 3 2 7" xfId="3779"/>
    <cellStyle name="Normal 20 3 2 8" xfId="2069"/>
    <cellStyle name="Normal 20 3 3" xfId="342"/>
    <cellStyle name="Normal 20 3 3 2" xfId="461"/>
    <cellStyle name="Normal 20 3 3 2 2" xfId="738"/>
    <cellStyle name="Normal 20 3 3 2 2 2" xfId="1585"/>
    <cellStyle name="Normal 20 3 3 2 2 2 2" xfId="4983"/>
    <cellStyle name="Normal 20 3 3 2 2 2 3" xfId="3285"/>
    <cellStyle name="Normal 20 3 3 2 2 3" xfId="4139"/>
    <cellStyle name="Normal 20 3 3 2 2 4" xfId="2441"/>
    <cellStyle name="Normal 20 3 3 2 3" xfId="1347"/>
    <cellStyle name="Normal 20 3 3 2 3 2" xfId="4745"/>
    <cellStyle name="Normal 20 3 3 2 3 3" xfId="3047"/>
    <cellStyle name="Normal 20 3 3 2 4" xfId="3913"/>
    <cellStyle name="Normal 20 3 3 2 5" xfId="2203"/>
    <cellStyle name="Normal 20 3 3 3" xfId="863"/>
    <cellStyle name="Normal 20 3 3 3 2" xfId="1007"/>
    <cellStyle name="Normal 20 3 3 3 2 2" xfId="1851"/>
    <cellStyle name="Normal 20 3 3 3 2 2 2" xfId="5249"/>
    <cellStyle name="Normal 20 3 3 3 2 2 3" xfId="3551"/>
    <cellStyle name="Normal 20 3 3 3 2 3" xfId="4405"/>
    <cellStyle name="Normal 20 3 3 3 2 4" xfId="2707"/>
    <cellStyle name="Normal 20 3 3 3 3" xfId="1710"/>
    <cellStyle name="Normal 20 3 3 3 3 2" xfId="5108"/>
    <cellStyle name="Normal 20 3 3 3 3 3" xfId="3410"/>
    <cellStyle name="Normal 20 3 3 3 4" xfId="4264"/>
    <cellStyle name="Normal 20 3 3 3 5" xfId="2566"/>
    <cellStyle name="Normal 20 3 3 4" xfId="616"/>
    <cellStyle name="Normal 20 3 3 4 2" xfId="1471"/>
    <cellStyle name="Normal 20 3 3 4 2 2" xfId="4869"/>
    <cellStyle name="Normal 20 3 3 4 2 3" xfId="3171"/>
    <cellStyle name="Normal 20 3 3 4 3" xfId="4025"/>
    <cellStyle name="Normal 20 3 3 4 4" xfId="2327"/>
    <cellStyle name="Normal 20 3 3 5" xfId="1121"/>
    <cellStyle name="Normal 20 3 3 5 2" xfId="1965"/>
    <cellStyle name="Normal 20 3 3 5 2 2" xfId="5363"/>
    <cellStyle name="Normal 20 3 3 5 2 3" xfId="3665"/>
    <cellStyle name="Normal 20 3 3 5 3" xfId="4519"/>
    <cellStyle name="Normal 20 3 3 5 4" xfId="2821"/>
    <cellStyle name="Normal 20 3 3 6" xfId="1235"/>
    <cellStyle name="Normal 20 3 3 6 2" xfId="4633"/>
    <cellStyle name="Normal 20 3 3 6 3" xfId="2935"/>
    <cellStyle name="Normal 20 3 3 7" xfId="3801"/>
    <cellStyle name="Normal 20 3 3 8" xfId="2091"/>
    <cellStyle name="Normal 20 3 4" xfId="364"/>
    <cellStyle name="Normal 20 3 4 2" xfId="483"/>
    <cellStyle name="Normal 20 3 4 2 2" xfId="760"/>
    <cellStyle name="Normal 20 3 4 2 2 2" xfId="1607"/>
    <cellStyle name="Normal 20 3 4 2 2 2 2" xfId="5005"/>
    <cellStyle name="Normal 20 3 4 2 2 2 3" xfId="3307"/>
    <cellStyle name="Normal 20 3 4 2 2 3" xfId="4161"/>
    <cellStyle name="Normal 20 3 4 2 2 4" xfId="2463"/>
    <cellStyle name="Normal 20 3 4 2 3" xfId="1369"/>
    <cellStyle name="Normal 20 3 4 2 3 2" xfId="4767"/>
    <cellStyle name="Normal 20 3 4 2 3 3" xfId="3069"/>
    <cellStyle name="Normal 20 3 4 2 4" xfId="3935"/>
    <cellStyle name="Normal 20 3 4 2 5" xfId="2225"/>
    <cellStyle name="Normal 20 3 4 3" xfId="885"/>
    <cellStyle name="Normal 20 3 4 3 2" xfId="1029"/>
    <cellStyle name="Normal 20 3 4 3 2 2" xfId="1873"/>
    <cellStyle name="Normal 20 3 4 3 2 2 2" xfId="5271"/>
    <cellStyle name="Normal 20 3 4 3 2 2 3" xfId="3573"/>
    <cellStyle name="Normal 20 3 4 3 2 3" xfId="4427"/>
    <cellStyle name="Normal 20 3 4 3 2 4" xfId="2729"/>
    <cellStyle name="Normal 20 3 4 3 3" xfId="1732"/>
    <cellStyle name="Normal 20 3 4 3 3 2" xfId="5130"/>
    <cellStyle name="Normal 20 3 4 3 3 3" xfId="3432"/>
    <cellStyle name="Normal 20 3 4 3 4" xfId="4286"/>
    <cellStyle name="Normal 20 3 4 3 5" xfId="2588"/>
    <cellStyle name="Normal 20 3 4 4" xfId="638"/>
    <cellStyle name="Normal 20 3 4 4 2" xfId="1493"/>
    <cellStyle name="Normal 20 3 4 4 2 2" xfId="4891"/>
    <cellStyle name="Normal 20 3 4 4 2 3" xfId="3193"/>
    <cellStyle name="Normal 20 3 4 4 3" xfId="4047"/>
    <cellStyle name="Normal 20 3 4 4 4" xfId="2349"/>
    <cellStyle name="Normal 20 3 4 5" xfId="1143"/>
    <cellStyle name="Normal 20 3 4 5 2" xfId="1987"/>
    <cellStyle name="Normal 20 3 4 5 2 2" xfId="5385"/>
    <cellStyle name="Normal 20 3 4 5 2 3" xfId="3687"/>
    <cellStyle name="Normal 20 3 4 5 3" xfId="4541"/>
    <cellStyle name="Normal 20 3 4 5 4" xfId="2843"/>
    <cellStyle name="Normal 20 3 4 6" xfId="1257"/>
    <cellStyle name="Normal 20 3 4 6 2" xfId="4655"/>
    <cellStyle name="Normal 20 3 4 6 3" xfId="2957"/>
    <cellStyle name="Normal 20 3 4 7" xfId="3823"/>
    <cellStyle name="Normal 20 3 4 8" xfId="2113"/>
    <cellStyle name="Normal 20 3 5" xfId="393"/>
    <cellStyle name="Normal 20 3 5 2" xfId="505"/>
    <cellStyle name="Normal 20 3 5 2 2" xfId="782"/>
    <cellStyle name="Normal 20 3 5 2 2 2" xfId="1629"/>
    <cellStyle name="Normal 20 3 5 2 2 2 2" xfId="5027"/>
    <cellStyle name="Normal 20 3 5 2 2 2 3" xfId="3329"/>
    <cellStyle name="Normal 20 3 5 2 2 3" xfId="4183"/>
    <cellStyle name="Normal 20 3 5 2 2 4" xfId="2485"/>
    <cellStyle name="Normal 20 3 5 2 3" xfId="1391"/>
    <cellStyle name="Normal 20 3 5 2 3 2" xfId="4789"/>
    <cellStyle name="Normal 20 3 5 2 3 3" xfId="3091"/>
    <cellStyle name="Normal 20 3 5 2 4" xfId="3957"/>
    <cellStyle name="Normal 20 3 5 2 5" xfId="2247"/>
    <cellStyle name="Normal 20 3 5 3" xfId="907"/>
    <cellStyle name="Normal 20 3 5 3 2" xfId="1051"/>
    <cellStyle name="Normal 20 3 5 3 2 2" xfId="1895"/>
    <cellStyle name="Normal 20 3 5 3 2 2 2" xfId="5293"/>
    <cellStyle name="Normal 20 3 5 3 2 2 3" xfId="3595"/>
    <cellStyle name="Normal 20 3 5 3 2 3" xfId="4449"/>
    <cellStyle name="Normal 20 3 5 3 2 4" xfId="2751"/>
    <cellStyle name="Normal 20 3 5 3 3" xfId="1754"/>
    <cellStyle name="Normal 20 3 5 3 3 2" xfId="5152"/>
    <cellStyle name="Normal 20 3 5 3 3 3" xfId="3454"/>
    <cellStyle name="Normal 20 3 5 3 4" xfId="4308"/>
    <cellStyle name="Normal 20 3 5 3 5" xfId="2610"/>
    <cellStyle name="Normal 20 3 5 4" xfId="660"/>
    <cellStyle name="Normal 20 3 5 4 2" xfId="1515"/>
    <cellStyle name="Normal 20 3 5 4 2 2" xfId="4913"/>
    <cellStyle name="Normal 20 3 5 4 2 3" xfId="3215"/>
    <cellStyle name="Normal 20 3 5 4 3" xfId="4069"/>
    <cellStyle name="Normal 20 3 5 4 4" xfId="2371"/>
    <cellStyle name="Normal 20 3 5 5" xfId="1165"/>
    <cellStyle name="Normal 20 3 5 5 2" xfId="2009"/>
    <cellStyle name="Normal 20 3 5 5 2 2" xfId="5407"/>
    <cellStyle name="Normal 20 3 5 5 2 3" xfId="3709"/>
    <cellStyle name="Normal 20 3 5 5 3" xfId="4563"/>
    <cellStyle name="Normal 20 3 5 5 4" xfId="2865"/>
    <cellStyle name="Normal 20 3 5 6" xfId="1279"/>
    <cellStyle name="Normal 20 3 5 6 2" xfId="4677"/>
    <cellStyle name="Normal 20 3 5 6 3" xfId="2979"/>
    <cellStyle name="Normal 20 3 5 7" xfId="3845"/>
    <cellStyle name="Normal 20 3 5 8" xfId="2135"/>
    <cellStyle name="Normal 20 3 6" xfId="415"/>
    <cellStyle name="Normal 20 3 6 2" xfId="692"/>
    <cellStyle name="Normal 20 3 6 2 2" xfId="1539"/>
    <cellStyle name="Normal 20 3 6 2 2 2" xfId="4937"/>
    <cellStyle name="Normal 20 3 6 2 2 3" xfId="3239"/>
    <cellStyle name="Normal 20 3 6 2 3" xfId="4093"/>
    <cellStyle name="Normal 20 3 6 2 4" xfId="2395"/>
    <cellStyle name="Normal 20 3 6 3" xfId="1301"/>
    <cellStyle name="Normal 20 3 6 3 2" xfId="4699"/>
    <cellStyle name="Normal 20 3 6 3 3" xfId="3001"/>
    <cellStyle name="Normal 20 3 6 4" xfId="3867"/>
    <cellStyle name="Normal 20 3 6 5" xfId="2157"/>
    <cellStyle name="Normal 20 3 7" xfId="817"/>
    <cellStyle name="Normal 20 3 7 2" xfId="961"/>
    <cellStyle name="Normal 20 3 7 2 2" xfId="1805"/>
    <cellStyle name="Normal 20 3 7 2 2 2" xfId="5203"/>
    <cellStyle name="Normal 20 3 7 2 2 3" xfId="3505"/>
    <cellStyle name="Normal 20 3 7 2 3" xfId="4359"/>
    <cellStyle name="Normal 20 3 7 2 4" xfId="2661"/>
    <cellStyle name="Normal 20 3 7 3" xfId="1664"/>
    <cellStyle name="Normal 20 3 7 3 2" xfId="5062"/>
    <cellStyle name="Normal 20 3 7 3 3" xfId="3364"/>
    <cellStyle name="Normal 20 3 7 4" xfId="4218"/>
    <cellStyle name="Normal 20 3 7 5" xfId="2520"/>
    <cellStyle name="Normal 20 3 8" xfId="570"/>
    <cellStyle name="Normal 20 3 8 2" xfId="1425"/>
    <cellStyle name="Normal 20 3 8 2 2" xfId="4823"/>
    <cellStyle name="Normal 20 3 8 2 3" xfId="3125"/>
    <cellStyle name="Normal 20 3 8 3" xfId="3979"/>
    <cellStyle name="Normal 20 3 8 4" xfId="2281"/>
    <cellStyle name="Normal 20 3 9" xfId="1075"/>
    <cellStyle name="Normal 20 3 9 2" xfId="1919"/>
    <cellStyle name="Normal 20 3 9 2 2" xfId="5317"/>
    <cellStyle name="Normal 20 3 9 2 3" xfId="3619"/>
    <cellStyle name="Normal 20 3 9 3" xfId="4473"/>
    <cellStyle name="Normal 20 3 9 4" xfId="2775"/>
    <cellStyle name="Normal 20 4" xfId="307"/>
    <cellStyle name="Normal 20 4 2" xfId="428"/>
    <cellStyle name="Normal 20 4 2 2" xfId="705"/>
    <cellStyle name="Normal 20 4 2 2 2" xfId="1552"/>
    <cellStyle name="Normal 20 4 2 2 2 2" xfId="4950"/>
    <cellStyle name="Normal 20 4 2 2 2 3" xfId="3252"/>
    <cellStyle name="Normal 20 4 2 2 3" xfId="4106"/>
    <cellStyle name="Normal 20 4 2 2 4" xfId="2408"/>
    <cellStyle name="Normal 20 4 2 3" xfId="1314"/>
    <cellStyle name="Normal 20 4 2 3 2" xfId="4712"/>
    <cellStyle name="Normal 20 4 2 3 3" xfId="3014"/>
    <cellStyle name="Normal 20 4 2 4" xfId="3880"/>
    <cellStyle name="Normal 20 4 2 5" xfId="2170"/>
    <cellStyle name="Normal 20 4 3" xfId="830"/>
    <cellStyle name="Normal 20 4 3 2" xfId="974"/>
    <cellStyle name="Normal 20 4 3 2 2" xfId="1818"/>
    <cellStyle name="Normal 20 4 3 2 2 2" xfId="5216"/>
    <cellStyle name="Normal 20 4 3 2 2 3" xfId="3518"/>
    <cellStyle name="Normal 20 4 3 2 3" xfId="4372"/>
    <cellStyle name="Normal 20 4 3 2 4" xfId="2674"/>
    <cellStyle name="Normal 20 4 3 3" xfId="1677"/>
    <cellStyle name="Normal 20 4 3 3 2" xfId="5075"/>
    <cellStyle name="Normal 20 4 3 3 3" xfId="3377"/>
    <cellStyle name="Normal 20 4 3 4" xfId="4231"/>
    <cellStyle name="Normal 20 4 3 5" xfId="2533"/>
    <cellStyle name="Normal 20 4 4" xfId="583"/>
    <cellStyle name="Normal 20 4 4 2" xfId="1438"/>
    <cellStyle name="Normal 20 4 4 2 2" xfId="4836"/>
    <cellStyle name="Normal 20 4 4 2 3" xfId="3138"/>
    <cellStyle name="Normal 20 4 4 3" xfId="3992"/>
    <cellStyle name="Normal 20 4 4 4" xfId="2294"/>
    <cellStyle name="Normal 20 4 5" xfId="1088"/>
    <cellStyle name="Normal 20 4 5 2" xfId="1932"/>
    <cellStyle name="Normal 20 4 5 2 2" xfId="5330"/>
    <cellStyle name="Normal 20 4 5 2 3" xfId="3632"/>
    <cellStyle name="Normal 20 4 5 3" xfId="4486"/>
    <cellStyle name="Normal 20 4 5 4" xfId="2788"/>
    <cellStyle name="Normal 20 4 6" xfId="1202"/>
    <cellStyle name="Normal 20 4 6 2" xfId="4600"/>
    <cellStyle name="Normal 20 4 6 3" xfId="2902"/>
    <cellStyle name="Normal 20 4 7" xfId="3768"/>
    <cellStyle name="Normal 20 4 8" xfId="2058"/>
    <cellStyle name="Normal 20 5" xfId="331"/>
    <cellStyle name="Normal 20 5 2" xfId="450"/>
    <cellStyle name="Normal 20 5 2 2" xfId="727"/>
    <cellStyle name="Normal 20 5 2 2 2" xfId="1574"/>
    <cellStyle name="Normal 20 5 2 2 2 2" xfId="4972"/>
    <cellStyle name="Normal 20 5 2 2 2 3" xfId="3274"/>
    <cellStyle name="Normal 20 5 2 2 3" xfId="4128"/>
    <cellStyle name="Normal 20 5 2 2 4" xfId="2430"/>
    <cellStyle name="Normal 20 5 2 3" xfId="1336"/>
    <cellStyle name="Normal 20 5 2 3 2" xfId="4734"/>
    <cellStyle name="Normal 20 5 2 3 3" xfId="3036"/>
    <cellStyle name="Normal 20 5 2 4" xfId="3902"/>
    <cellStyle name="Normal 20 5 2 5" xfId="2192"/>
    <cellStyle name="Normal 20 5 3" xfId="852"/>
    <cellStyle name="Normal 20 5 3 2" xfId="996"/>
    <cellStyle name="Normal 20 5 3 2 2" xfId="1840"/>
    <cellStyle name="Normal 20 5 3 2 2 2" xfId="5238"/>
    <cellStyle name="Normal 20 5 3 2 2 3" xfId="3540"/>
    <cellStyle name="Normal 20 5 3 2 3" xfId="4394"/>
    <cellStyle name="Normal 20 5 3 2 4" xfId="2696"/>
    <cellStyle name="Normal 20 5 3 3" xfId="1699"/>
    <cellStyle name="Normal 20 5 3 3 2" xfId="5097"/>
    <cellStyle name="Normal 20 5 3 3 3" xfId="3399"/>
    <cellStyle name="Normal 20 5 3 4" xfId="4253"/>
    <cellStyle name="Normal 20 5 3 5" xfId="2555"/>
    <cellStyle name="Normal 20 5 4" xfId="605"/>
    <cellStyle name="Normal 20 5 4 2" xfId="1460"/>
    <cellStyle name="Normal 20 5 4 2 2" xfId="4858"/>
    <cellStyle name="Normal 20 5 4 2 3" xfId="3160"/>
    <cellStyle name="Normal 20 5 4 3" xfId="4014"/>
    <cellStyle name="Normal 20 5 4 4" xfId="2316"/>
    <cellStyle name="Normal 20 5 5" xfId="1110"/>
    <cellStyle name="Normal 20 5 5 2" xfId="1954"/>
    <cellStyle name="Normal 20 5 5 2 2" xfId="5352"/>
    <cellStyle name="Normal 20 5 5 2 3" xfId="3654"/>
    <cellStyle name="Normal 20 5 5 3" xfId="4508"/>
    <cellStyle name="Normal 20 5 5 4" xfId="2810"/>
    <cellStyle name="Normal 20 5 6" xfId="1224"/>
    <cellStyle name="Normal 20 5 6 2" xfId="4622"/>
    <cellStyle name="Normal 20 5 6 3" xfId="2924"/>
    <cellStyle name="Normal 20 5 7" xfId="3790"/>
    <cellStyle name="Normal 20 5 8" xfId="2080"/>
    <cellStyle name="Normal 20 6" xfId="353"/>
    <cellStyle name="Normal 20 6 2" xfId="472"/>
    <cellStyle name="Normal 20 6 2 2" xfId="749"/>
    <cellStyle name="Normal 20 6 2 2 2" xfId="1596"/>
    <cellStyle name="Normal 20 6 2 2 2 2" xfId="4994"/>
    <cellStyle name="Normal 20 6 2 2 2 3" xfId="3296"/>
    <cellStyle name="Normal 20 6 2 2 3" xfId="4150"/>
    <cellStyle name="Normal 20 6 2 2 4" xfId="2452"/>
    <cellStyle name="Normal 20 6 2 3" xfId="1358"/>
    <cellStyle name="Normal 20 6 2 3 2" xfId="4756"/>
    <cellStyle name="Normal 20 6 2 3 3" xfId="3058"/>
    <cellStyle name="Normal 20 6 2 4" xfId="3924"/>
    <cellStyle name="Normal 20 6 2 5" xfId="2214"/>
    <cellStyle name="Normal 20 6 3" xfId="874"/>
    <cellStyle name="Normal 20 6 3 2" xfId="1018"/>
    <cellStyle name="Normal 20 6 3 2 2" xfId="1862"/>
    <cellStyle name="Normal 20 6 3 2 2 2" xfId="5260"/>
    <cellStyle name="Normal 20 6 3 2 2 3" xfId="3562"/>
    <cellStyle name="Normal 20 6 3 2 3" xfId="4416"/>
    <cellStyle name="Normal 20 6 3 2 4" xfId="2718"/>
    <cellStyle name="Normal 20 6 3 3" xfId="1721"/>
    <cellStyle name="Normal 20 6 3 3 2" xfId="5119"/>
    <cellStyle name="Normal 20 6 3 3 3" xfId="3421"/>
    <cellStyle name="Normal 20 6 3 4" xfId="4275"/>
    <cellStyle name="Normal 20 6 3 5" xfId="2577"/>
    <cellStyle name="Normal 20 6 4" xfId="627"/>
    <cellStyle name="Normal 20 6 4 2" xfId="1482"/>
    <cellStyle name="Normal 20 6 4 2 2" xfId="4880"/>
    <cellStyle name="Normal 20 6 4 2 3" xfId="3182"/>
    <cellStyle name="Normal 20 6 4 3" xfId="4036"/>
    <cellStyle name="Normal 20 6 4 4" xfId="2338"/>
    <cellStyle name="Normal 20 6 5" xfId="1132"/>
    <cellStyle name="Normal 20 6 5 2" xfId="1976"/>
    <cellStyle name="Normal 20 6 5 2 2" xfId="5374"/>
    <cellStyle name="Normal 20 6 5 2 3" xfId="3676"/>
    <cellStyle name="Normal 20 6 5 3" xfId="4530"/>
    <cellStyle name="Normal 20 6 5 4" xfId="2832"/>
    <cellStyle name="Normal 20 6 6" xfId="1246"/>
    <cellStyle name="Normal 20 6 6 2" xfId="4644"/>
    <cellStyle name="Normal 20 6 6 3" xfId="2946"/>
    <cellStyle name="Normal 20 6 7" xfId="3812"/>
    <cellStyle name="Normal 20 6 8" xfId="2102"/>
    <cellStyle name="Normal 20 7" xfId="375"/>
    <cellStyle name="Normal 20 7 2" xfId="494"/>
    <cellStyle name="Normal 20 7 2 2" xfId="771"/>
    <cellStyle name="Normal 20 7 2 2 2" xfId="1618"/>
    <cellStyle name="Normal 20 7 2 2 2 2" xfId="5016"/>
    <cellStyle name="Normal 20 7 2 2 2 3" xfId="3318"/>
    <cellStyle name="Normal 20 7 2 2 3" xfId="4172"/>
    <cellStyle name="Normal 20 7 2 2 4" xfId="2474"/>
    <cellStyle name="Normal 20 7 2 3" xfId="1380"/>
    <cellStyle name="Normal 20 7 2 3 2" xfId="4778"/>
    <cellStyle name="Normal 20 7 2 3 3" xfId="3080"/>
    <cellStyle name="Normal 20 7 2 4" xfId="3946"/>
    <cellStyle name="Normal 20 7 2 5" xfId="2236"/>
    <cellStyle name="Normal 20 7 3" xfId="896"/>
    <cellStyle name="Normal 20 7 3 2" xfId="1040"/>
    <cellStyle name="Normal 20 7 3 2 2" xfId="1884"/>
    <cellStyle name="Normal 20 7 3 2 2 2" xfId="5282"/>
    <cellStyle name="Normal 20 7 3 2 2 3" xfId="3584"/>
    <cellStyle name="Normal 20 7 3 2 3" xfId="4438"/>
    <cellStyle name="Normal 20 7 3 2 4" xfId="2740"/>
    <cellStyle name="Normal 20 7 3 3" xfId="1743"/>
    <cellStyle name="Normal 20 7 3 3 2" xfId="5141"/>
    <cellStyle name="Normal 20 7 3 3 3" xfId="3443"/>
    <cellStyle name="Normal 20 7 3 4" xfId="4297"/>
    <cellStyle name="Normal 20 7 3 5" xfId="2599"/>
    <cellStyle name="Normal 20 7 4" xfId="649"/>
    <cellStyle name="Normal 20 7 4 2" xfId="1504"/>
    <cellStyle name="Normal 20 7 4 2 2" xfId="4902"/>
    <cellStyle name="Normal 20 7 4 2 3" xfId="3204"/>
    <cellStyle name="Normal 20 7 4 3" xfId="4058"/>
    <cellStyle name="Normal 20 7 4 4" xfId="2360"/>
    <cellStyle name="Normal 20 7 5" xfId="1154"/>
    <cellStyle name="Normal 20 7 5 2" xfId="1998"/>
    <cellStyle name="Normal 20 7 5 2 2" xfId="5396"/>
    <cellStyle name="Normal 20 7 5 2 3" xfId="3698"/>
    <cellStyle name="Normal 20 7 5 3" xfId="4552"/>
    <cellStyle name="Normal 20 7 5 4" xfId="2854"/>
    <cellStyle name="Normal 20 7 6" xfId="1268"/>
    <cellStyle name="Normal 20 7 6 2" xfId="4666"/>
    <cellStyle name="Normal 20 7 6 3" xfId="2968"/>
    <cellStyle name="Normal 20 7 7" xfId="3834"/>
    <cellStyle name="Normal 20 7 8" xfId="2124"/>
    <cellStyle name="Normal 20 8" xfId="404"/>
    <cellStyle name="Normal 20 8 2" xfId="680"/>
    <cellStyle name="Normal 20 8 2 2" xfId="1528"/>
    <cellStyle name="Normal 20 8 2 2 2" xfId="4926"/>
    <cellStyle name="Normal 20 8 2 2 3" xfId="3228"/>
    <cellStyle name="Normal 20 8 2 3" xfId="4082"/>
    <cellStyle name="Normal 20 8 2 4" xfId="2384"/>
    <cellStyle name="Normal 20 8 3" xfId="1290"/>
    <cellStyle name="Normal 20 8 3 2" xfId="4688"/>
    <cellStyle name="Normal 20 8 3 3" xfId="2990"/>
    <cellStyle name="Normal 20 8 4" xfId="3856"/>
    <cellStyle name="Normal 20 8 5" xfId="2146"/>
    <cellStyle name="Normal 20 9" xfId="806"/>
    <cellStyle name="Normal 20 9 2" xfId="950"/>
    <cellStyle name="Normal 20 9 2 2" xfId="1794"/>
    <cellStyle name="Normal 20 9 2 2 2" xfId="5192"/>
    <cellStyle name="Normal 20 9 2 2 3" xfId="3494"/>
    <cellStyle name="Normal 20 9 2 3" xfId="4348"/>
    <cellStyle name="Normal 20 9 2 4" xfId="2650"/>
    <cellStyle name="Normal 20 9 3" xfId="1653"/>
    <cellStyle name="Normal 20 9 3 2" xfId="5051"/>
    <cellStyle name="Normal 20 9 3 3" xfId="3353"/>
    <cellStyle name="Normal 20 9 4" xfId="4207"/>
    <cellStyle name="Normal 20 9 5" xfId="2509"/>
    <cellStyle name="Normal 21" xfId="54"/>
    <cellStyle name="Normal 21 2" xfId="62"/>
    <cellStyle name="Normal 21 2 2" xfId="280"/>
    <cellStyle name="Normal 21 3" xfId="241"/>
    <cellStyle name="Normal 22" xfId="116"/>
    <cellStyle name="Normal 22 10" xfId="559"/>
    <cellStyle name="Normal 22 10 2" xfId="1416"/>
    <cellStyle name="Normal 22 10 2 2" xfId="4814"/>
    <cellStyle name="Normal 22 10 2 3" xfId="3116"/>
    <cellStyle name="Normal 22 10 3" xfId="3970"/>
    <cellStyle name="Normal 22 10 4" xfId="2272"/>
    <cellStyle name="Normal 22 11" xfId="1066"/>
    <cellStyle name="Normal 22 11 2" xfId="1910"/>
    <cellStyle name="Normal 22 11 2 2" xfId="5308"/>
    <cellStyle name="Normal 22 11 2 3" xfId="3610"/>
    <cellStyle name="Normal 22 11 3" xfId="4464"/>
    <cellStyle name="Normal 22 11 4" xfId="2766"/>
    <cellStyle name="Normal 22 12" xfId="1180"/>
    <cellStyle name="Normal 22 12 2" xfId="4578"/>
    <cellStyle name="Normal 22 12 3" xfId="2880"/>
    <cellStyle name="Normal 22 13" xfId="3745"/>
    <cellStyle name="Normal 22 14" xfId="2036"/>
    <cellStyle name="Normal 22 15" xfId="242"/>
    <cellStyle name="Normal 22 2" xfId="218"/>
    <cellStyle name="Normal 22 2 10" xfId="1072"/>
    <cellStyle name="Normal 22 2 10 2" xfId="1916"/>
    <cellStyle name="Normal 22 2 10 2 2" xfId="5314"/>
    <cellStyle name="Normal 22 2 10 2 3" xfId="3616"/>
    <cellStyle name="Normal 22 2 10 3" xfId="4470"/>
    <cellStyle name="Normal 22 2 10 4" xfId="2772"/>
    <cellStyle name="Normal 22 2 11" xfId="1186"/>
    <cellStyle name="Normal 22 2 11 2" xfId="4584"/>
    <cellStyle name="Normal 22 2 11 3" xfId="2886"/>
    <cellStyle name="Normal 22 2 12" xfId="3751"/>
    <cellStyle name="Normal 22 2 13" xfId="2042"/>
    <cellStyle name="Normal 22 2 14" xfId="281"/>
    <cellStyle name="Normal 22 2 2" xfId="298"/>
    <cellStyle name="Normal 22 2 2 10" xfId="1197"/>
    <cellStyle name="Normal 22 2 2 10 2" xfId="4595"/>
    <cellStyle name="Normal 22 2 2 10 3" xfId="2897"/>
    <cellStyle name="Normal 22 2 2 11" xfId="3763"/>
    <cellStyle name="Normal 22 2 2 12" xfId="2053"/>
    <cellStyle name="Normal 22 2 2 2" xfId="327"/>
    <cellStyle name="Normal 22 2 2 2 2" xfId="447"/>
    <cellStyle name="Normal 22 2 2 2 2 2" xfId="724"/>
    <cellStyle name="Normal 22 2 2 2 2 2 2" xfId="1571"/>
    <cellStyle name="Normal 22 2 2 2 2 2 2 2" xfId="4969"/>
    <cellStyle name="Normal 22 2 2 2 2 2 2 3" xfId="3271"/>
    <cellStyle name="Normal 22 2 2 2 2 2 3" xfId="4125"/>
    <cellStyle name="Normal 22 2 2 2 2 2 4" xfId="2427"/>
    <cellStyle name="Normal 22 2 2 2 2 3" xfId="1333"/>
    <cellStyle name="Normal 22 2 2 2 2 3 2" xfId="4731"/>
    <cellStyle name="Normal 22 2 2 2 2 3 3" xfId="3033"/>
    <cellStyle name="Normal 22 2 2 2 2 4" xfId="3899"/>
    <cellStyle name="Normal 22 2 2 2 2 5" xfId="2189"/>
    <cellStyle name="Normal 22 2 2 2 3" xfId="849"/>
    <cellStyle name="Normal 22 2 2 2 3 2" xfId="993"/>
    <cellStyle name="Normal 22 2 2 2 3 2 2" xfId="1837"/>
    <cellStyle name="Normal 22 2 2 2 3 2 2 2" xfId="5235"/>
    <cellStyle name="Normal 22 2 2 2 3 2 2 3" xfId="3537"/>
    <cellStyle name="Normal 22 2 2 2 3 2 3" xfId="4391"/>
    <cellStyle name="Normal 22 2 2 2 3 2 4" xfId="2693"/>
    <cellStyle name="Normal 22 2 2 2 3 3" xfId="1696"/>
    <cellStyle name="Normal 22 2 2 2 3 3 2" xfId="5094"/>
    <cellStyle name="Normal 22 2 2 2 3 3 3" xfId="3396"/>
    <cellStyle name="Normal 22 2 2 2 3 4" xfId="4250"/>
    <cellStyle name="Normal 22 2 2 2 3 5" xfId="2552"/>
    <cellStyle name="Normal 22 2 2 2 4" xfId="602"/>
    <cellStyle name="Normal 22 2 2 2 4 2" xfId="1457"/>
    <cellStyle name="Normal 22 2 2 2 4 2 2" xfId="4855"/>
    <cellStyle name="Normal 22 2 2 2 4 2 3" xfId="3157"/>
    <cellStyle name="Normal 22 2 2 2 4 3" xfId="4011"/>
    <cellStyle name="Normal 22 2 2 2 4 4" xfId="2313"/>
    <cellStyle name="Normal 22 2 2 2 5" xfId="1107"/>
    <cellStyle name="Normal 22 2 2 2 5 2" xfId="1951"/>
    <cellStyle name="Normal 22 2 2 2 5 2 2" xfId="5349"/>
    <cellStyle name="Normal 22 2 2 2 5 2 3" xfId="3651"/>
    <cellStyle name="Normal 22 2 2 2 5 3" xfId="4505"/>
    <cellStyle name="Normal 22 2 2 2 5 4" xfId="2807"/>
    <cellStyle name="Normal 22 2 2 2 6" xfId="1221"/>
    <cellStyle name="Normal 22 2 2 2 6 2" xfId="4619"/>
    <cellStyle name="Normal 22 2 2 2 6 3" xfId="2921"/>
    <cellStyle name="Normal 22 2 2 2 7" xfId="3787"/>
    <cellStyle name="Normal 22 2 2 2 8" xfId="2077"/>
    <cellStyle name="Normal 22 2 2 3" xfId="350"/>
    <cellStyle name="Normal 22 2 2 3 2" xfId="469"/>
    <cellStyle name="Normal 22 2 2 3 2 2" xfId="746"/>
    <cellStyle name="Normal 22 2 2 3 2 2 2" xfId="1593"/>
    <cellStyle name="Normal 22 2 2 3 2 2 2 2" xfId="4991"/>
    <cellStyle name="Normal 22 2 2 3 2 2 2 3" xfId="3293"/>
    <cellStyle name="Normal 22 2 2 3 2 2 3" xfId="4147"/>
    <cellStyle name="Normal 22 2 2 3 2 2 4" xfId="2449"/>
    <cellStyle name="Normal 22 2 2 3 2 3" xfId="1355"/>
    <cellStyle name="Normal 22 2 2 3 2 3 2" xfId="4753"/>
    <cellStyle name="Normal 22 2 2 3 2 3 3" xfId="3055"/>
    <cellStyle name="Normal 22 2 2 3 2 4" xfId="3921"/>
    <cellStyle name="Normal 22 2 2 3 2 5" xfId="2211"/>
    <cellStyle name="Normal 22 2 2 3 3" xfId="871"/>
    <cellStyle name="Normal 22 2 2 3 3 2" xfId="1015"/>
    <cellStyle name="Normal 22 2 2 3 3 2 2" xfId="1859"/>
    <cellStyle name="Normal 22 2 2 3 3 2 2 2" xfId="5257"/>
    <cellStyle name="Normal 22 2 2 3 3 2 2 3" xfId="3559"/>
    <cellStyle name="Normal 22 2 2 3 3 2 3" xfId="4413"/>
    <cellStyle name="Normal 22 2 2 3 3 2 4" xfId="2715"/>
    <cellStyle name="Normal 22 2 2 3 3 3" xfId="1718"/>
    <cellStyle name="Normal 22 2 2 3 3 3 2" xfId="5116"/>
    <cellStyle name="Normal 22 2 2 3 3 3 3" xfId="3418"/>
    <cellStyle name="Normal 22 2 2 3 3 4" xfId="4272"/>
    <cellStyle name="Normal 22 2 2 3 3 5" xfId="2574"/>
    <cellStyle name="Normal 22 2 2 3 4" xfId="624"/>
    <cellStyle name="Normal 22 2 2 3 4 2" xfId="1479"/>
    <cellStyle name="Normal 22 2 2 3 4 2 2" xfId="4877"/>
    <cellStyle name="Normal 22 2 2 3 4 2 3" xfId="3179"/>
    <cellStyle name="Normal 22 2 2 3 4 3" xfId="4033"/>
    <cellStyle name="Normal 22 2 2 3 4 4" xfId="2335"/>
    <cellStyle name="Normal 22 2 2 3 5" xfId="1129"/>
    <cellStyle name="Normal 22 2 2 3 5 2" xfId="1973"/>
    <cellStyle name="Normal 22 2 2 3 5 2 2" xfId="5371"/>
    <cellStyle name="Normal 22 2 2 3 5 2 3" xfId="3673"/>
    <cellStyle name="Normal 22 2 2 3 5 3" xfId="4527"/>
    <cellStyle name="Normal 22 2 2 3 5 4" xfId="2829"/>
    <cellStyle name="Normal 22 2 2 3 6" xfId="1243"/>
    <cellStyle name="Normal 22 2 2 3 6 2" xfId="4641"/>
    <cellStyle name="Normal 22 2 2 3 6 3" xfId="2943"/>
    <cellStyle name="Normal 22 2 2 3 7" xfId="3809"/>
    <cellStyle name="Normal 22 2 2 3 8" xfId="2099"/>
    <cellStyle name="Normal 22 2 2 4" xfId="372"/>
    <cellStyle name="Normal 22 2 2 4 2" xfId="491"/>
    <cellStyle name="Normal 22 2 2 4 2 2" xfId="768"/>
    <cellStyle name="Normal 22 2 2 4 2 2 2" xfId="1615"/>
    <cellStyle name="Normal 22 2 2 4 2 2 2 2" xfId="5013"/>
    <cellStyle name="Normal 22 2 2 4 2 2 2 3" xfId="3315"/>
    <cellStyle name="Normal 22 2 2 4 2 2 3" xfId="4169"/>
    <cellStyle name="Normal 22 2 2 4 2 2 4" xfId="2471"/>
    <cellStyle name="Normal 22 2 2 4 2 3" xfId="1377"/>
    <cellStyle name="Normal 22 2 2 4 2 3 2" xfId="4775"/>
    <cellStyle name="Normal 22 2 2 4 2 3 3" xfId="3077"/>
    <cellStyle name="Normal 22 2 2 4 2 4" xfId="3943"/>
    <cellStyle name="Normal 22 2 2 4 2 5" xfId="2233"/>
    <cellStyle name="Normal 22 2 2 4 3" xfId="893"/>
    <cellStyle name="Normal 22 2 2 4 3 2" xfId="1037"/>
    <cellStyle name="Normal 22 2 2 4 3 2 2" xfId="1881"/>
    <cellStyle name="Normal 22 2 2 4 3 2 2 2" xfId="5279"/>
    <cellStyle name="Normal 22 2 2 4 3 2 2 3" xfId="3581"/>
    <cellStyle name="Normal 22 2 2 4 3 2 3" xfId="4435"/>
    <cellStyle name="Normal 22 2 2 4 3 2 4" xfId="2737"/>
    <cellStyle name="Normal 22 2 2 4 3 3" xfId="1740"/>
    <cellStyle name="Normal 22 2 2 4 3 3 2" xfId="5138"/>
    <cellStyle name="Normal 22 2 2 4 3 3 3" xfId="3440"/>
    <cellStyle name="Normal 22 2 2 4 3 4" xfId="4294"/>
    <cellStyle name="Normal 22 2 2 4 3 5" xfId="2596"/>
    <cellStyle name="Normal 22 2 2 4 4" xfId="646"/>
    <cellStyle name="Normal 22 2 2 4 4 2" xfId="1501"/>
    <cellStyle name="Normal 22 2 2 4 4 2 2" xfId="4899"/>
    <cellStyle name="Normal 22 2 2 4 4 2 3" xfId="3201"/>
    <cellStyle name="Normal 22 2 2 4 4 3" xfId="4055"/>
    <cellStyle name="Normal 22 2 2 4 4 4" xfId="2357"/>
    <cellStyle name="Normal 22 2 2 4 5" xfId="1151"/>
    <cellStyle name="Normal 22 2 2 4 5 2" xfId="1995"/>
    <cellStyle name="Normal 22 2 2 4 5 2 2" xfId="5393"/>
    <cellStyle name="Normal 22 2 2 4 5 2 3" xfId="3695"/>
    <cellStyle name="Normal 22 2 2 4 5 3" xfId="4549"/>
    <cellStyle name="Normal 22 2 2 4 5 4" xfId="2851"/>
    <cellStyle name="Normal 22 2 2 4 6" xfId="1265"/>
    <cellStyle name="Normal 22 2 2 4 6 2" xfId="4663"/>
    <cellStyle name="Normal 22 2 2 4 6 3" xfId="2965"/>
    <cellStyle name="Normal 22 2 2 4 7" xfId="3831"/>
    <cellStyle name="Normal 22 2 2 4 8" xfId="2121"/>
    <cellStyle name="Normal 22 2 2 5" xfId="401"/>
    <cellStyle name="Normal 22 2 2 5 2" xfId="513"/>
    <cellStyle name="Normal 22 2 2 5 2 2" xfId="790"/>
    <cellStyle name="Normal 22 2 2 5 2 2 2" xfId="1637"/>
    <cellStyle name="Normal 22 2 2 5 2 2 2 2" xfId="5035"/>
    <cellStyle name="Normal 22 2 2 5 2 2 2 3" xfId="3337"/>
    <cellStyle name="Normal 22 2 2 5 2 2 3" xfId="4191"/>
    <cellStyle name="Normal 22 2 2 5 2 2 4" xfId="2493"/>
    <cellStyle name="Normal 22 2 2 5 2 3" xfId="1399"/>
    <cellStyle name="Normal 22 2 2 5 2 3 2" xfId="4797"/>
    <cellStyle name="Normal 22 2 2 5 2 3 3" xfId="3099"/>
    <cellStyle name="Normal 22 2 2 5 2 4" xfId="3965"/>
    <cellStyle name="Normal 22 2 2 5 2 5" xfId="2255"/>
    <cellStyle name="Normal 22 2 2 5 3" xfId="915"/>
    <cellStyle name="Normal 22 2 2 5 3 2" xfId="1059"/>
    <cellStyle name="Normal 22 2 2 5 3 2 2" xfId="1903"/>
    <cellStyle name="Normal 22 2 2 5 3 2 2 2" xfId="5301"/>
    <cellStyle name="Normal 22 2 2 5 3 2 2 3" xfId="3603"/>
    <cellStyle name="Normal 22 2 2 5 3 2 3" xfId="4457"/>
    <cellStyle name="Normal 22 2 2 5 3 2 4" xfId="2759"/>
    <cellStyle name="Normal 22 2 2 5 3 3" xfId="1762"/>
    <cellStyle name="Normal 22 2 2 5 3 3 2" xfId="5160"/>
    <cellStyle name="Normal 22 2 2 5 3 3 3" xfId="3462"/>
    <cellStyle name="Normal 22 2 2 5 3 4" xfId="4316"/>
    <cellStyle name="Normal 22 2 2 5 3 5" xfId="2618"/>
    <cellStyle name="Normal 22 2 2 5 4" xfId="668"/>
    <cellStyle name="Normal 22 2 2 5 4 2" xfId="1523"/>
    <cellStyle name="Normal 22 2 2 5 4 2 2" xfId="4921"/>
    <cellStyle name="Normal 22 2 2 5 4 2 3" xfId="3223"/>
    <cellStyle name="Normal 22 2 2 5 4 3" xfId="4077"/>
    <cellStyle name="Normal 22 2 2 5 4 4" xfId="2379"/>
    <cellStyle name="Normal 22 2 2 5 5" xfId="1173"/>
    <cellStyle name="Normal 22 2 2 5 5 2" xfId="2017"/>
    <cellStyle name="Normal 22 2 2 5 5 2 2" xfId="5415"/>
    <cellStyle name="Normal 22 2 2 5 5 2 3" xfId="3717"/>
    <cellStyle name="Normal 22 2 2 5 5 3" xfId="4571"/>
    <cellStyle name="Normal 22 2 2 5 5 4" xfId="2873"/>
    <cellStyle name="Normal 22 2 2 5 6" xfId="1287"/>
    <cellStyle name="Normal 22 2 2 5 6 2" xfId="4685"/>
    <cellStyle name="Normal 22 2 2 5 6 3" xfId="2987"/>
    <cellStyle name="Normal 22 2 2 5 7" xfId="3853"/>
    <cellStyle name="Normal 22 2 2 5 8" xfId="2143"/>
    <cellStyle name="Normal 22 2 2 6" xfId="423"/>
    <cellStyle name="Normal 22 2 2 6 2" xfId="700"/>
    <cellStyle name="Normal 22 2 2 6 2 2" xfId="1547"/>
    <cellStyle name="Normal 22 2 2 6 2 2 2" xfId="4945"/>
    <cellStyle name="Normal 22 2 2 6 2 2 3" xfId="3247"/>
    <cellStyle name="Normal 22 2 2 6 2 3" xfId="4101"/>
    <cellStyle name="Normal 22 2 2 6 2 4" xfId="2403"/>
    <cellStyle name="Normal 22 2 2 6 3" xfId="1309"/>
    <cellStyle name="Normal 22 2 2 6 3 2" xfId="4707"/>
    <cellStyle name="Normal 22 2 2 6 3 3" xfId="3009"/>
    <cellStyle name="Normal 22 2 2 6 4" xfId="3875"/>
    <cellStyle name="Normal 22 2 2 6 5" xfId="2165"/>
    <cellStyle name="Normal 22 2 2 7" xfId="825"/>
    <cellStyle name="Normal 22 2 2 7 2" xfId="969"/>
    <cellStyle name="Normal 22 2 2 7 2 2" xfId="1813"/>
    <cellStyle name="Normal 22 2 2 7 2 2 2" xfId="5211"/>
    <cellStyle name="Normal 22 2 2 7 2 2 3" xfId="3513"/>
    <cellStyle name="Normal 22 2 2 7 2 3" xfId="4367"/>
    <cellStyle name="Normal 22 2 2 7 2 4" xfId="2669"/>
    <cellStyle name="Normal 22 2 2 7 3" xfId="1672"/>
    <cellStyle name="Normal 22 2 2 7 3 2" xfId="5070"/>
    <cellStyle name="Normal 22 2 2 7 3 3" xfId="3372"/>
    <cellStyle name="Normal 22 2 2 7 4" xfId="4226"/>
    <cellStyle name="Normal 22 2 2 7 5" xfId="2528"/>
    <cellStyle name="Normal 22 2 2 8" xfId="578"/>
    <cellStyle name="Normal 22 2 2 8 2" xfId="1433"/>
    <cellStyle name="Normal 22 2 2 8 2 2" xfId="4831"/>
    <cellStyle name="Normal 22 2 2 8 2 3" xfId="3133"/>
    <cellStyle name="Normal 22 2 2 8 3" xfId="3987"/>
    <cellStyle name="Normal 22 2 2 8 4" xfId="2289"/>
    <cellStyle name="Normal 22 2 2 9" xfId="1083"/>
    <cellStyle name="Normal 22 2 2 9 2" xfId="1927"/>
    <cellStyle name="Normal 22 2 2 9 2 2" xfId="5325"/>
    <cellStyle name="Normal 22 2 2 9 2 3" xfId="3627"/>
    <cellStyle name="Normal 22 2 2 9 3" xfId="4481"/>
    <cellStyle name="Normal 22 2 2 9 4" xfId="2783"/>
    <cellStyle name="Normal 22 2 3" xfId="315"/>
    <cellStyle name="Normal 22 2 3 2" xfId="436"/>
    <cellStyle name="Normal 22 2 3 2 2" xfId="713"/>
    <cellStyle name="Normal 22 2 3 2 2 2" xfId="1560"/>
    <cellStyle name="Normal 22 2 3 2 2 2 2" xfId="4958"/>
    <cellStyle name="Normal 22 2 3 2 2 2 3" xfId="3260"/>
    <cellStyle name="Normal 22 2 3 2 2 3" xfId="4114"/>
    <cellStyle name="Normal 22 2 3 2 2 4" xfId="2416"/>
    <cellStyle name="Normal 22 2 3 2 3" xfId="1322"/>
    <cellStyle name="Normal 22 2 3 2 3 2" xfId="4720"/>
    <cellStyle name="Normal 22 2 3 2 3 3" xfId="3022"/>
    <cellStyle name="Normal 22 2 3 2 4" xfId="3888"/>
    <cellStyle name="Normal 22 2 3 2 5" xfId="2178"/>
    <cellStyle name="Normal 22 2 3 3" xfId="838"/>
    <cellStyle name="Normal 22 2 3 3 2" xfId="982"/>
    <cellStyle name="Normal 22 2 3 3 2 2" xfId="1826"/>
    <cellStyle name="Normal 22 2 3 3 2 2 2" xfId="5224"/>
    <cellStyle name="Normal 22 2 3 3 2 2 3" xfId="3526"/>
    <cellStyle name="Normal 22 2 3 3 2 3" xfId="4380"/>
    <cellStyle name="Normal 22 2 3 3 2 4" xfId="2682"/>
    <cellStyle name="Normal 22 2 3 3 3" xfId="1685"/>
    <cellStyle name="Normal 22 2 3 3 3 2" xfId="5083"/>
    <cellStyle name="Normal 22 2 3 3 3 3" xfId="3385"/>
    <cellStyle name="Normal 22 2 3 3 4" xfId="4239"/>
    <cellStyle name="Normal 22 2 3 3 5" xfId="2541"/>
    <cellStyle name="Normal 22 2 3 4" xfId="591"/>
    <cellStyle name="Normal 22 2 3 4 2" xfId="1446"/>
    <cellStyle name="Normal 22 2 3 4 2 2" xfId="4844"/>
    <cellStyle name="Normal 22 2 3 4 2 3" xfId="3146"/>
    <cellStyle name="Normal 22 2 3 4 3" xfId="4000"/>
    <cellStyle name="Normal 22 2 3 4 4" xfId="2302"/>
    <cellStyle name="Normal 22 2 3 5" xfId="1096"/>
    <cellStyle name="Normal 22 2 3 5 2" xfId="1940"/>
    <cellStyle name="Normal 22 2 3 5 2 2" xfId="5338"/>
    <cellStyle name="Normal 22 2 3 5 2 3" xfId="3640"/>
    <cellStyle name="Normal 22 2 3 5 3" xfId="4494"/>
    <cellStyle name="Normal 22 2 3 5 4" xfId="2796"/>
    <cellStyle name="Normal 22 2 3 6" xfId="1210"/>
    <cellStyle name="Normal 22 2 3 6 2" xfId="4608"/>
    <cellStyle name="Normal 22 2 3 6 3" xfId="2910"/>
    <cellStyle name="Normal 22 2 3 7" xfId="3776"/>
    <cellStyle name="Normal 22 2 3 8" xfId="2066"/>
    <cellStyle name="Normal 22 2 4" xfId="339"/>
    <cellStyle name="Normal 22 2 4 2" xfId="458"/>
    <cellStyle name="Normal 22 2 4 2 2" xfId="735"/>
    <cellStyle name="Normal 22 2 4 2 2 2" xfId="1582"/>
    <cellStyle name="Normal 22 2 4 2 2 2 2" xfId="4980"/>
    <cellStyle name="Normal 22 2 4 2 2 2 3" xfId="3282"/>
    <cellStyle name="Normal 22 2 4 2 2 3" xfId="4136"/>
    <cellStyle name="Normal 22 2 4 2 2 4" xfId="2438"/>
    <cellStyle name="Normal 22 2 4 2 3" xfId="1344"/>
    <cellStyle name="Normal 22 2 4 2 3 2" xfId="4742"/>
    <cellStyle name="Normal 22 2 4 2 3 3" xfId="3044"/>
    <cellStyle name="Normal 22 2 4 2 4" xfId="3910"/>
    <cellStyle name="Normal 22 2 4 2 5" xfId="2200"/>
    <cellStyle name="Normal 22 2 4 3" xfId="860"/>
    <cellStyle name="Normal 22 2 4 3 2" xfId="1004"/>
    <cellStyle name="Normal 22 2 4 3 2 2" xfId="1848"/>
    <cellStyle name="Normal 22 2 4 3 2 2 2" xfId="5246"/>
    <cellStyle name="Normal 22 2 4 3 2 2 3" xfId="3548"/>
    <cellStyle name="Normal 22 2 4 3 2 3" xfId="4402"/>
    <cellStyle name="Normal 22 2 4 3 2 4" xfId="2704"/>
    <cellStyle name="Normal 22 2 4 3 3" xfId="1707"/>
    <cellStyle name="Normal 22 2 4 3 3 2" xfId="5105"/>
    <cellStyle name="Normal 22 2 4 3 3 3" xfId="3407"/>
    <cellStyle name="Normal 22 2 4 3 4" xfId="4261"/>
    <cellStyle name="Normal 22 2 4 3 5" xfId="2563"/>
    <cellStyle name="Normal 22 2 4 4" xfId="613"/>
    <cellStyle name="Normal 22 2 4 4 2" xfId="1468"/>
    <cellStyle name="Normal 22 2 4 4 2 2" xfId="4866"/>
    <cellStyle name="Normal 22 2 4 4 2 3" xfId="3168"/>
    <cellStyle name="Normal 22 2 4 4 3" xfId="4022"/>
    <cellStyle name="Normal 22 2 4 4 4" xfId="2324"/>
    <cellStyle name="Normal 22 2 4 5" xfId="1118"/>
    <cellStyle name="Normal 22 2 4 5 2" xfId="1962"/>
    <cellStyle name="Normal 22 2 4 5 2 2" xfId="5360"/>
    <cellStyle name="Normal 22 2 4 5 2 3" xfId="3662"/>
    <cellStyle name="Normal 22 2 4 5 3" xfId="4516"/>
    <cellStyle name="Normal 22 2 4 5 4" xfId="2818"/>
    <cellStyle name="Normal 22 2 4 6" xfId="1232"/>
    <cellStyle name="Normal 22 2 4 6 2" xfId="4630"/>
    <cellStyle name="Normal 22 2 4 6 3" xfId="2932"/>
    <cellStyle name="Normal 22 2 4 7" xfId="3798"/>
    <cellStyle name="Normal 22 2 4 8" xfId="2088"/>
    <cellStyle name="Normal 22 2 5" xfId="361"/>
    <cellStyle name="Normal 22 2 5 2" xfId="480"/>
    <cellStyle name="Normal 22 2 5 2 2" xfId="757"/>
    <cellStyle name="Normal 22 2 5 2 2 2" xfId="1604"/>
    <cellStyle name="Normal 22 2 5 2 2 2 2" xfId="5002"/>
    <cellStyle name="Normal 22 2 5 2 2 2 3" xfId="3304"/>
    <cellStyle name="Normal 22 2 5 2 2 3" xfId="4158"/>
    <cellStyle name="Normal 22 2 5 2 2 4" xfId="2460"/>
    <cellStyle name="Normal 22 2 5 2 3" xfId="1366"/>
    <cellStyle name="Normal 22 2 5 2 3 2" xfId="4764"/>
    <cellStyle name="Normal 22 2 5 2 3 3" xfId="3066"/>
    <cellStyle name="Normal 22 2 5 2 4" xfId="3932"/>
    <cellStyle name="Normal 22 2 5 2 5" xfId="2222"/>
    <cellStyle name="Normal 22 2 5 3" xfId="882"/>
    <cellStyle name="Normal 22 2 5 3 2" xfId="1026"/>
    <cellStyle name="Normal 22 2 5 3 2 2" xfId="1870"/>
    <cellStyle name="Normal 22 2 5 3 2 2 2" xfId="5268"/>
    <cellStyle name="Normal 22 2 5 3 2 2 3" xfId="3570"/>
    <cellStyle name="Normal 22 2 5 3 2 3" xfId="4424"/>
    <cellStyle name="Normal 22 2 5 3 2 4" xfId="2726"/>
    <cellStyle name="Normal 22 2 5 3 3" xfId="1729"/>
    <cellStyle name="Normal 22 2 5 3 3 2" xfId="5127"/>
    <cellStyle name="Normal 22 2 5 3 3 3" xfId="3429"/>
    <cellStyle name="Normal 22 2 5 3 4" xfId="4283"/>
    <cellStyle name="Normal 22 2 5 3 5" xfId="2585"/>
    <cellStyle name="Normal 22 2 5 4" xfId="635"/>
    <cellStyle name="Normal 22 2 5 4 2" xfId="1490"/>
    <cellStyle name="Normal 22 2 5 4 2 2" xfId="4888"/>
    <cellStyle name="Normal 22 2 5 4 2 3" xfId="3190"/>
    <cellStyle name="Normal 22 2 5 4 3" xfId="4044"/>
    <cellStyle name="Normal 22 2 5 4 4" xfId="2346"/>
    <cellStyle name="Normal 22 2 5 5" xfId="1140"/>
    <cellStyle name="Normal 22 2 5 5 2" xfId="1984"/>
    <cellStyle name="Normal 22 2 5 5 2 2" xfId="5382"/>
    <cellStyle name="Normal 22 2 5 5 2 3" xfId="3684"/>
    <cellStyle name="Normal 22 2 5 5 3" xfId="4538"/>
    <cellStyle name="Normal 22 2 5 5 4" xfId="2840"/>
    <cellStyle name="Normal 22 2 5 6" xfId="1254"/>
    <cellStyle name="Normal 22 2 5 6 2" xfId="4652"/>
    <cellStyle name="Normal 22 2 5 6 3" xfId="2954"/>
    <cellStyle name="Normal 22 2 5 7" xfId="3820"/>
    <cellStyle name="Normal 22 2 5 8" xfId="2110"/>
    <cellStyle name="Normal 22 2 6" xfId="389"/>
    <cellStyle name="Normal 22 2 6 2" xfId="502"/>
    <cellStyle name="Normal 22 2 6 2 2" xfId="779"/>
    <cellStyle name="Normal 22 2 6 2 2 2" xfId="1626"/>
    <cellStyle name="Normal 22 2 6 2 2 2 2" xfId="5024"/>
    <cellStyle name="Normal 22 2 6 2 2 2 3" xfId="3326"/>
    <cellStyle name="Normal 22 2 6 2 2 3" xfId="4180"/>
    <cellStyle name="Normal 22 2 6 2 2 4" xfId="2482"/>
    <cellStyle name="Normal 22 2 6 2 3" xfId="1388"/>
    <cellStyle name="Normal 22 2 6 2 3 2" xfId="4786"/>
    <cellStyle name="Normal 22 2 6 2 3 3" xfId="3088"/>
    <cellStyle name="Normal 22 2 6 2 4" xfId="3954"/>
    <cellStyle name="Normal 22 2 6 2 5" xfId="2244"/>
    <cellStyle name="Normal 22 2 6 3" xfId="904"/>
    <cellStyle name="Normal 22 2 6 3 2" xfId="1048"/>
    <cellStyle name="Normal 22 2 6 3 2 2" xfId="1892"/>
    <cellStyle name="Normal 22 2 6 3 2 2 2" xfId="5290"/>
    <cellStyle name="Normal 22 2 6 3 2 2 3" xfId="3592"/>
    <cellStyle name="Normal 22 2 6 3 2 3" xfId="4446"/>
    <cellStyle name="Normal 22 2 6 3 2 4" xfId="2748"/>
    <cellStyle name="Normal 22 2 6 3 3" xfId="1751"/>
    <cellStyle name="Normal 22 2 6 3 3 2" xfId="5149"/>
    <cellStyle name="Normal 22 2 6 3 3 3" xfId="3451"/>
    <cellStyle name="Normal 22 2 6 3 4" xfId="4305"/>
    <cellStyle name="Normal 22 2 6 3 5" xfId="2607"/>
    <cellStyle name="Normal 22 2 6 4" xfId="657"/>
    <cellStyle name="Normal 22 2 6 4 2" xfId="1512"/>
    <cellStyle name="Normal 22 2 6 4 2 2" xfId="4910"/>
    <cellStyle name="Normal 22 2 6 4 2 3" xfId="3212"/>
    <cellStyle name="Normal 22 2 6 4 3" xfId="4066"/>
    <cellStyle name="Normal 22 2 6 4 4" xfId="2368"/>
    <cellStyle name="Normal 22 2 6 5" xfId="1162"/>
    <cellStyle name="Normal 22 2 6 5 2" xfId="2006"/>
    <cellStyle name="Normal 22 2 6 5 2 2" xfId="5404"/>
    <cellStyle name="Normal 22 2 6 5 2 3" xfId="3706"/>
    <cellStyle name="Normal 22 2 6 5 3" xfId="4560"/>
    <cellStyle name="Normal 22 2 6 5 4" xfId="2862"/>
    <cellStyle name="Normal 22 2 6 6" xfId="1276"/>
    <cellStyle name="Normal 22 2 6 6 2" xfId="4674"/>
    <cellStyle name="Normal 22 2 6 6 3" xfId="2976"/>
    <cellStyle name="Normal 22 2 6 7" xfId="3842"/>
    <cellStyle name="Normal 22 2 6 8" xfId="2132"/>
    <cellStyle name="Normal 22 2 7" xfId="412"/>
    <cellStyle name="Normal 22 2 7 2" xfId="688"/>
    <cellStyle name="Normal 22 2 7 2 2" xfId="1536"/>
    <cellStyle name="Normal 22 2 7 2 2 2" xfId="4934"/>
    <cellStyle name="Normal 22 2 7 2 2 3" xfId="3236"/>
    <cellStyle name="Normal 22 2 7 2 3" xfId="4090"/>
    <cellStyle name="Normal 22 2 7 2 4" xfId="2392"/>
    <cellStyle name="Normal 22 2 7 3" xfId="1298"/>
    <cellStyle name="Normal 22 2 7 3 2" xfId="4696"/>
    <cellStyle name="Normal 22 2 7 3 3" xfId="2998"/>
    <cellStyle name="Normal 22 2 7 4" xfId="3864"/>
    <cellStyle name="Normal 22 2 7 5" xfId="2154"/>
    <cellStyle name="Normal 22 2 8" xfId="814"/>
    <cellStyle name="Normal 22 2 8 2" xfId="958"/>
    <cellStyle name="Normal 22 2 8 2 2" xfId="1802"/>
    <cellStyle name="Normal 22 2 8 2 2 2" xfId="5200"/>
    <cellStyle name="Normal 22 2 8 2 2 3" xfId="3502"/>
    <cellStyle name="Normal 22 2 8 2 3" xfId="4356"/>
    <cellStyle name="Normal 22 2 8 2 4" xfId="2658"/>
    <cellStyle name="Normal 22 2 8 3" xfId="1661"/>
    <cellStyle name="Normal 22 2 8 3 2" xfId="5059"/>
    <cellStyle name="Normal 22 2 8 3 3" xfId="3361"/>
    <cellStyle name="Normal 22 2 8 4" xfId="4215"/>
    <cellStyle name="Normal 22 2 8 5" xfId="2517"/>
    <cellStyle name="Normal 22 2 9" xfId="567"/>
    <cellStyle name="Normal 22 2 9 2" xfId="1422"/>
    <cellStyle name="Normal 22 2 9 2 2" xfId="4820"/>
    <cellStyle name="Normal 22 2 9 2 3" xfId="3122"/>
    <cellStyle name="Normal 22 2 9 3" xfId="3976"/>
    <cellStyle name="Normal 22 2 9 4" xfId="2278"/>
    <cellStyle name="Normal 22 3" xfId="292"/>
    <cellStyle name="Normal 22 3 10" xfId="1191"/>
    <cellStyle name="Normal 22 3 10 2" xfId="4589"/>
    <cellStyle name="Normal 22 3 10 3" xfId="2891"/>
    <cellStyle name="Normal 22 3 11" xfId="3757"/>
    <cellStyle name="Normal 22 3 12" xfId="2047"/>
    <cellStyle name="Normal 22 3 2" xfId="321"/>
    <cellStyle name="Normal 22 3 2 2" xfId="441"/>
    <cellStyle name="Normal 22 3 2 2 2" xfId="718"/>
    <cellStyle name="Normal 22 3 2 2 2 2" xfId="1565"/>
    <cellStyle name="Normal 22 3 2 2 2 2 2" xfId="4963"/>
    <cellStyle name="Normal 22 3 2 2 2 2 3" xfId="3265"/>
    <cellStyle name="Normal 22 3 2 2 2 3" xfId="4119"/>
    <cellStyle name="Normal 22 3 2 2 2 4" xfId="2421"/>
    <cellStyle name="Normal 22 3 2 2 3" xfId="1327"/>
    <cellStyle name="Normal 22 3 2 2 3 2" xfId="4725"/>
    <cellStyle name="Normal 22 3 2 2 3 3" xfId="3027"/>
    <cellStyle name="Normal 22 3 2 2 4" xfId="3893"/>
    <cellStyle name="Normal 22 3 2 2 5" xfId="2183"/>
    <cellStyle name="Normal 22 3 2 3" xfId="843"/>
    <cellStyle name="Normal 22 3 2 3 2" xfId="987"/>
    <cellStyle name="Normal 22 3 2 3 2 2" xfId="1831"/>
    <cellStyle name="Normal 22 3 2 3 2 2 2" xfId="5229"/>
    <cellStyle name="Normal 22 3 2 3 2 2 3" xfId="3531"/>
    <cellStyle name="Normal 22 3 2 3 2 3" xfId="4385"/>
    <cellStyle name="Normal 22 3 2 3 2 4" xfId="2687"/>
    <cellStyle name="Normal 22 3 2 3 3" xfId="1690"/>
    <cellStyle name="Normal 22 3 2 3 3 2" xfId="5088"/>
    <cellStyle name="Normal 22 3 2 3 3 3" xfId="3390"/>
    <cellStyle name="Normal 22 3 2 3 4" xfId="4244"/>
    <cellStyle name="Normal 22 3 2 3 5" xfId="2546"/>
    <cellStyle name="Normal 22 3 2 4" xfId="596"/>
    <cellStyle name="Normal 22 3 2 4 2" xfId="1451"/>
    <cellStyle name="Normal 22 3 2 4 2 2" xfId="4849"/>
    <cellStyle name="Normal 22 3 2 4 2 3" xfId="3151"/>
    <cellStyle name="Normal 22 3 2 4 3" xfId="4005"/>
    <cellStyle name="Normal 22 3 2 4 4" xfId="2307"/>
    <cellStyle name="Normal 22 3 2 5" xfId="1101"/>
    <cellStyle name="Normal 22 3 2 5 2" xfId="1945"/>
    <cellStyle name="Normal 22 3 2 5 2 2" xfId="5343"/>
    <cellStyle name="Normal 22 3 2 5 2 3" xfId="3645"/>
    <cellStyle name="Normal 22 3 2 5 3" xfId="4499"/>
    <cellStyle name="Normal 22 3 2 5 4" xfId="2801"/>
    <cellStyle name="Normal 22 3 2 6" xfId="1215"/>
    <cellStyle name="Normal 22 3 2 6 2" xfId="4613"/>
    <cellStyle name="Normal 22 3 2 6 3" xfId="2915"/>
    <cellStyle name="Normal 22 3 2 7" xfId="3781"/>
    <cellStyle name="Normal 22 3 2 8" xfId="2071"/>
    <cellStyle name="Normal 22 3 3" xfId="344"/>
    <cellStyle name="Normal 22 3 3 2" xfId="463"/>
    <cellStyle name="Normal 22 3 3 2 2" xfId="740"/>
    <cellStyle name="Normal 22 3 3 2 2 2" xfId="1587"/>
    <cellStyle name="Normal 22 3 3 2 2 2 2" xfId="4985"/>
    <cellStyle name="Normal 22 3 3 2 2 2 3" xfId="3287"/>
    <cellStyle name="Normal 22 3 3 2 2 3" xfId="4141"/>
    <cellStyle name="Normal 22 3 3 2 2 4" xfId="2443"/>
    <cellStyle name="Normal 22 3 3 2 3" xfId="1349"/>
    <cellStyle name="Normal 22 3 3 2 3 2" xfId="4747"/>
    <cellStyle name="Normal 22 3 3 2 3 3" xfId="3049"/>
    <cellStyle name="Normal 22 3 3 2 4" xfId="3915"/>
    <cellStyle name="Normal 22 3 3 2 5" xfId="2205"/>
    <cellStyle name="Normal 22 3 3 3" xfId="865"/>
    <cellStyle name="Normal 22 3 3 3 2" xfId="1009"/>
    <cellStyle name="Normal 22 3 3 3 2 2" xfId="1853"/>
    <cellStyle name="Normal 22 3 3 3 2 2 2" xfId="5251"/>
    <cellStyle name="Normal 22 3 3 3 2 2 3" xfId="3553"/>
    <cellStyle name="Normal 22 3 3 3 2 3" xfId="4407"/>
    <cellStyle name="Normal 22 3 3 3 2 4" xfId="2709"/>
    <cellStyle name="Normal 22 3 3 3 3" xfId="1712"/>
    <cellStyle name="Normal 22 3 3 3 3 2" xfId="5110"/>
    <cellStyle name="Normal 22 3 3 3 3 3" xfId="3412"/>
    <cellStyle name="Normal 22 3 3 3 4" xfId="4266"/>
    <cellStyle name="Normal 22 3 3 3 5" xfId="2568"/>
    <cellStyle name="Normal 22 3 3 4" xfId="618"/>
    <cellStyle name="Normal 22 3 3 4 2" xfId="1473"/>
    <cellStyle name="Normal 22 3 3 4 2 2" xfId="4871"/>
    <cellStyle name="Normal 22 3 3 4 2 3" xfId="3173"/>
    <cellStyle name="Normal 22 3 3 4 3" xfId="4027"/>
    <cellStyle name="Normal 22 3 3 4 4" xfId="2329"/>
    <cellStyle name="Normal 22 3 3 5" xfId="1123"/>
    <cellStyle name="Normal 22 3 3 5 2" xfId="1967"/>
    <cellStyle name="Normal 22 3 3 5 2 2" xfId="5365"/>
    <cellStyle name="Normal 22 3 3 5 2 3" xfId="3667"/>
    <cellStyle name="Normal 22 3 3 5 3" xfId="4521"/>
    <cellStyle name="Normal 22 3 3 5 4" xfId="2823"/>
    <cellStyle name="Normal 22 3 3 6" xfId="1237"/>
    <cellStyle name="Normal 22 3 3 6 2" xfId="4635"/>
    <cellStyle name="Normal 22 3 3 6 3" xfId="2937"/>
    <cellStyle name="Normal 22 3 3 7" xfId="3803"/>
    <cellStyle name="Normal 22 3 3 8" xfId="2093"/>
    <cellStyle name="Normal 22 3 4" xfId="366"/>
    <cellStyle name="Normal 22 3 4 2" xfId="485"/>
    <cellStyle name="Normal 22 3 4 2 2" xfId="762"/>
    <cellStyle name="Normal 22 3 4 2 2 2" xfId="1609"/>
    <cellStyle name="Normal 22 3 4 2 2 2 2" xfId="5007"/>
    <cellStyle name="Normal 22 3 4 2 2 2 3" xfId="3309"/>
    <cellStyle name="Normal 22 3 4 2 2 3" xfId="4163"/>
    <cellStyle name="Normal 22 3 4 2 2 4" xfId="2465"/>
    <cellStyle name="Normal 22 3 4 2 3" xfId="1371"/>
    <cellStyle name="Normal 22 3 4 2 3 2" xfId="4769"/>
    <cellStyle name="Normal 22 3 4 2 3 3" xfId="3071"/>
    <cellStyle name="Normal 22 3 4 2 4" xfId="3937"/>
    <cellStyle name="Normal 22 3 4 2 5" xfId="2227"/>
    <cellStyle name="Normal 22 3 4 3" xfId="887"/>
    <cellStyle name="Normal 22 3 4 3 2" xfId="1031"/>
    <cellStyle name="Normal 22 3 4 3 2 2" xfId="1875"/>
    <cellStyle name="Normal 22 3 4 3 2 2 2" xfId="5273"/>
    <cellStyle name="Normal 22 3 4 3 2 2 3" xfId="3575"/>
    <cellStyle name="Normal 22 3 4 3 2 3" xfId="4429"/>
    <cellStyle name="Normal 22 3 4 3 2 4" xfId="2731"/>
    <cellStyle name="Normal 22 3 4 3 3" xfId="1734"/>
    <cellStyle name="Normal 22 3 4 3 3 2" xfId="5132"/>
    <cellStyle name="Normal 22 3 4 3 3 3" xfId="3434"/>
    <cellStyle name="Normal 22 3 4 3 4" xfId="4288"/>
    <cellStyle name="Normal 22 3 4 3 5" xfId="2590"/>
    <cellStyle name="Normal 22 3 4 4" xfId="640"/>
    <cellStyle name="Normal 22 3 4 4 2" xfId="1495"/>
    <cellStyle name="Normal 22 3 4 4 2 2" xfId="4893"/>
    <cellStyle name="Normal 22 3 4 4 2 3" xfId="3195"/>
    <cellStyle name="Normal 22 3 4 4 3" xfId="4049"/>
    <cellStyle name="Normal 22 3 4 4 4" xfId="2351"/>
    <cellStyle name="Normal 22 3 4 5" xfId="1145"/>
    <cellStyle name="Normal 22 3 4 5 2" xfId="1989"/>
    <cellStyle name="Normal 22 3 4 5 2 2" xfId="5387"/>
    <cellStyle name="Normal 22 3 4 5 2 3" xfId="3689"/>
    <cellStyle name="Normal 22 3 4 5 3" xfId="4543"/>
    <cellStyle name="Normal 22 3 4 5 4" xfId="2845"/>
    <cellStyle name="Normal 22 3 4 6" xfId="1259"/>
    <cellStyle name="Normal 22 3 4 6 2" xfId="4657"/>
    <cellStyle name="Normal 22 3 4 6 3" xfId="2959"/>
    <cellStyle name="Normal 22 3 4 7" xfId="3825"/>
    <cellStyle name="Normal 22 3 4 8" xfId="2115"/>
    <cellStyle name="Normal 22 3 5" xfId="395"/>
    <cellStyle name="Normal 22 3 5 2" xfId="507"/>
    <cellStyle name="Normal 22 3 5 2 2" xfId="784"/>
    <cellStyle name="Normal 22 3 5 2 2 2" xfId="1631"/>
    <cellStyle name="Normal 22 3 5 2 2 2 2" xfId="5029"/>
    <cellStyle name="Normal 22 3 5 2 2 2 3" xfId="3331"/>
    <cellStyle name="Normal 22 3 5 2 2 3" xfId="4185"/>
    <cellStyle name="Normal 22 3 5 2 2 4" xfId="2487"/>
    <cellStyle name="Normal 22 3 5 2 3" xfId="1393"/>
    <cellStyle name="Normal 22 3 5 2 3 2" xfId="4791"/>
    <cellStyle name="Normal 22 3 5 2 3 3" xfId="3093"/>
    <cellStyle name="Normal 22 3 5 2 4" xfId="3959"/>
    <cellStyle name="Normal 22 3 5 2 5" xfId="2249"/>
    <cellStyle name="Normal 22 3 5 3" xfId="909"/>
    <cellStyle name="Normal 22 3 5 3 2" xfId="1053"/>
    <cellStyle name="Normal 22 3 5 3 2 2" xfId="1897"/>
    <cellStyle name="Normal 22 3 5 3 2 2 2" xfId="5295"/>
    <cellStyle name="Normal 22 3 5 3 2 2 3" xfId="3597"/>
    <cellStyle name="Normal 22 3 5 3 2 3" xfId="4451"/>
    <cellStyle name="Normal 22 3 5 3 2 4" xfId="2753"/>
    <cellStyle name="Normal 22 3 5 3 3" xfId="1756"/>
    <cellStyle name="Normal 22 3 5 3 3 2" xfId="5154"/>
    <cellStyle name="Normal 22 3 5 3 3 3" xfId="3456"/>
    <cellStyle name="Normal 22 3 5 3 4" xfId="4310"/>
    <cellStyle name="Normal 22 3 5 3 5" xfId="2612"/>
    <cellStyle name="Normal 22 3 5 4" xfId="662"/>
    <cellStyle name="Normal 22 3 5 4 2" xfId="1517"/>
    <cellStyle name="Normal 22 3 5 4 2 2" xfId="4915"/>
    <cellStyle name="Normal 22 3 5 4 2 3" xfId="3217"/>
    <cellStyle name="Normal 22 3 5 4 3" xfId="4071"/>
    <cellStyle name="Normal 22 3 5 4 4" xfId="2373"/>
    <cellStyle name="Normal 22 3 5 5" xfId="1167"/>
    <cellStyle name="Normal 22 3 5 5 2" xfId="2011"/>
    <cellStyle name="Normal 22 3 5 5 2 2" xfId="5409"/>
    <cellStyle name="Normal 22 3 5 5 2 3" xfId="3711"/>
    <cellStyle name="Normal 22 3 5 5 3" xfId="4565"/>
    <cellStyle name="Normal 22 3 5 5 4" xfId="2867"/>
    <cellStyle name="Normal 22 3 5 6" xfId="1281"/>
    <cellStyle name="Normal 22 3 5 6 2" xfId="4679"/>
    <cellStyle name="Normal 22 3 5 6 3" xfId="2981"/>
    <cellStyle name="Normal 22 3 5 7" xfId="3847"/>
    <cellStyle name="Normal 22 3 5 8" xfId="2137"/>
    <cellStyle name="Normal 22 3 6" xfId="417"/>
    <cellStyle name="Normal 22 3 6 2" xfId="694"/>
    <cellStyle name="Normal 22 3 6 2 2" xfId="1541"/>
    <cellStyle name="Normal 22 3 6 2 2 2" xfId="4939"/>
    <cellStyle name="Normal 22 3 6 2 2 3" xfId="3241"/>
    <cellStyle name="Normal 22 3 6 2 3" xfId="4095"/>
    <cellStyle name="Normal 22 3 6 2 4" xfId="2397"/>
    <cellStyle name="Normal 22 3 6 3" xfId="1303"/>
    <cellStyle name="Normal 22 3 6 3 2" xfId="4701"/>
    <cellStyle name="Normal 22 3 6 3 3" xfId="3003"/>
    <cellStyle name="Normal 22 3 6 4" xfId="3869"/>
    <cellStyle name="Normal 22 3 6 5" xfId="2159"/>
    <cellStyle name="Normal 22 3 7" xfId="819"/>
    <cellStyle name="Normal 22 3 7 2" xfId="963"/>
    <cellStyle name="Normal 22 3 7 2 2" xfId="1807"/>
    <cellStyle name="Normal 22 3 7 2 2 2" xfId="5205"/>
    <cellStyle name="Normal 22 3 7 2 2 3" xfId="3507"/>
    <cellStyle name="Normal 22 3 7 2 3" xfId="4361"/>
    <cellStyle name="Normal 22 3 7 2 4" xfId="2663"/>
    <cellStyle name="Normal 22 3 7 3" xfId="1666"/>
    <cellStyle name="Normal 22 3 7 3 2" xfId="5064"/>
    <cellStyle name="Normal 22 3 7 3 3" xfId="3366"/>
    <cellStyle name="Normal 22 3 7 4" xfId="4220"/>
    <cellStyle name="Normal 22 3 7 5" xfId="2522"/>
    <cellStyle name="Normal 22 3 8" xfId="572"/>
    <cellStyle name="Normal 22 3 8 2" xfId="1427"/>
    <cellStyle name="Normal 22 3 8 2 2" xfId="4825"/>
    <cellStyle name="Normal 22 3 8 2 3" xfId="3127"/>
    <cellStyle name="Normal 22 3 8 3" xfId="3981"/>
    <cellStyle name="Normal 22 3 8 4" xfId="2283"/>
    <cellStyle name="Normal 22 3 9" xfId="1077"/>
    <cellStyle name="Normal 22 3 9 2" xfId="1921"/>
    <cellStyle name="Normal 22 3 9 2 2" xfId="5319"/>
    <cellStyle name="Normal 22 3 9 2 3" xfId="3621"/>
    <cellStyle name="Normal 22 3 9 3" xfId="4475"/>
    <cellStyle name="Normal 22 3 9 4" xfId="2777"/>
    <cellStyle name="Normal 22 4" xfId="309"/>
    <cellStyle name="Normal 22 4 2" xfId="430"/>
    <cellStyle name="Normal 22 4 2 2" xfId="707"/>
    <cellStyle name="Normal 22 4 2 2 2" xfId="1554"/>
    <cellStyle name="Normal 22 4 2 2 2 2" xfId="4952"/>
    <cellStyle name="Normal 22 4 2 2 2 3" xfId="3254"/>
    <cellStyle name="Normal 22 4 2 2 3" xfId="4108"/>
    <cellStyle name="Normal 22 4 2 2 4" xfId="2410"/>
    <cellStyle name="Normal 22 4 2 3" xfId="1316"/>
    <cellStyle name="Normal 22 4 2 3 2" xfId="4714"/>
    <cellStyle name="Normal 22 4 2 3 3" xfId="3016"/>
    <cellStyle name="Normal 22 4 2 4" xfId="3882"/>
    <cellStyle name="Normal 22 4 2 5" xfId="2172"/>
    <cellStyle name="Normal 22 4 3" xfId="832"/>
    <cellStyle name="Normal 22 4 3 2" xfId="976"/>
    <cellStyle name="Normal 22 4 3 2 2" xfId="1820"/>
    <cellStyle name="Normal 22 4 3 2 2 2" xfId="5218"/>
    <cellStyle name="Normal 22 4 3 2 2 3" xfId="3520"/>
    <cellStyle name="Normal 22 4 3 2 3" xfId="4374"/>
    <cellStyle name="Normal 22 4 3 2 4" xfId="2676"/>
    <cellStyle name="Normal 22 4 3 3" xfId="1679"/>
    <cellStyle name="Normal 22 4 3 3 2" xfId="5077"/>
    <cellStyle name="Normal 22 4 3 3 3" xfId="3379"/>
    <cellStyle name="Normal 22 4 3 4" xfId="4233"/>
    <cellStyle name="Normal 22 4 3 5" xfId="2535"/>
    <cellStyle name="Normal 22 4 4" xfId="585"/>
    <cellStyle name="Normal 22 4 4 2" xfId="1440"/>
    <cellStyle name="Normal 22 4 4 2 2" xfId="4838"/>
    <cellStyle name="Normal 22 4 4 2 3" xfId="3140"/>
    <cellStyle name="Normal 22 4 4 3" xfId="3994"/>
    <cellStyle name="Normal 22 4 4 4" xfId="2296"/>
    <cellStyle name="Normal 22 4 5" xfId="1090"/>
    <cellStyle name="Normal 22 4 5 2" xfId="1934"/>
    <cellStyle name="Normal 22 4 5 2 2" xfId="5332"/>
    <cellStyle name="Normal 22 4 5 2 3" xfId="3634"/>
    <cellStyle name="Normal 22 4 5 3" xfId="4488"/>
    <cellStyle name="Normal 22 4 5 4" xfId="2790"/>
    <cellStyle name="Normal 22 4 6" xfId="1204"/>
    <cellStyle name="Normal 22 4 6 2" xfId="4602"/>
    <cellStyle name="Normal 22 4 6 3" xfId="2904"/>
    <cellStyle name="Normal 22 4 7" xfId="3770"/>
    <cellStyle name="Normal 22 4 8" xfId="2060"/>
    <cellStyle name="Normal 22 5" xfId="333"/>
    <cellStyle name="Normal 22 5 2" xfId="452"/>
    <cellStyle name="Normal 22 5 2 2" xfId="729"/>
    <cellStyle name="Normal 22 5 2 2 2" xfId="1576"/>
    <cellStyle name="Normal 22 5 2 2 2 2" xfId="4974"/>
    <cellStyle name="Normal 22 5 2 2 2 3" xfId="3276"/>
    <cellStyle name="Normal 22 5 2 2 3" xfId="4130"/>
    <cellStyle name="Normal 22 5 2 2 4" xfId="2432"/>
    <cellStyle name="Normal 22 5 2 3" xfId="1338"/>
    <cellStyle name="Normal 22 5 2 3 2" xfId="4736"/>
    <cellStyle name="Normal 22 5 2 3 3" xfId="3038"/>
    <cellStyle name="Normal 22 5 2 4" xfId="3904"/>
    <cellStyle name="Normal 22 5 2 5" xfId="2194"/>
    <cellStyle name="Normal 22 5 3" xfId="854"/>
    <cellStyle name="Normal 22 5 3 2" xfId="998"/>
    <cellStyle name="Normal 22 5 3 2 2" xfId="1842"/>
    <cellStyle name="Normal 22 5 3 2 2 2" xfId="5240"/>
    <cellStyle name="Normal 22 5 3 2 2 3" xfId="3542"/>
    <cellStyle name="Normal 22 5 3 2 3" xfId="4396"/>
    <cellStyle name="Normal 22 5 3 2 4" xfId="2698"/>
    <cellStyle name="Normal 22 5 3 3" xfId="1701"/>
    <cellStyle name="Normal 22 5 3 3 2" xfId="5099"/>
    <cellStyle name="Normal 22 5 3 3 3" xfId="3401"/>
    <cellStyle name="Normal 22 5 3 4" xfId="4255"/>
    <cellStyle name="Normal 22 5 3 5" xfId="2557"/>
    <cellStyle name="Normal 22 5 4" xfId="607"/>
    <cellStyle name="Normal 22 5 4 2" xfId="1462"/>
    <cellStyle name="Normal 22 5 4 2 2" xfId="4860"/>
    <cellStyle name="Normal 22 5 4 2 3" xfId="3162"/>
    <cellStyle name="Normal 22 5 4 3" xfId="4016"/>
    <cellStyle name="Normal 22 5 4 4" xfId="2318"/>
    <cellStyle name="Normal 22 5 5" xfId="1112"/>
    <cellStyle name="Normal 22 5 5 2" xfId="1956"/>
    <cellStyle name="Normal 22 5 5 2 2" xfId="5354"/>
    <cellStyle name="Normal 22 5 5 2 3" xfId="3656"/>
    <cellStyle name="Normal 22 5 5 3" xfId="4510"/>
    <cellStyle name="Normal 22 5 5 4" xfId="2812"/>
    <cellStyle name="Normal 22 5 6" xfId="1226"/>
    <cellStyle name="Normal 22 5 6 2" xfId="4624"/>
    <cellStyle name="Normal 22 5 6 3" xfId="2926"/>
    <cellStyle name="Normal 22 5 7" xfId="3792"/>
    <cellStyle name="Normal 22 5 8" xfId="2082"/>
    <cellStyle name="Normal 22 6" xfId="355"/>
    <cellStyle name="Normal 22 6 2" xfId="474"/>
    <cellStyle name="Normal 22 6 2 2" xfId="751"/>
    <cellStyle name="Normal 22 6 2 2 2" xfId="1598"/>
    <cellStyle name="Normal 22 6 2 2 2 2" xfId="4996"/>
    <cellStyle name="Normal 22 6 2 2 2 3" xfId="3298"/>
    <cellStyle name="Normal 22 6 2 2 3" xfId="4152"/>
    <cellStyle name="Normal 22 6 2 2 4" xfId="2454"/>
    <cellStyle name="Normal 22 6 2 3" xfId="1360"/>
    <cellStyle name="Normal 22 6 2 3 2" xfId="4758"/>
    <cellStyle name="Normal 22 6 2 3 3" xfId="3060"/>
    <cellStyle name="Normal 22 6 2 4" xfId="3926"/>
    <cellStyle name="Normal 22 6 2 5" xfId="2216"/>
    <cellStyle name="Normal 22 6 3" xfId="876"/>
    <cellStyle name="Normal 22 6 3 2" xfId="1020"/>
    <cellStyle name="Normal 22 6 3 2 2" xfId="1864"/>
    <cellStyle name="Normal 22 6 3 2 2 2" xfId="5262"/>
    <cellStyle name="Normal 22 6 3 2 2 3" xfId="3564"/>
    <cellStyle name="Normal 22 6 3 2 3" xfId="4418"/>
    <cellStyle name="Normal 22 6 3 2 4" xfId="2720"/>
    <cellStyle name="Normal 22 6 3 3" xfId="1723"/>
    <cellStyle name="Normal 22 6 3 3 2" xfId="5121"/>
    <cellStyle name="Normal 22 6 3 3 3" xfId="3423"/>
    <cellStyle name="Normal 22 6 3 4" xfId="4277"/>
    <cellStyle name="Normal 22 6 3 5" xfId="2579"/>
    <cellStyle name="Normal 22 6 4" xfId="629"/>
    <cellStyle name="Normal 22 6 4 2" xfId="1484"/>
    <cellStyle name="Normal 22 6 4 2 2" xfId="4882"/>
    <cellStyle name="Normal 22 6 4 2 3" xfId="3184"/>
    <cellStyle name="Normal 22 6 4 3" xfId="4038"/>
    <cellStyle name="Normal 22 6 4 4" xfId="2340"/>
    <cellStyle name="Normal 22 6 5" xfId="1134"/>
    <cellStyle name="Normal 22 6 5 2" xfId="1978"/>
    <cellStyle name="Normal 22 6 5 2 2" xfId="5376"/>
    <cellStyle name="Normal 22 6 5 2 3" xfId="3678"/>
    <cellStyle name="Normal 22 6 5 3" xfId="4532"/>
    <cellStyle name="Normal 22 6 5 4" xfId="2834"/>
    <cellStyle name="Normal 22 6 6" xfId="1248"/>
    <cellStyle name="Normal 22 6 6 2" xfId="4646"/>
    <cellStyle name="Normal 22 6 6 3" xfId="2948"/>
    <cellStyle name="Normal 22 6 7" xfId="3814"/>
    <cellStyle name="Normal 22 6 8" xfId="2104"/>
    <cellStyle name="Normal 22 7" xfId="377"/>
    <cellStyle name="Normal 22 7 2" xfId="496"/>
    <cellStyle name="Normal 22 7 2 2" xfId="773"/>
    <cellStyle name="Normal 22 7 2 2 2" xfId="1620"/>
    <cellStyle name="Normal 22 7 2 2 2 2" xfId="5018"/>
    <cellStyle name="Normal 22 7 2 2 2 3" xfId="3320"/>
    <cellStyle name="Normal 22 7 2 2 3" xfId="4174"/>
    <cellStyle name="Normal 22 7 2 2 4" xfId="2476"/>
    <cellStyle name="Normal 22 7 2 3" xfId="1382"/>
    <cellStyle name="Normal 22 7 2 3 2" xfId="4780"/>
    <cellStyle name="Normal 22 7 2 3 3" xfId="3082"/>
    <cellStyle name="Normal 22 7 2 4" xfId="3948"/>
    <cellStyle name="Normal 22 7 2 5" xfId="2238"/>
    <cellStyle name="Normal 22 7 3" xfId="898"/>
    <cellStyle name="Normal 22 7 3 2" xfId="1042"/>
    <cellStyle name="Normal 22 7 3 2 2" xfId="1886"/>
    <cellStyle name="Normal 22 7 3 2 2 2" xfId="5284"/>
    <cellStyle name="Normal 22 7 3 2 2 3" xfId="3586"/>
    <cellStyle name="Normal 22 7 3 2 3" xfId="4440"/>
    <cellStyle name="Normal 22 7 3 2 4" xfId="2742"/>
    <cellStyle name="Normal 22 7 3 3" xfId="1745"/>
    <cellStyle name="Normal 22 7 3 3 2" xfId="5143"/>
    <cellStyle name="Normal 22 7 3 3 3" xfId="3445"/>
    <cellStyle name="Normal 22 7 3 4" xfId="4299"/>
    <cellStyle name="Normal 22 7 3 5" xfId="2601"/>
    <cellStyle name="Normal 22 7 4" xfId="651"/>
    <cellStyle name="Normal 22 7 4 2" xfId="1506"/>
    <cellStyle name="Normal 22 7 4 2 2" xfId="4904"/>
    <cellStyle name="Normal 22 7 4 2 3" xfId="3206"/>
    <cellStyle name="Normal 22 7 4 3" xfId="4060"/>
    <cellStyle name="Normal 22 7 4 4" xfId="2362"/>
    <cellStyle name="Normal 22 7 5" xfId="1156"/>
    <cellStyle name="Normal 22 7 5 2" xfId="2000"/>
    <cellStyle name="Normal 22 7 5 2 2" xfId="5398"/>
    <cellStyle name="Normal 22 7 5 2 3" xfId="3700"/>
    <cellStyle name="Normal 22 7 5 3" xfId="4554"/>
    <cellStyle name="Normal 22 7 5 4" xfId="2856"/>
    <cellStyle name="Normal 22 7 6" xfId="1270"/>
    <cellStyle name="Normal 22 7 6 2" xfId="4668"/>
    <cellStyle name="Normal 22 7 6 3" xfId="2970"/>
    <cellStyle name="Normal 22 7 7" xfId="3836"/>
    <cellStyle name="Normal 22 7 8" xfId="2126"/>
    <cellStyle name="Normal 22 8" xfId="406"/>
    <cellStyle name="Normal 22 8 2" xfId="682"/>
    <cellStyle name="Normal 22 8 2 2" xfId="1530"/>
    <cellStyle name="Normal 22 8 2 2 2" xfId="4928"/>
    <cellStyle name="Normal 22 8 2 2 3" xfId="3230"/>
    <cellStyle name="Normal 22 8 2 3" xfId="4084"/>
    <cellStyle name="Normal 22 8 2 4" xfId="2386"/>
    <cellStyle name="Normal 22 8 3" xfId="1292"/>
    <cellStyle name="Normal 22 8 3 2" xfId="4690"/>
    <cellStyle name="Normal 22 8 3 3" xfId="2992"/>
    <cellStyle name="Normal 22 8 4" xfId="3858"/>
    <cellStyle name="Normal 22 8 5" xfId="2148"/>
    <cellStyle name="Normal 22 9" xfId="808"/>
    <cellStyle name="Normal 22 9 2" xfId="952"/>
    <cellStyle name="Normal 22 9 2 2" xfId="1796"/>
    <cellStyle name="Normal 22 9 2 2 2" xfId="5194"/>
    <cellStyle name="Normal 22 9 2 2 3" xfId="3496"/>
    <cellStyle name="Normal 22 9 2 3" xfId="4350"/>
    <cellStyle name="Normal 22 9 2 4" xfId="2652"/>
    <cellStyle name="Normal 22 9 3" xfId="1655"/>
    <cellStyle name="Normal 22 9 3 2" xfId="5053"/>
    <cellStyle name="Normal 22 9 3 3" xfId="3355"/>
    <cellStyle name="Normal 22 9 4" xfId="4209"/>
    <cellStyle name="Normal 22 9 5" xfId="2511"/>
    <cellStyle name="Normal 23" xfId="170"/>
    <cellStyle name="Normal 23 2" xfId="277"/>
    <cellStyle name="Normal 23 3" xfId="379"/>
    <cellStyle name="Normal 23 3 2" xfId="556"/>
    <cellStyle name="Normal 23 4" xfId="244"/>
    <cellStyle name="Normal 24" xfId="126"/>
    <cellStyle name="Normal 24 2" xfId="276"/>
    <cellStyle name="Normal 24 3" xfId="380"/>
    <cellStyle name="Normal 24 3 2" xfId="921"/>
    <cellStyle name="Normal 24 4" xfId="245"/>
    <cellStyle name="Normal 25" xfId="169"/>
    <cellStyle name="Normal 25 2" xfId="283"/>
    <cellStyle name="Normal 25 3" xfId="381"/>
    <cellStyle name="Normal 25 3 2" xfId="561"/>
    <cellStyle name="Normal 25 4" xfId="246"/>
    <cellStyle name="Normal 26" xfId="127"/>
    <cellStyle name="Normal 26 2" xfId="285"/>
    <cellStyle name="Normal 26 3" xfId="382"/>
    <cellStyle name="Normal 26 3 2" xfId="920"/>
    <cellStyle name="Normal 26 4" xfId="247"/>
    <cellStyle name="Normal 27" xfId="229"/>
    <cellStyle name="Normal 27 2" xfId="284"/>
    <cellStyle name="Normal 27 3" xfId="383"/>
    <cellStyle name="Normal 27 3 2" xfId="564"/>
    <cellStyle name="Normal 27 4" xfId="248"/>
    <cellStyle name="Normal 28" xfId="231"/>
    <cellStyle name="Normal 28 2" xfId="286"/>
    <cellStyle name="Normal 28 3" xfId="384"/>
    <cellStyle name="Normal 28 3 2" xfId="919"/>
    <cellStyle name="Normal 28 4" xfId="249"/>
    <cellStyle name="Normal 29" xfId="250"/>
    <cellStyle name="Normal 29 10" xfId="562"/>
    <cellStyle name="Normal 29 10 2" xfId="1418"/>
    <cellStyle name="Normal 29 10 2 2" xfId="4816"/>
    <cellStyle name="Normal 29 10 2 3" xfId="3118"/>
    <cellStyle name="Normal 29 10 3" xfId="3972"/>
    <cellStyle name="Normal 29 10 4" xfId="2274"/>
    <cellStyle name="Normal 29 11" xfId="1068"/>
    <cellStyle name="Normal 29 11 2" xfId="1912"/>
    <cellStyle name="Normal 29 11 2 2" xfId="5310"/>
    <cellStyle name="Normal 29 11 2 3" xfId="3612"/>
    <cellStyle name="Normal 29 11 3" xfId="4466"/>
    <cellStyle name="Normal 29 11 4" xfId="2768"/>
    <cellStyle name="Normal 29 12" xfId="1182"/>
    <cellStyle name="Normal 29 12 2" xfId="4580"/>
    <cellStyle name="Normal 29 12 3" xfId="2882"/>
    <cellStyle name="Normal 29 13" xfId="3747"/>
    <cellStyle name="Normal 29 14" xfId="2038"/>
    <cellStyle name="Normal 29 2" xfId="287"/>
    <cellStyle name="Normal 29 2 2" xfId="300"/>
    <cellStyle name="Normal 29 2 3" xfId="391"/>
    <cellStyle name="Normal 29 2 3 2" xfId="670"/>
    <cellStyle name="Normal 29 3" xfId="294"/>
    <cellStyle name="Normal 29 3 10" xfId="1193"/>
    <cellStyle name="Normal 29 3 10 2" xfId="4591"/>
    <cellStyle name="Normal 29 3 10 3" xfId="2893"/>
    <cellStyle name="Normal 29 3 11" xfId="3759"/>
    <cellStyle name="Normal 29 3 12" xfId="2049"/>
    <cellStyle name="Normal 29 3 2" xfId="323"/>
    <cellStyle name="Normal 29 3 2 2" xfId="443"/>
    <cellStyle name="Normal 29 3 2 2 2" xfId="720"/>
    <cellStyle name="Normal 29 3 2 2 2 2" xfId="1567"/>
    <cellStyle name="Normal 29 3 2 2 2 2 2" xfId="4965"/>
    <cellStyle name="Normal 29 3 2 2 2 2 3" xfId="3267"/>
    <cellStyle name="Normal 29 3 2 2 2 3" xfId="4121"/>
    <cellStyle name="Normal 29 3 2 2 2 4" xfId="2423"/>
    <cellStyle name="Normal 29 3 2 2 3" xfId="1329"/>
    <cellStyle name="Normal 29 3 2 2 3 2" xfId="4727"/>
    <cellStyle name="Normal 29 3 2 2 3 3" xfId="3029"/>
    <cellStyle name="Normal 29 3 2 2 4" xfId="3895"/>
    <cellStyle name="Normal 29 3 2 2 5" xfId="2185"/>
    <cellStyle name="Normal 29 3 2 3" xfId="845"/>
    <cellStyle name="Normal 29 3 2 3 2" xfId="989"/>
    <cellStyle name="Normal 29 3 2 3 2 2" xfId="1833"/>
    <cellStyle name="Normal 29 3 2 3 2 2 2" xfId="5231"/>
    <cellStyle name="Normal 29 3 2 3 2 2 3" xfId="3533"/>
    <cellStyle name="Normal 29 3 2 3 2 3" xfId="4387"/>
    <cellStyle name="Normal 29 3 2 3 2 4" xfId="2689"/>
    <cellStyle name="Normal 29 3 2 3 3" xfId="1692"/>
    <cellStyle name="Normal 29 3 2 3 3 2" xfId="5090"/>
    <cellStyle name="Normal 29 3 2 3 3 3" xfId="3392"/>
    <cellStyle name="Normal 29 3 2 3 4" xfId="4246"/>
    <cellStyle name="Normal 29 3 2 3 5" xfId="2548"/>
    <cellStyle name="Normal 29 3 2 4" xfId="598"/>
    <cellStyle name="Normal 29 3 2 4 2" xfId="1453"/>
    <cellStyle name="Normal 29 3 2 4 2 2" xfId="4851"/>
    <cellStyle name="Normal 29 3 2 4 2 3" xfId="3153"/>
    <cellStyle name="Normal 29 3 2 4 3" xfId="4007"/>
    <cellStyle name="Normal 29 3 2 4 4" xfId="2309"/>
    <cellStyle name="Normal 29 3 2 5" xfId="1103"/>
    <cellStyle name="Normal 29 3 2 5 2" xfId="1947"/>
    <cellStyle name="Normal 29 3 2 5 2 2" xfId="5345"/>
    <cellStyle name="Normal 29 3 2 5 2 3" xfId="3647"/>
    <cellStyle name="Normal 29 3 2 5 3" xfId="4501"/>
    <cellStyle name="Normal 29 3 2 5 4" xfId="2803"/>
    <cellStyle name="Normal 29 3 2 6" xfId="1217"/>
    <cellStyle name="Normal 29 3 2 6 2" xfId="4615"/>
    <cellStyle name="Normal 29 3 2 6 3" xfId="2917"/>
    <cellStyle name="Normal 29 3 2 7" xfId="3783"/>
    <cellStyle name="Normal 29 3 2 8" xfId="2073"/>
    <cellStyle name="Normal 29 3 3" xfId="346"/>
    <cellStyle name="Normal 29 3 3 2" xfId="465"/>
    <cellStyle name="Normal 29 3 3 2 2" xfId="742"/>
    <cellStyle name="Normal 29 3 3 2 2 2" xfId="1589"/>
    <cellStyle name="Normal 29 3 3 2 2 2 2" xfId="4987"/>
    <cellStyle name="Normal 29 3 3 2 2 2 3" xfId="3289"/>
    <cellStyle name="Normal 29 3 3 2 2 3" xfId="4143"/>
    <cellStyle name="Normal 29 3 3 2 2 4" xfId="2445"/>
    <cellStyle name="Normal 29 3 3 2 3" xfId="1351"/>
    <cellStyle name="Normal 29 3 3 2 3 2" xfId="4749"/>
    <cellStyle name="Normal 29 3 3 2 3 3" xfId="3051"/>
    <cellStyle name="Normal 29 3 3 2 4" xfId="3917"/>
    <cellStyle name="Normal 29 3 3 2 5" xfId="2207"/>
    <cellStyle name="Normal 29 3 3 3" xfId="867"/>
    <cellStyle name="Normal 29 3 3 3 2" xfId="1011"/>
    <cellStyle name="Normal 29 3 3 3 2 2" xfId="1855"/>
    <cellStyle name="Normal 29 3 3 3 2 2 2" xfId="5253"/>
    <cellStyle name="Normal 29 3 3 3 2 2 3" xfId="3555"/>
    <cellStyle name="Normal 29 3 3 3 2 3" xfId="4409"/>
    <cellStyle name="Normal 29 3 3 3 2 4" xfId="2711"/>
    <cellStyle name="Normal 29 3 3 3 3" xfId="1714"/>
    <cellStyle name="Normal 29 3 3 3 3 2" xfId="5112"/>
    <cellStyle name="Normal 29 3 3 3 3 3" xfId="3414"/>
    <cellStyle name="Normal 29 3 3 3 4" xfId="4268"/>
    <cellStyle name="Normal 29 3 3 3 5" xfId="2570"/>
    <cellStyle name="Normal 29 3 3 4" xfId="620"/>
    <cellStyle name="Normal 29 3 3 4 2" xfId="1475"/>
    <cellStyle name="Normal 29 3 3 4 2 2" xfId="4873"/>
    <cellStyle name="Normal 29 3 3 4 2 3" xfId="3175"/>
    <cellStyle name="Normal 29 3 3 4 3" xfId="4029"/>
    <cellStyle name="Normal 29 3 3 4 4" xfId="2331"/>
    <cellStyle name="Normal 29 3 3 5" xfId="1125"/>
    <cellStyle name="Normal 29 3 3 5 2" xfId="1969"/>
    <cellStyle name="Normal 29 3 3 5 2 2" xfId="5367"/>
    <cellStyle name="Normal 29 3 3 5 2 3" xfId="3669"/>
    <cellStyle name="Normal 29 3 3 5 3" xfId="4523"/>
    <cellStyle name="Normal 29 3 3 5 4" xfId="2825"/>
    <cellStyle name="Normal 29 3 3 6" xfId="1239"/>
    <cellStyle name="Normal 29 3 3 6 2" xfId="4637"/>
    <cellStyle name="Normal 29 3 3 6 3" xfId="2939"/>
    <cellStyle name="Normal 29 3 3 7" xfId="3805"/>
    <cellStyle name="Normal 29 3 3 8" xfId="2095"/>
    <cellStyle name="Normal 29 3 4" xfId="368"/>
    <cellStyle name="Normal 29 3 4 2" xfId="487"/>
    <cellStyle name="Normal 29 3 4 2 2" xfId="764"/>
    <cellStyle name="Normal 29 3 4 2 2 2" xfId="1611"/>
    <cellStyle name="Normal 29 3 4 2 2 2 2" xfId="5009"/>
    <cellStyle name="Normal 29 3 4 2 2 2 3" xfId="3311"/>
    <cellStyle name="Normal 29 3 4 2 2 3" xfId="4165"/>
    <cellStyle name="Normal 29 3 4 2 2 4" xfId="2467"/>
    <cellStyle name="Normal 29 3 4 2 3" xfId="1373"/>
    <cellStyle name="Normal 29 3 4 2 3 2" xfId="4771"/>
    <cellStyle name="Normal 29 3 4 2 3 3" xfId="3073"/>
    <cellStyle name="Normal 29 3 4 2 4" xfId="3939"/>
    <cellStyle name="Normal 29 3 4 2 5" xfId="2229"/>
    <cellStyle name="Normal 29 3 4 3" xfId="889"/>
    <cellStyle name="Normal 29 3 4 3 2" xfId="1033"/>
    <cellStyle name="Normal 29 3 4 3 2 2" xfId="1877"/>
    <cellStyle name="Normal 29 3 4 3 2 2 2" xfId="5275"/>
    <cellStyle name="Normal 29 3 4 3 2 2 3" xfId="3577"/>
    <cellStyle name="Normal 29 3 4 3 2 3" xfId="4431"/>
    <cellStyle name="Normal 29 3 4 3 2 4" xfId="2733"/>
    <cellStyle name="Normal 29 3 4 3 3" xfId="1736"/>
    <cellStyle name="Normal 29 3 4 3 3 2" xfId="5134"/>
    <cellStyle name="Normal 29 3 4 3 3 3" xfId="3436"/>
    <cellStyle name="Normal 29 3 4 3 4" xfId="4290"/>
    <cellStyle name="Normal 29 3 4 3 5" xfId="2592"/>
    <cellStyle name="Normal 29 3 4 4" xfId="642"/>
    <cellStyle name="Normal 29 3 4 4 2" xfId="1497"/>
    <cellStyle name="Normal 29 3 4 4 2 2" xfId="4895"/>
    <cellStyle name="Normal 29 3 4 4 2 3" xfId="3197"/>
    <cellStyle name="Normal 29 3 4 4 3" xfId="4051"/>
    <cellStyle name="Normal 29 3 4 4 4" xfId="2353"/>
    <cellStyle name="Normal 29 3 4 5" xfId="1147"/>
    <cellStyle name="Normal 29 3 4 5 2" xfId="1991"/>
    <cellStyle name="Normal 29 3 4 5 2 2" xfId="5389"/>
    <cellStyle name="Normal 29 3 4 5 2 3" xfId="3691"/>
    <cellStyle name="Normal 29 3 4 5 3" xfId="4545"/>
    <cellStyle name="Normal 29 3 4 5 4" xfId="2847"/>
    <cellStyle name="Normal 29 3 4 6" xfId="1261"/>
    <cellStyle name="Normal 29 3 4 6 2" xfId="4659"/>
    <cellStyle name="Normal 29 3 4 6 3" xfId="2961"/>
    <cellStyle name="Normal 29 3 4 7" xfId="3827"/>
    <cellStyle name="Normal 29 3 4 8" xfId="2117"/>
    <cellStyle name="Normal 29 3 5" xfId="397"/>
    <cellStyle name="Normal 29 3 5 2" xfId="509"/>
    <cellStyle name="Normal 29 3 5 2 2" xfId="786"/>
    <cellStyle name="Normal 29 3 5 2 2 2" xfId="1633"/>
    <cellStyle name="Normal 29 3 5 2 2 2 2" xfId="5031"/>
    <cellStyle name="Normal 29 3 5 2 2 2 3" xfId="3333"/>
    <cellStyle name="Normal 29 3 5 2 2 3" xfId="4187"/>
    <cellStyle name="Normal 29 3 5 2 2 4" xfId="2489"/>
    <cellStyle name="Normal 29 3 5 2 3" xfId="1395"/>
    <cellStyle name="Normal 29 3 5 2 3 2" xfId="4793"/>
    <cellStyle name="Normal 29 3 5 2 3 3" xfId="3095"/>
    <cellStyle name="Normal 29 3 5 2 4" xfId="3961"/>
    <cellStyle name="Normal 29 3 5 2 5" xfId="2251"/>
    <cellStyle name="Normal 29 3 5 3" xfId="911"/>
    <cellStyle name="Normal 29 3 5 3 2" xfId="1055"/>
    <cellStyle name="Normal 29 3 5 3 2 2" xfId="1899"/>
    <cellStyle name="Normal 29 3 5 3 2 2 2" xfId="5297"/>
    <cellStyle name="Normal 29 3 5 3 2 2 3" xfId="3599"/>
    <cellStyle name="Normal 29 3 5 3 2 3" xfId="4453"/>
    <cellStyle name="Normal 29 3 5 3 2 4" xfId="2755"/>
    <cellStyle name="Normal 29 3 5 3 3" xfId="1758"/>
    <cellStyle name="Normal 29 3 5 3 3 2" xfId="5156"/>
    <cellStyle name="Normal 29 3 5 3 3 3" xfId="3458"/>
    <cellStyle name="Normal 29 3 5 3 4" xfId="4312"/>
    <cellStyle name="Normal 29 3 5 3 5" xfId="2614"/>
    <cellStyle name="Normal 29 3 5 4" xfId="664"/>
    <cellStyle name="Normal 29 3 5 4 2" xfId="1519"/>
    <cellStyle name="Normal 29 3 5 4 2 2" xfId="4917"/>
    <cellStyle name="Normal 29 3 5 4 2 3" xfId="3219"/>
    <cellStyle name="Normal 29 3 5 4 3" xfId="4073"/>
    <cellStyle name="Normal 29 3 5 4 4" xfId="2375"/>
    <cellStyle name="Normal 29 3 5 5" xfId="1169"/>
    <cellStyle name="Normal 29 3 5 5 2" xfId="2013"/>
    <cellStyle name="Normal 29 3 5 5 2 2" xfId="5411"/>
    <cellStyle name="Normal 29 3 5 5 2 3" xfId="3713"/>
    <cellStyle name="Normal 29 3 5 5 3" xfId="4567"/>
    <cellStyle name="Normal 29 3 5 5 4" xfId="2869"/>
    <cellStyle name="Normal 29 3 5 6" xfId="1283"/>
    <cellStyle name="Normal 29 3 5 6 2" xfId="4681"/>
    <cellStyle name="Normal 29 3 5 6 3" xfId="2983"/>
    <cellStyle name="Normal 29 3 5 7" xfId="3849"/>
    <cellStyle name="Normal 29 3 5 8" xfId="2139"/>
    <cellStyle name="Normal 29 3 6" xfId="419"/>
    <cellStyle name="Normal 29 3 6 2" xfId="696"/>
    <cellStyle name="Normal 29 3 6 2 2" xfId="1543"/>
    <cellStyle name="Normal 29 3 6 2 2 2" xfId="4941"/>
    <cellStyle name="Normal 29 3 6 2 2 3" xfId="3243"/>
    <cellStyle name="Normal 29 3 6 2 3" xfId="4097"/>
    <cellStyle name="Normal 29 3 6 2 4" xfId="2399"/>
    <cellStyle name="Normal 29 3 6 3" xfId="1305"/>
    <cellStyle name="Normal 29 3 6 3 2" xfId="4703"/>
    <cellStyle name="Normal 29 3 6 3 3" xfId="3005"/>
    <cellStyle name="Normal 29 3 6 4" xfId="3871"/>
    <cellStyle name="Normal 29 3 6 5" xfId="2161"/>
    <cellStyle name="Normal 29 3 7" xfId="821"/>
    <cellStyle name="Normal 29 3 7 2" xfId="965"/>
    <cellStyle name="Normal 29 3 7 2 2" xfId="1809"/>
    <cellStyle name="Normal 29 3 7 2 2 2" xfId="5207"/>
    <cellStyle name="Normal 29 3 7 2 2 3" xfId="3509"/>
    <cellStyle name="Normal 29 3 7 2 3" xfId="4363"/>
    <cellStyle name="Normal 29 3 7 2 4" xfId="2665"/>
    <cellStyle name="Normal 29 3 7 3" xfId="1668"/>
    <cellStyle name="Normal 29 3 7 3 2" xfId="5066"/>
    <cellStyle name="Normal 29 3 7 3 3" xfId="3368"/>
    <cellStyle name="Normal 29 3 7 4" xfId="4222"/>
    <cellStyle name="Normal 29 3 7 5" xfId="2524"/>
    <cellStyle name="Normal 29 3 8" xfId="574"/>
    <cellStyle name="Normal 29 3 8 2" xfId="1429"/>
    <cellStyle name="Normal 29 3 8 2 2" xfId="4827"/>
    <cellStyle name="Normal 29 3 8 2 3" xfId="3129"/>
    <cellStyle name="Normal 29 3 8 3" xfId="3983"/>
    <cellStyle name="Normal 29 3 8 4" xfId="2285"/>
    <cellStyle name="Normal 29 3 9" xfId="1079"/>
    <cellStyle name="Normal 29 3 9 2" xfId="1923"/>
    <cellStyle name="Normal 29 3 9 2 2" xfId="5321"/>
    <cellStyle name="Normal 29 3 9 2 3" xfId="3623"/>
    <cellStyle name="Normal 29 3 9 3" xfId="4477"/>
    <cellStyle name="Normal 29 3 9 4" xfId="2779"/>
    <cellStyle name="Normal 29 4" xfId="311"/>
    <cellStyle name="Normal 29 4 2" xfId="432"/>
    <cellStyle name="Normal 29 4 2 2" xfId="709"/>
    <cellStyle name="Normal 29 4 2 2 2" xfId="1556"/>
    <cellStyle name="Normal 29 4 2 2 2 2" xfId="4954"/>
    <cellStyle name="Normal 29 4 2 2 2 3" xfId="3256"/>
    <cellStyle name="Normal 29 4 2 2 3" xfId="4110"/>
    <cellStyle name="Normal 29 4 2 2 4" xfId="2412"/>
    <cellStyle name="Normal 29 4 2 3" xfId="1318"/>
    <cellStyle name="Normal 29 4 2 3 2" xfId="4716"/>
    <cellStyle name="Normal 29 4 2 3 3" xfId="3018"/>
    <cellStyle name="Normal 29 4 2 4" xfId="3884"/>
    <cellStyle name="Normal 29 4 2 5" xfId="2174"/>
    <cellStyle name="Normal 29 4 3" xfId="834"/>
    <cellStyle name="Normal 29 4 3 2" xfId="978"/>
    <cellStyle name="Normal 29 4 3 2 2" xfId="1822"/>
    <cellStyle name="Normal 29 4 3 2 2 2" xfId="5220"/>
    <cellStyle name="Normal 29 4 3 2 2 3" xfId="3522"/>
    <cellStyle name="Normal 29 4 3 2 3" xfId="4376"/>
    <cellStyle name="Normal 29 4 3 2 4" xfId="2678"/>
    <cellStyle name="Normal 29 4 3 3" xfId="1681"/>
    <cellStyle name="Normal 29 4 3 3 2" xfId="5079"/>
    <cellStyle name="Normal 29 4 3 3 3" xfId="3381"/>
    <cellStyle name="Normal 29 4 3 4" xfId="4235"/>
    <cellStyle name="Normal 29 4 3 5" xfId="2537"/>
    <cellStyle name="Normal 29 4 4" xfId="587"/>
    <cellStyle name="Normal 29 4 4 2" xfId="1442"/>
    <cellStyle name="Normal 29 4 4 2 2" xfId="4840"/>
    <cellStyle name="Normal 29 4 4 2 3" xfId="3142"/>
    <cellStyle name="Normal 29 4 4 3" xfId="3996"/>
    <cellStyle name="Normal 29 4 4 4" xfId="2298"/>
    <cellStyle name="Normal 29 4 5" xfId="1092"/>
    <cellStyle name="Normal 29 4 5 2" xfId="1936"/>
    <cellStyle name="Normal 29 4 5 2 2" xfId="5334"/>
    <cellStyle name="Normal 29 4 5 2 3" xfId="3636"/>
    <cellStyle name="Normal 29 4 5 3" xfId="4490"/>
    <cellStyle name="Normal 29 4 5 4" xfId="2792"/>
    <cellStyle name="Normal 29 4 6" xfId="1206"/>
    <cellStyle name="Normal 29 4 6 2" xfId="4604"/>
    <cellStyle name="Normal 29 4 6 3" xfId="2906"/>
    <cellStyle name="Normal 29 4 7" xfId="3772"/>
    <cellStyle name="Normal 29 4 8" xfId="2062"/>
    <cellStyle name="Normal 29 5" xfId="335"/>
    <cellStyle name="Normal 29 5 2" xfId="454"/>
    <cellStyle name="Normal 29 5 2 2" xfId="731"/>
    <cellStyle name="Normal 29 5 2 2 2" xfId="1578"/>
    <cellStyle name="Normal 29 5 2 2 2 2" xfId="4976"/>
    <cellStyle name="Normal 29 5 2 2 2 3" xfId="3278"/>
    <cellStyle name="Normal 29 5 2 2 3" xfId="4132"/>
    <cellStyle name="Normal 29 5 2 2 4" xfId="2434"/>
    <cellStyle name="Normal 29 5 2 3" xfId="1340"/>
    <cellStyle name="Normal 29 5 2 3 2" xfId="4738"/>
    <cellStyle name="Normal 29 5 2 3 3" xfId="3040"/>
    <cellStyle name="Normal 29 5 2 4" xfId="3906"/>
    <cellStyle name="Normal 29 5 2 5" xfId="2196"/>
    <cellStyle name="Normal 29 5 3" xfId="856"/>
    <cellStyle name="Normal 29 5 3 2" xfId="1000"/>
    <cellStyle name="Normal 29 5 3 2 2" xfId="1844"/>
    <cellStyle name="Normal 29 5 3 2 2 2" xfId="5242"/>
    <cellStyle name="Normal 29 5 3 2 2 3" xfId="3544"/>
    <cellStyle name="Normal 29 5 3 2 3" xfId="4398"/>
    <cellStyle name="Normal 29 5 3 2 4" xfId="2700"/>
    <cellStyle name="Normal 29 5 3 3" xfId="1703"/>
    <cellStyle name="Normal 29 5 3 3 2" xfId="5101"/>
    <cellStyle name="Normal 29 5 3 3 3" xfId="3403"/>
    <cellStyle name="Normal 29 5 3 4" xfId="4257"/>
    <cellStyle name="Normal 29 5 3 5" xfId="2559"/>
    <cellStyle name="Normal 29 5 4" xfId="609"/>
    <cellStyle name="Normal 29 5 4 2" xfId="1464"/>
    <cellStyle name="Normal 29 5 4 2 2" xfId="4862"/>
    <cellStyle name="Normal 29 5 4 2 3" xfId="3164"/>
    <cellStyle name="Normal 29 5 4 3" xfId="4018"/>
    <cellStyle name="Normal 29 5 4 4" xfId="2320"/>
    <cellStyle name="Normal 29 5 5" xfId="1114"/>
    <cellStyle name="Normal 29 5 5 2" xfId="1958"/>
    <cellStyle name="Normal 29 5 5 2 2" xfId="5356"/>
    <cellStyle name="Normal 29 5 5 2 3" xfId="3658"/>
    <cellStyle name="Normal 29 5 5 3" xfId="4512"/>
    <cellStyle name="Normal 29 5 5 4" xfId="2814"/>
    <cellStyle name="Normal 29 5 6" xfId="1228"/>
    <cellStyle name="Normal 29 5 6 2" xfId="4626"/>
    <cellStyle name="Normal 29 5 6 3" xfId="2928"/>
    <cellStyle name="Normal 29 5 7" xfId="3794"/>
    <cellStyle name="Normal 29 5 8" xfId="2084"/>
    <cellStyle name="Normal 29 6" xfId="357"/>
    <cellStyle name="Normal 29 6 2" xfId="476"/>
    <cellStyle name="Normal 29 6 2 2" xfId="753"/>
    <cellStyle name="Normal 29 6 2 2 2" xfId="1600"/>
    <cellStyle name="Normal 29 6 2 2 2 2" xfId="4998"/>
    <cellStyle name="Normal 29 6 2 2 2 3" xfId="3300"/>
    <cellStyle name="Normal 29 6 2 2 3" xfId="4154"/>
    <cellStyle name="Normal 29 6 2 2 4" xfId="2456"/>
    <cellStyle name="Normal 29 6 2 3" xfId="1362"/>
    <cellStyle name="Normal 29 6 2 3 2" xfId="4760"/>
    <cellStyle name="Normal 29 6 2 3 3" xfId="3062"/>
    <cellStyle name="Normal 29 6 2 4" xfId="3928"/>
    <cellStyle name="Normal 29 6 2 5" xfId="2218"/>
    <cellStyle name="Normal 29 6 3" xfId="878"/>
    <cellStyle name="Normal 29 6 3 2" xfId="1022"/>
    <cellStyle name="Normal 29 6 3 2 2" xfId="1866"/>
    <cellStyle name="Normal 29 6 3 2 2 2" xfId="5264"/>
    <cellStyle name="Normal 29 6 3 2 2 3" xfId="3566"/>
    <cellStyle name="Normal 29 6 3 2 3" xfId="4420"/>
    <cellStyle name="Normal 29 6 3 2 4" xfId="2722"/>
    <cellStyle name="Normal 29 6 3 3" xfId="1725"/>
    <cellStyle name="Normal 29 6 3 3 2" xfId="5123"/>
    <cellStyle name="Normal 29 6 3 3 3" xfId="3425"/>
    <cellStyle name="Normal 29 6 3 4" xfId="4279"/>
    <cellStyle name="Normal 29 6 3 5" xfId="2581"/>
    <cellStyle name="Normal 29 6 4" xfId="631"/>
    <cellStyle name="Normal 29 6 4 2" xfId="1486"/>
    <cellStyle name="Normal 29 6 4 2 2" xfId="4884"/>
    <cellStyle name="Normal 29 6 4 2 3" xfId="3186"/>
    <cellStyle name="Normal 29 6 4 3" xfId="4040"/>
    <cellStyle name="Normal 29 6 4 4" xfId="2342"/>
    <cellStyle name="Normal 29 6 5" xfId="1136"/>
    <cellStyle name="Normal 29 6 5 2" xfId="1980"/>
    <cellStyle name="Normal 29 6 5 2 2" xfId="5378"/>
    <cellStyle name="Normal 29 6 5 2 3" xfId="3680"/>
    <cellStyle name="Normal 29 6 5 3" xfId="4534"/>
    <cellStyle name="Normal 29 6 5 4" xfId="2836"/>
    <cellStyle name="Normal 29 6 6" xfId="1250"/>
    <cellStyle name="Normal 29 6 6 2" xfId="4648"/>
    <cellStyle name="Normal 29 6 6 3" xfId="2950"/>
    <cellStyle name="Normal 29 6 7" xfId="3816"/>
    <cellStyle name="Normal 29 6 8" xfId="2106"/>
    <cellStyle name="Normal 29 7" xfId="385"/>
    <cellStyle name="Normal 29 7 2" xfId="498"/>
    <cellStyle name="Normal 29 7 2 2" xfId="775"/>
    <cellStyle name="Normal 29 7 2 2 2" xfId="1622"/>
    <cellStyle name="Normal 29 7 2 2 2 2" xfId="5020"/>
    <cellStyle name="Normal 29 7 2 2 2 3" xfId="3322"/>
    <cellStyle name="Normal 29 7 2 2 3" xfId="4176"/>
    <cellStyle name="Normal 29 7 2 2 4" xfId="2478"/>
    <cellStyle name="Normal 29 7 2 3" xfId="1384"/>
    <cellStyle name="Normal 29 7 2 3 2" xfId="4782"/>
    <cellStyle name="Normal 29 7 2 3 3" xfId="3084"/>
    <cellStyle name="Normal 29 7 2 4" xfId="3950"/>
    <cellStyle name="Normal 29 7 2 5" xfId="2240"/>
    <cellStyle name="Normal 29 7 3" xfId="900"/>
    <cellStyle name="Normal 29 7 3 2" xfId="1044"/>
    <cellStyle name="Normal 29 7 3 2 2" xfId="1888"/>
    <cellStyle name="Normal 29 7 3 2 2 2" xfId="5286"/>
    <cellStyle name="Normal 29 7 3 2 2 3" xfId="3588"/>
    <cellStyle name="Normal 29 7 3 2 3" xfId="4442"/>
    <cellStyle name="Normal 29 7 3 2 4" xfId="2744"/>
    <cellStyle name="Normal 29 7 3 3" xfId="1747"/>
    <cellStyle name="Normal 29 7 3 3 2" xfId="5145"/>
    <cellStyle name="Normal 29 7 3 3 3" xfId="3447"/>
    <cellStyle name="Normal 29 7 3 4" xfId="4301"/>
    <cellStyle name="Normal 29 7 3 5" xfId="2603"/>
    <cellStyle name="Normal 29 7 4" xfId="653"/>
    <cellStyle name="Normal 29 7 4 2" xfId="1508"/>
    <cellStyle name="Normal 29 7 4 2 2" xfId="4906"/>
    <cellStyle name="Normal 29 7 4 2 3" xfId="3208"/>
    <cellStyle name="Normal 29 7 4 3" xfId="4062"/>
    <cellStyle name="Normal 29 7 4 4" xfId="2364"/>
    <cellStyle name="Normal 29 7 5" xfId="1158"/>
    <cellStyle name="Normal 29 7 5 2" xfId="2002"/>
    <cellStyle name="Normal 29 7 5 2 2" xfId="5400"/>
    <cellStyle name="Normal 29 7 5 2 3" xfId="3702"/>
    <cellStyle name="Normal 29 7 5 3" xfId="4556"/>
    <cellStyle name="Normal 29 7 5 4" xfId="2858"/>
    <cellStyle name="Normal 29 7 6" xfId="1272"/>
    <cellStyle name="Normal 29 7 6 2" xfId="4670"/>
    <cellStyle name="Normal 29 7 6 3" xfId="2972"/>
    <cellStyle name="Normal 29 7 7" xfId="3838"/>
    <cellStyle name="Normal 29 7 8" xfId="2128"/>
    <cellStyle name="Normal 29 8" xfId="408"/>
    <cellStyle name="Normal 29 8 2" xfId="684"/>
    <cellStyle name="Normal 29 8 2 2" xfId="1532"/>
    <cellStyle name="Normal 29 8 2 2 2" xfId="4930"/>
    <cellStyle name="Normal 29 8 2 2 3" xfId="3232"/>
    <cellStyle name="Normal 29 8 2 3" xfId="4086"/>
    <cellStyle name="Normal 29 8 2 4" xfId="2388"/>
    <cellStyle name="Normal 29 8 3" xfId="1294"/>
    <cellStyle name="Normal 29 8 3 2" xfId="4692"/>
    <cellStyle name="Normal 29 8 3 3" xfId="2994"/>
    <cellStyle name="Normal 29 8 4" xfId="3860"/>
    <cellStyle name="Normal 29 8 5" xfId="2150"/>
    <cellStyle name="Normal 29 9" xfId="810"/>
    <cellStyle name="Normal 29 9 2" xfId="954"/>
    <cellStyle name="Normal 29 9 2 2" xfId="1798"/>
    <cellStyle name="Normal 29 9 2 2 2" xfId="5196"/>
    <cellStyle name="Normal 29 9 2 2 3" xfId="3498"/>
    <cellStyle name="Normal 29 9 2 3" xfId="4352"/>
    <cellStyle name="Normal 29 9 2 4" xfId="2654"/>
    <cellStyle name="Normal 29 9 3" xfId="1657"/>
    <cellStyle name="Normal 29 9 3 2" xfId="5055"/>
    <cellStyle name="Normal 29 9 3 3" xfId="3357"/>
    <cellStyle name="Normal 29 9 4" xfId="4211"/>
    <cellStyle name="Normal 29 9 5" xfId="2513"/>
    <cellStyle name="Normal 3" xfId="72"/>
    <cellStyle name="Normal 3 2" xfId="150"/>
    <cellStyle name="Normal 3 2 2" xfId="225"/>
    <cellStyle name="Normal 3 2 3" xfId="270"/>
    <cellStyle name="Normal 3 3" xfId="128"/>
    <cellStyle name="Normal 3 3 2" xfId="304"/>
    <cellStyle name="Normal 3 4" xfId="216"/>
    <cellStyle name="Normal 3 4 2" xfId="917"/>
    <cellStyle name="Normal 3 4 2 2" xfId="1061"/>
    <cellStyle name="Normal 3 4 2 2 2" xfId="1905"/>
    <cellStyle name="Normal 3 4 2 2 2 2" xfId="5303"/>
    <cellStyle name="Normal 3 4 2 2 2 3" xfId="3605"/>
    <cellStyle name="Normal 3 4 2 2 3" xfId="4459"/>
    <cellStyle name="Normal 3 4 2 2 4" xfId="2761"/>
    <cellStyle name="Normal 3 4 2 3" xfId="1764"/>
    <cellStyle name="Normal 3 4 2 3 2" xfId="5162"/>
    <cellStyle name="Normal 3 4 2 3 3" xfId="3464"/>
    <cellStyle name="Normal 3 4 2 4" xfId="4318"/>
    <cellStyle name="Normal 3 4 2 5" xfId="2620"/>
    <cellStyle name="Normal 3 4 3" xfId="934"/>
    <cellStyle name="Normal 3 4 3 2" xfId="1778"/>
    <cellStyle name="Normal 3 4 3 2 2" xfId="5176"/>
    <cellStyle name="Normal 3 4 3 2 3" xfId="3478"/>
    <cellStyle name="Normal 3 4 3 3" xfId="4332"/>
    <cellStyle name="Normal 3 4 3 4" xfId="2634"/>
    <cellStyle name="Normal 3 4 4" xfId="1525"/>
    <cellStyle name="Normal 3 4 4 2" xfId="4923"/>
    <cellStyle name="Normal 3 4 4 3" xfId="3225"/>
    <cellStyle name="Normal 3 4 5" xfId="4079"/>
    <cellStyle name="Normal 3 4 6" xfId="2381"/>
    <cellStyle name="Normal 3 4 7" xfId="672"/>
    <cellStyle name="Normal 3 5" xfId="678"/>
    <cellStyle name="Normal 3 6" xfId="674"/>
    <cellStyle name="Normal 3 6 2" xfId="2027"/>
    <cellStyle name="Normal 3 7" xfId="2024"/>
    <cellStyle name="Normal 3 8" xfId="2021"/>
    <cellStyle name="Normal 3 8 2" xfId="2030"/>
    <cellStyle name="Normal 30" xfId="301"/>
    <cellStyle name="Normal 30 2" xfId="329"/>
    <cellStyle name="Normal 31" xfId="303"/>
    <cellStyle name="Normal 31 2" xfId="425"/>
    <cellStyle name="Normal 31 2 2" xfId="702"/>
    <cellStyle name="Normal 31 2 2 2" xfId="1549"/>
    <cellStyle name="Normal 31 2 2 2 2" xfId="4947"/>
    <cellStyle name="Normal 31 2 2 2 3" xfId="3249"/>
    <cellStyle name="Normal 31 2 2 3" xfId="4103"/>
    <cellStyle name="Normal 31 2 2 4" xfId="2405"/>
    <cellStyle name="Normal 31 2 3" xfId="1311"/>
    <cellStyle name="Normal 31 2 3 2" xfId="4709"/>
    <cellStyle name="Normal 31 2 3 3" xfId="3011"/>
    <cellStyle name="Normal 31 2 4" xfId="3877"/>
    <cellStyle name="Normal 31 2 5" xfId="2167"/>
    <cellStyle name="Normal 31 3" xfId="827"/>
    <cellStyle name="Normal 31 3 2" xfId="971"/>
    <cellStyle name="Normal 31 3 2 2" xfId="1815"/>
    <cellStyle name="Normal 31 3 2 2 2" xfId="5213"/>
    <cellStyle name="Normal 31 3 2 2 3" xfId="3515"/>
    <cellStyle name="Normal 31 3 2 3" xfId="4369"/>
    <cellStyle name="Normal 31 3 2 4" xfId="2671"/>
    <cellStyle name="Normal 31 3 3" xfId="1674"/>
    <cellStyle name="Normal 31 3 3 2" xfId="5072"/>
    <cellStyle name="Normal 31 3 3 3" xfId="3374"/>
    <cellStyle name="Normal 31 3 4" xfId="4228"/>
    <cellStyle name="Normal 31 3 5" xfId="2530"/>
    <cellStyle name="Normal 31 4" xfId="580"/>
    <cellStyle name="Normal 31 4 2" xfId="1435"/>
    <cellStyle name="Normal 31 4 2 2" xfId="4833"/>
    <cellStyle name="Normal 31 4 2 3" xfId="3135"/>
    <cellStyle name="Normal 31 4 3" xfId="3989"/>
    <cellStyle name="Normal 31 4 4" xfId="2291"/>
    <cellStyle name="Normal 31 5" xfId="1085"/>
    <cellStyle name="Normal 31 5 2" xfId="1929"/>
    <cellStyle name="Normal 31 5 2 2" xfId="5327"/>
    <cellStyle name="Normal 31 5 2 3" xfId="3629"/>
    <cellStyle name="Normal 31 5 3" xfId="4483"/>
    <cellStyle name="Normal 31 5 4" xfId="2785"/>
    <cellStyle name="Normal 31 6" xfId="1199"/>
    <cellStyle name="Normal 31 6 2" xfId="4597"/>
    <cellStyle name="Normal 31 6 3" xfId="2899"/>
    <cellStyle name="Normal 31 7" xfId="3765"/>
    <cellStyle name="Normal 31 8" xfId="2055"/>
    <cellStyle name="Normal 32" xfId="305"/>
    <cellStyle name="Normal 32 2" xfId="426"/>
    <cellStyle name="Normal 32 2 2" xfId="703"/>
    <cellStyle name="Normal 32 2 2 2" xfId="1550"/>
    <cellStyle name="Normal 32 2 2 2 2" xfId="4948"/>
    <cellStyle name="Normal 32 2 2 2 3" xfId="3250"/>
    <cellStyle name="Normal 32 2 2 3" xfId="4104"/>
    <cellStyle name="Normal 32 2 2 4" xfId="2406"/>
    <cellStyle name="Normal 32 2 3" xfId="1312"/>
    <cellStyle name="Normal 32 2 3 2" xfId="4710"/>
    <cellStyle name="Normal 32 2 3 3" xfId="3012"/>
    <cellStyle name="Normal 32 2 4" xfId="3878"/>
    <cellStyle name="Normal 32 2 5" xfId="2168"/>
    <cellStyle name="Normal 32 3" xfId="828"/>
    <cellStyle name="Normal 32 3 2" xfId="972"/>
    <cellStyle name="Normal 32 3 2 2" xfId="1816"/>
    <cellStyle name="Normal 32 3 2 2 2" xfId="5214"/>
    <cellStyle name="Normal 32 3 2 2 3" xfId="3516"/>
    <cellStyle name="Normal 32 3 2 3" xfId="4370"/>
    <cellStyle name="Normal 32 3 2 4" xfId="2672"/>
    <cellStyle name="Normal 32 3 3" xfId="1675"/>
    <cellStyle name="Normal 32 3 3 2" xfId="5073"/>
    <cellStyle name="Normal 32 3 3 3" xfId="3375"/>
    <cellStyle name="Normal 32 3 4" xfId="4229"/>
    <cellStyle name="Normal 32 3 5" xfId="2531"/>
    <cellStyle name="Normal 32 4" xfId="581"/>
    <cellStyle name="Normal 32 4 2" xfId="1436"/>
    <cellStyle name="Normal 32 4 2 2" xfId="4834"/>
    <cellStyle name="Normal 32 4 2 3" xfId="3136"/>
    <cellStyle name="Normal 32 4 3" xfId="3990"/>
    <cellStyle name="Normal 32 4 4" xfId="2292"/>
    <cellStyle name="Normal 32 5" xfId="1086"/>
    <cellStyle name="Normal 32 5 2" xfId="1930"/>
    <cellStyle name="Normal 32 5 2 2" xfId="5328"/>
    <cellStyle name="Normal 32 5 2 3" xfId="3630"/>
    <cellStyle name="Normal 32 5 3" xfId="4484"/>
    <cellStyle name="Normal 32 5 4" xfId="2786"/>
    <cellStyle name="Normal 32 6" xfId="1200"/>
    <cellStyle name="Normal 32 6 2" xfId="4598"/>
    <cellStyle name="Normal 32 6 3" xfId="2900"/>
    <cellStyle name="Normal 32 7" xfId="3766"/>
    <cellStyle name="Normal 32 8" xfId="2056"/>
    <cellStyle name="Normal 33" xfId="671"/>
    <cellStyle name="Normal 33 2" xfId="2028"/>
    <cellStyle name="Normal 34" xfId="675"/>
    <cellStyle name="Normal 34 2" xfId="2026"/>
    <cellStyle name="Normal 35" xfId="792"/>
    <cellStyle name="Normal 35 2" xfId="936"/>
    <cellStyle name="Normal 35 2 2" xfId="1780"/>
    <cellStyle name="Normal 35 2 2 2" xfId="5178"/>
    <cellStyle name="Normal 35 2 2 3" xfId="3480"/>
    <cellStyle name="Normal 35 2 3" xfId="4334"/>
    <cellStyle name="Normal 35 2 4" xfId="2636"/>
    <cellStyle name="Normal 35 3" xfId="1639"/>
    <cellStyle name="Normal 35 3 2" xfId="5037"/>
    <cellStyle name="Normal 35 3 3" xfId="3339"/>
    <cellStyle name="Normal 35 4" xfId="4193"/>
    <cellStyle name="Normal 35 5" xfId="2495"/>
    <cellStyle name="Normal 36" xfId="1175"/>
    <cellStyle name="Normal 36 2" xfId="2019"/>
    <cellStyle name="Normal 36 2 2" xfId="5417"/>
    <cellStyle name="Normal 36 2 3" xfId="3719"/>
    <cellStyle name="Normal 36 3" xfId="4573"/>
    <cellStyle name="Normal 36 4" xfId="2875"/>
    <cellStyle name="Normal 37" xfId="1176"/>
    <cellStyle name="Normal 37 2" xfId="2031"/>
    <cellStyle name="Normal 37 3" xfId="2022"/>
    <cellStyle name="Normal 37 4" xfId="4574"/>
    <cellStyle name="Normal 37 5" xfId="2876"/>
    <cellStyle name="Normal 38" xfId="2020"/>
    <cellStyle name="Normal 38 2" xfId="5418"/>
    <cellStyle name="Normal 38 3" xfId="3720"/>
    <cellStyle name="Normal 39" xfId="3737"/>
    <cellStyle name="Normal 4" xfId="66"/>
    <cellStyle name="Normal 4 2" xfId="153"/>
    <cellStyle name="Normal 4 3" xfId="129"/>
    <cellStyle name="Normal 4 4" xfId="214"/>
    <cellStyle name="Normal 4 4 2" xfId="3740"/>
    <cellStyle name="Normal 40" xfId="3722"/>
    <cellStyle name="Normal 5" xfId="130"/>
    <cellStyle name="Normal 5 2" xfId="271"/>
    <cellStyle name="Normal 5 3" xfId="2032"/>
    <cellStyle name="Normal 5 3 2" xfId="5419"/>
    <cellStyle name="Normal 5 3 3" xfId="3721"/>
    <cellStyle name="Normal 5 4" xfId="3741"/>
    <cellStyle name="Normal 5 5" xfId="3736"/>
    <cellStyle name="Normal 5 6" xfId="236"/>
    <cellStyle name="Normal 58" xfId="131"/>
    <cellStyle name="Normal 6" xfId="132"/>
    <cellStyle name="Normal 6 2" xfId="272"/>
    <cellStyle name="Normal 6 3" xfId="3742"/>
    <cellStyle name="Normal 6 4" xfId="3735"/>
    <cellStyle name="Normal 6 5" xfId="237"/>
    <cellStyle name="Normal 7" xfId="135"/>
    <cellStyle name="Normal 7 2" xfId="273"/>
    <cellStyle name="Normal 7 3" xfId="238"/>
    <cellStyle name="Normal 8" xfId="75"/>
    <cellStyle name="Normal 8 2" xfId="152"/>
    <cellStyle name="Normal 8 2 2" xfId="274"/>
    <cellStyle name="Normal 9" xfId="167"/>
    <cellStyle name="Normal 9 2" xfId="275"/>
    <cellStyle name="Normal_11-Estadísticas_SVA_30NOV08" xfId="42"/>
    <cellStyle name="Normal_Datos estadisticos Pagina Web 2006" xfId="43"/>
    <cellStyle name="Notas" xfId="44" builtinId="10" customBuiltin="1"/>
    <cellStyle name="Notas 2" xfId="61"/>
    <cellStyle name="Notas 2 2" xfId="918"/>
    <cellStyle name="Notas 2 2 2" xfId="1062"/>
    <cellStyle name="Notas 2 2 2 2" xfId="1906"/>
    <cellStyle name="Notas 2 2 2 2 2" xfId="5304"/>
    <cellStyle name="Notas 2 2 2 2 3" xfId="3606"/>
    <cellStyle name="Notas 2 2 2 3" xfId="4460"/>
    <cellStyle name="Notas 2 2 2 4" xfId="2762"/>
    <cellStyle name="Notas 2 2 3" xfId="1765"/>
    <cellStyle name="Notas 2 2 3 2" xfId="5163"/>
    <cellStyle name="Notas 2 2 3 3" xfId="3465"/>
    <cellStyle name="Notas 2 2 4" xfId="4319"/>
    <cellStyle name="Notas 2 2 5" xfId="2621"/>
    <cellStyle name="Notas 2 3" xfId="935"/>
    <cellStyle name="Notas 2 3 2" xfId="1779"/>
    <cellStyle name="Notas 2 3 2 2" xfId="5177"/>
    <cellStyle name="Notas 2 3 2 3" xfId="3479"/>
    <cellStyle name="Notas 2 3 3" xfId="4333"/>
    <cellStyle name="Notas 2 3 4" xfId="2635"/>
    <cellStyle name="Notas 2 4" xfId="1526"/>
    <cellStyle name="Notas 2 4 2" xfId="4924"/>
    <cellStyle name="Notas 2 4 3" xfId="3226"/>
    <cellStyle name="Notas 2 5" xfId="4080"/>
    <cellStyle name="Notas 2 6" xfId="2382"/>
    <cellStyle name="Notas 2 7" xfId="673"/>
    <cellStyle name="Notas 3" xfId="204"/>
    <cellStyle name="Porcentaje" xfId="45" builtinId="5"/>
    <cellStyle name="Porcentaje 2" xfId="70"/>
    <cellStyle name="Porcentaje 2 2" xfId="149"/>
    <cellStyle name="Porcentaje 3" xfId="71"/>
    <cellStyle name="Porcentaje 3 10" xfId="558"/>
    <cellStyle name="Porcentaje 3 10 2" xfId="1415"/>
    <cellStyle name="Porcentaje 3 10 2 2" xfId="4813"/>
    <cellStyle name="Porcentaje 3 10 2 3" xfId="3115"/>
    <cellStyle name="Porcentaje 3 10 3" xfId="3969"/>
    <cellStyle name="Porcentaje 3 10 4" xfId="2271"/>
    <cellStyle name="Porcentaje 3 11" xfId="1065"/>
    <cellStyle name="Porcentaje 3 11 2" xfId="1909"/>
    <cellStyle name="Porcentaje 3 11 2 2" xfId="5307"/>
    <cellStyle name="Porcentaje 3 11 2 3" xfId="3609"/>
    <cellStyle name="Porcentaje 3 11 3" xfId="4463"/>
    <cellStyle name="Porcentaje 3 11 4" xfId="2765"/>
    <cellStyle name="Porcentaje 3 12" xfId="1179"/>
    <cellStyle name="Porcentaje 3 12 2" xfId="4577"/>
    <cellStyle name="Porcentaje 3 12 3" xfId="2879"/>
    <cellStyle name="Porcentaje 3 13" xfId="3744"/>
    <cellStyle name="Porcentaje 3 14" xfId="2035"/>
    <cellStyle name="Porcentaje 3 15" xfId="240"/>
    <cellStyle name="Porcentaje 3 2" xfId="279"/>
    <cellStyle name="Porcentaje 3 2 10" xfId="1071"/>
    <cellStyle name="Porcentaje 3 2 10 2" xfId="1915"/>
    <cellStyle name="Porcentaje 3 2 10 2 2" xfId="5313"/>
    <cellStyle name="Porcentaje 3 2 10 2 3" xfId="3615"/>
    <cellStyle name="Porcentaje 3 2 10 3" xfId="4469"/>
    <cellStyle name="Porcentaje 3 2 10 4" xfId="2771"/>
    <cellStyle name="Porcentaje 3 2 11" xfId="1185"/>
    <cellStyle name="Porcentaje 3 2 11 2" xfId="4583"/>
    <cellStyle name="Porcentaje 3 2 11 3" xfId="2885"/>
    <cellStyle name="Porcentaje 3 2 12" xfId="3750"/>
    <cellStyle name="Porcentaje 3 2 13" xfId="2041"/>
    <cellStyle name="Porcentaje 3 2 2" xfId="297"/>
    <cellStyle name="Porcentaje 3 2 2 10" xfId="1196"/>
    <cellStyle name="Porcentaje 3 2 2 10 2" xfId="4594"/>
    <cellStyle name="Porcentaje 3 2 2 10 3" xfId="2896"/>
    <cellStyle name="Porcentaje 3 2 2 11" xfId="3762"/>
    <cellStyle name="Porcentaje 3 2 2 12" xfId="2052"/>
    <cellStyle name="Porcentaje 3 2 2 2" xfId="326"/>
    <cellStyle name="Porcentaje 3 2 2 2 2" xfId="446"/>
    <cellStyle name="Porcentaje 3 2 2 2 2 2" xfId="723"/>
    <cellStyle name="Porcentaje 3 2 2 2 2 2 2" xfId="1570"/>
    <cellStyle name="Porcentaje 3 2 2 2 2 2 2 2" xfId="4968"/>
    <cellStyle name="Porcentaje 3 2 2 2 2 2 2 3" xfId="3270"/>
    <cellStyle name="Porcentaje 3 2 2 2 2 2 3" xfId="4124"/>
    <cellStyle name="Porcentaje 3 2 2 2 2 2 4" xfId="2426"/>
    <cellStyle name="Porcentaje 3 2 2 2 2 3" xfId="1332"/>
    <cellStyle name="Porcentaje 3 2 2 2 2 3 2" xfId="4730"/>
    <cellStyle name="Porcentaje 3 2 2 2 2 3 3" xfId="3032"/>
    <cellStyle name="Porcentaje 3 2 2 2 2 4" xfId="3898"/>
    <cellStyle name="Porcentaje 3 2 2 2 2 5" xfId="2188"/>
    <cellStyle name="Porcentaje 3 2 2 2 3" xfId="848"/>
    <cellStyle name="Porcentaje 3 2 2 2 3 2" xfId="992"/>
    <cellStyle name="Porcentaje 3 2 2 2 3 2 2" xfId="1836"/>
    <cellStyle name="Porcentaje 3 2 2 2 3 2 2 2" xfId="5234"/>
    <cellStyle name="Porcentaje 3 2 2 2 3 2 2 3" xfId="3536"/>
    <cellStyle name="Porcentaje 3 2 2 2 3 2 3" xfId="4390"/>
    <cellStyle name="Porcentaje 3 2 2 2 3 2 4" xfId="2692"/>
    <cellStyle name="Porcentaje 3 2 2 2 3 3" xfId="1695"/>
    <cellStyle name="Porcentaje 3 2 2 2 3 3 2" xfId="5093"/>
    <cellStyle name="Porcentaje 3 2 2 2 3 3 3" xfId="3395"/>
    <cellStyle name="Porcentaje 3 2 2 2 3 4" xfId="4249"/>
    <cellStyle name="Porcentaje 3 2 2 2 3 5" xfId="2551"/>
    <cellStyle name="Porcentaje 3 2 2 2 4" xfId="601"/>
    <cellStyle name="Porcentaje 3 2 2 2 4 2" xfId="1456"/>
    <cellStyle name="Porcentaje 3 2 2 2 4 2 2" xfId="4854"/>
    <cellStyle name="Porcentaje 3 2 2 2 4 2 3" xfId="3156"/>
    <cellStyle name="Porcentaje 3 2 2 2 4 3" xfId="4010"/>
    <cellStyle name="Porcentaje 3 2 2 2 4 4" xfId="2312"/>
    <cellStyle name="Porcentaje 3 2 2 2 5" xfId="1106"/>
    <cellStyle name="Porcentaje 3 2 2 2 5 2" xfId="1950"/>
    <cellStyle name="Porcentaje 3 2 2 2 5 2 2" xfId="5348"/>
    <cellStyle name="Porcentaje 3 2 2 2 5 2 3" xfId="3650"/>
    <cellStyle name="Porcentaje 3 2 2 2 5 3" xfId="4504"/>
    <cellStyle name="Porcentaje 3 2 2 2 5 4" xfId="2806"/>
    <cellStyle name="Porcentaje 3 2 2 2 6" xfId="1220"/>
    <cellStyle name="Porcentaje 3 2 2 2 6 2" xfId="4618"/>
    <cellStyle name="Porcentaje 3 2 2 2 6 3" xfId="2920"/>
    <cellStyle name="Porcentaje 3 2 2 2 7" xfId="3786"/>
    <cellStyle name="Porcentaje 3 2 2 2 8" xfId="2076"/>
    <cellStyle name="Porcentaje 3 2 2 3" xfId="349"/>
    <cellStyle name="Porcentaje 3 2 2 3 2" xfId="468"/>
    <cellStyle name="Porcentaje 3 2 2 3 2 2" xfId="745"/>
    <cellStyle name="Porcentaje 3 2 2 3 2 2 2" xfId="1592"/>
    <cellStyle name="Porcentaje 3 2 2 3 2 2 2 2" xfId="4990"/>
    <cellStyle name="Porcentaje 3 2 2 3 2 2 2 3" xfId="3292"/>
    <cellStyle name="Porcentaje 3 2 2 3 2 2 3" xfId="4146"/>
    <cellStyle name="Porcentaje 3 2 2 3 2 2 4" xfId="2448"/>
    <cellStyle name="Porcentaje 3 2 2 3 2 3" xfId="1354"/>
    <cellStyle name="Porcentaje 3 2 2 3 2 3 2" xfId="4752"/>
    <cellStyle name="Porcentaje 3 2 2 3 2 3 3" xfId="3054"/>
    <cellStyle name="Porcentaje 3 2 2 3 2 4" xfId="3920"/>
    <cellStyle name="Porcentaje 3 2 2 3 2 5" xfId="2210"/>
    <cellStyle name="Porcentaje 3 2 2 3 3" xfId="870"/>
    <cellStyle name="Porcentaje 3 2 2 3 3 2" xfId="1014"/>
    <cellStyle name="Porcentaje 3 2 2 3 3 2 2" xfId="1858"/>
    <cellStyle name="Porcentaje 3 2 2 3 3 2 2 2" xfId="5256"/>
    <cellStyle name="Porcentaje 3 2 2 3 3 2 2 3" xfId="3558"/>
    <cellStyle name="Porcentaje 3 2 2 3 3 2 3" xfId="4412"/>
    <cellStyle name="Porcentaje 3 2 2 3 3 2 4" xfId="2714"/>
    <cellStyle name="Porcentaje 3 2 2 3 3 3" xfId="1717"/>
    <cellStyle name="Porcentaje 3 2 2 3 3 3 2" xfId="5115"/>
    <cellStyle name="Porcentaje 3 2 2 3 3 3 3" xfId="3417"/>
    <cellStyle name="Porcentaje 3 2 2 3 3 4" xfId="4271"/>
    <cellStyle name="Porcentaje 3 2 2 3 3 5" xfId="2573"/>
    <cellStyle name="Porcentaje 3 2 2 3 4" xfId="623"/>
    <cellStyle name="Porcentaje 3 2 2 3 4 2" xfId="1478"/>
    <cellStyle name="Porcentaje 3 2 2 3 4 2 2" xfId="4876"/>
    <cellStyle name="Porcentaje 3 2 2 3 4 2 3" xfId="3178"/>
    <cellStyle name="Porcentaje 3 2 2 3 4 3" xfId="4032"/>
    <cellStyle name="Porcentaje 3 2 2 3 4 4" xfId="2334"/>
    <cellStyle name="Porcentaje 3 2 2 3 5" xfId="1128"/>
    <cellStyle name="Porcentaje 3 2 2 3 5 2" xfId="1972"/>
    <cellStyle name="Porcentaje 3 2 2 3 5 2 2" xfId="5370"/>
    <cellStyle name="Porcentaje 3 2 2 3 5 2 3" xfId="3672"/>
    <cellStyle name="Porcentaje 3 2 2 3 5 3" xfId="4526"/>
    <cellStyle name="Porcentaje 3 2 2 3 5 4" xfId="2828"/>
    <cellStyle name="Porcentaje 3 2 2 3 6" xfId="1242"/>
    <cellStyle name="Porcentaje 3 2 2 3 6 2" xfId="4640"/>
    <cellStyle name="Porcentaje 3 2 2 3 6 3" xfId="2942"/>
    <cellStyle name="Porcentaje 3 2 2 3 7" xfId="3808"/>
    <cellStyle name="Porcentaje 3 2 2 3 8" xfId="2098"/>
    <cellStyle name="Porcentaje 3 2 2 4" xfId="371"/>
    <cellStyle name="Porcentaje 3 2 2 4 2" xfId="490"/>
    <cellStyle name="Porcentaje 3 2 2 4 2 2" xfId="767"/>
    <cellStyle name="Porcentaje 3 2 2 4 2 2 2" xfId="1614"/>
    <cellStyle name="Porcentaje 3 2 2 4 2 2 2 2" xfId="5012"/>
    <cellStyle name="Porcentaje 3 2 2 4 2 2 2 3" xfId="3314"/>
    <cellStyle name="Porcentaje 3 2 2 4 2 2 3" xfId="4168"/>
    <cellStyle name="Porcentaje 3 2 2 4 2 2 4" xfId="2470"/>
    <cellStyle name="Porcentaje 3 2 2 4 2 3" xfId="1376"/>
    <cellStyle name="Porcentaje 3 2 2 4 2 3 2" xfId="4774"/>
    <cellStyle name="Porcentaje 3 2 2 4 2 3 3" xfId="3076"/>
    <cellStyle name="Porcentaje 3 2 2 4 2 4" xfId="3942"/>
    <cellStyle name="Porcentaje 3 2 2 4 2 5" xfId="2232"/>
    <cellStyle name="Porcentaje 3 2 2 4 3" xfId="892"/>
    <cellStyle name="Porcentaje 3 2 2 4 3 2" xfId="1036"/>
    <cellStyle name="Porcentaje 3 2 2 4 3 2 2" xfId="1880"/>
    <cellStyle name="Porcentaje 3 2 2 4 3 2 2 2" xfId="5278"/>
    <cellStyle name="Porcentaje 3 2 2 4 3 2 2 3" xfId="3580"/>
    <cellStyle name="Porcentaje 3 2 2 4 3 2 3" xfId="4434"/>
    <cellStyle name="Porcentaje 3 2 2 4 3 2 4" xfId="2736"/>
    <cellStyle name="Porcentaje 3 2 2 4 3 3" xfId="1739"/>
    <cellStyle name="Porcentaje 3 2 2 4 3 3 2" xfId="5137"/>
    <cellStyle name="Porcentaje 3 2 2 4 3 3 3" xfId="3439"/>
    <cellStyle name="Porcentaje 3 2 2 4 3 4" xfId="4293"/>
    <cellStyle name="Porcentaje 3 2 2 4 3 5" xfId="2595"/>
    <cellStyle name="Porcentaje 3 2 2 4 4" xfId="645"/>
    <cellStyle name="Porcentaje 3 2 2 4 4 2" xfId="1500"/>
    <cellStyle name="Porcentaje 3 2 2 4 4 2 2" xfId="4898"/>
    <cellStyle name="Porcentaje 3 2 2 4 4 2 3" xfId="3200"/>
    <cellStyle name="Porcentaje 3 2 2 4 4 3" xfId="4054"/>
    <cellStyle name="Porcentaje 3 2 2 4 4 4" xfId="2356"/>
    <cellStyle name="Porcentaje 3 2 2 4 5" xfId="1150"/>
    <cellStyle name="Porcentaje 3 2 2 4 5 2" xfId="1994"/>
    <cellStyle name="Porcentaje 3 2 2 4 5 2 2" xfId="5392"/>
    <cellStyle name="Porcentaje 3 2 2 4 5 2 3" xfId="3694"/>
    <cellStyle name="Porcentaje 3 2 2 4 5 3" xfId="4548"/>
    <cellStyle name="Porcentaje 3 2 2 4 5 4" xfId="2850"/>
    <cellStyle name="Porcentaje 3 2 2 4 6" xfId="1264"/>
    <cellStyle name="Porcentaje 3 2 2 4 6 2" xfId="4662"/>
    <cellStyle name="Porcentaje 3 2 2 4 6 3" xfId="2964"/>
    <cellStyle name="Porcentaje 3 2 2 4 7" xfId="3830"/>
    <cellStyle name="Porcentaje 3 2 2 4 8" xfId="2120"/>
    <cellStyle name="Porcentaje 3 2 2 5" xfId="400"/>
    <cellStyle name="Porcentaje 3 2 2 5 2" xfId="512"/>
    <cellStyle name="Porcentaje 3 2 2 5 2 2" xfId="789"/>
    <cellStyle name="Porcentaje 3 2 2 5 2 2 2" xfId="1636"/>
    <cellStyle name="Porcentaje 3 2 2 5 2 2 2 2" xfId="5034"/>
    <cellStyle name="Porcentaje 3 2 2 5 2 2 2 3" xfId="3336"/>
    <cellStyle name="Porcentaje 3 2 2 5 2 2 3" xfId="4190"/>
    <cellStyle name="Porcentaje 3 2 2 5 2 2 4" xfId="2492"/>
    <cellStyle name="Porcentaje 3 2 2 5 2 3" xfId="1398"/>
    <cellStyle name="Porcentaje 3 2 2 5 2 3 2" xfId="4796"/>
    <cellStyle name="Porcentaje 3 2 2 5 2 3 3" xfId="3098"/>
    <cellStyle name="Porcentaje 3 2 2 5 2 4" xfId="3964"/>
    <cellStyle name="Porcentaje 3 2 2 5 2 5" xfId="2254"/>
    <cellStyle name="Porcentaje 3 2 2 5 3" xfId="914"/>
    <cellStyle name="Porcentaje 3 2 2 5 3 2" xfId="1058"/>
    <cellStyle name="Porcentaje 3 2 2 5 3 2 2" xfId="1902"/>
    <cellStyle name="Porcentaje 3 2 2 5 3 2 2 2" xfId="5300"/>
    <cellStyle name="Porcentaje 3 2 2 5 3 2 2 3" xfId="3602"/>
    <cellStyle name="Porcentaje 3 2 2 5 3 2 3" xfId="4456"/>
    <cellStyle name="Porcentaje 3 2 2 5 3 2 4" xfId="2758"/>
    <cellStyle name="Porcentaje 3 2 2 5 3 3" xfId="1761"/>
    <cellStyle name="Porcentaje 3 2 2 5 3 3 2" xfId="5159"/>
    <cellStyle name="Porcentaje 3 2 2 5 3 3 3" xfId="3461"/>
    <cellStyle name="Porcentaje 3 2 2 5 3 4" xfId="4315"/>
    <cellStyle name="Porcentaje 3 2 2 5 3 5" xfId="2617"/>
    <cellStyle name="Porcentaje 3 2 2 5 4" xfId="667"/>
    <cellStyle name="Porcentaje 3 2 2 5 4 2" xfId="1522"/>
    <cellStyle name="Porcentaje 3 2 2 5 4 2 2" xfId="4920"/>
    <cellStyle name="Porcentaje 3 2 2 5 4 2 3" xfId="3222"/>
    <cellStyle name="Porcentaje 3 2 2 5 4 3" xfId="4076"/>
    <cellStyle name="Porcentaje 3 2 2 5 4 4" xfId="2378"/>
    <cellStyle name="Porcentaje 3 2 2 5 5" xfId="1172"/>
    <cellStyle name="Porcentaje 3 2 2 5 5 2" xfId="2016"/>
    <cellStyle name="Porcentaje 3 2 2 5 5 2 2" xfId="5414"/>
    <cellStyle name="Porcentaje 3 2 2 5 5 2 3" xfId="3716"/>
    <cellStyle name="Porcentaje 3 2 2 5 5 3" xfId="4570"/>
    <cellStyle name="Porcentaje 3 2 2 5 5 4" xfId="2872"/>
    <cellStyle name="Porcentaje 3 2 2 5 6" xfId="1286"/>
    <cellStyle name="Porcentaje 3 2 2 5 6 2" xfId="4684"/>
    <cellStyle name="Porcentaje 3 2 2 5 6 3" xfId="2986"/>
    <cellStyle name="Porcentaje 3 2 2 5 7" xfId="3852"/>
    <cellStyle name="Porcentaje 3 2 2 5 8" xfId="2142"/>
    <cellStyle name="Porcentaje 3 2 2 6" xfId="422"/>
    <cellStyle name="Porcentaje 3 2 2 6 2" xfId="699"/>
    <cellStyle name="Porcentaje 3 2 2 6 2 2" xfId="1546"/>
    <cellStyle name="Porcentaje 3 2 2 6 2 2 2" xfId="4944"/>
    <cellStyle name="Porcentaje 3 2 2 6 2 2 3" xfId="3246"/>
    <cellStyle name="Porcentaje 3 2 2 6 2 3" xfId="4100"/>
    <cellStyle name="Porcentaje 3 2 2 6 2 4" xfId="2402"/>
    <cellStyle name="Porcentaje 3 2 2 6 3" xfId="1308"/>
    <cellStyle name="Porcentaje 3 2 2 6 3 2" xfId="4706"/>
    <cellStyle name="Porcentaje 3 2 2 6 3 3" xfId="3008"/>
    <cellStyle name="Porcentaje 3 2 2 6 4" xfId="3874"/>
    <cellStyle name="Porcentaje 3 2 2 6 5" xfId="2164"/>
    <cellStyle name="Porcentaje 3 2 2 7" xfId="824"/>
    <cellStyle name="Porcentaje 3 2 2 7 2" xfId="968"/>
    <cellStyle name="Porcentaje 3 2 2 7 2 2" xfId="1812"/>
    <cellStyle name="Porcentaje 3 2 2 7 2 2 2" xfId="5210"/>
    <cellStyle name="Porcentaje 3 2 2 7 2 2 3" xfId="3512"/>
    <cellStyle name="Porcentaje 3 2 2 7 2 3" xfId="4366"/>
    <cellStyle name="Porcentaje 3 2 2 7 2 4" xfId="2668"/>
    <cellStyle name="Porcentaje 3 2 2 7 3" xfId="1671"/>
    <cellStyle name="Porcentaje 3 2 2 7 3 2" xfId="5069"/>
    <cellStyle name="Porcentaje 3 2 2 7 3 3" xfId="3371"/>
    <cellStyle name="Porcentaje 3 2 2 7 4" xfId="4225"/>
    <cellStyle name="Porcentaje 3 2 2 7 5" xfId="2527"/>
    <cellStyle name="Porcentaje 3 2 2 8" xfId="577"/>
    <cellStyle name="Porcentaje 3 2 2 8 2" xfId="1432"/>
    <cellStyle name="Porcentaje 3 2 2 8 2 2" xfId="4830"/>
    <cellStyle name="Porcentaje 3 2 2 8 2 3" xfId="3132"/>
    <cellStyle name="Porcentaje 3 2 2 8 3" xfId="3986"/>
    <cellStyle name="Porcentaje 3 2 2 8 4" xfId="2288"/>
    <cellStyle name="Porcentaje 3 2 2 9" xfId="1082"/>
    <cellStyle name="Porcentaje 3 2 2 9 2" xfId="1926"/>
    <cellStyle name="Porcentaje 3 2 2 9 2 2" xfId="5324"/>
    <cellStyle name="Porcentaje 3 2 2 9 2 3" xfId="3626"/>
    <cellStyle name="Porcentaje 3 2 2 9 3" xfId="4480"/>
    <cellStyle name="Porcentaje 3 2 2 9 4" xfId="2782"/>
    <cellStyle name="Porcentaje 3 2 3" xfId="314"/>
    <cellStyle name="Porcentaje 3 2 3 2" xfId="435"/>
    <cellStyle name="Porcentaje 3 2 3 2 2" xfId="712"/>
    <cellStyle name="Porcentaje 3 2 3 2 2 2" xfId="1559"/>
    <cellStyle name="Porcentaje 3 2 3 2 2 2 2" xfId="4957"/>
    <cellStyle name="Porcentaje 3 2 3 2 2 2 3" xfId="3259"/>
    <cellStyle name="Porcentaje 3 2 3 2 2 3" xfId="4113"/>
    <cellStyle name="Porcentaje 3 2 3 2 2 4" xfId="2415"/>
    <cellStyle name="Porcentaje 3 2 3 2 3" xfId="1321"/>
    <cellStyle name="Porcentaje 3 2 3 2 3 2" xfId="4719"/>
    <cellStyle name="Porcentaje 3 2 3 2 3 3" xfId="3021"/>
    <cellStyle name="Porcentaje 3 2 3 2 4" xfId="3887"/>
    <cellStyle name="Porcentaje 3 2 3 2 5" xfId="2177"/>
    <cellStyle name="Porcentaje 3 2 3 3" xfId="837"/>
    <cellStyle name="Porcentaje 3 2 3 3 2" xfId="981"/>
    <cellStyle name="Porcentaje 3 2 3 3 2 2" xfId="1825"/>
    <cellStyle name="Porcentaje 3 2 3 3 2 2 2" xfId="5223"/>
    <cellStyle name="Porcentaje 3 2 3 3 2 2 3" xfId="3525"/>
    <cellStyle name="Porcentaje 3 2 3 3 2 3" xfId="4379"/>
    <cellStyle name="Porcentaje 3 2 3 3 2 4" xfId="2681"/>
    <cellStyle name="Porcentaje 3 2 3 3 3" xfId="1684"/>
    <cellStyle name="Porcentaje 3 2 3 3 3 2" xfId="5082"/>
    <cellStyle name="Porcentaje 3 2 3 3 3 3" xfId="3384"/>
    <cellStyle name="Porcentaje 3 2 3 3 4" xfId="4238"/>
    <cellStyle name="Porcentaje 3 2 3 3 5" xfId="2540"/>
    <cellStyle name="Porcentaje 3 2 3 4" xfId="590"/>
    <cellStyle name="Porcentaje 3 2 3 4 2" xfId="1445"/>
    <cellStyle name="Porcentaje 3 2 3 4 2 2" xfId="4843"/>
    <cellStyle name="Porcentaje 3 2 3 4 2 3" xfId="3145"/>
    <cellStyle name="Porcentaje 3 2 3 4 3" xfId="3999"/>
    <cellStyle name="Porcentaje 3 2 3 4 4" xfId="2301"/>
    <cellStyle name="Porcentaje 3 2 3 5" xfId="1095"/>
    <cellStyle name="Porcentaje 3 2 3 5 2" xfId="1939"/>
    <cellStyle name="Porcentaje 3 2 3 5 2 2" xfId="5337"/>
    <cellStyle name="Porcentaje 3 2 3 5 2 3" xfId="3639"/>
    <cellStyle name="Porcentaje 3 2 3 5 3" xfId="4493"/>
    <cellStyle name="Porcentaje 3 2 3 5 4" xfId="2795"/>
    <cellStyle name="Porcentaje 3 2 3 6" xfId="1209"/>
    <cellStyle name="Porcentaje 3 2 3 6 2" xfId="4607"/>
    <cellStyle name="Porcentaje 3 2 3 6 3" xfId="2909"/>
    <cellStyle name="Porcentaje 3 2 3 7" xfId="3775"/>
    <cellStyle name="Porcentaje 3 2 3 8" xfId="2065"/>
    <cellStyle name="Porcentaje 3 2 4" xfId="338"/>
    <cellStyle name="Porcentaje 3 2 4 2" xfId="457"/>
    <cellStyle name="Porcentaje 3 2 4 2 2" xfId="734"/>
    <cellStyle name="Porcentaje 3 2 4 2 2 2" xfId="1581"/>
    <cellStyle name="Porcentaje 3 2 4 2 2 2 2" xfId="4979"/>
    <cellStyle name="Porcentaje 3 2 4 2 2 2 3" xfId="3281"/>
    <cellStyle name="Porcentaje 3 2 4 2 2 3" xfId="4135"/>
    <cellStyle name="Porcentaje 3 2 4 2 2 4" xfId="2437"/>
    <cellStyle name="Porcentaje 3 2 4 2 3" xfId="1343"/>
    <cellStyle name="Porcentaje 3 2 4 2 3 2" xfId="4741"/>
    <cellStyle name="Porcentaje 3 2 4 2 3 3" xfId="3043"/>
    <cellStyle name="Porcentaje 3 2 4 2 4" xfId="3909"/>
    <cellStyle name="Porcentaje 3 2 4 2 5" xfId="2199"/>
    <cellStyle name="Porcentaje 3 2 4 3" xfId="859"/>
    <cellStyle name="Porcentaje 3 2 4 3 2" xfId="1003"/>
    <cellStyle name="Porcentaje 3 2 4 3 2 2" xfId="1847"/>
    <cellStyle name="Porcentaje 3 2 4 3 2 2 2" xfId="5245"/>
    <cellStyle name="Porcentaje 3 2 4 3 2 2 3" xfId="3547"/>
    <cellStyle name="Porcentaje 3 2 4 3 2 3" xfId="4401"/>
    <cellStyle name="Porcentaje 3 2 4 3 2 4" xfId="2703"/>
    <cellStyle name="Porcentaje 3 2 4 3 3" xfId="1706"/>
    <cellStyle name="Porcentaje 3 2 4 3 3 2" xfId="5104"/>
    <cellStyle name="Porcentaje 3 2 4 3 3 3" xfId="3406"/>
    <cellStyle name="Porcentaje 3 2 4 3 4" xfId="4260"/>
    <cellStyle name="Porcentaje 3 2 4 3 5" xfId="2562"/>
    <cellStyle name="Porcentaje 3 2 4 4" xfId="612"/>
    <cellStyle name="Porcentaje 3 2 4 4 2" xfId="1467"/>
    <cellStyle name="Porcentaje 3 2 4 4 2 2" xfId="4865"/>
    <cellStyle name="Porcentaje 3 2 4 4 2 3" xfId="3167"/>
    <cellStyle name="Porcentaje 3 2 4 4 3" xfId="4021"/>
    <cellStyle name="Porcentaje 3 2 4 4 4" xfId="2323"/>
    <cellStyle name="Porcentaje 3 2 4 5" xfId="1117"/>
    <cellStyle name="Porcentaje 3 2 4 5 2" xfId="1961"/>
    <cellStyle name="Porcentaje 3 2 4 5 2 2" xfId="5359"/>
    <cellStyle name="Porcentaje 3 2 4 5 2 3" xfId="3661"/>
    <cellStyle name="Porcentaje 3 2 4 5 3" xfId="4515"/>
    <cellStyle name="Porcentaje 3 2 4 5 4" xfId="2817"/>
    <cellStyle name="Porcentaje 3 2 4 6" xfId="1231"/>
    <cellStyle name="Porcentaje 3 2 4 6 2" xfId="4629"/>
    <cellStyle name="Porcentaje 3 2 4 6 3" xfId="2931"/>
    <cellStyle name="Porcentaje 3 2 4 7" xfId="3797"/>
    <cellStyle name="Porcentaje 3 2 4 8" xfId="2087"/>
    <cellStyle name="Porcentaje 3 2 5" xfId="360"/>
    <cellStyle name="Porcentaje 3 2 5 2" xfId="479"/>
    <cellStyle name="Porcentaje 3 2 5 2 2" xfId="756"/>
    <cellStyle name="Porcentaje 3 2 5 2 2 2" xfId="1603"/>
    <cellStyle name="Porcentaje 3 2 5 2 2 2 2" xfId="5001"/>
    <cellStyle name="Porcentaje 3 2 5 2 2 2 3" xfId="3303"/>
    <cellStyle name="Porcentaje 3 2 5 2 2 3" xfId="4157"/>
    <cellStyle name="Porcentaje 3 2 5 2 2 4" xfId="2459"/>
    <cellStyle name="Porcentaje 3 2 5 2 3" xfId="1365"/>
    <cellStyle name="Porcentaje 3 2 5 2 3 2" xfId="4763"/>
    <cellStyle name="Porcentaje 3 2 5 2 3 3" xfId="3065"/>
    <cellStyle name="Porcentaje 3 2 5 2 4" xfId="3931"/>
    <cellStyle name="Porcentaje 3 2 5 2 5" xfId="2221"/>
    <cellStyle name="Porcentaje 3 2 5 3" xfId="881"/>
    <cellStyle name="Porcentaje 3 2 5 3 2" xfId="1025"/>
    <cellStyle name="Porcentaje 3 2 5 3 2 2" xfId="1869"/>
    <cellStyle name="Porcentaje 3 2 5 3 2 2 2" xfId="5267"/>
    <cellStyle name="Porcentaje 3 2 5 3 2 2 3" xfId="3569"/>
    <cellStyle name="Porcentaje 3 2 5 3 2 3" xfId="4423"/>
    <cellStyle name="Porcentaje 3 2 5 3 2 4" xfId="2725"/>
    <cellStyle name="Porcentaje 3 2 5 3 3" xfId="1728"/>
    <cellStyle name="Porcentaje 3 2 5 3 3 2" xfId="5126"/>
    <cellStyle name="Porcentaje 3 2 5 3 3 3" xfId="3428"/>
    <cellStyle name="Porcentaje 3 2 5 3 4" xfId="4282"/>
    <cellStyle name="Porcentaje 3 2 5 3 5" xfId="2584"/>
    <cellStyle name="Porcentaje 3 2 5 4" xfId="634"/>
    <cellStyle name="Porcentaje 3 2 5 4 2" xfId="1489"/>
    <cellStyle name="Porcentaje 3 2 5 4 2 2" xfId="4887"/>
    <cellStyle name="Porcentaje 3 2 5 4 2 3" xfId="3189"/>
    <cellStyle name="Porcentaje 3 2 5 4 3" xfId="4043"/>
    <cellStyle name="Porcentaje 3 2 5 4 4" xfId="2345"/>
    <cellStyle name="Porcentaje 3 2 5 5" xfId="1139"/>
    <cellStyle name="Porcentaje 3 2 5 5 2" xfId="1983"/>
    <cellStyle name="Porcentaje 3 2 5 5 2 2" xfId="5381"/>
    <cellStyle name="Porcentaje 3 2 5 5 2 3" xfId="3683"/>
    <cellStyle name="Porcentaje 3 2 5 5 3" xfId="4537"/>
    <cellStyle name="Porcentaje 3 2 5 5 4" xfId="2839"/>
    <cellStyle name="Porcentaje 3 2 5 6" xfId="1253"/>
    <cellStyle name="Porcentaje 3 2 5 6 2" xfId="4651"/>
    <cellStyle name="Porcentaje 3 2 5 6 3" xfId="2953"/>
    <cellStyle name="Porcentaje 3 2 5 7" xfId="3819"/>
    <cellStyle name="Porcentaje 3 2 5 8" xfId="2109"/>
    <cellStyle name="Porcentaje 3 2 6" xfId="388"/>
    <cellStyle name="Porcentaje 3 2 6 2" xfId="501"/>
    <cellStyle name="Porcentaje 3 2 6 2 2" xfId="778"/>
    <cellStyle name="Porcentaje 3 2 6 2 2 2" xfId="1625"/>
    <cellStyle name="Porcentaje 3 2 6 2 2 2 2" xfId="5023"/>
    <cellStyle name="Porcentaje 3 2 6 2 2 2 3" xfId="3325"/>
    <cellStyle name="Porcentaje 3 2 6 2 2 3" xfId="4179"/>
    <cellStyle name="Porcentaje 3 2 6 2 2 4" xfId="2481"/>
    <cellStyle name="Porcentaje 3 2 6 2 3" xfId="1387"/>
    <cellStyle name="Porcentaje 3 2 6 2 3 2" xfId="4785"/>
    <cellStyle name="Porcentaje 3 2 6 2 3 3" xfId="3087"/>
    <cellStyle name="Porcentaje 3 2 6 2 4" xfId="3953"/>
    <cellStyle name="Porcentaje 3 2 6 2 5" xfId="2243"/>
    <cellStyle name="Porcentaje 3 2 6 3" xfId="903"/>
    <cellStyle name="Porcentaje 3 2 6 3 2" xfId="1047"/>
    <cellStyle name="Porcentaje 3 2 6 3 2 2" xfId="1891"/>
    <cellStyle name="Porcentaje 3 2 6 3 2 2 2" xfId="5289"/>
    <cellStyle name="Porcentaje 3 2 6 3 2 2 3" xfId="3591"/>
    <cellStyle name="Porcentaje 3 2 6 3 2 3" xfId="4445"/>
    <cellStyle name="Porcentaje 3 2 6 3 2 4" xfId="2747"/>
    <cellStyle name="Porcentaje 3 2 6 3 3" xfId="1750"/>
    <cellStyle name="Porcentaje 3 2 6 3 3 2" xfId="5148"/>
    <cellStyle name="Porcentaje 3 2 6 3 3 3" xfId="3450"/>
    <cellStyle name="Porcentaje 3 2 6 3 4" xfId="4304"/>
    <cellStyle name="Porcentaje 3 2 6 3 5" xfId="2606"/>
    <cellStyle name="Porcentaje 3 2 6 4" xfId="656"/>
    <cellStyle name="Porcentaje 3 2 6 4 2" xfId="1511"/>
    <cellStyle name="Porcentaje 3 2 6 4 2 2" xfId="4909"/>
    <cellStyle name="Porcentaje 3 2 6 4 2 3" xfId="3211"/>
    <cellStyle name="Porcentaje 3 2 6 4 3" xfId="4065"/>
    <cellStyle name="Porcentaje 3 2 6 4 4" xfId="2367"/>
    <cellStyle name="Porcentaje 3 2 6 5" xfId="1161"/>
    <cellStyle name="Porcentaje 3 2 6 5 2" xfId="2005"/>
    <cellStyle name="Porcentaje 3 2 6 5 2 2" xfId="5403"/>
    <cellStyle name="Porcentaje 3 2 6 5 2 3" xfId="3705"/>
    <cellStyle name="Porcentaje 3 2 6 5 3" xfId="4559"/>
    <cellStyle name="Porcentaje 3 2 6 5 4" xfId="2861"/>
    <cellStyle name="Porcentaje 3 2 6 6" xfId="1275"/>
    <cellStyle name="Porcentaje 3 2 6 6 2" xfId="4673"/>
    <cellStyle name="Porcentaje 3 2 6 6 3" xfId="2975"/>
    <cellStyle name="Porcentaje 3 2 6 7" xfId="3841"/>
    <cellStyle name="Porcentaje 3 2 6 8" xfId="2131"/>
    <cellStyle name="Porcentaje 3 2 7" xfId="411"/>
    <cellStyle name="Porcentaje 3 2 7 2" xfId="687"/>
    <cellStyle name="Porcentaje 3 2 7 2 2" xfId="1535"/>
    <cellStyle name="Porcentaje 3 2 7 2 2 2" xfId="4933"/>
    <cellStyle name="Porcentaje 3 2 7 2 2 3" xfId="3235"/>
    <cellStyle name="Porcentaje 3 2 7 2 3" xfId="4089"/>
    <cellStyle name="Porcentaje 3 2 7 2 4" xfId="2391"/>
    <cellStyle name="Porcentaje 3 2 7 3" xfId="1297"/>
    <cellStyle name="Porcentaje 3 2 7 3 2" xfId="4695"/>
    <cellStyle name="Porcentaje 3 2 7 3 3" xfId="2997"/>
    <cellStyle name="Porcentaje 3 2 7 4" xfId="3863"/>
    <cellStyle name="Porcentaje 3 2 7 5" xfId="2153"/>
    <cellStyle name="Porcentaje 3 2 8" xfId="813"/>
    <cellStyle name="Porcentaje 3 2 8 2" xfId="957"/>
    <cellStyle name="Porcentaje 3 2 8 2 2" xfId="1801"/>
    <cellStyle name="Porcentaje 3 2 8 2 2 2" xfId="5199"/>
    <cellStyle name="Porcentaje 3 2 8 2 2 3" xfId="3501"/>
    <cellStyle name="Porcentaje 3 2 8 2 3" xfId="4355"/>
    <cellStyle name="Porcentaje 3 2 8 2 4" xfId="2657"/>
    <cellStyle name="Porcentaje 3 2 8 3" xfId="1660"/>
    <cellStyle name="Porcentaje 3 2 8 3 2" xfId="5058"/>
    <cellStyle name="Porcentaje 3 2 8 3 3" xfId="3360"/>
    <cellStyle name="Porcentaje 3 2 8 4" xfId="4214"/>
    <cellStyle name="Porcentaje 3 2 8 5" xfId="2516"/>
    <cellStyle name="Porcentaje 3 2 9" xfId="566"/>
    <cellStyle name="Porcentaje 3 2 9 2" xfId="1421"/>
    <cellStyle name="Porcentaje 3 2 9 2 2" xfId="4819"/>
    <cellStyle name="Porcentaje 3 2 9 2 3" xfId="3121"/>
    <cellStyle name="Porcentaje 3 2 9 3" xfId="3975"/>
    <cellStyle name="Porcentaje 3 2 9 4" xfId="2277"/>
    <cellStyle name="Porcentaje 3 3" xfId="291"/>
    <cellStyle name="Porcentaje 3 3 10" xfId="1190"/>
    <cellStyle name="Porcentaje 3 3 10 2" xfId="4588"/>
    <cellStyle name="Porcentaje 3 3 10 3" xfId="2890"/>
    <cellStyle name="Porcentaje 3 3 11" xfId="3756"/>
    <cellStyle name="Porcentaje 3 3 12" xfId="2046"/>
    <cellStyle name="Porcentaje 3 3 2" xfId="320"/>
    <cellStyle name="Porcentaje 3 3 2 2" xfId="440"/>
    <cellStyle name="Porcentaje 3 3 2 2 2" xfId="717"/>
    <cellStyle name="Porcentaje 3 3 2 2 2 2" xfId="1564"/>
    <cellStyle name="Porcentaje 3 3 2 2 2 2 2" xfId="4962"/>
    <cellStyle name="Porcentaje 3 3 2 2 2 2 3" xfId="3264"/>
    <cellStyle name="Porcentaje 3 3 2 2 2 3" xfId="4118"/>
    <cellStyle name="Porcentaje 3 3 2 2 2 4" xfId="2420"/>
    <cellStyle name="Porcentaje 3 3 2 2 3" xfId="1326"/>
    <cellStyle name="Porcentaje 3 3 2 2 3 2" xfId="4724"/>
    <cellStyle name="Porcentaje 3 3 2 2 3 3" xfId="3026"/>
    <cellStyle name="Porcentaje 3 3 2 2 4" xfId="3892"/>
    <cellStyle name="Porcentaje 3 3 2 2 5" xfId="2182"/>
    <cellStyle name="Porcentaje 3 3 2 3" xfId="842"/>
    <cellStyle name="Porcentaje 3 3 2 3 2" xfId="986"/>
    <cellStyle name="Porcentaje 3 3 2 3 2 2" xfId="1830"/>
    <cellStyle name="Porcentaje 3 3 2 3 2 2 2" xfId="5228"/>
    <cellStyle name="Porcentaje 3 3 2 3 2 2 3" xfId="3530"/>
    <cellStyle name="Porcentaje 3 3 2 3 2 3" xfId="4384"/>
    <cellStyle name="Porcentaje 3 3 2 3 2 4" xfId="2686"/>
    <cellStyle name="Porcentaje 3 3 2 3 3" xfId="1689"/>
    <cellStyle name="Porcentaje 3 3 2 3 3 2" xfId="5087"/>
    <cellStyle name="Porcentaje 3 3 2 3 3 3" xfId="3389"/>
    <cellStyle name="Porcentaje 3 3 2 3 4" xfId="4243"/>
    <cellStyle name="Porcentaje 3 3 2 3 5" xfId="2545"/>
    <cellStyle name="Porcentaje 3 3 2 4" xfId="595"/>
    <cellStyle name="Porcentaje 3 3 2 4 2" xfId="1450"/>
    <cellStyle name="Porcentaje 3 3 2 4 2 2" xfId="4848"/>
    <cellStyle name="Porcentaje 3 3 2 4 2 3" xfId="3150"/>
    <cellStyle name="Porcentaje 3 3 2 4 3" xfId="4004"/>
    <cellStyle name="Porcentaje 3 3 2 4 4" xfId="2306"/>
    <cellStyle name="Porcentaje 3 3 2 5" xfId="1100"/>
    <cellStyle name="Porcentaje 3 3 2 5 2" xfId="1944"/>
    <cellStyle name="Porcentaje 3 3 2 5 2 2" xfId="5342"/>
    <cellStyle name="Porcentaje 3 3 2 5 2 3" xfId="3644"/>
    <cellStyle name="Porcentaje 3 3 2 5 3" xfId="4498"/>
    <cellStyle name="Porcentaje 3 3 2 5 4" xfId="2800"/>
    <cellStyle name="Porcentaje 3 3 2 6" xfId="1214"/>
    <cellStyle name="Porcentaje 3 3 2 6 2" xfId="4612"/>
    <cellStyle name="Porcentaje 3 3 2 6 3" xfId="2914"/>
    <cellStyle name="Porcentaje 3 3 2 7" xfId="3780"/>
    <cellStyle name="Porcentaje 3 3 2 8" xfId="2070"/>
    <cellStyle name="Porcentaje 3 3 3" xfId="343"/>
    <cellStyle name="Porcentaje 3 3 3 2" xfId="462"/>
    <cellStyle name="Porcentaje 3 3 3 2 2" xfId="739"/>
    <cellStyle name="Porcentaje 3 3 3 2 2 2" xfId="1586"/>
    <cellStyle name="Porcentaje 3 3 3 2 2 2 2" xfId="4984"/>
    <cellStyle name="Porcentaje 3 3 3 2 2 2 3" xfId="3286"/>
    <cellStyle name="Porcentaje 3 3 3 2 2 3" xfId="4140"/>
    <cellStyle name="Porcentaje 3 3 3 2 2 4" xfId="2442"/>
    <cellStyle name="Porcentaje 3 3 3 2 3" xfId="1348"/>
    <cellStyle name="Porcentaje 3 3 3 2 3 2" xfId="4746"/>
    <cellStyle name="Porcentaje 3 3 3 2 3 3" xfId="3048"/>
    <cellStyle name="Porcentaje 3 3 3 2 4" xfId="3914"/>
    <cellStyle name="Porcentaje 3 3 3 2 5" xfId="2204"/>
    <cellStyle name="Porcentaje 3 3 3 3" xfId="864"/>
    <cellStyle name="Porcentaje 3 3 3 3 2" xfId="1008"/>
    <cellStyle name="Porcentaje 3 3 3 3 2 2" xfId="1852"/>
    <cellStyle name="Porcentaje 3 3 3 3 2 2 2" xfId="5250"/>
    <cellStyle name="Porcentaje 3 3 3 3 2 2 3" xfId="3552"/>
    <cellStyle name="Porcentaje 3 3 3 3 2 3" xfId="4406"/>
    <cellStyle name="Porcentaje 3 3 3 3 2 4" xfId="2708"/>
    <cellStyle name="Porcentaje 3 3 3 3 3" xfId="1711"/>
    <cellStyle name="Porcentaje 3 3 3 3 3 2" xfId="5109"/>
    <cellStyle name="Porcentaje 3 3 3 3 3 3" xfId="3411"/>
    <cellStyle name="Porcentaje 3 3 3 3 4" xfId="4265"/>
    <cellStyle name="Porcentaje 3 3 3 3 5" xfId="2567"/>
    <cellStyle name="Porcentaje 3 3 3 4" xfId="617"/>
    <cellStyle name="Porcentaje 3 3 3 4 2" xfId="1472"/>
    <cellStyle name="Porcentaje 3 3 3 4 2 2" xfId="4870"/>
    <cellStyle name="Porcentaje 3 3 3 4 2 3" xfId="3172"/>
    <cellStyle name="Porcentaje 3 3 3 4 3" xfId="4026"/>
    <cellStyle name="Porcentaje 3 3 3 4 4" xfId="2328"/>
    <cellStyle name="Porcentaje 3 3 3 5" xfId="1122"/>
    <cellStyle name="Porcentaje 3 3 3 5 2" xfId="1966"/>
    <cellStyle name="Porcentaje 3 3 3 5 2 2" xfId="5364"/>
    <cellStyle name="Porcentaje 3 3 3 5 2 3" xfId="3666"/>
    <cellStyle name="Porcentaje 3 3 3 5 3" xfId="4520"/>
    <cellStyle name="Porcentaje 3 3 3 5 4" xfId="2822"/>
    <cellStyle name="Porcentaje 3 3 3 6" xfId="1236"/>
    <cellStyle name="Porcentaje 3 3 3 6 2" xfId="4634"/>
    <cellStyle name="Porcentaje 3 3 3 6 3" xfId="2936"/>
    <cellStyle name="Porcentaje 3 3 3 7" xfId="3802"/>
    <cellStyle name="Porcentaje 3 3 3 8" xfId="2092"/>
    <cellStyle name="Porcentaje 3 3 4" xfId="365"/>
    <cellStyle name="Porcentaje 3 3 4 2" xfId="484"/>
    <cellStyle name="Porcentaje 3 3 4 2 2" xfId="761"/>
    <cellStyle name="Porcentaje 3 3 4 2 2 2" xfId="1608"/>
    <cellStyle name="Porcentaje 3 3 4 2 2 2 2" xfId="5006"/>
    <cellStyle name="Porcentaje 3 3 4 2 2 2 3" xfId="3308"/>
    <cellStyle name="Porcentaje 3 3 4 2 2 3" xfId="4162"/>
    <cellStyle name="Porcentaje 3 3 4 2 2 4" xfId="2464"/>
    <cellStyle name="Porcentaje 3 3 4 2 3" xfId="1370"/>
    <cellStyle name="Porcentaje 3 3 4 2 3 2" xfId="4768"/>
    <cellStyle name="Porcentaje 3 3 4 2 3 3" xfId="3070"/>
    <cellStyle name="Porcentaje 3 3 4 2 4" xfId="3936"/>
    <cellStyle name="Porcentaje 3 3 4 2 5" xfId="2226"/>
    <cellStyle name="Porcentaje 3 3 4 3" xfId="886"/>
    <cellStyle name="Porcentaje 3 3 4 3 2" xfId="1030"/>
    <cellStyle name="Porcentaje 3 3 4 3 2 2" xfId="1874"/>
    <cellStyle name="Porcentaje 3 3 4 3 2 2 2" xfId="5272"/>
    <cellStyle name="Porcentaje 3 3 4 3 2 2 3" xfId="3574"/>
    <cellStyle name="Porcentaje 3 3 4 3 2 3" xfId="4428"/>
    <cellStyle name="Porcentaje 3 3 4 3 2 4" xfId="2730"/>
    <cellStyle name="Porcentaje 3 3 4 3 3" xfId="1733"/>
    <cellStyle name="Porcentaje 3 3 4 3 3 2" xfId="5131"/>
    <cellStyle name="Porcentaje 3 3 4 3 3 3" xfId="3433"/>
    <cellStyle name="Porcentaje 3 3 4 3 4" xfId="4287"/>
    <cellStyle name="Porcentaje 3 3 4 3 5" xfId="2589"/>
    <cellStyle name="Porcentaje 3 3 4 4" xfId="639"/>
    <cellStyle name="Porcentaje 3 3 4 4 2" xfId="1494"/>
    <cellStyle name="Porcentaje 3 3 4 4 2 2" xfId="4892"/>
    <cellStyle name="Porcentaje 3 3 4 4 2 3" xfId="3194"/>
    <cellStyle name="Porcentaje 3 3 4 4 3" xfId="4048"/>
    <cellStyle name="Porcentaje 3 3 4 4 4" xfId="2350"/>
    <cellStyle name="Porcentaje 3 3 4 5" xfId="1144"/>
    <cellStyle name="Porcentaje 3 3 4 5 2" xfId="1988"/>
    <cellStyle name="Porcentaje 3 3 4 5 2 2" xfId="5386"/>
    <cellStyle name="Porcentaje 3 3 4 5 2 3" xfId="3688"/>
    <cellStyle name="Porcentaje 3 3 4 5 3" xfId="4542"/>
    <cellStyle name="Porcentaje 3 3 4 5 4" xfId="2844"/>
    <cellStyle name="Porcentaje 3 3 4 6" xfId="1258"/>
    <cellStyle name="Porcentaje 3 3 4 6 2" xfId="4656"/>
    <cellStyle name="Porcentaje 3 3 4 6 3" xfId="2958"/>
    <cellStyle name="Porcentaje 3 3 4 7" xfId="3824"/>
    <cellStyle name="Porcentaje 3 3 4 8" xfId="2114"/>
    <cellStyle name="Porcentaje 3 3 5" xfId="394"/>
    <cellStyle name="Porcentaje 3 3 5 2" xfId="506"/>
    <cellStyle name="Porcentaje 3 3 5 2 2" xfId="783"/>
    <cellStyle name="Porcentaje 3 3 5 2 2 2" xfId="1630"/>
    <cellStyle name="Porcentaje 3 3 5 2 2 2 2" xfId="5028"/>
    <cellStyle name="Porcentaje 3 3 5 2 2 2 3" xfId="3330"/>
    <cellStyle name="Porcentaje 3 3 5 2 2 3" xfId="4184"/>
    <cellStyle name="Porcentaje 3 3 5 2 2 4" xfId="2486"/>
    <cellStyle name="Porcentaje 3 3 5 2 3" xfId="1392"/>
    <cellStyle name="Porcentaje 3 3 5 2 3 2" xfId="4790"/>
    <cellStyle name="Porcentaje 3 3 5 2 3 3" xfId="3092"/>
    <cellStyle name="Porcentaje 3 3 5 2 4" xfId="3958"/>
    <cellStyle name="Porcentaje 3 3 5 2 5" xfId="2248"/>
    <cellStyle name="Porcentaje 3 3 5 3" xfId="908"/>
    <cellStyle name="Porcentaje 3 3 5 3 2" xfId="1052"/>
    <cellStyle name="Porcentaje 3 3 5 3 2 2" xfId="1896"/>
    <cellStyle name="Porcentaje 3 3 5 3 2 2 2" xfId="5294"/>
    <cellStyle name="Porcentaje 3 3 5 3 2 2 3" xfId="3596"/>
    <cellStyle name="Porcentaje 3 3 5 3 2 3" xfId="4450"/>
    <cellStyle name="Porcentaje 3 3 5 3 2 4" xfId="2752"/>
    <cellStyle name="Porcentaje 3 3 5 3 3" xfId="1755"/>
    <cellStyle name="Porcentaje 3 3 5 3 3 2" xfId="5153"/>
    <cellStyle name="Porcentaje 3 3 5 3 3 3" xfId="3455"/>
    <cellStyle name="Porcentaje 3 3 5 3 4" xfId="4309"/>
    <cellStyle name="Porcentaje 3 3 5 3 5" xfId="2611"/>
    <cellStyle name="Porcentaje 3 3 5 4" xfId="661"/>
    <cellStyle name="Porcentaje 3 3 5 4 2" xfId="1516"/>
    <cellStyle name="Porcentaje 3 3 5 4 2 2" xfId="4914"/>
    <cellStyle name="Porcentaje 3 3 5 4 2 3" xfId="3216"/>
    <cellStyle name="Porcentaje 3 3 5 4 3" xfId="4070"/>
    <cellStyle name="Porcentaje 3 3 5 4 4" xfId="2372"/>
    <cellStyle name="Porcentaje 3 3 5 5" xfId="1166"/>
    <cellStyle name="Porcentaje 3 3 5 5 2" xfId="2010"/>
    <cellStyle name="Porcentaje 3 3 5 5 2 2" xfId="5408"/>
    <cellStyle name="Porcentaje 3 3 5 5 2 3" xfId="3710"/>
    <cellStyle name="Porcentaje 3 3 5 5 3" xfId="4564"/>
    <cellStyle name="Porcentaje 3 3 5 5 4" xfId="2866"/>
    <cellStyle name="Porcentaje 3 3 5 6" xfId="1280"/>
    <cellStyle name="Porcentaje 3 3 5 6 2" xfId="4678"/>
    <cellStyle name="Porcentaje 3 3 5 6 3" xfId="2980"/>
    <cellStyle name="Porcentaje 3 3 5 7" xfId="3846"/>
    <cellStyle name="Porcentaje 3 3 5 8" xfId="2136"/>
    <cellStyle name="Porcentaje 3 3 6" xfId="416"/>
    <cellStyle name="Porcentaje 3 3 6 2" xfId="693"/>
    <cellStyle name="Porcentaje 3 3 6 2 2" xfId="1540"/>
    <cellStyle name="Porcentaje 3 3 6 2 2 2" xfId="4938"/>
    <cellStyle name="Porcentaje 3 3 6 2 2 3" xfId="3240"/>
    <cellStyle name="Porcentaje 3 3 6 2 3" xfId="4094"/>
    <cellStyle name="Porcentaje 3 3 6 2 4" xfId="2396"/>
    <cellStyle name="Porcentaje 3 3 6 3" xfId="1302"/>
    <cellStyle name="Porcentaje 3 3 6 3 2" xfId="4700"/>
    <cellStyle name="Porcentaje 3 3 6 3 3" xfId="3002"/>
    <cellStyle name="Porcentaje 3 3 6 4" xfId="3868"/>
    <cellStyle name="Porcentaje 3 3 6 5" xfId="2158"/>
    <cellStyle name="Porcentaje 3 3 7" xfId="818"/>
    <cellStyle name="Porcentaje 3 3 7 2" xfId="962"/>
    <cellStyle name="Porcentaje 3 3 7 2 2" xfId="1806"/>
    <cellStyle name="Porcentaje 3 3 7 2 2 2" xfId="5204"/>
    <cellStyle name="Porcentaje 3 3 7 2 2 3" xfId="3506"/>
    <cellStyle name="Porcentaje 3 3 7 2 3" xfId="4360"/>
    <cellStyle name="Porcentaje 3 3 7 2 4" xfId="2662"/>
    <cellStyle name="Porcentaje 3 3 7 3" xfId="1665"/>
    <cellStyle name="Porcentaje 3 3 7 3 2" xfId="5063"/>
    <cellStyle name="Porcentaje 3 3 7 3 3" xfId="3365"/>
    <cellStyle name="Porcentaje 3 3 7 4" xfId="4219"/>
    <cellStyle name="Porcentaje 3 3 7 5" xfId="2521"/>
    <cellStyle name="Porcentaje 3 3 8" xfId="571"/>
    <cellStyle name="Porcentaje 3 3 8 2" xfId="1426"/>
    <cellStyle name="Porcentaje 3 3 8 2 2" xfId="4824"/>
    <cellStyle name="Porcentaje 3 3 8 2 3" xfId="3126"/>
    <cellStyle name="Porcentaje 3 3 8 3" xfId="3980"/>
    <cellStyle name="Porcentaje 3 3 8 4" xfId="2282"/>
    <cellStyle name="Porcentaje 3 3 9" xfId="1076"/>
    <cellStyle name="Porcentaje 3 3 9 2" xfId="1920"/>
    <cellStyle name="Porcentaje 3 3 9 2 2" xfId="5318"/>
    <cellStyle name="Porcentaje 3 3 9 2 3" xfId="3620"/>
    <cellStyle name="Porcentaje 3 3 9 3" xfId="4474"/>
    <cellStyle name="Porcentaje 3 3 9 4" xfId="2776"/>
    <cellStyle name="Porcentaje 3 4" xfId="308"/>
    <cellStyle name="Porcentaje 3 4 2" xfId="429"/>
    <cellStyle name="Porcentaje 3 4 2 2" xfId="706"/>
    <cellStyle name="Porcentaje 3 4 2 2 2" xfId="1553"/>
    <cellStyle name="Porcentaje 3 4 2 2 2 2" xfId="4951"/>
    <cellStyle name="Porcentaje 3 4 2 2 2 3" xfId="3253"/>
    <cellStyle name="Porcentaje 3 4 2 2 3" xfId="4107"/>
    <cellStyle name="Porcentaje 3 4 2 2 4" xfId="2409"/>
    <cellStyle name="Porcentaje 3 4 2 3" xfId="1315"/>
    <cellStyle name="Porcentaje 3 4 2 3 2" xfId="4713"/>
    <cellStyle name="Porcentaje 3 4 2 3 3" xfId="3015"/>
    <cellStyle name="Porcentaje 3 4 2 4" xfId="3881"/>
    <cellStyle name="Porcentaje 3 4 2 5" xfId="2171"/>
    <cellStyle name="Porcentaje 3 4 3" xfId="831"/>
    <cellStyle name="Porcentaje 3 4 3 2" xfId="975"/>
    <cellStyle name="Porcentaje 3 4 3 2 2" xfId="1819"/>
    <cellStyle name="Porcentaje 3 4 3 2 2 2" xfId="5217"/>
    <cellStyle name="Porcentaje 3 4 3 2 2 3" xfId="3519"/>
    <cellStyle name="Porcentaje 3 4 3 2 3" xfId="4373"/>
    <cellStyle name="Porcentaje 3 4 3 2 4" xfId="2675"/>
    <cellStyle name="Porcentaje 3 4 3 3" xfId="1678"/>
    <cellStyle name="Porcentaje 3 4 3 3 2" xfId="5076"/>
    <cellStyle name="Porcentaje 3 4 3 3 3" xfId="3378"/>
    <cellStyle name="Porcentaje 3 4 3 4" xfId="4232"/>
    <cellStyle name="Porcentaje 3 4 3 5" xfId="2534"/>
    <cellStyle name="Porcentaje 3 4 4" xfId="584"/>
    <cellStyle name="Porcentaje 3 4 4 2" xfId="1439"/>
    <cellStyle name="Porcentaje 3 4 4 2 2" xfId="4837"/>
    <cellStyle name="Porcentaje 3 4 4 2 3" xfId="3139"/>
    <cellStyle name="Porcentaje 3 4 4 3" xfId="3993"/>
    <cellStyle name="Porcentaje 3 4 4 4" xfId="2295"/>
    <cellStyle name="Porcentaje 3 4 5" xfId="1089"/>
    <cellStyle name="Porcentaje 3 4 5 2" xfId="1933"/>
    <cellStyle name="Porcentaje 3 4 5 2 2" xfId="5331"/>
    <cellStyle name="Porcentaje 3 4 5 2 3" xfId="3633"/>
    <cellStyle name="Porcentaje 3 4 5 3" xfId="4487"/>
    <cellStyle name="Porcentaje 3 4 5 4" xfId="2789"/>
    <cellStyle name="Porcentaje 3 4 6" xfId="1203"/>
    <cellStyle name="Porcentaje 3 4 6 2" xfId="4601"/>
    <cellStyle name="Porcentaje 3 4 6 3" xfId="2903"/>
    <cellStyle name="Porcentaje 3 4 7" xfId="3769"/>
    <cellStyle name="Porcentaje 3 4 8" xfId="2059"/>
    <cellStyle name="Porcentaje 3 5" xfId="332"/>
    <cellStyle name="Porcentaje 3 5 2" xfId="451"/>
    <cellStyle name="Porcentaje 3 5 2 2" xfId="728"/>
    <cellStyle name="Porcentaje 3 5 2 2 2" xfId="1575"/>
    <cellStyle name="Porcentaje 3 5 2 2 2 2" xfId="4973"/>
    <cellStyle name="Porcentaje 3 5 2 2 2 3" xfId="3275"/>
    <cellStyle name="Porcentaje 3 5 2 2 3" xfId="4129"/>
    <cellStyle name="Porcentaje 3 5 2 2 4" xfId="2431"/>
    <cellStyle name="Porcentaje 3 5 2 3" xfId="1337"/>
    <cellStyle name="Porcentaje 3 5 2 3 2" xfId="4735"/>
    <cellStyle name="Porcentaje 3 5 2 3 3" xfId="3037"/>
    <cellStyle name="Porcentaje 3 5 2 4" xfId="3903"/>
    <cellStyle name="Porcentaje 3 5 2 5" xfId="2193"/>
    <cellStyle name="Porcentaje 3 5 3" xfId="853"/>
    <cellStyle name="Porcentaje 3 5 3 2" xfId="997"/>
    <cellStyle name="Porcentaje 3 5 3 2 2" xfId="1841"/>
    <cellStyle name="Porcentaje 3 5 3 2 2 2" xfId="5239"/>
    <cellStyle name="Porcentaje 3 5 3 2 2 3" xfId="3541"/>
    <cellStyle name="Porcentaje 3 5 3 2 3" xfId="4395"/>
    <cellStyle name="Porcentaje 3 5 3 2 4" xfId="2697"/>
    <cellStyle name="Porcentaje 3 5 3 3" xfId="1700"/>
    <cellStyle name="Porcentaje 3 5 3 3 2" xfId="5098"/>
    <cellStyle name="Porcentaje 3 5 3 3 3" xfId="3400"/>
    <cellStyle name="Porcentaje 3 5 3 4" xfId="4254"/>
    <cellStyle name="Porcentaje 3 5 3 5" xfId="2556"/>
    <cellStyle name="Porcentaje 3 5 4" xfId="606"/>
    <cellStyle name="Porcentaje 3 5 4 2" xfId="1461"/>
    <cellStyle name="Porcentaje 3 5 4 2 2" xfId="4859"/>
    <cellStyle name="Porcentaje 3 5 4 2 3" xfId="3161"/>
    <cellStyle name="Porcentaje 3 5 4 3" xfId="4015"/>
    <cellStyle name="Porcentaje 3 5 4 4" xfId="2317"/>
    <cellStyle name="Porcentaje 3 5 5" xfId="1111"/>
    <cellStyle name="Porcentaje 3 5 5 2" xfId="1955"/>
    <cellStyle name="Porcentaje 3 5 5 2 2" xfId="5353"/>
    <cellStyle name="Porcentaje 3 5 5 2 3" xfId="3655"/>
    <cellStyle name="Porcentaje 3 5 5 3" xfId="4509"/>
    <cellStyle name="Porcentaje 3 5 5 4" xfId="2811"/>
    <cellStyle name="Porcentaje 3 5 6" xfId="1225"/>
    <cellStyle name="Porcentaje 3 5 6 2" xfId="4623"/>
    <cellStyle name="Porcentaje 3 5 6 3" xfId="2925"/>
    <cellStyle name="Porcentaje 3 5 7" xfId="3791"/>
    <cellStyle name="Porcentaje 3 5 8" xfId="2081"/>
    <cellStyle name="Porcentaje 3 6" xfId="354"/>
    <cellStyle name="Porcentaje 3 6 2" xfId="473"/>
    <cellStyle name="Porcentaje 3 6 2 2" xfId="750"/>
    <cellStyle name="Porcentaje 3 6 2 2 2" xfId="1597"/>
    <cellStyle name="Porcentaje 3 6 2 2 2 2" xfId="4995"/>
    <cellStyle name="Porcentaje 3 6 2 2 2 3" xfId="3297"/>
    <cellStyle name="Porcentaje 3 6 2 2 3" xfId="4151"/>
    <cellStyle name="Porcentaje 3 6 2 2 4" xfId="2453"/>
    <cellStyle name="Porcentaje 3 6 2 3" xfId="1359"/>
    <cellStyle name="Porcentaje 3 6 2 3 2" xfId="4757"/>
    <cellStyle name="Porcentaje 3 6 2 3 3" xfId="3059"/>
    <cellStyle name="Porcentaje 3 6 2 4" xfId="3925"/>
    <cellStyle name="Porcentaje 3 6 2 5" xfId="2215"/>
    <cellStyle name="Porcentaje 3 6 3" xfId="875"/>
    <cellStyle name="Porcentaje 3 6 3 2" xfId="1019"/>
    <cellStyle name="Porcentaje 3 6 3 2 2" xfId="1863"/>
    <cellStyle name="Porcentaje 3 6 3 2 2 2" xfId="5261"/>
    <cellStyle name="Porcentaje 3 6 3 2 2 3" xfId="3563"/>
    <cellStyle name="Porcentaje 3 6 3 2 3" xfId="4417"/>
    <cellStyle name="Porcentaje 3 6 3 2 4" xfId="2719"/>
    <cellStyle name="Porcentaje 3 6 3 3" xfId="1722"/>
    <cellStyle name="Porcentaje 3 6 3 3 2" xfId="5120"/>
    <cellStyle name="Porcentaje 3 6 3 3 3" xfId="3422"/>
    <cellStyle name="Porcentaje 3 6 3 4" xfId="4276"/>
    <cellStyle name="Porcentaje 3 6 3 5" xfId="2578"/>
    <cellStyle name="Porcentaje 3 6 4" xfId="628"/>
    <cellStyle name="Porcentaje 3 6 4 2" xfId="1483"/>
    <cellStyle name="Porcentaje 3 6 4 2 2" xfId="4881"/>
    <cellStyle name="Porcentaje 3 6 4 2 3" xfId="3183"/>
    <cellStyle name="Porcentaje 3 6 4 3" xfId="4037"/>
    <cellStyle name="Porcentaje 3 6 4 4" xfId="2339"/>
    <cellStyle name="Porcentaje 3 6 5" xfId="1133"/>
    <cellStyle name="Porcentaje 3 6 5 2" xfId="1977"/>
    <cellStyle name="Porcentaje 3 6 5 2 2" xfId="5375"/>
    <cellStyle name="Porcentaje 3 6 5 2 3" xfId="3677"/>
    <cellStyle name="Porcentaje 3 6 5 3" xfId="4531"/>
    <cellStyle name="Porcentaje 3 6 5 4" xfId="2833"/>
    <cellStyle name="Porcentaje 3 6 6" xfId="1247"/>
    <cellStyle name="Porcentaje 3 6 6 2" xfId="4645"/>
    <cellStyle name="Porcentaje 3 6 6 3" xfId="2947"/>
    <cellStyle name="Porcentaje 3 6 7" xfId="3813"/>
    <cellStyle name="Porcentaje 3 6 8" xfId="2103"/>
    <cellStyle name="Porcentaje 3 7" xfId="376"/>
    <cellStyle name="Porcentaje 3 7 2" xfId="495"/>
    <cellStyle name="Porcentaje 3 7 2 2" xfId="772"/>
    <cellStyle name="Porcentaje 3 7 2 2 2" xfId="1619"/>
    <cellStyle name="Porcentaje 3 7 2 2 2 2" xfId="5017"/>
    <cellStyle name="Porcentaje 3 7 2 2 2 3" xfId="3319"/>
    <cellStyle name="Porcentaje 3 7 2 2 3" xfId="4173"/>
    <cellStyle name="Porcentaje 3 7 2 2 4" xfId="2475"/>
    <cellStyle name="Porcentaje 3 7 2 3" xfId="1381"/>
    <cellStyle name="Porcentaje 3 7 2 3 2" xfId="4779"/>
    <cellStyle name="Porcentaje 3 7 2 3 3" xfId="3081"/>
    <cellStyle name="Porcentaje 3 7 2 4" xfId="3947"/>
    <cellStyle name="Porcentaje 3 7 2 5" xfId="2237"/>
    <cellStyle name="Porcentaje 3 7 3" xfId="897"/>
    <cellStyle name="Porcentaje 3 7 3 2" xfId="1041"/>
    <cellStyle name="Porcentaje 3 7 3 2 2" xfId="1885"/>
    <cellStyle name="Porcentaje 3 7 3 2 2 2" xfId="5283"/>
    <cellStyle name="Porcentaje 3 7 3 2 2 3" xfId="3585"/>
    <cellStyle name="Porcentaje 3 7 3 2 3" xfId="4439"/>
    <cellStyle name="Porcentaje 3 7 3 2 4" xfId="2741"/>
    <cellStyle name="Porcentaje 3 7 3 3" xfId="1744"/>
    <cellStyle name="Porcentaje 3 7 3 3 2" xfId="5142"/>
    <cellStyle name="Porcentaje 3 7 3 3 3" xfId="3444"/>
    <cellStyle name="Porcentaje 3 7 3 4" xfId="4298"/>
    <cellStyle name="Porcentaje 3 7 3 5" xfId="2600"/>
    <cellStyle name="Porcentaje 3 7 4" xfId="650"/>
    <cellStyle name="Porcentaje 3 7 4 2" xfId="1505"/>
    <cellStyle name="Porcentaje 3 7 4 2 2" xfId="4903"/>
    <cellStyle name="Porcentaje 3 7 4 2 3" xfId="3205"/>
    <cellStyle name="Porcentaje 3 7 4 3" xfId="4059"/>
    <cellStyle name="Porcentaje 3 7 4 4" xfId="2361"/>
    <cellStyle name="Porcentaje 3 7 5" xfId="1155"/>
    <cellStyle name="Porcentaje 3 7 5 2" xfId="1999"/>
    <cellStyle name="Porcentaje 3 7 5 2 2" xfId="5397"/>
    <cellStyle name="Porcentaje 3 7 5 2 3" xfId="3699"/>
    <cellStyle name="Porcentaje 3 7 5 3" xfId="4553"/>
    <cellStyle name="Porcentaje 3 7 5 4" xfId="2855"/>
    <cellStyle name="Porcentaje 3 7 6" xfId="1269"/>
    <cellStyle name="Porcentaje 3 7 6 2" xfId="4667"/>
    <cellStyle name="Porcentaje 3 7 6 3" xfId="2969"/>
    <cellStyle name="Porcentaje 3 7 7" xfId="3835"/>
    <cellStyle name="Porcentaje 3 7 8" xfId="2125"/>
    <cellStyle name="Porcentaje 3 8" xfId="405"/>
    <cellStyle name="Porcentaje 3 8 2" xfId="681"/>
    <cellStyle name="Porcentaje 3 8 2 2" xfId="1529"/>
    <cellStyle name="Porcentaje 3 8 2 2 2" xfId="4927"/>
    <cellStyle name="Porcentaje 3 8 2 2 3" xfId="3229"/>
    <cellStyle name="Porcentaje 3 8 2 3" xfId="4083"/>
    <cellStyle name="Porcentaje 3 8 2 4" xfId="2385"/>
    <cellStyle name="Porcentaje 3 8 3" xfId="1291"/>
    <cellStyle name="Porcentaje 3 8 3 2" xfId="4689"/>
    <cellStyle name="Porcentaje 3 8 3 3" xfId="2991"/>
    <cellStyle name="Porcentaje 3 8 4" xfId="3857"/>
    <cellStyle name="Porcentaje 3 8 5" xfId="2147"/>
    <cellStyle name="Porcentaje 3 9" xfId="807"/>
    <cellStyle name="Porcentaje 3 9 2" xfId="951"/>
    <cellStyle name="Porcentaje 3 9 2 2" xfId="1795"/>
    <cellStyle name="Porcentaje 3 9 2 2 2" xfId="5193"/>
    <cellStyle name="Porcentaje 3 9 2 2 3" xfId="3495"/>
    <cellStyle name="Porcentaje 3 9 2 3" xfId="4349"/>
    <cellStyle name="Porcentaje 3 9 2 4" xfId="2651"/>
    <cellStyle name="Porcentaje 3 9 3" xfId="1654"/>
    <cellStyle name="Porcentaje 3 9 3 2" xfId="5052"/>
    <cellStyle name="Porcentaje 3 9 3 3" xfId="3354"/>
    <cellStyle name="Porcentaje 3 9 4" xfId="4208"/>
    <cellStyle name="Porcentaje 3 9 5" xfId="2510"/>
    <cellStyle name="Porcentaje 4" xfId="57"/>
    <cellStyle name="Porcentaje 4 10" xfId="560"/>
    <cellStyle name="Porcentaje 4 10 2" xfId="1417"/>
    <cellStyle name="Porcentaje 4 10 2 2" xfId="4815"/>
    <cellStyle name="Porcentaje 4 10 2 3" xfId="3117"/>
    <cellStyle name="Porcentaje 4 10 3" xfId="3971"/>
    <cellStyle name="Porcentaje 4 10 4" xfId="2273"/>
    <cellStyle name="Porcentaje 4 11" xfId="1067"/>
    <cellStyle name="Porcentaje 4 11 2" xfId="1911"/>
    <cellStyle name="Porcentaje 4 11 2 2" xfId="5309"/>
    <cellStyle name="Porcentaje 4 11 2 3" xfId="3611"/>
    <cellStyle name="Porcentaje 4 11 3" xfId="4465"/>
    <cellStyle name="Porcentaje 4 11 4" xfId="2767"/>
    <cellStyle name="Porcentaje 4 12" xfId="1181"/>
    <cellStyle name="Porcentaje 4 12 2" xfId="4579"/>
    <cellStyle name="Porcentaje 4 12 3" xfId="2881"/>
    <cellStyle name="Porcentaje 4 13" xfId="3746"/>
    <cellStyle name="Porcentaje 4 14" xfId="2037"/>
    <cellStyle name="Porcentaje 4 15" xfId="243"/>
    <cellStyle name="Porcentaje 4 2" xfId="65"/>
    <cellStyle name="Porcentaje 4 2 10" xfId="1073"/>
    <cellStyle name="Porcentaje 4 2 10 2" xfId="1917"/>
    <cellStyle name="Porcentaje 4 2 10 2 2" xfId="5315"/>
    <cellStyle name="Porcentaje 4 2 10 2 3" xfId="3617"/>
    <cellStyle name="Porcentaje 4 2 10 3" xfId="4471"/>
    <cellStyle name="Porcentaje 4 2 10 4" xfId="2773"/>
    <cellStyle name="Porcentaje 4 2 11" xfId="1187"/>
    <cellStyle name="Porcentaje 4 2 11 2" xfId="4585"/>
    <cellStyle name="Porcentaje 4 2 11 3" xfId="2887"/>
    <cellStyle name="Porcentaje 4 2 12" xfId="3752"/>
    <cellStyle name="Porcentaje 4 2 13" xfId="2043"/>
    <cellStyle name="Porcentaje 4 2 14" xfId="282"/>
    <cellStyle name="Porcentaje 4 2 2" xfId="299"/>
    <cellStyle name="Porcentaje 4 2 2 10" xfId="1198"/>
    <cellStyle name="Porcentaje 4 2 2 10 2" xfId="4596"/>
    <cellStyle name="Porcentaje 4 2 2 10 3" xfId="2898"/>
    <cellStyle name="Porcentaje 4 2 2 11" xfId="3764"/>
    <cellStyle name="Porcentaje 4 2 2 12" xfId="2054"/>
    <cellStyle name="Porcentaje 4 2 2 2" xfId="328"/>
    <cellStyle name="Porcentaje 4 2 2 2 2" xfId="448"/>
    <cellStyle name="Porcentaje 4 2 2 2 2 2" xfId="725"/>
    <cellStyle name="Porcentaje 4 2 2 2 2 2 2" xfId="1572"/>
    <cellStyle name="Porcentaje 4 2 2 2 2 2 2 2" xfId="4970"/>
    <cellStyle name="Porcentaje 4 2 2 2 2 2 2 3" xfId="3272"/>
    <cellStyle name="Porcentaje 4 2 2 2 2 2 3" xfId="4126"/>
    <cellStyle name="Porcentaje 4 2 2 2 2 2 4" xfId="2428"/>
    <cellStyle name="Porcentaje 4 2 2 2 2 3" xfId="1334"/>
    <cellStyle name="Porcentaje 4 2 2 2 2 3 2" xfId="4732"/>
    <cellStyle name="Porcentaje 4 2 2 2 2 3 3" xfId="3034"/>
    <cellStyle name="Porcentaje 4 2 2 2 2 4" xfId="3900"/>
    <cellStyle name="Porcentaje 4 2 2 2 2 5" xfId="2190"/>
    <cellStyle name="Porcentaje 4 2 2 2 3" xfId="850"/>
    <cellStyle name="Porcentaje 4 2 2 2 3 2" xfId="994"/>
    <cellStyle name="Porcentaje 4 2 2 2 3 2 2" xfId="1838"/>
    <cellStyle name="Porcentaje 4 2 2 2 3 2 2 2" xfId="5236"/>
    <cellStyle name="Porcentaje 4 2 2 2 3 2 2 3" xfId="3538"/>
    <cellStyle name="Porcentaje 4 2 2 2 3 2 3" xfId="4392"/>
    <cellStyle name="Porcentaje 4 2 2 2 3 2 4" xfId="2694"/>
    <cellStyle name="Porcentaje 4 2 2 2 3 3" xfId="1697"/>
    <cellStyle name="Porcentaje 4 2 2 2 3 3 2" xfId="5095"/>
    <cellStyle name="Porcentaje 4 2 2 2 3 3 3" xfId="3397"/>
    <cellStyle name="Porcentaje 4 2 2 2 3 4" xfId="4251"/>
    <cellStyle name="Porcentaje 4 2 2 2 3 5" xfId="2553"/>
    <cellStyle name="Porcentaje 4 2 2 2 4" xfId="603"/>
    <cellStyle name="Porcentaje 4 2 2 2 4 2" xfId="1458"/>
    <cellStyle name="Porcentaje 4 2 2 2 4 2 2" xfId="4856"/>
    <cellStyle name="Porcentaje 4 2 2 2 4 2 3" xfId="3158"/>
    <cellStyle name="Porcentaje 4 2 2 2 4 3" xfId="4012"/>
    <cellStyle name="Porcentaje 4 2 2 2 4 4" xfId="2314"/>
    <cellStyle name="Porcentaje 4 2 2 2 5" xfId="1108"/>
    <cellStyle name="Porcentaje 4 2 2 2 5 2" xfId="1952"/>
    <cellStyle name="Porcentaje 4 2 2 2 5 2 2" xfId="5350"/>
    <cellStyle name="Porcentaje 4 2 2 2 5 2 3" xfId="3652"/>
    <cellStyle name="Porcentaje 4 2 2 2 5 3" xfId="4506"/>
    <cellStyle name="Porcentaje 4 2 2 2 5 4" xfId="2808"/>
    <cellStyle name="Porcentaje 4 2 2 2 6" xfId="1222"/>
    <cellStyle name="Porcentaje 4 2 2 2 6 2" xfId="4620"/>
    <cellStyle name="Porcentaje 4 2 2 2 6 3" xfId="2922"/>
    <cellStyle name="Porcentaje 4 2 2 2 7" xfId="3788"/>
    <cellStyle name="Porcentaje 4 2 2 2 8" xfId="2078"/>
    <cellStyle name="Porcentaje 4 2 2 3" xfId="351"/>
    <cellStyle name="Porcentaje 4 2 2 3 2" xfId="470"/>
    <cellStyle name="Porcentaje 4 2 2 3 2 2" xfId="747"/>
    <cellStyle name="Porcentaje 4 2 2 3 2 2 2" xfId="1594"/>
    <cellStyle name="Porcentaje 4 2 2 3 2 2 2 2" xfId="4992"/>
    <cellStyle name="Porcentaje 4 2 2 3 2 2 2 3" xfId="3294"/>
    <cellStyle name="Porcentaje 4 2 2 3 2 2 3" xfId="4148"/>
    <cellStyle name="Porcentaje 4 2 2 3 2 2 4" xfId="2450"/>
    <cellStyle name="Porcentaje 4 2 2 3 2 3" xfId="1356"/>
    <cellStyle name="Porcentaje 4 2 2 3 2 3 2" xfId="4754"/>
    <cellStyle name="Porcentaje 4 2 2 3 2 3 3" xfId="3056"/>
    <cellStyle name="Porcentaje 4 2 2 3 2 4" xfId="3922"/>
    <cellStyle name="Porcentaje 4 2 2 3 2 5" xfId="2212"/>
    <cellStyle name="Porcentaje 4 2 2 3 3" xfId="872"/>
    <cellStyle name="Porcentaje 4 2 2 3 3 2" xfId="1016"/>
    <cellStyle name="Porcentaje 4 2 2 3 3 2 2" xfId="1860"/>
    <cellStyle name="Porcentaje 4 2 2 3 3 2 2 2" xfId="5258"/>
    <cellStyle name="Porcentaje 4 2 2 3 3 2 2 3" xfId="3560"/>
    <cellStyle name="Porcentaje 4 2 2 3 3 2 3" xfId="4414"/>
    <cellStyle name="Porcentaje 4 2 2 3 3 2 4" xfId="2716"/>
    <cellStyle name="Porcentaje 4 2 2 3 3 3" xfId="1719"/>
    <cellStyle name="Porcentaje 4 2 2 3 3 3 2" xfId="5117"/>
    <cellStyle name="Porcentaje 4 2 2 3 3 3 3" xfId="3419"/>
    <cellStyle name="Porcentaje 4 2 2 3 3 4" xfId="4273"/>
    <cellStyle name="Porcentaje 4 2 2 3 3 5" xfId="2575"/>
    <cellStyle name="Porcentaje 4 2 2 3 4" xfId="625"/>
    <cellStyle name="Porcentaje 4 2 2 3 4 2" xfId="1480"/>
    <cellStyle name="Porcentaje 4 2 2 3 4 2 2" xfId="4878"/>
    <cellStyle name="Porcentaje 4 2 2 3 4 2 3" xfId="3180"/>
    <cellStyle name="Porcentaje 4 2 2 3 4 3" xfId="4034"/>
    <cellStyle name="Porcentaje 4 2 2 3 4 4" xfId="2336"/>
    <cellStyle name="Porcentaje 4 2 2 3 5" xfId="1130"/>
    <cellStyle name="Porcentaje 4 2 2 3 5 2" xfId="1974"/>
    <cellStyle name="Porcentaje 4 2 2 3 5 2 2" xfId="5372"/>
    <cellStyle name="Porcentaje 4 2 2 3 5 2 3" xfId="3674"/>
    <cellStyle name="Porcentaje 4 2 2 3 5 3" xfId="4528"/>
    <cellStyle name="Porcentaje 4 2 2 3 5 4" xfId="2830"/>
    <cellStyle name="Porcentaje 4 2 2 3 6" xfId="1244"/>
    <cellStyle name="Porcentaje 4 2 2 3 6 2" xfId="4642"/>
    <cellStyle name="Porcentaje 4 2 2 3 6 3" xfId="2944"/>
    <cellStyle name="Porcentaje 4 2 2 3 7" xfId="3810"/>
    <cellStyle name="Porcentaje 4 2 2 3 8" xfId="2100"/>
    <cellStyle name="Porcentaje 4 2 2 4" xfId="373"/>
    <cellStyle name="Porcentaje 4 2 2 4 2" xfId="492"/>
    <cellStyle name="Porcentaje 4 2 2 4 2 2" xfId="769"/>
    <cellStyle name="Porcentaje 4 2 2 4 2 2 2" xfId="1616"/>
    <cellStyle name="Porcentaje 4 2 2 4 2 2 2 2" xfId="5014"/>
    <cellStyle name="Porcentaje 4 2 2 4 2 2 2 3" xfId="3316"/>
    <cellStyle name="Porcentaje 4 2 2 4 2 2 3" xfId="4170"/>
    <cellStyle name="Porcentaje 4 2 2 4 2 2 4" xfId="2472"/>
    <cellStyle name="Porcentaje 4 2 2 4 2 3" xfId="1378"/>
    <cellStyle name="Porcentaje 4 2 2 4 2 3 2" xfId="4776"/>
    <cellStyle name="Porcentaje 4 2 2 4 2 3 3" xfId="3078"/>
    <cellStyle name="Porcentaje 4 2 2 4 2 4" xfId="3944"/>
    <cellStyle name="Porcentaje 4 2 2 4 2 5" xfId="2234"/>
    <cellStyle name="Porcentaje 4 2 2 4 3" xfId="894"/>
    <cellStyle name="Porcentaje 4 2 2 4 3 2" xfId="1038"/>
    <cellStyle name="Porcentaje 4 2 2 4 3 2 2" xfId="1882"/>
    <cellStyle name="Porcentaje 4 2 2 4 3 2 2 2" xfId="5280"/>
    <cellStyle name="Porcentaje 4 2 2 4 3 2 2 3" xfId="3582"/>
    <cellStyle name="Porcentaje 4 2 2 4 3 2 3" xfId="4436"/>
    <cellStyle name="Porcentaje 4 2 2 4 3 2 4" xfId="2738"/>
    <cellStyle name="Porcentaje 4 2 2 4 3 3" xfId="1741"/>
    <cellStyle name="Porcentaje 4 2 2 4 3 3 2" xfId="5139"/>
    <cellStyle name="Porcentaje 4 2 2 4 3 3 3" xfId="3441"/>
    <cellStyle name="Porcentaje 4 2 2 4 3 4" xfId="4295"/>
    <cellStyle name="Porcentaje 4 2 2 4 3 5" xfId="2597"/>
    <cellStyle name="Porcentaje 4 2 2 4 4" xfId="647"/>
    <cellStyle name="Porcentaje 4 2 2 4 4 2" xfId="1502"/>
    <cellStyle name="Porcentaje 4 2 2 4 4 2 2" xfId="4900"/>
    <cellStyle name="Porcentaje 4 2 2 4 4 2 3" xfId="3202"/>
    <cellStyle name="Porcentaje 4 2 2 4 4 3" xfId="4056"/>
    <cellStyle name="Porcentaje 4 2 2 4 4 4" xfId="2358"/>
    <cellStyle name="Porcentaje 4 2 2 4 5" xfId="1152"/>
    <cellStyle name="Porcentaje 4 2 2 4 5 2" xfId="1996"/>
    <cellStyle name="Porcentaje 4 2 2 4 5 2 2" xfId="5394"/>
    <cellStyle name="Porcentaje 4 2 2 4 5 2 3" xfId="3696"/>
    <cellStyle name="Porcentaje 4 2 2 4 5 3" xfId="4550"/>
    <cellStyle name="Porcentaje 4 2 2 4 5 4" xfId="2852"/>
    <cellStyle name="Porcentaje 4 2 2 4 6" xfId="1266"/>
    <cellStyle name="Porcentaje 4 2 2 4 6 2" xfId="4664"/>
    <cellStyle name="Porcentaje 4 2 2 4 6 3" xfId="2966"/>
    <cellStyle name="Porcentaje 4 2 2 4 7" xfId="3832"/>
    <cellStyle name="Porcentaje 4 2 2 4 8" xfId="2122"/>
    <cellStyle name="Porcentaje 4 2 2 5" xfId="402"/>
    <cellStyle name="Porcentaje 4 2 2 5 2" xfId="514"/>
    <cellStyle name="Porcentaje 4 2 2 5 2 2" xfId="791"/>
    <cellStyle name="Porcentaje 4 2 2 5 2 2 2" xfId="1638"/>
    <cellStyle name="Porcentaje 4 2 2 5 2 2 2 2" xfId="5036"/>
    <cellStyle name="Porcentaje 4 2 2 5 2 2 2 3" xfId="3338"/>
    <cellStyle name="Porcentaje 4 2 2 5 2 2 3" xfId="4192"/>
    <cellStyle name="Porcentaje 4 2 2 5 2 2 4" xfId="2494"/>
    <cellStyle name="Porcentaje 4 2 2 5 2 3" xfId="1400"/>
    <cellStyle name="Porcentaje 4 2 2 5 2 3 2" xfId="4798"/>
    <cellStyle name="Porcentaje 4 2 2 5 2 3 3" xfId="3100"/>
    <cellStyle name="Porcentaje 4 2 2 5 2 4" xfId="3966"/>
    <cellStyle name="Porcentaje 4 2 2 5 2 5" xfId="2256"/>
    <cellStyle name="Porcentaje 4 2 2 5 3" xfId="916"/>
    <cellStyle name="Porcentaje 4 2 2 5 3 2" xfId="1060"/>
    <cellStyle name="Porcentaje 4 2 2 5 3 2 2" xfId="1904"/>
    <cellStyle name="Porcentaje 4 2 2 5 3 2 2 2" xfId="5302"/>
    <cellStyle name="Porcentaje 4 2 2 5 3 2 2 3" xfId="3604"/>
    <cellStyle name="Porcentaje 4 2 2 5 3 2 3" xfId="4458"/>
    <cellStyle name="Porcentaje 4 2 2 5 3 2 4" xfId="2760"/>
    <cellStyle name="Porcentaje 4 2 2 5 3 3" xfId="1763"/>
    <cellStyle name="Porcentaje 4 2 2 5 3 3 2" xfId="5161"/>
    <cellStyle name="Porcentaje 4 2 2 5 3 3 3" xfId="3463"/>
    <cellStyle name="Porcentaje 4 2 2 5 3 4" xfId="4317"/>
    <cellStyle name="Porcentaje 4 2 2 5 3 5" xfId="2619"/>
    <cellStyle name="Porcentaje 4 2 2 5 4" xfId="669"/>
    <cellStyle name="Porcentaje 4 2 2 5 4 2" xfId="1524"/>
    <cellStyle name="Porcentaje 4 2 2 5 4 2 2" xfId="4922"/>
    <cellStyle name="Porcentaje 4 2 2 5 4 2 3" xfId="3224"/>
    <cellStyle name="Porcentaje 4 2 2 5 4 3" xfId="4078"/>
    <cellStyle name="Porcentaje 4 2 2 5 4 4" xfId="2380"/>
    <cellStyle name="Porcentaje 4 2 2 5 5" xfId="1174"/>
    <cellStyle name="Porcentaje 4 2 2 5 5 2" xfId="2018"/>
    <cellStyle name="Porcentaje 4 2 2 5 5 2 2" xfId="5416"/>
    <cellStyle name="Porcentaje 4 2 2 5 5 2 3" xfId="3718"/>
    <cellStyle name="Porcentaje 4 2 2 5 5 3" xfId="4572"/>
    <cellStyle name="Porcentaje 4 2 2 5 5 4" xfId="2874"/>
    <cellStyle name="Porcentaje 4 2 2 5 6" xfId="1288"/>
    <cellStyle name="Porcentaje 4 2 2 5 6 2" xfId="4686"/>
    <cellStyle name="Porcentaje 4 2 2 5 6 3" xfId="2988"/>
    <cellStyle name="Porcentaje 4 2 2 5 7" xfId="3854"/>
    <cellStyle name="Porcentaje 4 2 2 5 8" xfId="2144"/>
    <cellStyle name="Porcentaje 4 2 2 6" xfId="424"/>
    <cellStyle name="Porcentaje 4 2 2 6 2" xfId="701"/>
    <cellStyle name="Porcentaje 4 2 2 6 2 2" xfId="1548"/>
    <cellStyle name="Porcentaje 4 2 2 6 2 2 2" xfId="4946"/>
    <cellStyle name="Porcentaje 4 2 2 6 2 2 3" xfId="3248"/>
    <cellStyle name="Porcentaje 4 2 2 6 2 3" xfId="4102"/>
    <cellStyle name="Porcentaje 4 2 2 6 2 4" xfId="2404"/>
    <cellStyle name="Porcentaje 4 2 2 6 3" xfId="1310"/>
    <cellStyle name="Porcentaje 4 2 2 6 3 2" xfId="4708"/>
    <cellStyle name="Porcentaje 4 2 2 6 3 3" xfId="3010"/>
    <cellStyle name="Porcentaje 4 2 2 6 4" xfId="3876"/>
    <cellStyle name="Porcentaje 4 2 2 6 5" xfId="2166"/>
    <cellStyle name="Porcentaje 4 2 2 7" xfId="826"/>
    <cellStyle name="Porcentaje 4 2 2 7 2" xfId="970"/>
    <cellStyle name="Porcentaje 4 2 2 7 2 2" xfId="1814"/>
    <cellStyle name="Porcentaje 4 2 2 7 2 2 2" xfId="5212"/>
    <cellStyle name="Porcentaje 4 2 2 7 2 2 3" xfId="3514"/>
    <cellStyle name="Porcentaje 4 2 2 7 2 3" xfId="4368"/>
    <cellStyle name="Porcentaje 4 2 2 7 2 4" xfId="2670"/>
    <cellStyle name="Porcentaje 4 2 2 7 3" xfId="1673"/>
    <cellStyle name="Porcentaje 4 2 2 7 3 2" xfId="5071"/>
    <cellStyle name="Porcentaje 4 2 2 7 3 3" xfId="3373"/>
    <cellStyle name="Porcentaje 4 2 2 7 4" xfId="4227"/>
    <cellStyle name="Porcentaje 4 2 2 7 5" xfId="2529"/>
    <cellStyle name="Porcentaje 4 2 2 8" xfId="579"/>
    <cellStyle name="Porcentaje 4 2 2 8 2" xfId="1434"/>
    <cellStyle name="Porcentaje 4 2 2 8 2 2" xfId="4832"/>
    <cellStyle name="Porcentaje 4 2 2 8 2 3" xfId="3134"/>
    <cellStyle name="Porcentaje 4 2 2 8 3" xfId="3988"/>
    <cellStyle name="Porcentaje 4 2 2 8 4" xfId="2290"/>
    <cellStyle name="Porcentaje 4 2 2 9" xfId="1084"/>
    <cellStyle name="Porcentaje 4 2 2 9 2" xfId="1928"/>
    <cellStyle name="Porcentaje 4 2 2 9 2 2" xfId="5326"/>
    <cellStyle name="Porcentaje 4 2 2 9 2 3" xfId="3628"/>
    <cellStyle name="Porcentaje 4 2 2 9 3" xfId="4482"/>
    <cellStyle name="Porcentaje 4 2 2 9 4" xfId="2784"/>
    <cellStyle name="Porcentaje 4 2 3" xfId="316"/>
    <cellStyle name="Porcentaje 4 2 3 2" xfId="437"/>
    <cellStyle name="Porcentaje 4 2 3 2 2" xfId="714"/>
    <cellStyle name="Porcentaje 4 2 3 2 2 2" xfId="1561"/>
    <cellStyle name="Porcentaje 4 2 3 2 2 2 2" xfId="4959"/>
    <cellStyle name="Porcentaje 4 2 3 2 2 2 3" xfId="3261"/>
    <cellStyle name="Porcentaje 4 2 3 2 2 3" xfId="4115"/>
    <cellStyle name="Porcentaje 4 2 3 2 2 4" xfId="2417"/>
    <cellStyle name="Porcentaje 4 2 3 2 3" xfId="1323"/>
    <cellStyle name="Porcentaje 4 2 3 2 3 2" xfId="4721"/>
    <cellStyle name="Porcentaje 4 2 3 2 3 3" xfId="3023"/>
    <cellStyle name="Porcentaje 4 2 3 2 4" xfId="3889"/>
    <cellStyle name="Porcentaje 4 2 3 2 5" xfId="2179"/>
    <cellStyle name="Porcentaje 4 2 3 3" xfId="839"/>
    <cellStyle name="Porcentaje 4 2 3 3 2" xfId="983"/>
    <cellStyle name="Porcentaje 4 2 3 3 2 2" xfId="1827"/>
    <cellStyle name="Porcentaje 4 2 3 3 2 2 2" xfId="5225"/>
    <cellStyle name="Porcentaje 4 2 3 3 2 2 3" xfId="3527"/>
    <cellStyle name="Porcentaje 4 2 3 3 2 3" xfId="4381"/>
    <cellStyle name="Porcentaje 4 2 3 3 2 4" xfId="2683"/>
    <cellStyle name="Porcentaje 4 2 3 3 3" xfId="1686"/>
    <cellStyle name="Porcentaje 4 2 3 3 3 2" xfId="5084"/>
    <cellStyle name="Porcentaje 4 2 3 3 3 3" xfId="3386"/>
    <cellStyle name="Porcentaje 4 2 3 3 4" xfId="4240"/>
    <cellStyle name="Porcentaje 4 2 3 3 5" xfId="2542"/>
    <cellStyle name="Porcentaje 4 2 3 4" xfId="592"/>
    <cellStyle name="Porcentaje 4 2 3 4 2" xfId="1447"/>
    <cellStyle name="Porcentaje 4 2 3 4 2 2" xfId="4845"/>
    <cellStyle name="Porcentaje 4 2 3 4 2 3" xfId="3147"/>
    <cellStyle name="Porcentaje 4 2 3 4 3" xfId="4001"/>
    <cellStyle name="Porcentaje 4 2 3 4 4" xfId="2303"/>
    <cellStyle name="Porcentaje 4 2 3 5" xfId="1097"/>
    <cellStyle name="Porcentaje 4 2 3 5 2" xfId="1941"/>
    <cellStyle name="Porcentaje 4 2 3 5 2 2" xfId="5339"/>
    <cellStyle name="Porcentaje 4 2 3 5 2 3" xfId="3641"/>
    <cellStyle name="Porcentaje 4 2 3 5 3" xfId="4495"/>
    <cellStyle name="Porcentaje 4 2 3 5 4" xfId="2797"/>
    <cellStyle name="Porcentaje 4 2 3 6" xfId="1211"/>
    <cellStyle name="Porcentaje 4 2 3 6 2" xfId="4609"/>
    <cellStyle name="Porcentaje 4 2 3 6 3" xfId="2911"/>
    <cellStyle name="Porcentaje 4 2 3 7" xfId="3777"/>
    <cellStyle name="Porcentaje 4 2 3 8" xfId="2067"/>
    <cellStyle name="Porcentaje 4 2 4" xfId="340"/>
    <cellStyle name="Porcentaje 4 2 4 2" xfId="459"/>
    <cellStyle name="Porcentaje 4 2 4 2 2" xfId="736"/>
    <cellStyle name="Porcentaje 4 2 4 2 2 2" xfId="1583"/>
    <cellStyle name="Porcentaje 4 2 4 2 2 2 2" xfId="4981"/>
    <cellStyle name="Porcentaje 4 2 4 2 2 2 3" xfId="3283"/>
    <cellStyle name="Porcentaje 4 2 4 2 2 3" xfId="4137"/>
    <cellStyle name="Porcentaje 4 2 4 2 2 4" xfId="2439"/>
    <cellStyle name="Porcentaje 4 2 4 2 3" xfId="1345"/>
    <cellStyle name="Porcentaje 4 2 4 2 3 2" xfId="4743"/>
    <cellStyle name="Porcentaje 4 2 4 2 3 3" xfId="3045"/>
    <cellStyle name="Porcentaje 4 2 4 2 4" xfId="3911"/>
    <cellStyle name="Porcentaje 4 2 4 2 5" xfId="2201"/>
    <cellStyle name="Porcentaje 4 2 4 3" xfId="861"/>
    <cellStyle name="Porcentaje 4 2 4 3 2" xfId="1005"/>
    <cellStyle name="Porcentaje 4 2 4 3 2 2" xfId="1849"/>
    <cellStyle name="Porcentaje 4 2 4 3 2 2 2" xfId="5247"/>
    <cellStyle name="Porcentaje 4 2 4 3 2 2 3" xfId="3549"/>
    <cellStyle name="Porcentaje 4 2 4 3 2 3" xfId="4403"/>
    <cellStyle name="Porcentaje 4 2 4 3 2 4" xfId="2705"/>
    <cellStyle name="Porcentaje 4 2 4 3 3" xfId="1708"/>
    <cellStyle name="Porcentaje 4 2 4 3 3 2" xfId="5106"/>
    <cellStyle name="Porcentaje 4 2 4 3 3 3" xfId="3408"/>
    <cellStyle name="Porcentaje 4 2 4 3 4" xfId="4262"/>
    <cellStyle name="Porcentaje 4 2 4 3 5" xfId="2564"/>
    <cellStyle name="Porcentaje 4 2 4 4" xfId="614"/>
    <cellStyle name="Porcentaje 4 2 4 4 2" xfId="1469"/>
    <cellStyle name="Porcentaje 4 2 4 4 2 2" xfId="4867"/>
    <cellStyle name="Porcentaje 4 2 4 4 2 3" xfId="3169"/>
    <cellStyle name="Porcentaje 4 2 4 4 3" xfId="4023"/>
    <cellStyle name="Porcentaje 4 2 4 4 4" xfId="2325"/>
    <cellStyle name="Porcentaje 4 2 4 5" xfId="1119"/>
    <cellStyle name="Porcentaje 4 2 4 5 2" xfId="1963"/>
    <cellStyle name="Porcentaje 4 2 4 5 2 2" xfId="5361"/>
    <cellStyle name="Porcentaje 4 2 4 5 2 3" xfId="3663"/>
    <cellStyle name="Porcentaje 4 2 4 5 3" xfId="4517"/>
    <cellStyle name="Porcentaje 4 2 4 5 4" xfId="2819"/>
    <cellStyle name="Porcentaje 4 2 4 6" xfId="1233"/>
    <cellStyle name="Porcentaje 4 2 4 6 2" xfId="4631"/>
    <cellStyle name="Porcentaje 4 2 4 6 3" xfId="2933"/>
    <cellStyle name="Porcentaje 4 2 4 7" xfId="3799"/>
    <cellStyle name="Porcentaje 4 2 4 8" xfId="2089"/>
    <cellStyle name="Porcentaje 4 2 5" xfId="362"/>
    <cellStyle name="Porcentaje 4 2 5 2" xfId="481"/>
    <cellStyle name="Porcentaje 4 2 5 2 2" xfId="758"/>
    <cellStyle name="Porcentaje 4 2 5 2 2 2" xfId="1605"/>
    <cellStyle name="Porcentaje 4 2 5 2 2 2 2" xfId="5003"/>
    <cellStyle name="Porcentaje 4 2 5 2 2 2 3" xfId="3305"/>
    <cellStyle name="Porcentaje 4 2 5 2 2 3" xfId="4159"/>
    <cellStyle name="Porcentaje 4 2 5 2 2 4" xfId="2461"/>
    <cellStyle name="Porcentaje 4 2 5 2 3" xfId="1367"/>
    <cellStyle name="Porcentaje 4 2 5 2 3 2" xfId="4765"/>
    <cellStyle name="Porcentaje 4 2 5 2 3 3" xfId="3067"/>
    <cellStyle name="Porcentaje 4 2 5 2 4" xfId="3933"/>
    <cellStyle name="Porcentaje 4 2 5 2 5" xfId="2223"/>
    <cellStyle name="Porcentaje 4 2 5 3" xfId="883"/>
    <cellStyle name="Porcentaje 4 2 5 3 2" xfId="1027"/>
    <cellStyle name="Porcentaje 4 2 5 3 2 2" xfId="1871"/>
    <cellStyle name="Porcentaje 4 2 5 3 2 2 2" xfId="5269"/>
    <cellStyle name="Porcentaje 4 2 5 3 2 2 3" xfId="3571"/>
    <cellStyle name="Porcentaje 4 2 5 3 2 3" xfId="4425"/>
    <cellStyle name="Porcentaje 4 2 5 3 2 4" xfId="2727"/>
    <cellStyle name="Porcentaje 4 2 5 3 3" xfId="1730"/>
    <cellStyle name="Porcentaje 4 2 5 3 3 2" xfId="5128"/>
    <cellStyle name="Porcentaje 4 2 5 3 3 3" xfId="3430"/>
    <cellStyle name="Porcentaje 4 2 5 3 4" xfId="4284"/>
    <cellStyle name="Porcentaje 4 2 5 3 5" xfId="2586"/>
    <cellStyle name="Porcentaje 4 2 5 4" xfId="636"/>
    <cellStyle name="Porcentaje 4 2 5 4 2" xfId="1491"/>
    <cellStyle name="Porcentaje 4 2 5 4 2 2" xfId="4889"/>
    <cellStyle name="Porcentaje 4 2 5 4 2 3" xfId="3191"/>
    <cellStyle name="Porcentaje 4 2 5 4 3" xfId="4045"/>
    <cellStyle name="Porcentaje 4 2 5 4 4" xfId="2347"/>
    <cellStyle name="Porcentaje 4 2 5 5" xfId="1141"/>
    <cellStyle name="Porcentaje 4 2 5 5 2" xfId="1985"/>
    <cellStyle name="Porcentaje 4 2 5 5 2 2" xfId="5383"/>
    <cellStyle name="Porcentaje 4 2 5 5 2 3" xfId="3685"/>
    <cellStyle name="Porcentaje 4 2 5 5 3" xfId="4539"/>
    <cellStyle name="Porcentaje 4 2 5 5 4" xfId="2841"/>
    <cellStyle name="Porcentaje 4 2 5 6" xfId="1255"/>
    <cellStyle name="Porcentaje 4 2 5 6 2" xfId="4653"/>
    <cellStyle name="Porcentaje 4 2 5 6 3" xfId="2955"/>
    <cellStyle name="Porcentaje 4 2 5 7" xfId="3821"/>
    <cellStyle name="Porcentaje 4 2 5 8" xfId="2111"/>
    <cellStyle name="Porcentaje 4 2 6" xfId="390"/>
    <cellStyle name="Porcentaje 4 2 6 2" xfId="503"/>
    <cellStyle name="Porcentaje 4 2 6 2 2" xfId="780"/>
    <cellStyle name="Porcentaje 4 2 6 2 2 2" xfId="1627"/>
    <cellStyle name="Porcentaje 4 2 6 2 2 2 2" xfId="5025"/>
    <cellStyle name="Porcentaje 4 2 6 2 2 2 3" xfId="3327"/>
    <cellStyle name="Porcentaje 4 2 6 2 2 3" xfId="4181"/>
    <cellStyle name="Porcentaje 4 2 6 2 2 4" xfId="2483"/>
    <cellStyle name="Porcentaje 4 2 6 2 3" xfId="1389"/>
    <cellStyle name="Porcentaje 4 2 6 2 3 2" xfId="4787"/>
    <cellStyle name="Porcentaje 4 2 6 2 3 3" xfId="3089"/>
    <cellStyle name="Porcentaje 4 2 6 2 4" xfId="3955"/>
    <cellStyle name="Porcentaje 4 2 6 2 5" xfId="2245"/>
    <cellStyle name="Porcentaje 4 2 6 3" xfId="905"/>
    <cellStyle name="Porcentaje 4 2 6 3 2" xfId="1049"/>
    <cellStyle name="Porcentaje 4 2 6 3 2 2" xfId="1893"/>
    <cellStyle name="Porcentaje 4 2 6 3 2 2 2" xfId="5291"/>
    <cellStyle name="Porcentaje 4 2 6 3 2 2 3" xfId="3593"/>
    <cellStyle name="Porcentaje 4 2 6 3 2 3" xfId="4447"/>
    <cellStyle name="Porcentaje 4 2 6 3 2 4" xfId="2749"/>
    <cellStyle name="Porcentaje 4 2 6 3 3" xfId="1752"/>
    <cellStyle name="Porcentaje 4 2 6 3 3 2" xfId="5150"/>
    <cellStyle name="Porcentaje 4 2 6 3 3 3" xfId="3452"/>
    <cellStyle name="Porcentaje 4 2 6 3 4" xfId="4306"/>
    <cellStyle name="Porcentaje 4 2 6 3 5" xfId="2608"/>
    <cellStyle name="Porcentaje 4 2 6 4" xfId="658"/>
    <cellStyle name="Porcentaje 4 2 6 4 2" xfId="1513"/>
    <cellStyle name="Porcentaje 4 2 6 4 2 2" xfId="4911"/>
    <cellStyle name="Porcentaje 4 2 6 4 2 3" xfId="3213"/>
    <cellStyle name="Porcentaje 4 2 6 4 3" xfId="4067"/>
    <cellStyle name="Porcentaje 4 2 6 4 4" xfId="2369"/>
    <cellStyle name="Porcentaje 4 2 6 5" xfId="1163"/>
    <cellStyle name="Porcentaje 4 2 6 5 2" xfId="2007"/>
    <cellStyle name="Porcentaje 4 2 6 5 2 2" xfId="5405"/>
    <cellStyle name="Porcentaje 4 2 6 5 2 3" xfId="3707"/>
    <cellStyle name="Porcentaje 4 2 6 5 3" xfId="4561"/>
    <cellStyle name="Porcentaje 4 2 6 5 4" xfId="2863"/>
    <cellStyle name="Porcentaje 4 2 6 6" xfId="1277"/>
    <cellStyle name="Porcentaje 4 2 6 6 2" xfId="4675"/>
    <cellStyle name="Porcentaje 4 2 6 6 3" xfId="2977"/>
    <cellStyle name="Porcentaje 4 2 6 7" xfId="3843"/>
    <cellStyle name="Porcentaje 4 2 6 8" xfId="2133"/>
    <cellStyle name="Porcentaje 4 2 7" xfId="413"/>
    <cellStyle name="Porcentaje 4 2 7 2" xfId="689"/>
    <cellStyle name="Porcentaje 4 2 7 2 2" xfId="1537"/>
    <cellStyle name="Porcentaje 4 2 7 2 2 2" xfId="4935"/>
    <cellStyle name="Porcentaje 4 2 7 2 2 3" xfId="3237"/>
    <cellStyle name="Porcentaje 4 2 7 2 3" xfId="4091"/>
    <cellStyle name="Porcentaje 4 2 7 2 4" xfId="2393"/>
    <cellStyle name="Porcentaje 4 2 7 3" xfId="1299"/>
    <cellStyle name="Porcentaje 4 2 7 3 2" xfId="4697"/>
    <cellStyle name="Porcentaje 4 2 7 3 3" xfId="2999"/>
    <cellStyle name="Porcentaje 4 2 7 4" xfId="3865"/>
    <cellStyle name="Porcentaje 4 2 7 5" xfId="2155"/>
    <cellStyle name="Porcentaje 4 2 8" xfId="815"/>
    <cellStyle name="Porcentaje 4 2 8 2" xfId="959"/>
    <cellStyle name="Porcentaje 4 2 8 2 2" xfId="1803"/>
    <cellStyle name="Porcentaje 4 2 8 2 2 2" xfId="5201"/>
    <cellStyle name="Porcentaje 4 2 8 2 2 3" xfId="3503"/>
    <cellStyle name="Porcentaje 4 2 8 2 3" xfId="4357"/>
    <cellStyle name="Porcentaje 4 2 8 2 4" xfId="2659"/>
    <cellStyle name="Porcentaje 4 2 8 3" xfId="1662"/>
    <cellStyle name="Porcentaje 4 2 8 3 2" xfId="5060"/>
    <cellStyle name="Porcentaje 4 2 8 3 3" xfId="3362"/>
    <cellStyle name="Porcentaje 4 2 8 4" xfId="4216"/>
    <cellStyle name="Porcentaje 4 2 8 5" xfId="2518"/>
    <cellStyle name="Porcentaje 4 2 9" xfId="568"/>
    <cellStyle name="Porcentaje 4 2 9 2" xfId="1423"/>
    <cellStyle name="Porcentaje 4 2 9 2 2" xfId="4821"/>
    <cellStyle name="Porcentaje 4 2 9 2 3" xfId="3123"/>
    <cellStyle name="Porcentaje 4 2 9 3" xfId="3977"/>
    <cellStyle name="Porcentaje 4 2 9 4" xfId="2279"/>
    <cellStyle name="Porcentaje 4 3" xfId="293"/>
    <cellStyle name="Porcentaje 4 3 10" xfId="1192"/>
    <cellStyle name="Porcentaje 4 3 10 2" xfId="4590"/>
    <cellStyle name="Porcentaje 4 3 10 3" xfId="2892"/>
    <cellStyle name="Porcentaje 4 3 11" xfId="3758"/>
    <cellStyle name="Porcentaje 4 3 12" xfId="2048"/>
    <cellStyle name="Porcentaje 4 3 2" xfId="322"/>
    <cellStyle name="Porcentaje 4 3 2 2" xfId="442"/>
    <cellStyle name="Porcentaje 4 3 2 2 2" xfId="719"/>
    <cellStyle name="Porcentaje 4 3 2 2 2 2" xfId="1566"/>
    <cellStyle name="Porcentaje 4 3 2 2 2 2 2" xfId="4964"/>
    <cellStyle name="Porcentaje 4 3 2 2 2 2 3" xfId="3266"/>
    <cellStyle name="Porcentaje 4 3 2 2 2 3" xfId="4120"/>
    <cellStyle name="Porcentaje 4 3 2 2 2 4" xfId="2422"/>
    <cellStyle name="Porcentaje 4 3 2 2 3" xfId="1328"/>
    <cellStyle name="Porcentaje 4 3 2 2 3 2" xfId="4726"/>
    <cellStyle name="Porcentaje 4 3 2 2 3 3" xfId="3028"/>
    <cellStyle name="Porcentaje 4 3 2 2 4" xfId="3894"/>
    <cellStyle name="Porcentaje 4 3 2 2 5" xfId="2184"/>
    <cellStyle name="Porcentaje 4 3 2 3" xfId="844"/>
    <cellStyle name="Porcentaje 4 3 2 3 2" xfId="988"/>
    <cellStyle name="Porcentaje 4 3 2 3 2 2" xfId="1832"/>
    <cellStyle name="Porcentaje 4 3 2 3 2 2 2" xfId="5230"/>
    <cellStyle name="Porcentaje 4 3 2 3 2 2 3" xfId="3532"/>
    <cellStyle name="Porcentaje 4 3 2 3 2 3" xfId="4386"/>
    <cellStyle name="Porcentaje 4 3 2 3 2 4" xfId="2688"/>
    <cellStyle name="Porcentaje 4 3 2 3 3" xfId="1691"/>
    <cellStyle name="Porcentaje 4 3 2 3 3 2" xfId="5089"/>
    <cellStyle name="Porcentaje 4 3 2 3 3 3" xfId="3391"/>
    <cellStyle name="Porcentaje 4 3 2 3 4" xfId="4245"/>
    <cellStyle name="Porcentaje 4 3 2 3 5" xfId="2547"/>
    <cellStyle name="Porcentaje 4 3 2 4" xfId="597"/>
    <cellStyle name="Porcentaje 4 3 2 4 2" xfId="1452"/>
    <cellStyle name="Porcentaje 4 3 2 4 2 2" xfId="4850"/>
    <cellStyle name="Porcentaje 4 3 2 4 2 3" xfId="3152"/>
    <cellStyle name="Porcentaje 4 3 2 4 3" xfId="4006"/>
    <cellStyle name="Porcentaje 4 3 2 4 4" xfId="2308"/>
    <cellStyle name="Porcentaje 4 3 2 5" xfId="1102"/>
    <cellStyle name="Porcentaje 4 3 2 5 2" xfId="1946"/>
    <cellStyle name="Porcentaje 4 3 2 5 2 2" xfId="5344"/>
    <cellStyle name="Porcentaje 4 3 2 5 2 3" xfId="3646"/>
    <cellStyle name="Porcentaje 4 3 2 5 3" xfId="4500"/>
    <cellStyle name="Porcentaje 4 3 2 5 4" xfId="2802"/>
    <cellStyle name="Porcentaje 4 3 2 6" xfId="1216"/>
    <cellStyle name="Porcentaje 4 3 2 6 2" xfId="4614"/>
    <cellStyle name="Porcentaje 4 3 2 6 3" xfId="2916"/>
    <cellStyle name="Porcentaje 4 3 2 7" xfId="3782"/>
    <cellStyle name="Porcentaje 4 3 2 8" xfId="2072"/>
    <cellStyle name="Porcentaje 4 3 3" xfId="345"/>
    <cellStyle name="Porcentaje 4 3 3 2" xfId="464"/>
    <cellStyle name="Porcentaje 4 3 3 2 2" xfId="741"/>
    <cellStyle name="Porcentaje 4 3 3 2 2 2" xfId="1588"/>
    <cellStyle name="Porcentaje 4 3 3 2 2 2 2" xfId="4986"/>
    <cellStyle name="Porcentaje 4 3 3 2 2 2 3" xfId="3288"/>
    <cellStyle name="Porcentaje 4 3 3 2 2 3" xfId="4142"/>
    <cellStyle name="Porcentaje 4 3 3 2 2 4" xfId="2444"/>
    <cellStyle name="Porcentaje 4 3 3 2 3" xfId="1350"/>
    <cellStyle name="Porcentaje 4 3 3 2 3 2" xfId="4748"/>
    <cellStyle name="Porcentaje 4 3 3 2 3 3" xfId="3050"/>
    <cellStyle name="Porcentaje 4 3 3 2 4" xfId="3916"/>
    <cellStyle name="Porcentaje 4 3 3 2 5" xfId="2206"/>
    <cellStyle name="Porcentaje 4 3 3 3" xfId="866"/>
    <cellStyle name="Porcentaje 4 3 3 3 2" xfId="1010"/>
    <cellStyle name="Porcentaje 4 3 3 3 2 2" xfId="1854"/>
    <cellStyle name="Porcentaje 4 3 3 3 2 2 2" xfId="5252"/>
    <cellStyle name="Porcentaje 4 3 3 3 2 2 3" xfId="3554"/>
    <cellStyle name="Porcentaje 4 3 3 3 2 3" xfId="4408"/>
    <cellStyle name="Porcentaje 4 3 3 3 2 4" xfId="2710"/>
    <cellStyle name="Porcentaje 4 3 3 3 3" xfId="1713"/>
    <cellStyle name="Porcentaje 4 3 3 3 3 2" xfId="5111"/>
    <cellStyle name="Porcentaje 4 3 3 3 3 3" xfId="3413"/>
    <cellStyle name="Porcentaje 4 3 3 3 4" xfId="4267"/>
    <cellStyle name="Porcentaje 4 3 3 3 5" xfId="2569"/>
    <cellStyle name="Porcentaje 4 3 3 4" xfId="619"/>
    <cellStyle name="Porcentaje 4 3 3 4 2" xfId="1474"/>
    <cellStyle name="Porcentaje 4 3 3 4 2 2" xfId="4872"/>
    <cellStyle name="Porcentaje 4 3 3 4 2 3" xfId="3174"/>
    <cellStyle name="Porcentaje 4 3 3 4 3" xfId="4028"/>
    <cellStyle name="Porcentaje 4 3 3 4 4" xfId="2330"/>
    <cellStyle name="Porcentaje 4 3 3 5" xfId="1124"/>
    <cellStyle name="Porcentaje 4 3 3 5 2" xfId="1968"/>
    <cellStyle name="Porcentaje 4 3 3 5 2 2" xfId="5366"/>
    <cellStyle name="Porcentaje 4 3 3 5 2 3" xfId="3668"/>
    <cellStyle name="Porcentaje 4 3 3 5 3" xfId="4522"/>
    <cellStyle name="Porcentaje 4 3 3 5 4" xfId="2824"/>
    <cellStyle name="Porcentaje 4 3 3 6" xfId="1238"/>
    <cellStyle name="Porcentaje 4 3 3 6 2" xfId="4636"/>
    <cellStyle name="Porcentaje 4 3 3 6 3" xfId="2938"/>
    <cellStyle name="Porcentaje 4 3 3 7" xfId="3804"/>
    <cellStyle name="Porcentaje 4 3 3 8" xfId="2094"/>
    <cellStyle name="Porcentaje 4 3 4" xfId="367"/>
    <cellStyle name="Porcentaje 4 3 4 2" xfId="486"/>
    <cellStyle name="Porcentaje 4 3 4 2 2" xfId="763"/>
    <cellStyle name="Porcentaje 4 3 4 2 2 2" xfId="1610"/>
    <cellStyle name="Porcentaje 4 3 4 2 2 2 2" xfId="5008"/>
    <cellStyle name="Porcentaje 4 3 4 2 2 2 3" xfId="3310"/>
    <cellStyle name="Porcentaje 4 3 4 2 2 3" xfId="4164"/>
    <cellStyle name="Porcentaje 4 3 4 2 2 4" xfId="2466"/>
    <cellStyle name="Porcentaje 4 3 4 2 3" xfId="1372"/>
    <cellStyle name="Porcentaje 4 3 4 2 3 2" xfId="4770"/>
    <cellStyle name="Porcentaje 4 3 4 2 3 3" xfId="3072"/>
    <cellStyle name="Porcentaje 4 3 4 2 4" xfId="3938"/>
    <cellStyle name="Porcentaje 4 3 4 2 5" xfId="2228"/>
    <cellStyle name="Porcentaje 4 3 4 3" xfId="888"/>
    <cellStyle name="Porcentaje 4 3 4 3 2" xfId="1032"/>
    <cellStyle name="Porcentaje 4 3 4 3 2 2" xfId="1876"/>
    <cellStyle name="Porcentaje 4 3 4 3 2 2 2" xfId="5274"/>
    <cellStyle name="Porcentaje 4 3 4 3 2 2 3" xfId="3576"/>
    <cellStyle name="Porcentaje 4 3 4 3 2 3" xfId="4430"/>
    <cellStyle name="Porcentaje 4 3 4 3 2 4" xfId="2732"/>
    <cellStyle name="Porcentaje 4 3 4 3 3" xfId="1735"/>
    <cellStyle name="Porcentaje 4 3 4 3 3 2" xfId="5133"/>
    <cellStyle name="Porcentaje 4 3 4 3 3 3" xfId="3435"/>
    <cellStyle name="Porcentaje 4 3 4 3 4" xfId="4289"/>
    <cellStyle name="Porcentaje 4 3 4 3 5" xfId="2591"/>
    <cellStyle name="Porcentaje 4 3 4 4" xfId="641"/>
    <cellStyle name="Porcentaje 4 3 4 4 2" xfId="1496"/>
    <cellStyle name="Porcentaje 4 3 4 4 2 2" xfId="4894"/>
    <cellStyle name="Porcentaje 4 3 4 4 2 3" xfId="3196"/>
    <cellStyle name="Porcentaje 4 3 4 4 3" xfId="4050"/>
    <cellStyle name="Porcentaje 4 3 4 4 4" xfId="2352"/>
    <cellStyle name="Porcentaje 4 3 4 5" xfId="1146"/>
    <cellStyle name="Porcentaje 4 3 4 5 2" xfId="1990"/>
    <cellStyle name="Porcentaje 4 3 4 5 2 2" xfId="5388"/>
    <cellStyle name="Porcentaje 4 3 4 5 2 3" xfId="3690"/>
    <cellStyle name="Porcentaje 4 3 4 5 3" xfId="4544"/>
    <cellStyle name="Porcentaje 4 3 4 5 4" xfId="2846"/>
    <cellStyle name="Porcentaje 4 3 4 6" xfId="1260"/>
    <cellStyle name="Porcentaje 4 3 4 6 2" xfId="4658"/>
    <cellStyle name="Porcentaje 4 3 4 6 3" xfId="2960"/>
    <cellStyle name="Porcentaje 4 3 4 7" xfId="3826"/>
    <cellStyle name="Porcentaje 4 3 4 8" xfId="2116"/>
    <cellStyle name="Porcentaje 4 3 5" xfId="396"/>
    <cellStyle name="Porcentaje 4 3 5 2" xfId="508"/>
    <cellStyle name="Porcentaje 4 3 5 2 2" xfId="785"/>
    <cellStyle name="Porcentaje 4 3 5 2 2 2" xfId="1632"/>
    <cellStyle name="Porcentaje 4 3 5 2 2 2 2" xfId="5030"/>
    <cellStyle name="Porcentaje 4 3 5 2 2 2 3" xfId="3332"/>
    <cellStyle name="Porcentaje 4 3 5 2 2 3" xfId="4186"/>
    <cellStyle name="Porcentaje 4 3 5 2 2 4" xfId="2488"/>
    <cellStyle name="Porcentaje 4 3 5 2 3" xfId="1394"/>
    <cellStyle name="Porcentaje 4 3 5 2 3 2" xfId="4792"/>
    <cellStyle name="Porcentaje 4 3 5 2 3 3" xfId="3094"/>
    <cellStyle name="Porcentaje 4 3 5 2 4" xfId="3960"/>
    <cellStyle name="Porcentaje 4 3 5 2 5" xfId="2250"/>
    <cellStyle name="Porcentaje 4 3 5 3" xfId="910"/>
    <cellStyle name="Porcentaje 4 3 5 3 2" xfId="1054"/>
    <cellStyle name="Porcentaje 4 3 5 3 2 2" xfId="1898"/>
    <cellStyle name="Porcentaje 4 3 5 3 2 2 2" xfId="5296"/>
    <cellStyle name="Porcentaje 4 3 5 3 2 2 3" xfId="3598"/>
    <cellStyle name="Porcentaje 4 3 5 3 2 3" xfId="4452"/>
    <cellStyle name="Porcentaje 4 3 5 3 2 4" xfId="2754"/>
    <cellStyle name="Porcentaje 4 3 5 3 3" xfId="1757"/>
    <cellStyle name="Porcentaje 4 3 5 3 3 2" xfId="5155"/>
    <cellStyle name="Porcentaje 4 3 5 3 3 3" xfId="3457"/>
    <cellStyle name="Porcentaje 4 3 5 3 4" xfId="4311"/>
    <cellStyle name="Porcentaje 4 3 5 3 5" xfId="2613"/>
    <cellStyle name="Porcentaje 4 3 5 4" xfId="663"/>
    <cellStyle name="Porcentaje 4 3 5 4 2" xfId="1518"/>
    <cellStyle name="Porcentaje 4 3 5 4 2 2" xfId="4916"/>
    <cellStyle name="Porcentaje 4 3 5 4 2 3" xfId="3218"/>
    <cellStyle name="Porcentaje 4 3 5 4 3" xfId="4072"/>
    <cellStyle name="Porcentaje 4 3 5 4 4" xfId="2374"/>
    <cellStyle name="Porcentaje 4 3 5 5" xfId="1168"/>
    <cellStyle name="Porcentaje 4 3 5 5 2" xfId="2012"/>
    <cellStyle name="Porcentaje 4 3 5 5 2 2" xfId="5410"/>
    <cellStyle name="Porcentaje 4 3 5 5 2 3" xfId="3712"/>
    <cellStyle name="Porcentaje 4 3 5 5 3" xfId="4566"/>
    <cellStyle name="Porcentaje 4 3 5 5 4" xfId="2868"/>
    <cellStyle name="Porcentaje 4 3 5 6" xfId="1282"/>
    <cellStyle name="Porcentaje 4 3 5 6 2" xfId="4680"/>
    <cellStyle name="Porcentaje 4 3 5 6 3" xfId="2982"/>
    <cellStyle name="Porcentaje 4 3 5 7" xfId="3848"/>
    <cellStyle name="Porcentaje 4 3 5 8" xfId="2138"/>
    <cellStyle name="Porcentaje 4 3 6" xfId="418"/>
    <cellStyle name="Porcentaje 4 3 6 2" xfId="695"/>
    <cellStyle name="Porcentaje 4 3 6 2 2" xfId="1542"/>
    <cellStyle name="Porcentaje 4 3 6 2 2 2" xfId="4940"/>
    <cellStyle name="Porcentaje 4 3 6 2 2 3" xfId="3242"/>
    <cellStyle name="Porcentaje 4 3 6 2 3" xfId="4096"/>
    <cellStyle name="Porcentaje 4 3 6 2 4" xfId="2398"/>
    <cellStyle name="Porcentaje 4 3 6 3" xfId="1304"/>
    <cellStyle name="Porcentaje 4 3 6 3 2" xfId="4702"/>
    <cellStyle name="Porcentaje 4 3 6 3 3" xfId="3004"/>
    <cellStyle name="Porcentaje 4 3 6 4" xfId="3870"/>
    <cellStyle name="Porcentaje 4 3 6 5" xfId="2160"/>
    <cellStyle name="Porcentaje 4 3 7" xfId="820"/>
    <cellStyle name="Porcentaje 4 3 7 2" xfId="964"/>
    <cellStyle name="Porcentaje 4 3 7 2 2" xfId="1808"/>
    <cellStyle name="Porcentaje 4 3 7 2 2 2" xfId="5206"/>
    <cellStyle name="Porcentaje 4 3 7 2 2 3" xfId="3508"/>
    <cellStyle name="Porcentaje 4 3 7 2 3" xfId="4362"/>
    <cellStyle name="Porcentaje 4 3 7 2 4" xfId="2664"/>
    <cellStyle name="Porcentaje 4 3 7 3" xfId="1667"/>
    <cellStyle name="Porcentaje 4 3 7 3 2" xfId="5065"/>
    <cellStyle name="Porcentaje 4 3 7 3 3" xfId="3367"/>
    <cellStyle name="Porcentaje 4 3 7 4" xfId="4221"/>
    <cellStyle name="Porcentaje 4 3 7 5" xfId="2523"/>
    <cellStyle name="Porcentaje 4 3 8" xfId="573"/>
    <cellStyle name="Porcentaje 4 3 8 2" xfId="1428"/>
    <cellStyle name="Porcentaje 4 3 8 2 2" xfId="4826"/>
    <cellStyle name="Porcentaje 4 3 8 2 3" xfId="3128"/>
    <cellStyle name="Porcentaje 4 3 8 3" xfId="3982"/>
    <cellStyle name="Porcentaje 4 3 8 4" xfId="2284"/>
    <cellStyle name="Porcentaje 4 3 9" xfId="1078"/>
    <cellStyle name="Porcentaje 4 3 9 2" xfId="1922"/>
    <cellStyle name="Porcentaje 4 3 9 2 2" xfId="5320"/>
    <cellStyle name="Porcentaje 4 3 9 2 3" xfId="3622"/>
    <cellStyle name="Porcentaje 4 3 9 3" xfId="4476"/>
    <cellStyle name="Porcentaje 4 3 9 4" xfId="2778"/>
    <cellStyle name="Porcentaje 4 4" xfId="310"/>
    <cellStyle name="Porcentaje 4 4 2" xfId="431"/>
    <cellStyle name="Porcentaje 4 4 2 2" xfId="708"/>
    <cellStyle name="Porcentaje 4 4 2 2 2" xfId="1555"/>
    <cellStyle name="Porcentaje 4 4 2 2 2 2" xfId="4953"/>
    <cellStyle name="Porcentaje 4 4 2 2 2 3" xfId="3255"/>
    <cellStyle name="Porcentaje 4 4 2 2 3" xfId="4109"/>
    <cellStyle name="Porcentaje 4 4 2 2 4" xfId="2411"/>
    <cellStyle name="Porcentaje 4 4 2 3" xfId="1317"/>
    <cellStyle name="Porcentaje 4 4 2 3 2" xfId="4715"/>
    <cellStyle name="Porcentaje 4 4 2 3 3" xfId="3017"/>
    <cellStyle name="Porcentaje 4 4 2 4" xfId="3883"/>
    <cellStyle name="Porcentaje 4 4 2 5" xfId="2173"/>
    <cellStyle name="Porcentaje 4 4 3" xfId="833"/>
    <cellStyle name="Porcentaje 4 4 3 2" xfId="977"/>
    <cellStyle name="Porcentaje 4 4 3 2 2" xfId="1821"/>
    <cellStyle name="Porcentaje 4 4 3 2 2 2" xfId="5219"/>
    <cellStyle name="Porcentaje 4 4 3 2 2 3" xfId="3521"/>
    <cellStyle name="Porcentaje 4 4 3 2 3" xfId="4375"/>
    <cellStyle name="Porcentaje 4 4 3 2 4" xfId="2677"/>
    <cellStyle name="Porcentaje 4 4 3 3" xfId="1680"/>
    <cellStyle name="Porcentaje 4 4 3 3 2" xfId="5078"/>
    <cellStyle name="Porcentaje 4 4 3 3 3" xfId="3380"/>
    <cellStyle name="Porcentaje 4 4 3 4" xfId="4234"/>
    <cellStyle name="Porcentaje 4 4 3 5" xfId="2536"/>
    <cellStyle name="Porcentaje 4 4 4" xfId="586"/>
    <cellStyle name="Porcentaje 4 4 4 2" xfId="1441"/>
    <cellStyle name="Porcentaje 4 4 4 2 2" xfId="4839"/>
    <cellStyle name="Porcentaje 4 4 4 2 3" xfId="3141"/>
    <cellStyle name="Porcentaje 4 4 4 3" xfId="3995"/>
    <cellStyle name="Porcentaje 4 4 4 4" xfId="2297"/>
    <cellStyle name="Porcentaje 4 4 5" xfId="1091"/>
    <cellStyle name="Porcentaje 4 4 5 2" xfId="1935"/>
    <cellStyle name="Porcentaje 4 4 5 2 2" xfId="5333"/>
    <cellStyle name="Porcentaje 4 4 5 2 3" xfId="3635"/>
    <cellStyle name="Porcentaje 4 4 5 3" xfId="4489"/>
    <cellStyle name="Porcentaje 4 4 5 4" xfId="2791"/>
    <cellStyle name="Porcentaje 4 4 6" xfId="1205"/>
    <cellStyle name="Porcentaje 4 4 6 2" xfId="4603"/>
    <cellStyle name="Porcentaje 4 4 6 3" xfId="2905"/>
    <cellStyle name="Porcentaje 4 4 7" xfId="3771"/>
    <cellStyle name="Porcentaje 4 4 8" xfId="2061"/>
    <cellStyle name="Porcentaje 4 5" xfId="334"/>
    <cellStyle name="Porcentaje 4 5 2" xfId="453"/>
    <cellStyle name="Porcentaje 4 5 2 2" xfId="730"/>
    <cellStyle name="Porcentaje 4 5 2 2 2" xfId="1577"/>
    <cellStyle name="Porcentaje 4 5 2 2 2 2" xfId="4975"/>
    <cellStyle name="Porcentaje 4 5 2 2 2 3" xfId="3277"/>
    <cellStyle name="Porcentaje 4 5 2 2 3" xfId="4131"/>
    <cellStyle name="Porcentaje 4 5 2 2 4" xfId="2433"/>
    <cellStyle name="Porcentaje 4 5 2 3" xfId="1339"/>
    <cellStyle name="Porcentaje 4 5 2 3 2" xfId="4737"/>
    <cellStyle name="Porcentaje 4 5 2 3 3" xfId="3039"/>
    <cellStyle name="Porcentaje 4 5 2 4" xfId="3905"/>
    <cellStyle name="Porcentaje 4 5 2 5" xfId="2195"/>
    <cellStyle name="Porcentaje 4 5 3" xfId="855"/>
    <cellStyle name="Porcentaje 4 5 3 2" xfId="999"/>
    <cellStyle name="Porcentaje 4 5 3 2 2" xfId="1843"/>
    <cellStyle name="Porcentaje 4 5 3 2 2 2" xfId="5241"/>
    <cellStyle name="Porcentaje 4 5 3 2 2 3" xfId="3543"/>
    <cellStyle name="Porcentaje 4 5 3 2 3" xfId="4397"/>
    <cellStyle name="Porcentaje 4 5 3 2 4" xfId="2699"/>
    <cellStyle name="Porcentaje 4 5 3 3" xfId="1702"/>
    <cellStyle name="Porcentaje 4 5 3 3 2" xfId="5100"/>
    <cellStyle name="Porcentaje 4 5 3 3 3" xfId="3402"/>
    <cellStyle name="Porcentaje 4 5 3 4" xfId="4256"/>
    <cellStyle name="Porcentaje 4 5 3 5" xfId="2558"/>
    <cellStyle name="Porcentaje 4 5 4" xfId="608"/>
    <cellStyle name="Porcentaje 4 5 4 2" xfId="1463"/>
    <cellStyle name="Porcentaje 4 5 4 2 2" xfId="4861"/>
    <cellStyle name="Porcentaje 4 5 4 2 3" xfId="3163"/>
    <cellStyle name="Porcentaje 4 5 4 3" xfId="4017"/>
    <cellStyle name="Porcentaje 4 5 4 4" xfId="2319"/>
    <cellStyle name="Porcentaje 4 5 5" xfId="1113"/>
    <cellStyle name="Porcentaje 4 5 5 2" xfId="1957"/>
    <cellStyle name="Porcentaje 4 5 5 2 2" xfId="5355"/>
    <cellStyle name="Porcentaje 4 5 5 2 3" xfId="3657"/>
    <cellStyle name="Porcentaje 4 5 5 3" xfId="4511"/>
    <cellStyle name="Porcentaje 4 5 5 4" xfId="2813"/>
    <cellStyle name="Porcentaje 4 5 6" xfId="1227"/>
    <cellStyle name="Porcentaje 4 5 6 2" xfId="4625"/>
    <cellStyle name="Porcentaje 4 5 6 3" xfId="2927"/>
    <cellStyle name="Porcentaje 4 5 7" xfId="3793"/>
    <cellStyle name="Porcentaje 4 5 8" xfId="2083"/>
    <cellStyle name="Porcentaje 4 6" xfId="356"/>
    <cellStyle name="Porcentaje 4 6 2" xfId="475"/>
    <cellStyle name="Porcentaje 4 6 2 2" xfId="752"/>
    <cellStyle name="Porcentaje 4 6 2 2 2" xfId="1599"/>
    <cellStyle name="Porcentaje 4 6 2 2 2 2" xfId="4997"/>
    <cellStyle name="Porcentaje 4 6 2 2 2 3" xfId="3299"/>
    <cellStyle name="Porcentaje 4 6 2 2 3" xfId="4153"/>
    <cellStyle name="Porcentaje 4 6 2 2 4" xfId="2455"/>
    <cellStyle name="Porcentaje 4 6 2 3" xfId="1361"/>
    <cellStyle name="Porcentaje 4 6 2 3 2" xfId="4759"/>
    <cellStyle name="Porcentaje 4 6 2 3 3" xfId="3061"/>
    <cellStyle name="Porcentaje 4 6 2 4" xfId="3927"/>
    <cellStyle name="Porcentaje 4 6 2 5" xfId="2217"/>
    <cellStyle name="Porcentaje 4 6 3" xfId="877"/>
    <cellStyle name="Porcentaje 4 6 3 2" xfId="1021"/>
    <cellStyle name="Porcentaje 4 6 3 2 2" xfId="1865"/>
    <cellStyle name="Porcentaje 4 6 3 2 2 2" xfId="5263"/>
    <cellStyle name="Porcentaje 4 6 3 2 2 3" xfId="3565"/>
    <cellStyle name="Porcentaje 4 6 3 2 3" xfId="4419"/>
    <cellStyle name="Porcentaje 4 6 3 2 4" xfId="2721"/>
    <cellStyle name="Porcentaje 4 6 3 3" xfId="1724"/>
    <cellStyle name="Porcentaje 4 6 3 3 2" xfId="5122"/>
    <cellStyle name="Porcentaje 4 6 3 3 3" xfId="3424"/>
    <cellStyle name="Porcentaje 4 6 3 4" xfId="4278"/>
    <cellStyle name="Porcentaje 4 6 3 5" xfId="2580"/>
    <cellStyle name="Porcentaje 4 6 4" xfId="630"/>
    <cellStyle name="Porcentaje 4 6 4 2" xfId="1485"/>
    <cellStyle name="Porcentaje 4 6 4 2 2" xfId="4883"/>
    <cellStyle name="Porcentaje 4 6 4 2 3" xfId="3185"/>
    <cellStyle name="Porcentaje 4 6 4 3" xfId="4039"/>
    <cellStyle name="Porcentaje 4 6 4 4" xfId="2341"/>
    <cellStyle name="Porcentaje 4 6 5" xfId="1135"/>
    <cellStyle name="Porcentaje 4 6 5 2" xfId="1979"/>
    <cellStyle name="Porcentaje 4 6 5 2 2" xfId="5377"/>
    <cellStyle name="Porcentaje 4 6 5 2 3" xfId="3679"/>
    <cellStyle name="Porcentaje 4 6 5 3" xfId="4533"/>
    <cellStyle name="Porcentaje 4 6 5 4" xfId="2835"/>
    <cellStyle name="Porcentaje 4 6 6" xfId="1249"/>
    <cellStyle name="Porcentaje 4 6 6 2" xfId="4647"/>
    <cellStyle name="Porcentaje 4 6 6 3" xfId="2949"/>
    <cellStyle name="Porcentaje 4 6 7" xfId="3815"/>
    <cellStyle name="Porcentaje 4 6 8" xfId="2105"/>
    <cellStyle name="Porcentaje 4 7" xfId="378"/>
    <cellStyle name="Porcentaje 4 7 2" xfId="497"/>
    <cellStyle name="Porcentaje 4 7 2 2" xfId="774"/>
    <cellStyle name="Porcentaje 4 7 2 2 2" xfId="1621"/>
    <cellStyle name="Porcentaje 4 7 2 2 2 2" xfId="5019"/>
    <cellStyle name="Porcentaje 4 7 2 2 2 3" xfId="3321"/>
    <cellStyle name="Porcentaje 4 7 2 2 3" xfId="4175"/>
    <cellStyle name="Porcentaje 4 7 2 2 4" xfId="2477"/>
    <cellStyle name="Porcentaje 4 7 2 3" xfId="1383"/>
    <cellStyle name="Porcentaje 4 7 2 3 2" xfId="4781"/>
    <cellStyle name="Porcentaje 4 7 2 3 3" xfId="3083"/>
    <cellStyle name="Porcentaje 4 7 2 4" xfId="3949"/>
    <cellStyle name="Porcentaje 4 7 2 5" xfId="2239"/>
    <cellStyle name="Porcentaje 4 7 3" xfId="899"/>
    <cellStyle name="Porcentaje 4 7 3 2" xfId="1043"/>
    <cellStyle name="Porcentaje 4 7 3 2 2" xfId="1887"/>
    <cellStyle name="Porcentaje 4 7 3 2 2 2" xfId="5285"/>
    <cellStyle name="Porcentaje 4 7 3 2 2 3" xfId="3587"/>
    <cellStyle name="Porcentaje 4 7 3 2 3" xfId="4441"/>
    <cellStyle name="Porcentaje 4 7 3 2 4" xfId="2743"/>
    <cellStyle name="Porcentaje 4 7 3 3" xfId="1746"/>
    <cellStyle name="Porcentaje 4 7 3 3 2" xfId="5144"/>
    <cellStyle name="Porcentaje 4 7 3 3 3" xfId="3446"/>
    <cellStyle name="Porcentaje 4 7 3 4" xfId="4300"/>
    <cellStyle name="Porcentaje 4 7 3 5" xfId="2602"/>
    <cellStyle name="Porcentaje 4 7 4" xfId="652"/>
    <cellStyle name="Porcentaje 4 7 4 2" xfId="1507"/>
    <cellStyle name="Porcentaje 4 7 4 2 2" xfId="4905"/>
    <cellStyle name="Porcentaje 4 7 4 2 3" xfId="3207"/>
    <cellStyle name="Porcentaje 4 7 4 3" xfId="4061"/>
    <cellStyle name="Porcentaje 4 7 4 4" xfId="2363"/>
    <cellStyle name="Porcentaje 4 7 5" xfId="1157"/>
    <cellStyle name="Porcentaje 4 7 5 2" xfId="2001"/>
    <cellStyle name="Porcentaje 4 7 5 2 2" xfId="5399"/>
    <cellStyle name="Porcentaje 4 7 5 2 3" xfId="3701"/>
    <cellStyle name="Porcentaje 4 7 5 3" xfId="4555"/>
    <cellStyle name="Porcentaje 4 7 5 4" xfId="2857"/>
    <cellStyle name="Porcentaje 4 7 6" xfId="1271"/>
    <cellStyle name="Porcentaje 4 7 6 2" xfId="4669"/>
    <cellStyle name="Porcentaje 4 7 6 3" xfId="2971"/>
    <cellStyle name="Porcentaje 4 7 7" xfId="3837"/>
    <cellStyle name="Porcentaje 4 7 8" xfId="2127"/>
    <cellStyle name="Porcentaje 4 8" xfId="407"/>
    <cellStyle name="Porcentaje 4 8 2" xfId="683"/>
    <cellStyle name="Porcentaje 4 8 2 2" xfId="1531"/>
    <cellStyle name="Porcentaje 4 8 2 2 2" xfId="4929"/>
    <cellStyle name="Porcentaje 4 8 2 2 3" xfId="3231"/>
    <cellStyle name="Porcentaje 4 8 2 3" xfId="4085"/>
    <cellStyle name="Porcentaje 4 8 2 4" xfId="2387"/>
    <cellStyle name="Porcentaje 4 8 3" xfId="1293"/>
    <cellStyle name="Porcentaje 4 8 3 2" xfId="4691"/>
    <cellStyle name="Porcentaje 4 8 3 3" xfId="2993"/>
    <cellStyle name="Porcentaje 4 8 4" xfId="3859"/>
    <cellStyle name="Porcentaje 4 8 5" xfId="2149"/>
    <cellStyle name="Porcentaje 4 9" xfId="809"/>
    <cellStyle name="Porcentaje 4 9 2" xfId="953"/>
    <cellStyle name="Porcentaje 4 9 2 2" xfId="1797"/>
    <cellStyle name="Porcentaje 4 9 2 2 2" xfId="5195"/>
    <cellStyle name="Porcentaje 4 9 2 2 3" xfId="3497"/>
    <cellStyle name="Porcentaje 4 9 2 3" xfId="4351"/>
    <cellStyle name="Porcentaje 4 9 2 4" xfId="2653"/>
    <cellStyle name="Porcentaje 4 9 3" xfId="1656"/>
    <cellStyle name="Porcentaje 4 9 3 2" xfId="5054"/>
    <cellStyle name="Porcentaje 4 9 3 3" xfId="3356"/>
    <cellStyle name="Porcentaje 4 9 4" xfId="4210"/>
    <cellStyle name="Porcentaje 4 9 5" xfId="2512"/>
    <cellStyle name="Porcentaje 5" xfId="118"/>
    <cellStyle name="Porcentaje 5 2" xfId="220"/>
    <cellStyle name="Porcentaje 5 3" xfId="679"/>
    <cellStyle name="Porcentaje 6" xfId="205"/>
    <cellStyle name="Porcentaje 7" xfId="230"/>
    <cellStyle name="Porcentaje 8" xfId="233"/>
    <cellStyle name="Porcentual 2" xfId="133"/>
    <cellStyle name="Salida" xfId="46" builtinId="21" customBuiltin="1"/>
    <cellStyle name="Salida 2" xfId="108"/>
    <cellStyle name="Salida 3" xfId="206"/>
    <cellStyle name="Salida 4" xfId="524"/>
    <cellStyle name="Texto de advertencia" xfId="47" builtinId="11" customBuiltin="1"/>
    <cellStyle name="Texto de advertencia 2" xfId="109"/>
    <cellStyle name="Texto de advertencia 3" xfId="207"/>
    <cellStyle name="Texto de advertencia 4" xfId="528"/>
    <cellStyle name="Texto explicativo" xfId="48" builtinId="53" customBuiltin="1"/>
    <cellStyle name="Texto explicativo 2" xfId="110"/>
    <cellStyle name="Texto explicativo 3" xfId="208"/>
    <cellStyle name="Texto explicativo 4" xfId="529"/>
    <cellStyle name="Título" xfId="49" builtinId="15" customBuiltin="1"/>
    <cellStyle name="Título 1" xfId="50" builtinId="16" customBuiltin="1"/>
    <cellStyle name="Título 1 2" xfId="111"/>
    <cellStyle name="Título 1 3" xfId="210"/>
    <cellStyle name="Título 1 4" xfId="516"/>
    <cellStyle name="Título 2" xfId="51" builtinId="17" customBuiltin="1"/>
    <cellStyle name="Título 2 2" xfId="112"/>
    <cellStyle name="Título 2 3" xfId="211"/>
    <cellStyle name="Título 2 4" xfId="517"/>
    <cellStyle name="Título 3" xfId="52" builtinId="18" customBuiltin="1"/>
    <cellStyle name="Título 3 2" xfId="113"/>
    <cellStyle name="Título 3 3" xfId="212"/>
    <cellStyle name="Título 3 4" xfId="518"/>
    <cellStyle name="Título 4" xfId="114"/>
    <cellStyle name="Título 5" xfId="209"/>
    <cellStyle name="Título 6" xfId="515"/>
    <cellStyle name="Total" xfId="53" builtinId="25" customBuiltin="1"/>
    <cellStyle name="Total 2" xfId="115"/>
    <cellStyle name="Total 3" xfId="213"/>
    <cellStyle name="Total 4" xfId="5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 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03341048683069E-2"/>
          <c:y val="6.941445955619184E-2"/>
          <c:w val="0.84222073656461172"/>
          <c:h val="0.80918014793605342"/>
        </c:manualLayout>
      </c:layout>
      <c:barChart>
        <c:barDir val="col"/>
        <c:grouping val="clustered"/>
        <c:varyColors val="0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998860417649322E-2"/>
                  <c:y val="4.3711789658011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659579173129468E-2"/>
                  <c:y val="3.9463417314177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85588018843462E-2"/>
                  <c:y val="4.1623410175070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150460611945627E-2"/>
                  <c:y val="3.9750347189913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79085793003008E-2"/>
                  <c:y val="4.191049883878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516598943914769E-2"/>
                  <c:y val="5.1993535423851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177154901916195E-2"/>
                  <c:y val="5.192176325792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60906376115442E-2"/>
                  <c:y val="3.88177853967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829463991607398E-2"/>
                  <c:y val="5.2065307589779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115241263096017E-2"/>
                  <c:y val="1.5165538964090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582472768287889E-2"/>
                  <c:y val="8.2223456651020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138009330555259E-2"/>
                  <c:y val="9.3794508100017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3357816228254776E-4"/>
                  <c:y val="5.39407472926987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4737051761390059E-3"/>
                  <c:y val="1.9015744466489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920270002571269E-3"/>
                  <c:y val="-1.374577920026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4.3405128987141989E-3"/>
                  <c:y val="-5.7529048082293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5319659600651088E-3"/>
                  <c:y val="-3.37232782671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RESUMEN!$B$41:$B$54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RESUMEN!$C$41:$C$54</c:f>
              <c:numCache>
                <c:formatCode>_ * #,##0_ ;_ * \-#,##0_ ;_ * "-"??_ ;_ @_ </c:formatCode>
                <c:ptCount val="14"/>
                <c:pt idx="0">
                  <c:v>249021</c:v>
                </c:pt>
                <c:pt idx="1">
                  <c:v>282492</c:v>
                </c:pt>
                <c:pt idx="2">
                  <c:v>364153</c:v>
                </c:pt>
                <c:pt idx="3">
                  <c:v>408241</c:v>
                </c:pt>
                <c:pt idx="4">
                  <c:v>514020</c:v>
                </c:pt>
                <c:pt idx="5">
                  <c:v>823483</c:v>
                </c:pt>
                <c:pt idx="6">
                  <c:v>1151906</c:v>
                </c:pt>
                <c:pt idx="7">
                  <c:v>1309605</c:v>
                </c:pt>
                <c:pt idx="8">
                  <c:v>1839634</c:v>
                </c:pt>
                <c:pt idx="9">
                  <c:v>3998362</c:v>
                </c:pt>
                <c:pt idx="10">
                  <c:v>5403833</c:v>
                </c:pt>
                <c:pt idx="11">
                  <c:v>8982014</c:v>
                </c:pt>
                <c:pt idx="12">
                  <c:v>10472057</c:v>
                </c:pt>
                <c:pt idx="13">
                  <c:v>11508899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30208"/>
        <c:axId val="77936256"/>
      </c:barChart>
      <c:lineChart>
        <c:grouping val="standard"/>
        <c:varyColors val="0"/>
        <c:ser>
          <c:idx val="1"/>
          <c:order val="1"/>
          <c:spPr>
            <a:ln w="31750">
              <a:solidFill>
                <a:srgbClr val="92D050"/>
              </a:solidFill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00525403162787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8651575644793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88442076955371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2540316278787E-2"/>
                  <c:y val="-3.13253019972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4868767526391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8108595940798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08933273572447E-2"/>
                  <c:y val="-2.2971888131344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40982393234158E-2"/>
                  <c:y val="-2.088353466485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471105192388423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9510022785613334E-2"/>
                  <c:y val="-3.46475752558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572495745724091E-2"/>
                  <c:y val="-4.133989302774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3551610671374163E-2"/>
                  <c:y val="-2.214268670961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20385913299299E-2"/>
                  <c:y val="-4.7975190695716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5717732615428129E-2"/>
                  <c:y val="-2.693344076988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909747416476315E-2"/>
                  <c:y val="-3.965623158318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41378838928684E-2"/>
                  <c:y val="-3.1276897023453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1650846043378688E-2"/>
                  <c:y val="-3.792575216990021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chemeClr val="tx1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/>
                      <a:t>72.67%</a:t>
                    </a:r>
                  </a:p>
                </c:rich>
              </c:tx>
              <c:numFmt formatCode="0.0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RESUMEN!$B$41:$B$54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RESUMEN!$E$41:$E$54</c:f>
              <c:numCache>
                <c:formatCode>0.00%</c:formatCode>
                <c:ptCount val="14"/>
                <c:pt idx="0">
                  <c:v>1.995372728231358E-2</c:v>
                </c:pt>
                <c:pt idx="1">
                  <c:v>2.2312461021198781E-2</c:v>
                </c:pt>
                <c:pt idx="2">
                  <c:v>2.8355132435247815E-2</c:v>
                </c:pt>
                <c:pt idx="3">
                  <c:v>3.1338329306662659E-2</c:v>
                </c:pt>
                <c:pt idx="4">
                  <c:v>3.8896446327376231E-2</c:v>
                </c:pt>
                <c:pt idx="5">
                  <c:v>6.1416051436911694E-2</c:v>
                </c:pt>
                <c:pt idx="6">
                  <c:v>8.4664824517464835E-2</c:v>
                </c:pt>
                <c:pt idx="7">
                  <c:v>9.4863889020684031E-2</c:v>
                </c:pt>
                <c:pt idx="8">
                  <c:v>0.13135130476716597</c:v>
                </c:pt>
                <c:pt idx="9">
                  <c:v>0.27606326344207294</c:v>
                </c:pt>
                <c:pt idx="10">
                  <c:v>0.36596639005461695</c:v>
                </c:pt>
                <c:pt idx="11">
                  <c:v>0.57870173474304731</c:v>
                </c:pt>
                <c:pt idx="12">
                  <c:v>0.66384935823701541</c:v>
                </c:pt>
                <c:pt idx="13">
                  <c:v>0.7266669604761431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30720"/>
        <c:axId val="77936832"/>
      </c:lineChart>
      <c:catAx>
        <c:axId val="1072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7936256"/>
        <c:crosses val="autoZero"/>
        <c:auto val="1"/>
        <c:lblAlgn val="ctr"/>
        <c:lblOffset val="100"/>
        <c:noMultiLvlLbl val="0"/>
      </c:catAx>
      <c:valAx>
        <c:axId val="7793625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7230208"/>
        <c:crosses val="autoZero"/>
        <c:crossBetween val="between"/>
      </c:valAx>
      <c:catAx>
        <c:axId val="10723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936832"/>
        <c:crosses val="autoZero"/>
        <c:auto val="1"/>
        <c:lblAlgn val="ctr"/>
        <c:lblOffset val="100"/>
        <c:noMultiLvlLbl val="0"/>
      </c:catAx>
      <c:valAx>
        <c:axId val="779368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7230720"/>
        <c:crosses val="max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237372963998743"/>
          <c:y val="0.26890331498531339"/>
          <c:w val="0.31182261471373818"/>
          <c:h val="5.864701865244897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5563048451279E-2"/>
          <c:y val="0.11363018626588856"/>
          <c:w val="0.90402246369690353"/>
          <c:h val="0.70007062955908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 E.P</c:v>
                </c:pt>
                <c:pt idx="7">
                  <c:v>LEVEL 3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40039.06</c:v>
                </c:pt>
                <c:pt idx="2">
                  <c:v>13768.08</c:v>
                </c:pt>
                <c:pt idx="3">
                  <c:v>5644.12</c:v>
                </c:pt>
                <c:pt idx="4">
                  <c:v>12314</c:v>
                </c:pt>
                <c:pt idx="5">
                  <c:v>8999.57</c:v>
                </c:pt>
                <c:pt idx="6">
                  <c:v>5761.72</c:v>
                </c:pt>
                <c:pt idx="7">
                  <c:v>2441.41</c:v>
                </c:pt>
                <c:pt idx="8">
                  <c:v>1677</c:v>
                </c:pt>
                <c:pt idx="9">
                  <c:v>2747.51</c:v>
                </c:pt>
                <c:pt idx="10">
                  <c:v>2048</c:v>
                </c:pt>
                <c:pt idx="11">
                  <c:v>10045.98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80832"/>
        <c:axId val="125489664"/>
      </c:barChart>
      <c:catAx>
        <c:axId val="125880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520000" vert="horz" anchor="ctr" anchorCtr="1"/>
          <a:lstStyle/>
          <a:p>
            <a:pPr>
              <a:defRPr sz="1100"/>
            </a:pPr>
            <a:endParaRPr lang="es-EC"/>
          </a:p>
        </c:txPr>
        <c:crossAx val="125489664"/>
        <c:crosses val="autoZero"/>
        <c:auto val="1"/>
        <c:lblAlgn val="ctr"/>
        <c:lblOffset val="100"/>
        <c:noMultiLvlLbl val="0"/>
      </c:catAx>
      <c:valAx>
        <c:axId val="12548966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C"/>
          </a:p>
        </c:txPr>
        <c:crossAx val="125880832"/>
        <c:crosses val="autoZero"/>
        <c:crossBetween val="between"/>
      </c:valAx>
    </c:plotArea>
    <c:plotVisOnly val="1"/>
    <c:dispBlanksAs val="gap"/>
    <c:showDLblsOverMax val="0"/>
  </c:chart>
  <c:spPr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ABONADOS DE INTERNET A TRAVÉS DE ACCESO FIJO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'!$E$343:$E$366</c:f>
              <c:numCache>
                <c:formatCode>_ * #,##0_ ;_ * \-#,##0_ ;_ * "-"??_ ;_ @_ </c:formatCode>
                <c:ptCount val="24"/>
                <c:pt idx="0">
                  <c:v>69980</c:v>
                </c:pt>
                <c:pt idx="1">
                  <c:v>5209</c:v>
                </c:pt>
                <c:pt idx="2">
                  <c:v>9361</c:v>
                </c:pt>
                <c:pt idx="3">
                  <c:v>6041</c:v>
                </c:pt>
                <c:pt idx="4">
                  <c:v>22067</c:v>
                </c:pt>
                <c:pt idx="5">
                  <c:v>14735</c:v>
                </c:pt>
                <c:pt idx="6">
                  <c:v>27312</c:v>
                </c:pt>
                <c:pt idx="7">
                  <c:v>17007</c:v>
                </c:pt>
                <c:pt idx="8">
                  <c:v>2238</c:v>
                </c:pt>
                <c:pt idx="9">
                  <c:v>235508</c:v>
                </c:pt>
                <c:pt idx="10">
                  <c:v>21299</c:v>
                </c:pt>
                <c:pt idx="11">
                  <c:v>22967</c:v>
                </c:pt>
                <c:pt idx="12">
                  <c:v>17753</c:v>
                </c:pt>
                <c:pt idx="13">
                  <c:v>40671</c:v>
                </c:pt>
                <c:pt idx="14">
                  <c:v>5231</c:v>
                </c:pt>
                <c:pt idx="15">
                  <c:v>4612</c:v>
                </c:pt>
                <c:pt idx="16">
                  <c:v>5254</c:v>
                </c:pt>
                <c:pt idx="17">
                  <c:v>5566</c:v>
                </c:pt>
                <c:pt idx="18">
                  <c:v>341770</c:v>
                </c:pt>
                <c:pt idx="19">
                  <c:v>9271</c:v>
                </c:pt>
                <c:pt idx="20">
                  <c:v>18118</c:v>
                </c:pt>
                <c:pt idx="21">
                  <c:v>5346</c:v>
                </c:pt>
                <c:pt idx="22">
                  <c:v>30645</c:v>
                </c:pt>
                <c:pt idx="23">
                  <c:v>3473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3856"/>
        <c:axId val="107385920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/>
              </a:solidFill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4"/>
              <c:pt idx="0">
                <c:v>LOS RIOS</c:v>
              </c:pt>
              <c:pt idx="1">
                <c:v>ESMERALDAS</c:v>
              </c:pt>
              <c:pt idx="2">
                <c:v>COTOPAXI</c:v>
              </c:pt>
              <c:pt idx="3">
                <c:v>SUCUMBIOS</c:v>
              </c:pt>
              <c:pt idx="4">
                <c:v>BOLIVAR</c:v>
              </c:pt>
              <c:pt idx="5">
                <c:v>MANABI</c:v>
              </c:pt>
              <c:pt idx="6">
                <c:v>SANTA ELENA</c:v>
              </c:pt>
              <c:pt idx="7">
                <c:v>MORONA SANTIAGO</c:v>
              </c:pt>
              <c:pt idx="8">
                <c:v>ORELLANA</c:v>
              </c:pt>
              <c:pt idx="9">
                <c:v>ZAMORA CHINCHIPE</c:v>
              </c:pt>
              <c:pt idx="10">
                <c:v>CARCHI</c:v>
              </c:pt>
              <c:pt idx="11">
                <c:v>AZUAY</c:v>
              </c:pt>
              <c:pt idx="12">
                <c:v>CAÑAR</c:v>
              </c:pt>
              <c:pt idx="13">
                <c:v>NAPO</c:v>
              </c:pt>
              <c:pt idx="14">
                <c:v>IMBABURA</c:v>
              </c:pt>
              <c:pt idx="15">
                <c:v>SANTO DOMINGO</c:v>
              </c:pt>
              <c:pt idx="16">
                <c:v>CHIMBORAZO</c:v>
              </c:pt>
              <c:pt idx="17">
                <c:v>EL ORO</c:v>
              </c:pt>
              <c:pt idx="18">
                <c:v>LOJA</c:v>
              </c:pt>
              <c:pt idx="19">
                <c:v>TUNGURAHUA</c:v>
              </c:pt>
              <c:pt idx="20">
                <c:v>GUAYAS</c:v>
              </c:pt>
              <c:pt idx="21">
                <c:v>PASTAZA</c:v>
              </c:pt>
              <c:pt idx="22">
                <c:v>GALAPAGOS</c:v>
              </c:pt>
              <c:pt idx="23">
                <c:v>PICHINCHA</c:v>
              </c:pt>
            </c:strLit>
          </c:cat>
          <c:val>
            <c:numRef>
              <c:f>'ABONADOS '!$F$343:$F$366</c:f>
              <c:numCache>
                <c:formatCode>0.00%</c:formatCode>
                <c:ptCount val="24"/>
                <c:pt idx="0">
                  <c:v>9.0735700828913024E-2</c:v>
                </c:pt>
                <c:pt idx="1">
                  <c:v>2.6547274432258329E-2</c:v>
                </c:pt>
                <c:pt idx="2">
                  <c:v>3.8069868640448978E-2</c:v>
                </c:pt>
                <c:pt idx="3">
                  <c:v>3.4430873225308203E-2</c:v>
                </c:pt>
                <c:pt idx="4">
                  <c:v>4.5224081254559914E-2</c:v>
                </c:pt>
                <c:pt idx="5">
                  <c:v>3.3529099891004825E-2</c:v>
                </c:pt>
                <c:pt idx="6">
                  <c:v>4.2255743792063122E-2</c:v>
                </c:pt>
                <c:pt idx="7">
                  <c:v>2.9639815332813978E-2</c:v>
                </c:pt>
                <c:pt idx="8">
                  <c:v>8.1491461238757598E-2</c:v>
                </c:pt>
                <c:pt idx="9">
                  <c:v>6.0118890960289439E-2</c:v>
                </c:pt>
                <c:pt idx="10">
                  <c:v>4.9786934640477044E-2</c:v>
                </c:pt>
                <c:pt idx="11">
                  <c:v>4.781255529764445E-2</c:v>
                </c:pt>
                <c:pt idx="12">
                  <c:v>2.1317857383017762E-2</c:v>
                </c:pt>
                <c:pt idx="13">
                  <c:v>2.7939462094425778E-2</c:v>
                </c:pt>
                <c:pt idx="14">
                  <c:v>3.2082773678755207E-2</c:v>
                </c:pt>
                <c:pt idx="15">
                  <c:v>4.08810885077339E-2</c:v>
                </c:pt>
                <c:pt idx="16">
                  <c:v>3.6465852304275403E-2</c:v>
                </c:pt>
                <c:pt idx="17">
                  <c:v>6.0258964143426297E-2</c:v>
                </c:pt>
                <c:pt idx="18">
                  <c:v>0.12235037880754114</c:v>
                </c:pt>
                <c:pt idx="19">
                  <c:v>2.7566910192709682E-2</c:v>
                </c:pt>
                <c:pt idx="20">
                  <c:v>4.5623948669910049E-2</c:v>
                </c:pt>
                <c:pt idx="21">
                  <c:v>2.782751728158574E-2</c:v>
                </c:pt>
                <c:pt idx="22">
                  <c:v>5.6851490438486481E-2</c:v>
                </c:pt>
                <c:pt idx="23">
                  <c:v>3.4454706891933452E-2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55392"/>
        <c:axId val="107386496"/>
      </c:lineChart>
      <c:catAx>
        <c:axId val="11135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7385920"/>
        <c:crosses val="autoZero"/>
        <c:auto val="1"/>
        <c:lblAlgn val="ctr"/>
        <c:lblOffset val="100"/>
        <c:noMultiLvlLbl val="0"/>
      </c:catAx>
      <c:valAx>
        <c:axId val="10738592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1353856"/>
        <c:crosses val="autoZero"/>
        <c:crossBetween val="between"/>
      </c:valAx>
      <c:catAx>
        <c:axId val="11135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7386496"/>
        <c:crosses val="autoZero"/>
        <c:auto val="1"/>
        <c:lblAlgn val="ctr"/>
        <c:lblOffset val="100"/>
        <c:noMultiLvlLbl val="0"/>
      </c:catAx>
      <c:valAx>
        <c:axId val="10738649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1355392"/>
        <c:crosses val="max"/>
        <c:crossBetween val="between"/>
      </c:valAx>
      <c:spPr>
        <a:solidFill>
          <a:schemeClr val="accent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'!$E$479:$E$502</c:f>
              <c:numCache>
                <c:formatCode>_ * #,##0_ ;_ * \-#,##0_ ;_ * "-"??_ ;_ @_ </c:formatCode>
                <c:ptCount val="24"/>
                <c:pt idx="0">
                  <c:v>82297</c:v>
                </c:pt>
                <c:pt idx="1">
                  <c:v>6463</c:v>
                </c:pt>
                <c:pt idx="2">
                  <c:v>11546</c:v>
                </c:pt>
                <c:pt idx="3">
                  <c:v>7609</c:v>
                </c:pt>
                <c:pt idx="4">
                  <c:v>28469</c:v>
                </c:pt>
                <c:pt idx="5">
                  <c:v>18905</c:v>
                </c:pt>
                <c:pt idx="6">
                  <c:v>33437</c:v>
                </c:pt>
                <c:pt idx="7">
                  <c:v>20132</c:v>
                </c:pt>
                <c:pt idx="8">
                  <c:v>2474</c:v>
                </c:pt>
                <c:pt idx="9">
                  <c:v>286557</c:v>
                </c:pt>
                <c:pt idx="10">
                  <c:v>27836</c:v>
                </c:pt>
                <c:pt idx="11">
                  <c:v>27347</c:v>
                </c:pt>
                <c:pt idx="12">
                  <c:v>20832</c:v>
                </c:pt>
                <c:pt idx="13">
                  <c:v>55800</c:v>
                </c:pt>
                <c:pt idx="14">
                  <c:v>6226</c:v>
                </c:pt>
                <c:pt idx="15">
                  <c:v>5969</c:v>
                </c:pt>
                <c:pt idx="16">
                  <c:v>6494</c:v>
                </c:pt>
                <c:pt idx="17">
                  <c:v>6667</c:v>
                </c:pt>
                <c:pt idx="18">
                  <c:v>397673</c:v>
                </c:pt>
                <c:pt idx="19">
                  <c:v>12895</c:v>
                </c:pt>
                <c:pt idx="20">
                  <c:v>24993</c:v>
                </c:pt>
                <c:pt idx="21">
                  <c:v>7382</c:v>
                </c:pt>
                <c:pt idx="22">
                  <c:v>38384</c:v>
                </c:pt>
                <c:pt idx="23">
                  <c:v>4204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57440"/>
        <c:axId val="60571648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4714539232923206E-2"/>
                  <c:y val="-3.998440113558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'ABONADOS '!$F$479:$F$502</c:f>
              <c:numCache>
                <c:formatCode>0.00%</c:formatCode>
                <c:ptCount val="24"/>
                <c:pt idx="0">
                  <c:v>0.10477267765058756</c:v>
                </c:pt>
                <c:pt idx="1">
                  <c:v>3.2609710256442603E-2</c:v>
                </c:pt>
                <c:pt idx="2">
                  <c:v>4.610313510103279E-2</c:v>
                </c:pt>
                <c:pt idx="3">
                  <c:v>4.2975710731502061E-2</c:v>
                </c:pt>
                <c:pt idx="4">
                  <c:v>5.7746626003933071E-2</c:v>
                </c:pt>
                <c:pt idx="5">
                  <c:v>4.2385160149429835E-2</c:v>
                </c:pt>
                <c:pt idx="6">
                  <c:v>5.0992976780024631E-2</c:v>
                </c:pt>
                <c:pt idx="7">
                  <c:v>3.4509342780605898E-2</c:v>
                </c:pt>
                <c:pt idx="8">
                  <c:v>8.7788087930025016E-2</c:v>
                </c:pt>
                <c:pt idx="9">
                  <c:v>7.2019368225494165E-2</c:v>
                </c:pt>
                <c:pt idx="10">
                  <c:v>6.4119891943377971E-2</c:v>
                </c:pt>
                <c:pt idx="11">
                  <c:v>5.6280374928098301E-2</c:v>
                </c:pt>
                <c:pt idx="12">
                  <c:v>2.4661112431387164E-2</c:v>
                </c:pt>
                <c:pt idx="13">
                  <c:v>3.7938066107080191E-2</c:v>
                </c:pt>
                <c:pt idx="14">
                  <c:v>3.7183635258758028E-2</c:v>
                </c:pt>
                <c:pt idx="15">
                  <c:v>5.1693080453797516E-2</c:v>
                </c:pt>
                <c:pt idx="16">
                  <c:v>4.4271210589913533E-2</c:v>
                </c:pt>
                <c:pt idx="17">
                  <c:v>7.0139816733822177E-2</c:v>
                </c:pt>
                <c:pt idx="18">
                  <c:v>0.13956387801597725</c:v>
                </c:pt>
                <c:pt idx="19">
                  <c:v>3.7435188787152129E-2</c:v>
                </c:pt>
                <c:pt idx="20">
                  <c:v>6.170356956371998E-2</c:v>
                </c:pt>
                <c:pt idx="21">
                  <c:v>3.7475267567166237E-2</c:v>
                </c:pt>
                <c:pt idx="22">
                  <c:v>7.0329283743956972E-2</c:v>
                </c:pt>
                <c:pt idx="23">
                  <c:v>4.0690598042418306E-2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78880"/>
        <c:axId val="60572224"/>
      </c:lineChart>
      <c:catAx>
        <c:axId val="11135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0571648"/>
        <c:crosses val="autoZero"/>
        <c:auto val="1"/>
        <c:lblAlgn val="ctr"/>
        <c:lblOffset val="100"/>
        <c:noMultiLvlLbl val="0"/>
      </c:catAx>
      <c:valAx>
        <c:axId val="605716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1357440"/>
        <c:crosses val="autoZero"/>
        <c:crossBetween val="between"/>
      </c:valAx>
      <c:catAx>
        <c:axId val="12517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60572224"/>
        <c:crosses val="autoZero"/>
        <c:auto val="1"/>
        <c:lblAlgn val="ctr"/>
        <c:lblOffset val="100"/>
        <c:noMultiLvlLbl val="0"/>
      </c:catAx>
      <c:valAx>
        <c:axId val="6057222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5178880"/>
        <c:crosses val="max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4738943200165E-2"/>
          <c:y val="8.3690502637013636E-2"/>
          <c:w val="0.8681283989944768"/>
          <c:h val="0.7422516331088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USUARIOS!$E$309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8.7912087912087912E-3"/>
                  <c:y val="-4.3903891741216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652014652014786E-3"/>
                  <c:y val="-1.8154311649016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956043956043956E-3"/>
                  <c:y val="6.265064068201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043494292315879E-17"/>
                  <c:y val="1.0441767332429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12087912087912E-3"/>
                  <c:y val="2.1596165834792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6.0514372163387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304029304029304E-3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304029304029304E-3"/>
                  <c:y val="8.068582955118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723433106370081E-17"/>
                  <c:y val="4.03429147755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186813186813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41766866063685E-2"/>
                  <c:y val="-1.788592719660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956043956043956E-3"/>
                  <c:y val="1.022819953859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73626373626374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8376452943382082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9304029304029304E-3"/>
                  <c:y val="-4.0342914775594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6373626373626374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0794035360964499E-3"/>
                  <c:y val="-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0908655648813234E-2"/>
                  <c:y val="1.2915132960876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537019411035159E-7"/>
                  <c:y val="4.3903891741217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2.2077240344955808E-3"/>
                  <c:y val="-3.2274331820474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USUARIOS!$B$179:$B$202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USUARIOS!$E$445:$E$468</c:f>
              <c:numCache>
                <c:formatCode>_ * #,##0_ ;_ * \-#,##0_ ;_ * "-"??_ ;_ @_ </c:formatCode>
                <c:ptCount val="24"/>
                <c:pt idx="0">
                  <c:v>293418</c:v>
                </c:pt>
                <c:pt idx="1">
                  <c:v>56771</c:v>
                </c:pt>
                <c:pt idx="2">
                  <c:v>75272</c:v>
                </c:pt>
                <c:pt idx="3">
                  <c:v>48475</c:v>
                </c:pt>
                <c:pt idx="4">
                  <c:v>205951</c:v>
                </c:pt>
                <c:pt idx="5">
                  <c:v>140945</c:v>
                </c:pt>
                <c:pt idx="6">
                  <c:v>224295</c:v>
                </c:pt>
                <c:pt idx="7">
                  <c:v>125591</c:v>
                </c:pt>
                <c:pt idx="8">
                  <c:v>21341</c:v>
                </c:pt>
                <c:pt idx="9">
                  <c:v>1893789</c:v>
                </c:pt>
                <c:pt idx="10">
                  <c:v>158082</c:v>
                </c:pt>
                <c:pt idx="11">
                  <c:v>169385</c:v>
                </c:pt>
                <c:pt idx="12">
                  <c:v>134916</c:v>
                </c:pt>
                <c:pt idx="13">
                  <c:v>323126</c:v>
                </c:pt>
                <c:pt idx="14">
                  <c:v>54194</c:v>
                </c:pt>
                <c:pt idx="15">
                  <c:v>52250</c:v>
                </c:pt>
                <c:pt idx="16">
                  <c:v>55528</c:v>
                </c:pt>
                <c:pt idx="17">
                  <c:v>52178</c:v>
                </c:pt>
                <c:pt idx="18">
                  <c:v>2519847</c:v>
                </c:pt>
                <c:pt idx="19">
                  <c:v>87099</c:v>
                </c:pt>
                <c:pt idx="20">
                  <c:v>148229</c:v>
                </c:pt>
                <c:pt idx="21">
                  <c:v>55956</c:v>
                </c:pt>
                <c:pt idx="22">
                  <c:v>256565</c:v>
                </c:pt>
                <c:pt idx="23">
                  <c:v>36337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179904"/>
        <c:axId val="75543040"/>
      </c:barChart>
      <c:lineChart>
        <c:grouping val="standard"/>
        <c:varyColors val="0"/>
        <c:ser>
          <c:idx val="1"/>
          <c:order val="1"/>
          <c:tx>
            <c:strRef>
              <c:f>USUARIOS!$F$309</c:f>
              <c:strCache>
                <c:ptCount val="1"/>
                <c:pt idx="0">
                  <c:v>DENSIDAD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0490368397462821E-2"/>
                  <c:y val="-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57042869641296E-2"/>
                  <c:y val="2.5185101374247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92294717970247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36516589272497E-2"/>
                  <c:y val="2.51851013742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7922471229556E-2"/>
                  <c:y val="-2.727992889362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1388384144288E-2"/>
                  <c:y val="2.518856498954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5015142337976E-2"/>
                  <c:y val="-3.357067894611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12208089323303E-5"/>
                  <c:y val="5.261396572571234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057042869641296E-2"/>
                  <c:y val="-2.936040714962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2397200349956256E-5"/>
                  <c:y val="2.1438129357454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86515756447883E-2"/>
                  <c:y val="2.721857734095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588442076955371E-2"/>
                  <c:y val="-2.92761400282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0145527962850796E-2"/>
                  <c:y val="-1.471178844765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30143347466181E-2"/>
                  <c:y val="-3.1377880594006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1931354734504338E-2"/>
                  <c:y val="-2.30798830089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954466636786223E-2"/>
                  <c:y val="-2.086394251470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77583192778011E-2"/>
                  <c:y val="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0141005451241673E-2"/>
                  <c:y val="-6.1955830988108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8699201061405788E-3"/>
                  <c:y val="2.604818119368966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022585638333668E-2"/>
                  <c:y val="2.30307326585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8652049263072885E-2"/>
                  <c:y val="-2.723061360913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003903358234066E-2"/>
                  <c:y val="2.3006157483330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138116966148452E-2"/>
                  <c:y val="-3.140245576922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085470085470085E-2"/>
                  <c:y val="2.304128843850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USUARIOS!$F$445:$F$468</c:f>
              <c:numCache>
                <c:formatCode>0.00%</c:formatCode>
                <c:ptCount val="24"/>
                <c:pt idx="0">
                  <c:v>0.37355176410902102</c:v>
                </c:pt>
                <c:pt idx="1">
                  <c:v>0.28644373525738864</c:v>
                </c:pt>
                <c:pt idx="2">
                  <c:v>0.3005608163281604</c:v>
                </c:pt>
                <c:pt idx="3">
                  <c:v>0.27378730157833647</c:v>
                </c:pt>
                <c:pt idx="4">
                  <c:v>0.41775177814942638</c:v>
                </c:pt>
                <c:pt idx="5">
                  <c:v>0.31599980942932493</c:v>
                </c:pt>
                <c:pt idx="6">
                  <c:v>0.34206028432202723</c:v>
                </c:pt>
                <c:pt idx="7">
                  <c:v>0.21528228040726582</c:v>
                </c:pt>
                <c:pt idx="8">
                  <c:v>0.75726984014335641</c:v>
                </c:pt>
                <c:pt idx="9">
                  <c:v>0.47595936352066209</c:v>
                </c:pt>
                <c:pt idx="10">
                  <c:v>0.3641399898761703</c:v>
                </c:pt>
                <c:pt idx="11">
                  <c:v>0.3485958718395411</c:v>
                </c:pt>
                <c:pt idx="12">
                  <c:v>0.15971479669705407</c:v>
                </c:pt>
                <c:pt idx="13">
                  <c:v>0.21969131808093895</c:v>
                </c:pt>
                <c:pt idx="14">
                  <c:v>0.32366365711743217</c:v>
                </c:pt>
                <c:pt idx="15">
                  <c:v>0.4524984844548367</c:v>
                </c:pt>
                <c:pt idx="16">
                  <c:v>0.37854816471153657</c:v>
                </c:pt>
                <c:pt idx="17">
                  <c:v>0.54893585683776414</c:v>
                </c:pt>
                <c:pt idx="18">
                  <c:v>0.88434371789617661</c:v>
                </c:pt>
                <c:pt idx="19">
                  <c:v>0.25285517705871763</c:v>
                </c:pt>
                <c:pt idx="20">
                  <c:v>0.36595280329934976</c:v>
                </c:pt>
                <c:pt idx="21">
                  <c:v>0.2840647618515787</c:v>
                </c:pt>
                <c:pt idx="22">
                  <c:v>0.47009255637162156</c:v>
                </c:pt>
                <c:pt idx="23">
                  <c:v>0.35170653212829539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81440"/>
        <c:axId val="75543616"/>
      </c:lineChart>
      <c:catAx>
        <c:axId val="12517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5543040"/>
        <c:crosses val="autoZero"/>
        <c:auto val="1"/>
        <c:lblAlgn val="ctr"/>
        <c:lblOffset val="100"/>
        <c:noMultiLvlLbl val="0"/>
      </c:catAx>
      <c:valAx>
        <c:axId val="7554304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5179904"/>
        <c:crosses val="autoZero"/>
        <c:crossBetween val="between"/>
      </c:valAx>
      <c:catAx>
        <c:axId val="125181440"/>
        <c:scaling>
          <c:orientation val="minMax"/>
        </c:scaling>
        <c:delete val="1"/>
        <c:axPos val="b"/>
        <c:majorTickMark val="out"/>
        <c:minorTickMark val="none"/>
        <c:tickLblPos val="nextTo"/>
        <c:crossAx val="75543616"/>
        <c:crosses val="autoZero"/>
        <c:auto val="1"/>
        <c:lblAlgn val="ctr"/>
        <c:lblOffset val="100"/>
        <c:noMultiLvlLbl val="0"/>
      </c:catAx>
      <c:valAx>
        <c:axId val="7554361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51814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2698737632208"/>
          <c:y val="0.14630365561671563"/>
          <c:w val="0.24726193258596002"/>
          <c:h val="0.12524950838825397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929545956246"/>
          <c:y val="0.23406314423736962"/>
          <c:w val="0.78742354515601209"/>
          <c:h val="0.5280081825392413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9050" h="19050"/>
              <a:bevelB w="19050" h="19050"/>
            </a:sp3d>
          </c:spPr>
          <c:invertIfNegative val="0"/>
          <c:dLbls>
            <c:dLbl>
              <c:idx val="17"/>
              <c:layout>
                <c:manualLayout>
                  <c:x val="2.1975397936389008E-3"/>
                  <c:y val="-1.2528942350094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'NRO. ISPs'!$B$13:$B$42</c:f>
              <c:strCach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mar-13</c:v>
                </c:pt>
                <c:pt idx="16">
                  <c:v>jun-13</c:v>
                </c:pt>
                <c:pt idx="17">
                  <c:v>sep-13</c:v>
                </c:pt>
                <c:pt idx="18">
                  <c:v>dic-13</c:v>
                </c:pt>
                <c:pt idx="19">
                  <c:v>ene-14</c:v>
                </c:pt>
              </c:strCache>
            </c:strRef>
          </c:cat>
          <c:val>
            <c:numRef>
              <c:f>'NRO. ISPs'!$C$13:$C$42</c:f>
              <c:numCache>
                <c:formatCode>General</c:formatCode>
                <c:ptCount val="20"/>
                <c:pt idx="0">
                  <c:v>14</c:v>
                </c:pt>
                <c:pt idx="1">
                  <c:v>18</c:v>
                </c:pt>
                <c:pt idx="2">
                  <c:v>39</c:v>
                </c:pt>
                <c:pt idx="3">
                  <c:v>72</c:v>
                </c:pt>
                <c:pt idx="4">
                  <c:v>96</c:v>
                </c:pt>
                <c:pt idx="5">
                  <c:v>107</c:v>
                </c:pt>
                <c:pt idx="6">
                  <c:v>126</c:v>
                </c:pt>
                <c:pt idx="7" formatCode="0">
                  <c:v>105</c:v>
                </c:pt>
                <c:pt idx="8" formatCode="0">
                  <c:v>114</c:v>
                </c:pt>
                <c:pt idx="9" formatCode="0">
                  <c:v>130</c:v>
                </c:pt>
                <c:pt idx="10" formatCode="0">
                  <c:v>167</c:v>
                </c:pt>
                <c:pt idx="11">
                  <c:v>195</c:v>
                </c:pt>
                <c:pt idx="12" formatCode="0">
                  <c:v>219</c:v>
                </c:pt>
                <c:pt idx="13">
                  <c:v>261</c:v>
                </c:pt>
                <c:pt idx="14">
                  <c:v>309</c:v>
                </c:pt>
                <c:pt idx="15">
                  <c:v>321</c:v>
                </c:pt>
                <c:pt idx="16">
                  <c:v>327</c:v>
                </c:pt>
                <c:pt idx="17">
                  <c:v>332</c:v>
                </c:pt>
                <c:pt idx="18">
                  <c:v>341</c:v>
                </c:pt>
                <c:pt idx="19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94432"/>
        <c:axId val="111181824"/>
      </c:barChart>
      <c:catAx>
        <c:axId val="1237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1181824"/>
        <c:crosses val="autoZero"/>
        <c:auto val="1"/>
        <c:lblAlgn val="ctr"/>
        <c:lblOffset val="100"/>
        <c:noMultiLvlLbl val="0"/>
      </c:catAx>
      <c:valAx>
        <c:axId val="111181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NUMERO DE PERMISIONARI0S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3794432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4100263977811"/>
          <c:y val="9.3082672145255535E-2"/>
          <c:w val="0.60655304443127878"/>
          <c:h val="0.8432187011531280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443344803213337"/>
                  <c:y val="-6.43555137333883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938709164325928"/>
                  <c:y val="-0.13865736497371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3601752166730751E-2"/>
                  <c:y val="5.696634360013247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37488291493049"/>
                  <c:y val="3.81000950221068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038058062181306E-2"/>
                  <c:y val="0.213852485500351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60498532603102"/>
                  <c:y val="8.47832442679730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439496777641"/>
                  <c:y val="8.88706671949807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495411605205261"/>
                  <c:y val="1.7631592188998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157753107916247"/>
                  <c:y val="-7.4215291003381994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4255199189295993E-2"/>
                  <c:y val="-2.52475986815015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769168135488737E-3"/>
                  <c:y val="-2.85375348647645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MERCADO'!$B$14:$B$24</c:f>
              <c:strCache>
                <c:ptCount val="11"/>
                <c:pt idx="0">
                  <c:v>CNT</c:v>
                </c:pt>
                <c:pt idx="1">
                  <c:v>SURATEL</c:v>
                </c:pt>
                <c:pt idx="2">
                  <c:v>TELCONET</c:v>
                </c:pt>
                <c:pt idx="3">
                  <c:v>ECUADORTELECOM</c:v>
                </c:pt>
                <c:pt idx="4">
                  <c:v>LEVEL 3</c:v>
                </c:pt>
                <c:pt idx="5">
                  <c:v>CONECEL</c:v>
                </c:pt>
                <c:pt idx="6">
                  <c:v>PUNTONET S.A.</c:v>
                </c:pt>
                <c:pt idx="7">
                  <c:v>ETAPA EP</c:v>
                </c:pt>
                <c:pt idx="8">
                  <c:v>MEGADATOS</c:v>
                </c:pt>
                <c:pt idx="9">
                  <c:v>OTECEL</c:v>
                </c:pt>
                <c:pt idx="10">
                  <c:v>OTROS</c:v>
                </c:pt>
              </c:strCache>
            </c:strRef>
          </c:cat>
          <c:val>
            <c:numRef>
              <c:f>'PART DE MERCADO'!$C$14:$C$24</c:f>
              <c:numCache>
                <c:formatCode>#,##0</c:formatCode>
                <c:ptCount val="11"/>
                <c:pt idx="0">
                  <c:v>657994</c:v>
                </c:pt>
                <c:pt idx="1">
                  <c:v>157265</c:v>
                </c:pt>
                <c:pt idx="2">
                  <c:v>8311</c:v>
                </c:pt>
                <c:pt idx="3">
                  <c:v>119361</c:v>
                </c:pt>
                <c:pt idx="4">
                  <c:v>804</c:v>
                </c:pt>
                <c:pt idx="5">
                  <c:v>846</c:v>
                </c:pt>
                <c:pt idx="6">
                  <c:v>36012</c:v>
                </c:pt>
                <c:pt idx="7">
                  <c:v>59208</c:v>
                </c:pt>
                <c:pt idx="8">
                  <c:v>48431</c:v>
                </c:pt>
                <c:pt idx="9">
                  <c:v>463</c:v>
                </c:pt>
                <c:pt idx="10">
                  <c:v>51911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7.7732786914232785E-2"/>
                  <c:y val="1.3343338385590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57984215869105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1745498911196922E-2"/>
                  <c:y val="-2.13493414169448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MERCADO'!$B$34:$B$36</c:f>
              <c:strCache>
                <c:ptCount val="3"/>
                <c:pt idx="0">
                  <c:v>CNT E.P.</c:v>
                </c:pt>
                <c:pt idx="1">
                  <c:v>CLARO (CONECEL S.A.)</c:v>
                </c:pt>
                <c:pt idx="2">
                  <c:v>MOVISTAR (OTECEL S.A.)</c:v>
                </c:pt>
              </c:strCache>
            </c:strRef>
          </c:cat>
          <c:val>
            <c:numRef>
              <c:f>'PART DE MERCADO'!$C$34:$C$36</c:f>
              <c:numCache>
                <c:formatCode>#,##0</c:formatCode>
                <c:ptCount val="3"/>
                <c:pt idx="0">
                  <c:v>257366</c:v>
                </c:pt>
                <c:pt idx="1">
                  <c:v>2575105</c:v>
                </c:pt>
                <c:pt idx="2">
                  <c:v>1486888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854010181579219E-3"/>
                  <c:y val="-1.4828183002881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184184641194498E-3"/>
                  <c:y val="-3.933462965170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857441040696796E-3"/>
                  <c:y val="-2.798704777878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INTERNACIONAL'!$B$22:$B$24</c:f>
              <c:strCache>
                <c:ptCount val="3"/>
                <c:pt idx="0">
                  <c:v>ABONADOS DE INTERNET Kbps/a</c:v>
                </c:pt>
                <c:pt idx="1">
                  <c:v>USUARIOS DE INTERNET Kbps/u</c:v>
                </c:pt>
                <c:pt idx="2">
                  <c:v>HABITANTES ECUADOR         Kbps/h</c:v>
                </c:pt>
              </c:strCache>
            </c:strRef>
          </c:cat>
          <c:val>
            <c:numRef>
              <c:f>'CONEXION INTERNACIONAL'!$D$22:$D$24</c:f>
              <c:numCache>
                <c:formatCode>0.00</c:formatCode>
                <c:ptCount val="3"/>
                <c:pt idx="0">
                  <c:v>144.10449357622176</c:v>
                </c:pt>
                <c:pt idx="1">
                  <c:v>22.861886852288187</c:v>
                </c:pt>
                <c:pt idx="2">
                  <c:v>10.378027353072952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79808"/>
        <c:axId val="125486784"/>
      </c:barChart>
      <c:catAx>
        <c:axId val="1258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5486784"/>
        <c:crosses val="autoZero"/>
        <c:auto val="1"/>
        <c:lblAlgn val="ctr"/>
        <c:lblOffset val="100"/>
        <c:noMultiLvlLbl val="0"/>
      </c:catAx>
      <c:valAx>
        <c:axId val="125486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Kbps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587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46641319406083"/>
          <c:y val="6.7487467755532327E-2"/>
          <c:w val="0.42337714130715592"/>
          <c:h val="0.8765451621113740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54870413605247"/>
                  <c:y val="6.48232605719903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2655792402988833E-2"/>
                  <c:y val="-0.16171027003218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8631702187969"/>
                  <c:y val="-0.113171829061779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SURATEL, 13,768.08, </a:t>
                    </a:r>
                  </a:p>
                  <a:p>
                    <a:r>
                      <a:rPr lang="en-US"/>
                      <a:t>8.38%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8709287230580007E-2"/>
                  <c:y val="0.1255042231452548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2868643825068847E-2"/>
                  <c:y val="0.1237976356163049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146739695747427"/>
                  <c:y val="0.162076895721978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113844349149782"/>
                  <c:y val="0.1424298383850417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6228521536031087"/>
                  <c:y val="0.106326343134630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6185074818943676"/>
                  <c:y val="3.12467676551241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237347418800283"/>
                  <c:y val="-4.4004116461713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5.4046129200928293E-2"/>
                  <c:y val="-4.36062537569656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5.7439559321422091E-2"/>
                  <c:y val="9.40231698091000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OTROS, 10,045.98,</a:t>
                    </a:r>
                  </a:p>
                  <a:p>
                    <a:r>
                      <a:rPr lang="en-US"/>
                      <a:t> 6.11%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 E.P</c:v>
                </c:pt>
                <c:pt idx="7">
                  <c:v>LEVEL 3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40039.06</c:v>
                </c:pt>
                <c:pt idx="2">
                  <c:v>13768.08</c:v>
                </c:pt>
                <c:pt idx="3">
                  <c:v>5644.12</c:v>
                </c:pt>
                <c:pt idx="4">
                  <c:v>12314</c:v>
                </c:pt>
                <c:pt idx="5">
                  <c:v>8999.57</c:v>
                </c:pt>
                <c:pt idx="6">
                  <c:v>5761.72</c:v>
                </c:pt>
                <c:pt idx="7">
                  <c:v>2441.41</c:v>
                </c:pt>
                <c:pt idx="8">
                  <c:v>1677</c:v>
                </c:pt>
                <c:pt idx="9">
                  <c:v>2747.51</c:v>
                </c:pt>
                <c:pt idx="10">
                  <c:v>2048</c:v>
                </c:pt>
                <c:pt idx="11">
                  <c:v>10045.98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spPr>
    <a:ln>
      <a:noFill/>
    </a:ln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emf"/><Relationship Id="rId1" Type="http://schemas.openxmlformats.org/officeDocument/2006/relationships/image" Target="../media/image10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3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6" Type="http://schemas.openxmlformats.org/officeDocument/2006/relationships/image" Target="../media/image1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7.png"/><Relationship Id="rId5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123825</xdr:rowOff>
    </xdr:to>
    <xdr:pic>
      <xdr:nvPicPr>
        <xdr:cNvPr id="180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8</xdr:col>
      <xdr:colOff>533399</xdr:colOff>
      <xdr:row>3</xdr:row>
      <xdr:rowOff>104775</xdr:rowOff>
    </xdr:to>
    <xdr:pic>
      <xdr:nvPicPr>
        <xdr:cNvPr id="180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857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971550</xdr:colOff>
      <xdr:row>4</xdr:row>
      <xdr:rowOff>123825</xdr:rowOff>
    </xdr:to>
    <xdr:pic>
      <xdr:nvPicPr>
        <xdr:cNvPr id="1809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57150</xdr:rowOff>
    </xdr:from>
    <xdr:to>
      <xdr:col>9</xdr:col>
      <xdr:colOff>71967</xdr:colOff>
      <xdr:row>4</xdr:row>
      <xdr:rowOff>47625</xdr:rowOff>
    </xdr:to>
    <xdr:pic>
      <xdr:nvPicPr>
        <xdr:cNvPr id="1809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7150"/>
          <a:ext cx="2457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8</xdr:row>
      <xdr:rowOff>219075</xdr:rowOff>
    </xdr:from>
    <xdr:to>
      <xdr:col>4</xdr:col>
      <xdr:colOff>1323975</xdr:colOff>
      <xdr:row>8</xdr:row>
      <xdr:rowOff>749839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36</xdr:row>
      <xdr:rowOff>219075</xdr:rowOff>
    </xdr:from>
    <xdr:to>
      <xdr:col>4</xdr:col>
      <xdr:colOff>1323975</xdr:colOff>
      <xdr:row>37</xdr:row>
      <xdr:rowOff>83089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67500" y="8233831"/>
    <xdr:ext cx="9757833" cy="5334001"/>
    <xdr:graphicFrame macro="">
      <xdr:nvGraphicFramePr>
        <xdr:cNvPr id="14" name="1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16</xdr:col>
      <xdr:colOff>381001</xdr:colOff>
      <xdr:row>36</xdr:row>
      <xdr:rowOff>176893</xdr:rowOff>
    </xdr:from>
    <xdr:to>
      <xdr:col>18</xdr:col>
      <xdr:colOff>442234</xdr:colOff>
      <xdr:row>37</xdr:row>
      <xdr:rowOff>40907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894" y="6926036"/>
          <a:ext cx="150359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74544</xdr:rowOff>
    </xdr:from>
    <xdr:to>
      <xdr:col>1</xdr:col>
      <xdr:colOff>1184412</xdr:colOff>
      <xdr:row>4</xdr:row>
      <xdr:rowOff>49695</xdr:rowOff>
    </xdr:to>
    <xdr:pic>
      <xdr:nvPicPr>
        <xdr:cNvPr id="158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4"/>
          <a:ext cx="1946412" cy="70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57150</xdr:rowOff>
    </xdr:from>
    <xdr:to>
      <xdr:col>10</xdr:col>
      <xdr:colOff>19049</xdr:colOff>
      <xdr:row>3</xdr:row>
      <xdr:rowOff>95250</xdr:rowOff>
    </xdr:to>
    <xdr:pic>
      <xdr:nvPicPr>
        <xdr:cNvPr id="1586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1078810</xdr:colOff>
      <xdr:row>10</xdr:row>
      <xdr:rowOff>123824</xdr:rowOff>
    </xdr:from>
    <xdr:to>
      <xdr:col>11</xdr:col>
      <xdr:colOff>714375</xdr:colOff>
      <xdr:row>37</xdr:row>
      <xdr:rowOff>135833</xdr:rowOff>
    </xdr:to>
    <xdr:graphicFrame macro="">
      <xdr:nvGraphicFramePr>
        <xdr:cNvPr id="158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1816100</xdr:colOff>
      <xdr:row>8</xdr:row>
      <xdr:rowOff>347133</xdr:rowOff>
    </xdr:from>
    <xdr:to>
      <xdr:col>2</xdr:col>
      <xdr:colOff>3347024</xdr:colOff>
      <xdr:row>9</xdr:row>
      <xdr:rowOff>49564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017" y="1976966"/>
          <a:ext cx="1530924" cy="570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489857</xdr:colOff>
      <xdr:row>8</xdr:row>
      <xdr:rowOff>258536</xdr:rowOff>
    </xdr:from>
    <xdr:to>
      <xdr:col>11</xdr:col>
      <xdr:colOff>578424</xdr:colOff>
      <xdr:row>8</xdr:row>
      <xdr:rowOff>831824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1877786"/>
          <a:ext cx="1530924" cy="57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596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9</xdr:col>
      <xdr:colOff>19050</xdr:colOff>
      <xdr:row>3</xdr:row>
      <xdr:rowOff>38100</xdr:rowOff>
    </xdr:to>
    <xdr:pic>
      <xdr:nvPicPr>
        <xdr:cNvPr id="5966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150"/>
          <a:ext cx="1847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9</xdr:row>
      <xdr:rowOff>180726</xdr:rowOff>
    </xdr:from>
    <xdr:to>
      <xdr:col>3</xdr:col>
      <xdr:colOff>1514139</xdr:colOff>
      <xdr:row>9</xdr:row>
      <xdr:rowOff>622299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215980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29</xdr:row>
      <xdr:rowOff>244226</xdr:rowOff>
    </xdr:from>
    <xdr:to>
      <xdr:col>3</xdr:col>
      <xdr:colOff>1514139</xdr:colOff>
      <xdr:row>29</xdr:row>
      <xdr:rowOff>685799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720805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0016369" y="3194654"/>
    <xdr:ext cx="8657167" cy="6180667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6</xdr:col>
      <xdr:colOff>340885</xdr:colOff>
      <xdr:row>44</xdr:row>
      <xdr:rowOff>169335</xdr:rowOff>
    </xdr:from>
    <xdr:to>
      <xdr:col>8</xdr:col>
      <xdr:colOff>587038</xdr:colOff>
      <xdr:row>46</xdr:row>
      <xdr:rowOff>7658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052" y="10657418"/>
          <a:ext cx="1685486" cy="547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277146</xdr:colOff>
      <xdr:row>9</xdr:row>
      <xdr:rowOff>217715</xdr:rowOff>
    </xdr:from>
    <xdr:to>
      <xdr:col>21</xdr:col>
      <xdr:colOff>529586</xdr:colOff>
      <xdr:row>10</xdr:row>
      <xdr:rowOff>6145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2610" y="2177144"/>
          <a:ext cx="1694797" cy="55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-1</xdr:colOff>
      <xdr:row>48</xdr:row>
      <xdr:rowOff>63101</xdr:rowOff>
    </xdr:from>
    <xdr:to>
      <xdr:col>9</xdr:col>
      <xdr:colOff>0</xdr:colOff>
      <xdr:row>74</xdr:row>
      <xdr:rowOff>178593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2394858</xdr:colOff>
      <xdr:row>5</xdr:row>
      <xdr:rowOff>81642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79964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240847</xdr:colOff>
      <xdr:row>0</xdr:row>
      <xdr:rowOff>84364</xdr:rowOff>
    </xdr:from>
    <xdr:to>
      <xdr:col>10</xdr:col>
      <xdr:colOff>612321</xdr:colOff>
      <xdr:row>5</xdr:row>
      <xdr:rowOff>54429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204" y="84364"/>
          <a:ext cx="2113188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5442</xdr:colOff>
      <xdr:row>29</xdr:row>
      <xdr:rowOff>22412</xdr:rowOff>
    </xdr:from>
    <xdr:to>
      <xdr:col>5</xdr:col>
      <xdr:colOff>0</xdr:colOff>
      <xdr:row>49</xdr:row>
      <xdr:rowOff>133349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79</xdr:row>
      <xdr:rowOff>119261</xdr:rowOff>
    </xdr:from>
    <xdr:to>
      <xdr:col>7</xdr:col>
      <xdr:colOff>705971</xdr:colOff>
      <xdr:row>110</xdr:row>
      <xdr:rowOff>175292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31189</xdr:colOff>
      <xdr:row>79</xdr:row>
      <xdr:rowOff>27081</xdr:rowOff>
    </xdr:from>
    <xdr:to>
      <xdr:col>23</xdr:col>
      <xdr:colOff>12140</xdr:colOff>
      <xdr:row>111</xdr:row>
      <xdr:rowOff>15875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99485</xdr:colOff>
      <xdr:row>9</xdr:row>
      <xdr:rowOff>95203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1075766</xdr:colOff>
      <xdr:row>9</xdr:row>
      <xdr:rowOff>125965</xdr:rowOff>
    </xdr:from>
    <xdr:to>
      <xdr:col>2</xdr:col>
      <xdr:colOff>2532531</xdr:colOff>
      <xdr:row>9</xdr:row>
      <xdr:rowOff>717176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5" y="1840465"/>
          <a:ext cx="1456765" cy="59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938092</xdr:colOff>
      <xdr:row>17</xdr:row>
      <xdr:rowOff>99462</xdr:rowOff>
    </xdr:from>
    <xdr:to>
      <xdr:col>4</xdr:col>
      <xdr:colOff>971710</xdr:colOff>
      <xdr:row>18</xdr:row>
      <xdr:rowOff>65910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628" y="3868641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99485</xdr:colOff>
      <xdr:row>54</xdr:row>
      <xdr:rowOff>95203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2374848</xdr:colOff>
      <xdr:row>54</xdr:row>
      <xdr:rowOff>108356</xdr:rowOff>
    </xdr:from>
    <xdr:to>
      <xdr:col>3</xdr:col>
      <xdr:colOff>1130996</xdr:colOff>
      <xdr:row>55</xdr:row>
      <xdr:rowOff>26689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777" y="11347856"/>
          <a:ext cx="1450362" cy="6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75</xdr:row>
      <xdr:rowOff>99133</xdr:rowOff>
    </xdr:from>
    <xdr:to>
      <xdr:col>7</xdr:col>
      <xdr:colOff>437030</xdr:colOff>
      <xdr:row>76</xdr:row>
      <xdr:rowOff>272143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857" y="15624883"/>
          <a:ext cx="1770530" cy="66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108858</xdr:colOff>
      <xdr:row>75</xdr:row>
      <xdr:rowOff>204107</xdr:rowOff>
    </xdr:from>
    <xdr:to>
      <xdr:col>22</xdr:col>
      <xdr:colOff>481855</xdr:colOff>
      <xdr:row>77</xdr:row>
      <xdr:rowOff>57607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15" y="15729857"/>
          <a:ext cx="1815354" cy="62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1197429</xdr:colOff>
      <xdr:row>26</xdr:row>
      <xdr:rowOff>81643</xdr:rowOff>
    </xdr:from>
    <xdr:to>
      <xdr:col>4</xdr:col>
      <xdr:colOff>1231047</xdr:colOff>
      <xdr:row>27</xdr:row>
      <xdr:rowOff>61697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5" y="5891893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0.94452</cdr:y>
    </cdr:from>
    <cdr:to>
      <cdr:x>0.24</cdr:x>
      <cdr:y>0.98623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9322" y="5937716"/>
          <a:ext cx="1978862" cy="262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/>
            <a:t>FUENTE:</a:t>
          </a:r>
          <a:r>
            <a:rPr lang="es-EC" sz="800" b="1" baseline="0"/>
            <a:t> DGGST - MARZO 2014</a:t>
          </a:r>
        </a:p>
      </cdr:txBody>
    </cdr:sp>
  </cdr:relSizeAnchor>
  <cdr:relSizeAnchor xmlns:cdr="http://schemas.openxmlformats.org/drawingml/2006/chartDrawing">
    <cdr:from>
      <cdr:x>0.02047</cdr:x>
      <cdr:y>0.95349</cdr:y>
    </cdr:from>
    <cdr:to>
      <cdr:x>0.242</cdr:x>
      <cdr:y>0.99206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99743" y="5085936"/>
          <a:ext cx="2161653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800" b="1" baseline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3</xdr:row>
      <xdr:rowOff>123825</xdr:rowOff>
    </xdr:to>
    <xdr:pic>
      <xdr:nvPicPr>
        <xdr:cNvPr id="14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57150</xdr:rowOff>
    </xdr:from>
    <xdr:to>
      <xdr:col>10</xdr:col>
      <xdr:colOff>523875</xdr:colOff>
      <xdr:row>3</xdr:row>
      <xdr:rowOff>95250</xdr:rowOff>
    </xdr:to>
    <xdr:pic>
      <xdr:nvPicPr>
        <xdr:cNvPr id="14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57150"/>
          <a:ext cx="185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1645380</xdr:colOff>
      <xdr:row>11</xdr:row>
      <xdr:rowOff>163287</xdr:rowOff>
    </xdr:from>
    <xdr:to>
      <xdr:col>4</xdr:col>
      <xdr:colOff>1559218</xdr:colOff>
      <xdr:row>12</xdr:row>
      <xdr:rowOff>75678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666" y="2190751"/>
          <a:ext cx="1709981" cy="592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</xdr:row>
      <xdr:rowOff>188612</xdr:rowOff>
    </xdr:from>
    <xdr:to>
      <xdr:col>6</xdr:col>
      <xdr:colOff>1574427</xdr:colOff>
      <xdr:row>44</xdr:row>
      <xdr:rowOff>875297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76</xdr:row>
      <xdr:rowOff>188612</xdr:rowOff>
    </xdr:from>
    <xdr:to>
      <xdr:col>6</xdr:col>
      <xdr:colOff>1574427</xdr:colOff>
      <xdr:row>76</xdr:row>
      <xdr:rowOff>875297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1574427</xdr:colOff>
      <xdr:row>110</xdr:row>
      <xdr:rowOff>875297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16081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1574427</xdr:colOff>
      <xdr:row>143</xdr:row>
      <xdr:rowOff>31655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23266326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1574427</xdr:colOff>
      <xdr:row>174</xdr:row>
      <xdr:rowOff>875297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0069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1574427</xdr:colOff>
      <xdr:row>207</xdr:row>
      <xdr:rowOff>58868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6737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1574427</xdr:colOff>
      <xdr:row>240</xdr:row>
      <xdr:rowOff>99690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4344571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1574427</xdr:colOff>
      <xdr:row>273</xdr:row>
      <xdr:rowOff>58869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0262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1574427</xdr:colOff>
      <xdr:row>305</xdr:row>
      <xdr:rowOff>875297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70392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1574427</xdr:colOff>
      <xdr:row>339</xdr:row>
      <xdr:rowOff>58869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63856433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2600214" y="71614393"/>
    <xdr:ext cx="8673353" cy="6297706"/>
    <xdr:graphicFrame macro="">
      <xdr:nvGraphicFramePr>
        <xdr:cNvPr id="19" name="18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8</xdr:col>
      <xdr:colOff>5101</xdr:colOff>
      <xdr:row>477</xdr:row>
      <xdr:rowOff>31750</xdr:rowOff>
    </xdr:from>
    <xdr:to>
      <xdr:col>26</xdr:col>
      <xdr:colOff>1133</xdr:colOff>
      <xdr:row>504</xdr:row>
      <xdr:rowOff>30729</xdr:rowOff>
    </xdr:to>
    <xdr:graphicFrame macro="">
      <xdr:nvGraphicFramePr>
        <xdr:cNvPr id="2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250371</xdr:colOff>
      <xdr:row>474</xdr:row>
      <xdr:rowOff>40822</xdr:rowOff>
    </xdr:from>
    <xdr:to>
      <xdr:col>25</xdr:col>
      <xdr:colOff>480218</xdr:colOff>
      <xdr:row>475</xdr:row>
      <xdr:rowOff>111125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8407" y="77043643"/>
          <a:ext cx="2393382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1574427</xdr:colOff>
      <xdr:row>372</xdr:row>
      <xdr:rowOff>875297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0632791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1574427</xdr:colOff>
      <xdr:row>407</xdr:row>
      <xdr:rowOff>18047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7803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1574427</xdr:colOff>
      <xdr:row>441</xdr:row>
      <xdr:rowOff>194940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8506996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474</xdr:row>
      <xdr:rowOff>188612</xdr:rowOff>
    </xdr:from>
    <xdr:to>
      <xdr:col>6</xdr:col>
      <xdr:colOff>1574427</xdr:colOff>
      <xdr:row>475</xdr:row>
      <xdr:rowOff>147315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8215" y="91660362"/>
          <a:ext cx="2007587" cy="68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0.87603</cdr:x>
      <cdr:y>0.9573</cdr:y>
    </cdr:from>
    <cdr:to>
      <cdr:x>0.98708</cdr:x>
      <cdr:y>0.99822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98133" y="6028765"/>
          <a:ext cx="96316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000" b="1"/>
            <a:t>MARZO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0.89235</cdr:x>
      <cdr:y>0.94815</cdr:y>
    </cdr:from>
    <cdr:to>
      <cdr:x>0.99257</cdr:x>
      <cdr:y>0.98407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924252" y="4890919"/>
          <a:ext cx="1339218" cy="185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200" b="1"/>
            <a:t>DICIEMBRE  2013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1619250</xdr:colOff>
      <xdr:row>3</xdr:row>
      <xdr:rowOff>21641</xdr:rowOff>
    </xdr:to>
    <xdr:pic>
      <xdr:nvPicPr>
        <xdr:cNvPr id="1270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21417" cy="49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7</xdr:col>
      <xdr:colOff>459580</xdr:colOff>
      <xdr:row>3</xdr:row>
      <xdr:rowOff>152400</xdr:rowOff>
    </xdr:to>
    <xdr:pic>
      <xdr:nvPicPr>
        <xdr:cNvPr id="12705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1671838</xdr:colOff>
      <xdr:row>10</xdr:row>
      <xdr:rowOff>142120</xdr:rowOff>
    </xdr:from>
    <xdr:to>
      <xdr:col>4</xdr:col>
      <xdr:colOff>1441500</xdr:colOff>
      <xdr:row>11</xdr:row>
      <xdr:rowOff>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38" y="1761370"/>
          <a:ext cx="1503741" cy="52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46</xdr:row>
      <xdr:rowOff>188612</xdr:rowOff>
    </xdr:from>
    <xdr:to>
      <xdr:col>6</xdr:col>
      <xdr:colOff>650502</xdr:colOff>
      <xdr:row>46</xdr:row>
      <xdr:rowOff>189497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615" y="9380237"/>
          <a:ext cx="2013937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1476376</xdr:colOff>
      <xdr:row>46</xdr:row>
      <xdr:rowOff>160776</xdr:rowOff>
    </xdr:from>
    <xdr:to>
      <xdr:col>6</xdr:col>
      <xdr:colOff>1451585</xdr:colOff>
      <xdr:row>46</xdr:row>
      <xdr:rowOff>746216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9" y="8852339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78</xdr:row>
      <xdr:rowOff>188612</xdr:rowOff>
    </xdr:from>
    <xdr:to>
      <xdr:col>6</xdr:col>
      <xdr:colOff>650502</xdr:colOff>
      <xdr:row>78</xdr:row>
      <xdr:rowOff>189497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880175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1464469</xdr:colOff>
      <xdr:row>78</xdr:row>
      <xdr:rowOff>256027</xdr:rowOff>
    </xdr:from>
    <xdr:to>
      <xdr:col>6</xdr:col>
      <xdr:colOff>1439678</xdr:colOff>
      <xdr:row>79</xdr:row>
      <xdr:rowOff>150904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532" y="1530552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650502</xdr:colOff>
      <xdr:row>110</xdr:row>
      <xdr:rowOff>189497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15238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110</xdr:row>
      <xdr:rowOff>160777</xdr:rowOff>
    </xdr:from>
    <xdr:to>
      <xdr:col>6</xdr:col>
      <xdr:colOff>1463491</xdr:colOff>
      <xdr:row>111</xdr:row>
      <xdr:rowOff>79467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2168727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650502</xdr:colOff>
      <xdr:row>142</xdr:row>
      <xdr:rowOff>189497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1715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1571625</xdr:colOff>
      <xdr:row>142</xdr:row>
      <xdr:rowOff>101245</xdr:rowOff>
    </xdr:from>
    <xdr:to>
      <xdr:col>6</xdr:col>
      <xdr:colOff>1546834</xdr:colOff>
      <xdr:row>142</xdr:row>
      <xdr:rowOff>686685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7949964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650502</xdr:colOff>
      <xdr:row>174</xdr:row>
      <xdr:rowOff>189497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80373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1547813</xdr:colOff>
      <xdr:row>174</xdr:row>
      <xdr:rowOff>125057</xdr:rowOff>
    </xdr:from>
    <xdr:to>
      <xdr:col>6</xdr:col>
      <xdr:colOff>1523022</xdr:colOff>
      <xdr:row>175</xdr:row>
      <xdr:rowOff>38455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6" y="341769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650502</xdr:colOff>
      <xdr:row>206</xdr:row>
      <xdr:rowOff>189497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34240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206</xdr:row>
      <xdr:rowOff>160776</xdr:rowOff>
    </xdr:from>
    <xdr:to>
      <xdr:col>6</xdr:col>
      <xdr:colOff>1463491</xdr:colOff>
      <xdr:row>207</xdr:row>
      <xdr:rowOff>8028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4078490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650502</xdr:colOff>
      <xdr:row>239</xdr:row>
      <xdr:rowOff>189497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081273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239</xdr:row>
      <xdr:rowOff>77432</xdr:rowOff>
    </xdr:from>
    <xdr:to>
      <xdr:col>6</xdr:col>
      <xdr:colOff>1582553</xdr:colOff>
      <xdr:row>240</xdr:row>
      <xdr:rowOff>19934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650502</xdr:colOff>
      <xdr:row>272</xdr:row>
      <xdr:rowOff>189497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76588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272</xdr:row>
      <xdr:rowOff>77432</xdr:rowOff>
    </xdr:from>
    <xdr:to>
      <xdr:col>6</xdr:col>
      <xdr:colOff>1582553</xdr:colOff>
      <xdr:row>272</xdr:row>
      <xdr:rowOff>662872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650502</xdr:colOff>
      <xdr:row>305</xdr:row>
      <xdr:rowOff>189497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313570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305</xdr:row>
      <xdr:rowOff>77432</xdr:rowOff>
    </xdr:from>
    <xdr:to>
      <xdr:col>6</xdr:col>
      <xdr:colOff>1582553</xdr:colOff>
      <xdr:row>305</xdr:row>
      <xdr:rowOff>662872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302452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1556999" y="84116332"/>
    <xdr:ext cx="13631335" cy="5439834"/>
    <xdr:graphicFrame macro="">
      <xdr:nvGraphicFramePr>
        <xdr:cNvPr id="23" name="2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23</xdr:col>
      <xdr:colOff>84666</xdr:colOff>
      <xdr:row>440</xdr:row>
      <xdr:rowOff>149491</xdr:rowOff>
    </xdr:from>
    <xdr:to>
      <xdr:col>25</xdr:col>
      <xdr:colOff>387614</xdr:colOff>
      <xdr:row>441</xdr:row>
      <xdr:rowOff>149490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3416" y="57712241"/>
          <a:ext cx="1742281" cy="57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650502</xdr:colOff>
      <xdr:row>338</xdr:row>
      <xdr:rowOff>189497</xdr:rowOff>
    </xdr:to>
    <xdr:pic>
      <xdr:nvPicPr>
        <xdr:cNvPr id="2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970795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338</xdr:row>
      <xdr:rowOff>77432</xdr:rowOff>
    </xdr:from>
    <xdr:to>
      <xdr:col>6</xdr:col>
      <xdr:colOff>1582553</xdr:colOff>
      <xdr:row>338</xdr:row>
      <xdr:rowOff>662872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959677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650502</xdr:colOff>
      <xdr:row>372</xdr:row>
      <xdr:rowOff>189497</xdr:rowOff>
    </xdr:to>
    <xdr:pic>
      <xdr:nvPicPr>
        <xdr:cNvPr id="2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661016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372</xdr:row>
      <xdr:rowOff>77432</xdr:rowOff>
    </xdr:from>
    <xdr:to>
      <xdr:col>6</xdr:col>
      <xdr:colOff>1582553</xdr:colOff>
      <xdr:row>372</xdr:row>
      <xdr:rowOff>672133</xdr:rowOff>
    </xdr:to>
    <xdr:pic>
      <xdr:nvPicPr>
        <xdr:cNvPr id="2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659904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650502</xdr:colOff>
      <xdr:row>406</xdr:row>
      <xdr:rowOff>189497</xdr:rowOff>
    </xdr:to>
    <xdr:pic>
      <xdr:nvPicPr>
        <xdr:cNvPr id="2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71639719"/>
          <a:ext cx="101789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406</xdr:row>
      <xdr:rowOff>77432</xdr:rowOff>
    </xdr:from>
    <xdr:to>
      <xdr:col>6</xdr:col>
      <xdr:colOff>1582553</xdr:colOff>
      <xdr:row>407</xdr:row>
      <xdr:rowOff>18990</xdr:rowOff>
    </xdr:to>
    <xdr:pic>
      <xdr:nvPicPr>
        <xdr:cNvPr id="3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4380" y="71528539"/>
          <a:ext cx="1703316" cy="59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650502</xdr:colOff>
      <xdr:row>440</xdr:row>
      <xdr:rowOff>189497</xdr:rowOff>
    </xdr:to>
    <xdr:pic>
      <xdr:nvPicPr>
        <xdr:cNvPr id="3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548" y="76769612"/>
          <a:ext cx="102545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440</xdr:row>
      <xdr:rowOff>77432</xdr:rowOff>
    </xdr:from>
    <xdr:to>
      <xdr:col>6</xdr:col>
      <xdr:colOff>1582553</xdr:colOff>
      <xdr:row>441</xdr:row>
      <xdr:rowOff>93073</xdr:rowOff>
    </xdr:to>
    <xdr:pic>
      <xdr:nvPicPr>
        <xdr:cNvPr id="3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2177" y="76658432"/>
          <a:ext cx="1710876" cy="587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0.9098</cdr:x>
      <cdr:y>0.95065</cdr:y>
    </cdr:from>
    <cdr:to>
      <cdr:x>0.99395</cdr:x>
      <cdr:y>0.98863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2408957" y="6191315"/>
          <a:ext cx="1147795" cy="24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900" b="1" baseline="0"/>
            <a:t>DICIEMBRE  2013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148167</xdr:colOff>
      <xdr:row>1</xdr:row>
      <xdr:rowOff>86961</xdr:rowOff>
    </xdr:from>
    <xdr:to>
      <xdr:col>4</xdr:col>
      <xdr:colOff>1740807</xdr:colOff>
      <xdr:row>1</xdr:row>
      <xdr:rowOff>641047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67" y="245711"/>
          <a:ext cx="1592640" cy="55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1650999</xdr:colOff>
      <xdr:row>1</xdr:row>
      <xdr:rowOff>108128</xdr:rowOff>
    </xdr:from>
    <xdr:to>
      <xdr:col>4</xdr:col>
      <xdr:colOff>1509757</xdr:colOff>
      <xdr:row>2</xdr:row>
      <xdr:rowOff>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916" y="266878"/>
          <a:ext cx="1530924" cy="56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62"/>
  <sheetViews>
    <sheetView topLeftCell="A22" zoomScale="70" zoomScaleNormal="70" workbookViewId="0">
      <selection activeCell="H69" sqref="H69"/>
    </sheetView>
  </sheetViews>
  <sheetFormatPr baseColWidth="10" defaultColWidth="10.85546875" defaultRowHeight="14.25"/>
  <cols>
    <col min="1" max="1" width="6.7109375" style="3" customWidth="1"/>
    <col min="2" max="5" width="21.85546875" style="3" customWidth="1"/>
    <col min="6" max="6" width="5.85546875" style="3" customWidth="1"/>
    <col min="7" max="7" width="14.140625" style="3" customWidth="1"/>
    <col min="8" max="9" width="10.85546875" style="3"/>
    <col min="10" max="10" width="13.42578125" style="3" customWidth="1"/>
    <col min="11" max="16384" width="10.85546875" style="3"/>
  </cols>
  <sheetData>
    <row r="7" spans="1:9" ht="18.75" customHeight="1">
      <c r="A7" s="288" t="s">
        <v>7</v>
      </c>
      <c r="B7" s="288"/>
      <c r="C7" s="288"/>
      <c r="D7" s="288"/>
      <c r="E7" s="288"/>
      <c r="F7" s="288"/>
      <c r="G7" s="288"/>
      <c r="H7" s="288"/>
      <c r="I7" s="289"/>
    </row>
    <row r="9" spans="1:9" ht="69" customHeight="1">
      <c r="B9" s="290" t="s">
        <v>129</v>
      </c>
      <c r="C9" s="291"/>
      <c r="D9" s="291"/>
      <c r="E9" s="87"/>
    </row>
    <row r="10" spans="1:9" ht="19.5" customHeight="1">
      <c r="B10" s="292" t="s">
        <v>183</v>
      </c>
      <c r="C10" s="293"/>
      <c r="D10" s="87"/>
      <c r="E10" s="87"/>
    </row>
    <row r="11" spans="1:9" ht="9" customHeight="1">
      <c r="B11" s="90"/>
      <c r="C11" s="94"/>
      <c r="D11" s="95"/>
      <c r="E11" s="96"/>
    </row>
    <row r="12" spans="1:9" ht="25.5">
      <c r="B12" s="105" t="s">
        <v>1</v>
      </c>
      <c r="C12" s="105" t="s">
        <v>12</v>
      </c>
      <c r="D12" s="105" t="s">
        <v>9</v>
      </c>
      <c r="E12" s="105" t="s">
        <v>10</v>
      </c>
    </row>
    <row r="13" spans="1:9" ht="15" customHeight="1">
      <c r="B13" s="221">
        <v>2001</v>
      </c>
      <c r="C13" s="77">
        <v>85630</v>
      </c>
      <c r="D13" s="78">
        <v>12479924</v>
      </c>
      <c r="E13" s="79">
        <f t="shared" ref="E13:E21" si="0">+C13/D13</f>
        <v>6.8614199894166021E-3</v>
      </c>
    </row>
    <row r="14" spans="1:9" ht="15" customHeight="1">
      <c r="B14" s="221">
        <v>2002</v>
      </c>
      <c r="C14" s="77">
        <v>100663</v>
      </c>
      <c r="D14" s="78">
        <v>12660728</v>
      </c>
      <c r="E14" s="79">
        <f t="shared" si="0"/>
        <v>7.9508066202828142E-3</v>
      </c>
    </row>
    <row r="15" spans="1:9" ht="15" customHeight="1">
      <c r="B15" s="221">
        <v>2003</v>
      </c>
      <c r="C15" s="77">
        <v>107350</v>
      </c>
      <c r="D15" s="78">
        <v>12842578</v>
      </c>
      <c r="E15" s="79">
        <f t="shared" si="0"/>
        <v>8.3589136075326934E-3</v>
      </c>
    </row>
    <row r="16" spans="1:9" ht="15" customHeight="1">
      <c r="B16" s="221">
        <v>2004</v>
      </c>
      <c r="C16" s="77">
        <v>119768</v>
      </c>
      <c r="D16" s="78">
        <v>13026891</v>
      </c>
      <c r="E16" s="79">
        <f t="shared" si="0"/>
        <v>9.1939051305488014E-3</v>
      </c>
    </row>
    <row r="17" spans="2:5" ht="15" customHeight="1">
      <c r="B17" s="221">
        <v>2005</v>
      </c>
      <c r="C17" s="77">
        <v>137326</v>
      </c>
      <c r="D17" s="78">
        <v>13215089</v>
      </c>
      <c r="E17" s="79">
        <f t="shared" si="0"/>
        <v>1.0391606140526182E-2</v>
      </c>
    </row>
    <row r="18" spans="2:5" ht="15" customHeight="1">
      <c r="B18" s="221">
        <v>2006</v>
      </c>
      <c r="C18" s="77">
        <v>207277</v>
      </c>
      <c r="D18" s="78">
        <v>13408270</v>
      </c>
      <c r="E18" s="79">
        <f t="shared" si="0"/>
        <v>1.5458892161330284E-2</v>
      </c>
    </row>
    <row r="19" spans="2:5" ht="15" customHeight="1">
      <c r="B19" s="221">
        <v>2007</v>
      </c>
      <c r="C19" s="77">
        <v>276714</v>
      </c>
      <c r="D19" s="78">
        <v>13605485</v>
      </c>
      <c r="E19" s="79">
        <f t="shared" si="0"/>
        <v>2.0338414984838835E-2</v>
      </c>
    </row>
    <row r="20" spans="2:5" ht="15" customHeight="1">
      <c r="B20" s="221">
        <v>2008</v>
      </c>
      <c r="C20" s="77">
        <v>328571</v>
      </c>
      <c r="D20" s="78">
        <v>13805095</v>
      </c>
      <c r="E20" s="79">
        <f t="shared" si="0"/>
        <v>2.380070546417826E-2</v>
      </c>
    </row>
    <row r="21" spans="2:5" ht="15" customHeight="1">
      <c r="B21" s="221">
        <v>2009</v>
      </c>
      <c r="C21" s="26">
        <v>471640</v>
      </c>
      <c r="D21" s="19">
        <v>14005449</v>
      </c>
      <c r="E21" s="39">
        <f t="shared" si="0"/>
        <v>3.3675464456726804E-2</v>
      </c>
    </row>
    <row r="22" spans="2:5" ht="15" customHeight="1">
      <c r="B22" s="221">
        <v>2010</v>
      </c>
      <c r="C22" s="237">
        <v>1807962</v>
      </c>
      <c r="D22" s="61">
        <v>14483499</v>
      </c>
      <c r="E22" s="80">
        <f t="shared" ref="E22:E23" si="1">+C22/D22</f>
        <v>0.12482908998716401</v>
      </c>
    </row>
    <row r="23" spans="2:5" s="22" customFormat="1" ht="15" customHeight="1">
      <c r="B23" s="221">
        <v>2011</v>
      </c>
      <c r="C23" s="238">
        <v>2152200</v>
      </c>
      <c r="D23" s="61">
        <v>14765927</v>
      </c>
      <c r="E23" s="80">
        <f t="shared" si="1"/>
        <v>0.14575447921420714</v>
      </c>
    </row>
    <row r="24" spans="2:5" s="22" customFormat="1" ht="15" customHeight="1">
      <c r="B24" s="221">
        <v>2012</v>
      </c>
      <c r="C24" s="238">
        <v>4169516</v>
      </c>
      <c r="D24" s="61">
        <v>15520973</v>
      </c>
      <c r="E24" s="80">
        <f t="shared" ref="E24:E25" si="2">+C24/D24</f>
        <v>0.26863753966971016</v>
      </c>
    </row>
    <row r="25" spans="2:5" s="22" customFormat="1" ht="15" customHeight="1">
      <c r="B25" s="222">
        <v>41334</v>
      </c>
      <c r="C25" s="238">
        <v>4463400</v>
      </c>
      <c r="D25" s="61">
        <v>15584417</v>
      </c>
      <c r="E25" s="80">
        <f t="shared" si="2"/>
        <v>0.28640147398519944</v>
      </c>
    </row>
    <row r="26" spans="2:5" s="22" customFormat="1" ht="15" customHeight="1">
      <c r="B26" s="222">
        <v>41426</v>
      </c>
      <c r="C26" s="238">
        <v>4687384</v>
      </c>
      <c r="D26" s="61">
        <v>15647861</v>
      </c>
      <c r="E26" s="80">
        <f t="shared" ref="E26:E27" si="3">+C26/D26</f>
        <v>0.29955429690997382</v>
      </c>
    </row>
    <row r="27" spans="2:5" s="22" customFormat="1" ht="15" customHeight="1">
      <c r="B27" s="222">
        <v>41518</v>
      </c>
      <c r="C27" s="238">
        <v>4739574</v>
      </c>
      <c r="D27" s="61">
        <v>15711305</v>
      </c>
      <c r="E27" s="80">
        <f t="shared" si="3"/>
        <v>0.30166647519095324</v>
      </c>
    </row>
    <row r="28" spans="2:5" s="22" customFormat="1" ht="15" customHeight="1">
      <c r="B28" s="222">
        <v>41609</v>
      </c>
      <c r="C28" s="238">
        <v>4859996</v>
      </c>
      <c r="D28" s="61">
        <v>15774749</v>
      </c>
      <c r="E28" s="80">
        <f t="shared" ref="E28" si="4">+C28/D28</f>
        <v>0.30808705735983499</v>
      </c>
    </row>
    <row r="29" spans="2:5" s="22" customFormat="1" ht="15" customHeight="1">
      <c r="B29" s="222">
        <v>41699</v>
      </c>
      <c r="C29" s="238">
        <v>5459965</v>
      </c>
      <c r="D29" s="61">
        <v>15837928</v>
      </c>
      <c r="E29" s="80">
        <f t="shared" ref="E29" si="5">+C29/D29</f>
        <v>0.34473985485980235</v>
      </c>
    </row>
    <row r="30" spans="2:5" s="22" customFormat="1" ht="18.75" customHeight="1">
      <c r="E30" s="38"/>
    </row>
    <row r="31" spans="2:5" ht="12" customHeight="1">
      <c r="B31" s="286" t="s">
        <v>185</v>
      </c>
      <c r="C31" s="287"/>
      <c r="D31" s="287"/>
      <c r="E31" s="99"/>
    </row>
    <row r="32" spans="2:5" ht="12" customHeight="1">
      <c r="B32" s="15" t="s">
        <v>125</v>
      </c>
      <c r="C32" s="24"/>
      <c r="D32" s="24"/>
      <c r="E32" s="25"/>
    </row>
    <row r="33" spans="2:19" ht="12" customHeight="1">
      <c r="B33" s="15" t="s">
        <v>74</v>
      </c>
      <c r="C33" s="76"/>
      <c r="D33" s="76"/>
      <c r="E33" s="99"/>
    </row>
    <row r="34" spans="2:19" ht="12" customHeight="1">
      <c r="B34" s="34" t="s">
        <v>126</v>
      </c>
      <c r="C34" s="25"/>
      <c r="D34" s="25"/>
      <c r="E34" s="25"/>
    </row>
    <row r="35" spans="2:19" ht="12" customHeight="1">
      <c r="B35" s="284"/>
      <c r="C35" s="285"/>
      <c r="D35" s="285"/>
      <c r="E35" s="285"/>
    </row>
    <row r="36" spans="2:19" ht="19.5" customHeight="1">
      <c r="B36" s="34"/>
      <c r="C36" s="25"/>
      <c r="D36" s="25"/>
      <c r="E36" s="25"/>
    </row>
    <row r="37" spans="2:19" ht="52.5" customHeight="1">
      <c r="B37" s="290" t="s">
        <v>128</v>
      </c>
      <c r="C37" s="291"/>
      <c r="D37" s="291"/>
      <c r="E37" s="87"/>
      <c r="G37" s="294" t="s">
        <v>163</v>
      </c>
      <c r="H37" s="295"/>
      <c r="I37" s="295"/>
      <c r="J37" s="295"/>
      <c r="K37" s="255"/>
      <c r="L37" s="255"/>
      <c r="M37" s="239"/>
      <c r="N37" s="245"/>
      <c r="O37" s="245"/>
      <c r="P37" s="245"/>
      <c r="Q37" s="245"/>
      <c r="R37" s="245"/>
      <c r="S37" s="260"/>
    </row>
    <row r="38" spans="2:19" ht="19.5" customHeight="1">
      <c r="B38" s="292" t="s">
        <v>183</v>
      </c>
      <c r="C38" s="293"/>
      <c r="D38" s="87"/>
      <c r="E38" s="87"/>
      <c r="G38" s="296" t="s">
        <v>183</v>
      </c>
      <c r="H38" s="297"/>
      <c r="I38" s="297"/>
      <c r="J38" s="297"/>
      <c r="K38" s="254"/>
      <c r="L38" s="240"/>
      <c r="M38" s="240"/>
      <c r="N38" s="246"/>
      <c r="O38" s="246"/>
      <c r="P38" s="246"/>
      <c r="Q38" s="246"/>
      <c r="R38" s="246"/>
      <c r="S38" s="261"/>
    </row>
    <row r="39" spans="2:19" ht="9" customHeight="1">
      <c r="B39" s="90"/>
      <c r="C39" s="94"/>
      <c r="D39" s="95"/>
      <c r="E39" s="96"/>
      <c r="G39" s="252"/>
      <c r="H39" s="253"/>
      <c r="I39" s="253"/>
      <c r="J39" s="253"/>
      <c r="K39" s="253"/>
      <c r="L39" s="253"/>
      <c r="M39" s="253"/>
      <c r="N39" s="92"/>
      <c r="O39" s="92"/>
      <c r="P39" s="92"/>
      <c r="Q39" s="92"/>
      <c r="R39" s="92"/>
      <c r="S39" s="93"/>
    </row>
    <row r="40" spans="2:19" ht="27" customHeight="1">
      <c r="B40" s="105" t="s">
        <v>1</v>
      </c>
      <c r="C40" s="105" t="s">
        <v>13</v>
      </c>
      <c r="D40" s="105" t="s">
        <v>9</v>
      </c>
      <c r="E40" s="105" t="s">
        <v>10</v>
      </c>
    </row>
    <row r="41" spans="2:19">
      <c r="B41" s="221">
        <v>2001</v>
      </c>
      <c r="C41" s="77">
        <v>249021</v>
      </c>
      <c r="D41" s="78">
        <v>12479924</v>
      </c>
      <c r="E41" s="79">
        <f t="shared" ref="E41:E49" si="6">+C41/D41</f>
        <v>1.995372728231358E-2</v>
      </c>
    </row>
    <row r="42" spans="2:19">
      <c r="B42" s="221">
        <v>2002</v>
      </c>
      <c r="C42" s="77">
        <v>282492</v>
      </c>
      <c r="D42" s="78">
        <v>12660728</v>
      </c>
      <c r="E42" s="79">
        <f t="shared" si="6"/>
        <v>2.2312461021198781E-2</v>
      </c>
    </row>
    <row r="43" spans="2:19">
      <c r="B43" s="221">
        <v>2003</v>
      </c>
      <c r="C43" s="77">
        <v>364153</v>
      </c>
      <c r="D43" s="78">
        <v>12842578</v>
      </c>
      <c r="E43" s="79">
        <f t="shared" si="6"/>
        <v>2.8355132435247815E-2</v>
      </c>
    </row>
    <row r="44" spans="2:19">
      <c r="B44" s="221">
        <v>2004</v>
      </c>
      <c r="C44" s="77">
        <v>408241</v>
      </c>
      <c r="D44" s="78">
        <v>13026891</v>
      </c>
      <c r="E44" s="79">
        <f t="shared" si="6"/>
        <v>3.1338329306662659E-2</v>
      </c>
    </row>
    <row r="45" spans="2:19">
      <c r="B45" s="221">
        <v>2005</v>
      </c>
      <c r="C45" s="77">
        <v>514020</v>
      </c>
      <c r="D45" s="78">
        <v>13215089</v>
      </c>
      <c r="E45" s="79">
        <f t="shared" si="6"/>
        <v>3.8896446327376231E-2</v>
      </c>
    </row>
    <row r="46" spans="2:19">
      <c r="B46" s="221">
        <v>2006</v>
      </c>
      <c r="C46" s="77">
        <v>823483</v>
      </c>
      <c r="D46" s="78">
        <v>13408270</v>
      </c>
      <c r="E46" s="79">
        <f t="shared" si="6"/>
        <v>6.1416051436911694E-2</v>
      </c>
    </row>
    <row r="47" spans="2:19">
      <c r="B47" s="221">
        <v>2007</v>
      </c>
      <c r="C47" s="77">
        <v>1151906</v>
      </c>
      <c r="D47" s="78">
        <v>13605485</v>
      </c>
      <c r="E47" s="79">
        <f t="shared" si="6"/>
        <v>8.4664824517464835E-2</v>
      </c>
    </row>
    <row r="48" spans="2:19">
      <c r="B48" s="221">
        <v>2008</v>
      </c>
      <c r="C48" s="77">
        <v>1309605</v>
      </c>
      <c r="D48" s="78">
        <v>13805095</v>
      </c>
      <c r="E48" s="79">
        <f t="shared" si="6"/>
        <v>9.4863889020684031E-2</v>
      </c>
    </row>
    <row r="49" spans="2:6">
      <c r="B49" s="221">
        <v>2009</v>
      </c>
      <c r="C49" s="26">
        <v>1839634</v>
      </c>
      <c r="D49" s="19">
        <v>14005449</v>
      </c>
      <c r="E49" s="39">
        <f t="shared" si="6"/>
        <v>0.13135130476716597</v>
      </c>
    </row>
    <row r="50" spans="2:6">
      <c r="B50" s="221">
        <v>2010</v>
      </c>
      <c r="C50" s="77">
        <v>3998362</v>
      </c>
      <c r="D50" s="61">
        <v>14483499</v>
      </c>
      <c r="E50" s="80">
        <f t="shared" ref="E50:E51" si="7">+C50/D50</f>
        <v>0.27606326344207294</v>
      </c>
    </row>
    <row r="51" spans="2:6">
      <c r="B51" s="221">
        <v>2011</v>
      </c>
      <c r="C51" s="77">
        <v>5403833</v>
      </c>
      <c r="D51" s="61">
        <v>14765927</v>
      </c>
      <c r="E51" s="80">
        <f t="shared" si="7"/>
        <v>0.36596639005461695</v>
      </c>
    </row>
    <row r="52" spans="2:6">
      <c r="B52" s="221">
        <v>2012</v>
      </c>
      <c r="C52" s="77">
        <v>8982014</v>
      </c>
      <c r="D52" s="61">
        <v>15520973</v>
      </c>
      <c r="E52" s="80">
        <f t="shared" ref="E52" si="8">+C52/D52</f>
        <v>0.57870173474304731</v>
      </c>
    </row>
    <row r="53" spans="2:6">
      <c r="B53" s="221">
        <v>2013</v>
      </c>
      <c r="C53" s="77">
        <v>10472057</v>
      </c>
      <c r="D53" s="61">
        <v>15774749</v>
      </c>
      <c r="E53" s="80">
        <f t="shared" ref="E53" si="9">+C53/D53</f>
        <v>0.66384935823701541</v>
      </c>
    </row>
    <row r="54" spans="2:6">
      <c r="B54" s="222">
        <v>41699</v>
      </c>
      <c r="C54" s="77">
        <v>11508899</v>
      </c>
      <c r="D54" s="61">
        <v>15837928</v>
      </c>
      <c r="E54" s="80">
        <f t="shared" ref="E54" si="10">+C54/D54</f>
        <v>0.7266669604761431</v>
      </c>
    </row>
    <row r="55" spans="2:6">
      <c r="B55" s="97"/>
      <c r="C55" s="97"/>
      <c r="D55" s="97"/>
      <c r="E55" s="97"/>
    </row>
    <row r="56" spans="2:6" s="81" customFormat="1" ht="12" customHeight="1">
      <c r="B56" s="286" t="s">
        <v>184</v>
      </c>
      <c r="C56" s="287"/>
      <c r="D56" s="287"/>
      <c r="E56" s="100"/>
    </row>
    <row r="57" spans="2:6" s="81" customFormat="1" ht="12" customHeight="1">
      <c r="B57" s="15" t="s">
        <v>75</v>
      </c>
      <c r="C57" s="24"/>
      <c r="D57" s="24"/>
      <c r="E57" s="25"/>
    </row>
    <row r="58" spans="2:6" s="81" customFormat="1" ht="12" customHeight="1">
      <c r="B58" s="15" t="s">
        <v>74</v>
      </c>
      <c r="C58" s="76"/>
      <c r="D58" s="76"/>
      <c r="E58" s="25"/>
    </row>
    <row r="59" spans="2:6" s="81" customFormat="1" ht="12" customHeight="1">
      <c r="B59" s="34" t="s">
        <v>126</v>
      </c>
      <c r="C59" s="25"/>
      <c r="D59" s="25"/>
      <c r="E59" s="25"/>
    </row>
    <row r="60" spans="2:6" s="81" customFormat="1" ht="12" customHeight="1">
      <c r="B60" s="284"/>
      <c r="C60" s="285"/>
      <c r="D60" s="285"/>
      <c r="E60" s="285"/>
      <c r="F60" s="84"/>
    </row>
    <row r="61" spans="2:6" ht="15" customHeight="1">
      <c r="B61" s="82"/>
      <c r="C61" s="83"/>
      <c r="D61" s="83"/>
      <c r="E61" s="83"/>
      <c r="F61" s="52"/>
    </row>
    <row r="62" spans="2:6">
      <c r="B62" s="98" t="s">
        <v>107</v>
      </c>
    </row>
  </sheetData>
  <mergeCells count="11">
    <mergeCell ref="B35:E35"/>
    <mergeCell ref="B60:E60"/>
    <mergeCell ref="B56:D56"/>
    <mergeCell ref="A7:I7"/>
    <mergeCell ref="B31:D31"/>
    <mergeCell ref="B9:D9"/>
    <mergeCell ref="B10:C10"/>
    <mergeCell ref="B37:D37"/>
    <mergeCell ref="B38:C38"/>
    <mergeCell ref="G37:J37"/>
    <mergeCell ref="G38:J38"/>
  </mergeCells>
  <phoneticPr fontId="13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507"/>
  <sheetViews>
    <sheetView topLeftCell="A465" zoomScale="60" zoomScaleNormal="60" workbookViewId="0">
      <selection activeCell="B510" sqref="B510"/>
    </sheetView>
  </sheetViews>
  <sheetFormatPr baseColWidth="10" defaultColWidth="10.85546875" defaultRowHeight="14.25"/>
  <cols>
    <col min="1" max="1" width="11.42578125" style="3" customWidth="1"/>
    <col min="2" max="7" width="27" style="3" customWidth="1"/>
    <col min="8" max="8" width="16" style="3" customWidth="1"/>
    <col min="9" max="9" width="14.28515625" style="3" bestFit="1" customWidth="1"/>
    <col min="10" max="16384" width="10.85546875" style="3"/>
  </cols>
  <sheetData>
    <row r="7" spans="1:21">
      <c r="F7" s="4"/>
    </row>
    <row r="8" spans="1:21">
      <c r="C8" s="5"/>
      <c r="D8" s="6"/>
      <c r="F8" s="4"/>
    </row>
    <row r="9" spans="1:21" ht="20.25">
      <c r="A9" s="288" t="s">
        <v>42</v>
      </c>
      <c r="B9" s="288"/>
      <c r="C9" s="288"/>
      <c r="D9" s="288"/>
      <c r="E9" s="288"/>
      <c r="F9" s="288"/>
      <c r="G9" s="288"/>
      <c r="H9" s="288"/>
      <c r="I9" s="288"/>
      <c r="J9" s="288"/>
      <c r="K9" s="289"/>
    </row>
    <row r="10" spans="1:21">
      <c r="C10" s="5"/>
      <c r="D10" s="6"/>
      <c r="F10" s="4"/>
    </row>
    <row r="11" spans="1:21">
      <c r="C11" s="5"/>
      <c r="D11" s="6"/>
      <c r="F11" s="4"/>
    </row>
    <row r="12" spans="1:21" ht="53.25" customHeight="1">
      <c r="B12" s="290" t="s">
        <v>130</v>
      </c>
      <c r="C12" s="291"/>
      <c r="D12" s="264"/>
      <c r="E12" s="87"/>
      <c r="F12" s="4"/>
    </row>
    <row r="13" spans="1:21">
      <c r="B13" s="292" t="s">
        <v>124</v>
      </c>
      <c r="C13" s="293"/>
      <c r="D13" s="87"/>
      <c r="E13" s="87"/>
      <c r="F13" s="4"/>
    </row>
    <row r="14" spans="1:21">
      <c r="B14" s="90"/>
      <c r="C14" s="94"/>
      <c r="D14" s="95"/>
      <c r="E14" s="96"/>
      <c r="F14" s="4"/>
    </row>
    <row r="15" spans="1:21" s="7" customFormat="1" ht="30" customHeight="1">
      <c r="A15" s="2"/>
      <c r="B15" s="105" t="s">
        <v>0</v>
      </c>
      <c r="C15" s="105" t="s">
        <v>5</v>
      </c>
      <c r="D15" s="105" t="s">
        <v>4</v>
      </c>
      <c r="E15" s="105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7" customFormat="1">
      <c r="A16" s="2"/>
      <c r="B16" s="103">
        <v>2001</v>
      </c>
      <c r="C16" s="101">
        <v>83007</v>
      </c>
      <c r="D16" s="101">
        <v>2623</v>
      </c>
      <c r="E16" s="101">
        <v>85630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7" customFormat="1">
      <c r="A17" s="2"/>
      <c r="B17" s="103">
        <v>2002</v>
      </c>
      <c r="C17" s="101">
        <v>94164</v>
      </c>
      <c r="D17" s="101">
        <v>6499</v>
      </c>
      <c r="E17" s="101">
        <v>100663</v>
      </c>
      <c r="F17" s="1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7" customFormat="1">
      <c r="A18" s="2"/>
      <c r="B18" s="103">
        <v>2003</v>
      </c>
      <c r="C18" s="101">
        <v>102787</v>
      </c>
      <c r="D18" s="101">
        <v>4563</v>
      </c>
      <c r="E18" s="101">
        <v>107350</v>
      </c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7" customFormat="1">
      <c r="A19" s="2"/>
      <c r="B19" s="103">
        <v>2004</v>
      </c>
      <c r="C19" s="101">
        <v>108169</v>
      </c>
      <c r="D19" s="101">
        <v>11599</v>
      </c>
      <c r="E19" s="101">
        <v>119768</v>
      </c>
      <c r="F19" s="1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7" customFormat="1">
      <c r="A20" s="2"/>
      <c r="B20" s="103">
        <v>2005</v>
      </c>
      <c r="C20" s="101">
        <v>110540</v>
      </c>
      <c r="D20" s="101">
        <v>26786</v>
      </c>
      <c r="E20" s="101">
        <v>137326</v>
      </c>
      <c r="F20" s="1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7" customFormat="1">
      <c r="A21" s="2"/>
      <c r="B21" s="103">
        <v>2006</v>
      </c>
      <c r="C21" s="101">
        <v>141814</v>
      </c>
      <c r="D21" s="101">
        <v>65463</v>
      </c>
      <c r="E21" s="101">
        <v>207277</v>
      </c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7" customFormat="1">
      <c r="A22" s="2"/>
      <c r="B22" s="103">
        <v>2007</v>
      </c>
      <c r="C22" s="101">
        <v>187981</v>
      </c>
      <c r="D22" s="101">
        <v>88733</v>
      </c>
      <c r="E22" s="101">
        <v>276714</v>
      </c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7" customFormat="1">
      <c r="A23" s="2"/>
      <c r="B23" s="103">
        <v>2008</v>
      </c>
      <c r="C23" s="101">
        <v>168381</v>
      </c>
      <c r="D23" s="101">
        <v>160190</v>
      </c>
      <c r="E23" s="101">
        <v>328571</v>
      </c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7" customFormat="1">
      <c r="A24" s="2"/>
      <c r="B24" s="104">
        <v>39903</v>
      </c>
      <c r="C24" s="101">
        <v>145697</v>
      </c>
      <c r="D24" s="101">
        <v>195111</v>
      </c>
      <c r="E24" s="101">
        <v>340808</v>
      </c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" customFormat="1" ht="15" customHeight="1">
      <c r="B25" s="104">
        <v>39965</v>
      </c>
      <c r="C25" s="101">
        <v>50365</v>
      </c>
      <c r="D25" s="101">
        <v>223256</v>
      </c>
      <c r="E25" s="101">
        <v>273621</v>
      </c>
      <c r="F25" s="14"/>
    </row>
    <row r="26" spans="1:21" s="2" customFormat="1" ht="15" customHeight="1">
      <c r="B26" s="41">
        <v>40057</v>
      </c>
      <c r="C26" s="102">
        <v>57345</v>
      </c>
      <c r="D26" s="102">
        <v>424057</v>
      </c>
      <c r="E26" s="102">
        <f>+D26+C26</f>
        <v>481402</v>
      </c>
      <c r="F26" s="14"/>
    </row>
    <row r="27" spans="1:21" s="2" customFormat="1" ht="15" customHeight="1">
      <c r="B27" s="41">
        <v>40148</v>
      </c>
      <c r="C27" s="102">
        <v>113236</v>
      </c>
      <c r="D27" s="102">
        <v>448852</v>
      </c>
      <c r="E27" s="102">
        <f>+C27+D27</f>
        <v>562088</v>
      </c>
    </row>
    <row r="28" spans="1:21" s="2" customFormat="1" ht="15" customHeight="1">
      <c r="B28" s="41">
        <v>40238</v>
      </c>
      <c r="C28" s="102">
        <v>18636</v>
      </c>
      <c r="D28" s="102">
        <v>570968</v>
      </c>
      <c r="E28" s="102">
        <f>C28+D28</f>
        <v>589604</v>
      </c>
      <c r="F28" s="14"/>
    </row>
    <row r="29" spans="1:21" s="2" customFormat="1" ht="15" customHeight="1">
      <c r="B29" s="41">
        <v>40330</v>
      </c>
      <c r="C29" s="102">
        <v>13690</v>
      </c>
      <c r="D29" s="102">
        <v>647863</v>
      </c>
      <c r="E29" s="102">
        <f>C29+D29</f>
        <v>661553</v>
      </c>
      <c r="F29" s="14"/>
    </row>
    <row r="30" spans="1:21" s="2" customFormat="1" ht="15" customHeight="1">
      <c r="B30" s="41">
        <v>40422</v>
      </c>
      <c r="C30" s="102">
        <v>13097</v>
      </c>
      <c r="D30" s="102">
        <v>706005</v>
      </c>
      <c r="E30" s="102">
        <f>C30+D30</f>
        <v>719102</v>
      </c>
      <c r="F30" s="14"/>
    </row>
    <row r="31" spans="1:21" s="2" customFormat="1" ht="15" customHeight="1">
      <c r="B31" s="104">
        <v>40513</v>
      </c>
      <c r="C31" s="101">
        <v>10907</v>
      </c>
      <c r="D31" s="101">
        <v>1797055</v>
      </c>
      <c r="E31" s="101">
        <f>C31+D31</f>
        <v>1807962</v>
      </c>
      <c r="F31" s="14"/>
    </row>
    <row r="32" spans="1:21" s="2" customFormat="1" ht="15" customHeight="1">
      <c r="B32" s="104">
        <v>40695</v>
      </c>
      <c r="C32" s="101">
        <v>12515</v>
      </c>
      <c r="D32" s="101">
        <v>1856509</v>
      </c>
      <c r="E32" s="101">
        <f>C32+D32</f>
        <v>1869024</v>
      </c>
      <c r="F32" s="14"/>
    </row>
    <row r="33" spans="2:11" s="2" customFormat="1" ht="15" customHeight="1">
      <c r="B33" s="104">
        <v>40787</v>
      </c>
      <c r="C33" s="101">
        <v>7804</v>
      </c>
      <c r="D33" s="101">
        <f>587234+1437329</f>
        <v>2024563</v>
      </c>
      <c r="E33" s="101">
        <f>+D33+C33</f>
        <v>2032367</v>
      </c>
      <c r="F33" s="14"/>
    </row>
    <row r="34" spans="2:11" s="2" customFormat="1" ht="15" customHeight="1">
      <c r="B34" s="104">
        <v>40878</v>
      </c>
      <c r="C34" s="101">
        <v>8257</v>
      </c>
      <c r="D34" s="101">
        <v>2143943</v>
      </c>
      <c r="E34" s="101">
        <f>+D34+C34</f>
        <v>2152200</v>
      </c>
      <c r="F34" s="14"/>
    </row>
    <row r="35" spans="2:11" s="2" customFormat="1" ht="15" customHeight="1">
      <c r="B35" s="104">
        <v>40969</v>
      </c>
      <c r="C35" s="101">
        <v>11260</v>
      </c>
      <c r="D35" s="101">
        <v>3028158</v>
      </c>
      <c r="E35" s="101">
        <f>+D35+C35</f>
        <v>3039418</v>
      </c>
      <c r="F35" s="14"/>
    </row>
    <row r="36" spans="2:11" s="2" customFormat="1">
      <c r="D36" s="14"/>
      <c r="E36" s="14"/>
      <c r="F36" s="14"/>
    </row>
    <row r="37" spans="2:11" s="2" customFormat="1" ht="15" customHeight="1">
      <c r="B37" s="286" t="s">
        <v>83</v>
      </c>
      <c r="C37" s="287"/>
      <c r="D37" s="287"/>
    </row>
    <row r="38" spans="2:11" s="2" customFormat="1" ht="13.5" customHeight="1">
      <c r="B38" s="15" t="s">
        <v>75</v>
      </c>
      <c r="C38" s="24"/>
      <c r="D38" s="24"/>
      <c r="E38" s="9"/>
    </row>
    <row r="39" spans="2:11" s="2" customFormat="1" ht="13.5" customHeight="1">
      <c r="B39" s="15" t="s">
        <v>74</v>
      </c>
      <c r="C39" s="23"/>
      <c r="D39" s="23"/>
      <c r="E39" s="9"/>
    </row>
    <row r="40" spans="2:11" s="2" customFormat="1" ht="13.5" customHeight="1">
      <c r="B40" s="25" t="s">
        <v>127</v>
      </c>
      <c r="C40" s="3"/>
      <c r="D40" s="3"/>
      <c r="E40" s="9"/>
    </row>
    <row r="41" spans="2:11" s="2" customFormat="1" ht="13.5" customHeight="1">
      <c r="B41" s="28"/>
      <c r="C41" s="8"/>
      <c r="D41" s="8"/>
      <c r="E41" s="9"/>
    </row>
    <row r="42" spans="2:11">
      <c r="B42" s="308" t="s">
        <v>60</v>
      </c>
      <c r="C42" s="308"/>
      <c r="D42" s="308"/>
      <c r="E42" s="308"/>
      <c r="F42" s="308"/>
      <c r="G42" s="308"/>
    </row>
    <row r="43" spans="2:11" ht="44.25" customHeight="1" thickBot="1">
      <c r="B43" s="309"/>
      <c r="C43" s="309"/>
      <c r="D43" s="309"/>
      <c r="E43" s="309"/>
      <c r="F43" s="309"/>
      <c r="G43" s="309"/>
    </row>
    <row r="45" spans="2:11" ht="70.5" customHeight="1">
      <c r="B45" s="298" t="s">
        <v>131</v>
      </c>
      <c r="C45" s="299"/>
      <c r="D45" s="299"/>
      <c r="E45" s="299"/>
      <c r="F45" s="120"/>
      <c r="G45" s="121"/>
    </row>
    <row r="46" spans="2:11">
      <c r="B46" s="296" t="s">
        <v>124</v>
      </c>
      <c r="C46" s="297"/>
      <c r="D46" s="122"/>
      <c r="E46" s="122"/>
      <c r="F46" s="122"/>
      <c r="G46" s="123"/>
    </row>
    <row r="47" spans="2:11">
      <c r="B47" s="90"/>
      <c r="C47" s="94"/>
      <c r="D47" s="95"/>
      <c r="E47" s="95"/>
      <c r="F47" s="106"/>
      <c r="G47" s="107"/>
    </row>
    <row r="48" spans="2:11" ht="45" customHeight="1">
      <c r="B48" s="108" t="s">
        <v>14</v>
      </c>
      <c r="C48" s="109" t="s">
        <v>40</v>
      </c>
      <c r="D48" s="109" t="s">
        <v>41</v>
      </c>
      <c r="E48" s="109" t="s">
        <v>39</v>
      </c>
      <c r="F48" s="109" t="s">
        <v>10</v>
      </c>
      <c r="G48" s="109" t="s">
        <v>67</v>
      </c>
      <c r="H48" s="2"/>
      <c r="I48" s="2"/>
      <c r="J48" s="2"/>
      <c r="K48" s="2"/>
    </row>
    <row r="49" spans="2:11">
      <c r="B49" s="110" t="s">
        <v>15</v>
      </c>
      <c r="C49" s="111">
        <v>666</v>
      </c>
      <c r="D49" s="111">
        <v>8322</v>
      </c>
      <c r="E49" s="114">
        <f>SUM(C49:D49)</f>
        <v>8988</v>
      </c>
      <c r="F49" s="112">
        <f>+E49/G49</f>
        <v>1.263253763900289E-2</v>
      </c>
      <c r="G49" s="111">
        <v>711496</v>
      </c>
      <c r="H49" s="2"/>
      <c r="I49" s="18"/>
      <c r="J49" s="2"/>
      <c r="K49" s="2"/>
    </row>
    <row r="50" spans="2:11">
      <c r="B50" s="110" t="s">
        <v>63</v>
      </c>
      <c r="C50" s="111">
        <v>25</v>
      </c>
      <c r="D50" s="111">
        <v>2731</v>
      </c>
      <c r="E50" s="114">
        <f t="shared" ref="E50:E72" si="0">SUM(C50:D50)</f>
        <v>2756</v>
      </c>
      <c r="F50" s="112">
        <f t="shared" ref="F50:F73" si="1">+E50/G50</f>
        <v>1.4930224495102713E-2</v>
      </c>
      <c r="G50" s="111">
        <v>184592</v>
      </c>
      <c r="H50" s="2"/>
      <c r="I50" s="18"/>
      <c r="J50" s="2"/>
      <c r="K50" s="2"/>
    </row>
    <row r="51" spans="2:11">
      <c r="B51" s="110" t="s">
        <v>17</v>
      </c>
      <c r="C51" s="111">
        <v>3</v>
      </c>
      <c r="D51" s="111">
        <v>2036</v>
      </c>
      <c r="E51" s="114">
        <f t="shared" si="0"/>
        <v>2039</v>
      </c>
      <c r="F51" s="112">
        <f t="shared" si="1"/>
        <v>8.7234424868870269E-3</v>
      </c>
      <c r="G51" s="111">
        <v>233738</v>
      </c>
      <c r="H51" s="2"/>
      <c r="I51" s="18"/>
      <c r="J51" s="2"/>
      <c r="K51" s="2"/>
    </row>
    <row r="52" spans="2:11">
      <c r="B52" s="110" t="s">
        <v>18</v>
      </c>
      <c r="C52" s="111">
        <v>96</v>
      </c>
      <c r="D52" s="111">
        <v>1860</v>
      </c>
      <c r="E52" s="114">
        <f t="shared" si="0"/>
        <v>1956</v>
      </c>
      <c r="F52" s="112">
        <f t="shared" si="1"/>
        <v>1.140970524928106E-2</v>
      </c>
      <c r="G52" s="111">
        <v>171433</v>
      </c>
      <c r="H52" s="2"/>
      <c r="I52" s="18"/>
      <c r="J52" s="2"/>
      <c r="K52" s="2"/>
    </row>
    <row r="53" spans="2:11">
      <c r="B53" s="110" t="s">
        <v>19</v>
      </c>
      <c r="C53" s="111">
        <v>387</v>
      </c>
      <c r="D53" s="111">
        <v>8570</v>
      </c>
      <c r="E53" s="114">
        <f t="shared" si="0"/>
        <v>8957</v>
      </c>
      <c r="F53" s="112">
        <f t="shared" si="1"/>
        <v>1.948207309964416E-2</v>
      </c>
      <c r="G53" s="111">
        <v>459756</v>
      </c>
      <c r="H53" s="2"/>
      <c r="I53" s="18"/>
      <c r="J53" s="2"/>
      <c r="K53" s="2"/>
    </row>
    <row r="54" spans="2:11">
      <c r="B54" s="110" t="s">
        <v>20</v>
      </c>
      <c r="C54" s="111">
        <v>102</v>
      </c>
      <c r="D54" s="111">
        <v>11377</v>
      </c>
      <c r="E54" s="114">
        <f t="shared" si="0"/>
        <v>11479</v>
      </c>
      <c r="F54" s="112">
        <f t="shared" si="1"/>
        <v>2.7231040397019506E-2</v>
      </c>
      <c r="G54" s="111">
        <v>421541</v>
      </c>
      <c r="H54" s="2"/>
      <c r="I54" s="18"/>
      <c r="J54" s="2"/>
      <c r="K54" s="2"/>
    </row>
    <row r="55" spans="2:11">
      <c r="B55" s="110" t="s">
        <v>55</v>
      </c>
      <c r="C55" s="111">
        <v>112</v>
      </c>
      <c r="D55" s="111">
        <v>7540</v>
      </c>
      <c r="E55" s="114">
        <f t="shared" si="0"/>
        <v>7652</v>
      </c>
      <c r="F55" s="112">
        <f t="shared" si="1"/>
        <v>1.1960529627007164E-2</v>
      </c>
      <c r="G55" s="111">
        <v>639771</v>
      </c>
      <c r="H55" s="2"/>
      <c r="I55" s="18"/>
      <c r="J55" s="2"/>
      <c r="K55" s="2"/>
    </row>
    <row r="56" spans="2:11">
      <c r="B56" s="110" t="s">
        <v>22</v>
      </c>
      <c r="C56" s="111">
        <v>210</v>
      </c>
      <c r="D56" s="111">
        <v>4654</v>
      </c>
      <c r="E56" s="114">
        <f t="shared" si="0"/>
        <v>4864</v>
      </c>
      <c r="F56" s="112">
        <f t="shared" si="1"/>
        <v>1.0599513172030709E-2</v>
      </c>
      <c r="G56" s="111">
        <v>458889</v>
      </c>
      <c r="H56" s="2"/>
      <c r="I56" s="18"/>
      <c r="J56" s="2"/>
      <c r="K56" s="2"/>
    </row>
    <row r="57" spans="2:11">
      <c r="B57" s="110" t="s">
        <v>64</v>
      </c>
      <c r="C57" s="111">
        <v>6</v>
      </c>
      <c r="D57" s="111">
        <v>891</v>
      </c>
      <c r="E57" s="114">
        <f t="shared" si="0"/>
        <v>897</v>
      </c>
      <c r="F57" s="112">
        <f t="shared" si="1"/>
        <v>3.7049275122878034E-2</v>
      </c>
      <c r="G57" s="111">
        <v>24211</v>
      </c>
      <c r="H57" s="2"/>
      <c r="I57" s="18"/>
      <c r="J57" s="2"/>
      <c r="K57" s="2"/>
    </row>
    <row r="58" spans="2:11">
      <c r="B58" s="110" t="s">
        <v>24</v>
      </c>
      <c r="C58" s="111">
        <v>1648</v>
      </c>
      <c r="D58" s="111">
        <v>132776</v>
      </c>
      <c r="E58" s="114">
        <f t="shared" si="0"/>
        <v>134424</v>
      </c>
      <c r="F58" s="112">
        <f t="shared" si="1"/>
        <v>3.6009151763530686E-2</v>
      </c>
      <c r="G58" s="111">
        <v>3733051</v>
      </c>
      <c r="H58" s="2"/>
      <c r="I58" s="18"/>
      <c r="J58" s="2"/>
      <c r="K58" s="2"/>
    </row>
    <row r="59" spans="2:11">
      <c r="B59" s="110" t="s">
        <v>25</v>
      </c>
      <c r="C59" s="111">
        <v>266</v>
      </c>
      <c r="D59" s="111">
        <v>6162</v>
      </c>
      <c r="E59" s="114">
        <f t="shared" si="0"/>
        <v>6428</v>
      </c>
      <c r="F59" s="112">
        <f t="shared" si="1"/>
        <v>1.5302685111782448E-2</v>
      </c>
      <c r="G59" s="111">
        <v>420057</v>
      </c>
      <c r="H59" s="2"/>
      <c r="I59" s="18"/>
      <c r="J59" s="2"/>
      <c r="K59" s="2"/>
    </row>
    <row r="60" spans="2:11">
      <c r="B60" s="110" t="s">
        <v>26</v>
      </c>
      <c r="C60" s="111">
        <v>105</v>
      </c>
      <c r="D60" s="111">
        <v>6379</v>
      </c>
      <c r="E60" s="114">
        <f t="shared" si="0"/>
        <v>6484</v>
      </c>
      <c r="F60" s="112">
        <f t="shared" si="1"/>
        <v>1.4550709807142504E-2</v>
      </c>
      <c r="G60" s="111">
        <v>445614</v>
      </c>
      <c r="H60" s="2"/>
      <c r="I60" s="18"/>
      <c r="J60" s="2"/>
      <c r="K60" s="2"/>
    </row>
    <row r="61" spans="2:11">
      <c r="B61" s="110" t="s">
        <v>27</v>
      </c>
      <c r="C61" s="111">
        <v>7</v>
      </c>
      <c r="D61" s="111">
        <v>3749</v>
      </c>
      <c r="E61" s="114">
        <f t="shared" si="0"/>
        <v>3756</v>
      </c>
      <c r="F61" s="112">
        <f t="shared" si="1"/>
        <v>4.831644958996623E-3</v>
      </c>
      <c r="G61" s="111">
        <v>777375</v>
      </c>
      <c r="H61" s="2"/>
      <c r="I61" s="18"/>
      <c r="J61" s="2"/>
      <c r="K61" s="2"/>
    </row>
    <row r="62" spans="2:11">
      <c r="B62" s="110" t="s">
        <v>28</v>
      </c>
      <c r="C62" s="111">
        <v>120</v>
      </c>
      <c r="D62" s="111">
        <v>9738</v>
      </c>
      <c r="E62" s="114">
        <f t="shared" si="0"/>
        <v>9858</v>
      </c>
      <c r="F62" s="112">
        <f t="shared" si="1"/>
        <v>7.239347151590813E-3</v>
      </c>
      <c r="G62" s="111">
        <v>1361725</v>
      </c>
      <c r="H62" s="2"/>
      <c r="I62" s="18"/>
      <c r="J62" s="2"/>
      <c r="K62" s="2"/>
    </row>
    <row r="63" spans="2:11">
      <c r="B63" s="110" t="s">
        <v>29</v>
      </c>
      <c r="C63" s="111">
        <v>24</v>
      </c>
      <c r="D63" s="111">
        <v>524</v>
      </c>
      <c r="E63" s="114">
        <f t="shared" si="0"/>
        <v>548</v>
      </c>
      <c r="F63" s="112">
        <f t="shared" si="1"/>
        <v>4.0067266213350879E-3</v>
      </c>
      <c r="G63" s="111">
        <v>136770</v>
      </c>
      <c r="H63" s="2"/>
      <c r="I63" s="18"/>
      <c r="J63" s="2"/>
      <c r="K63" s="2"/>
    </row>
    <row r="64" spans="2:11">
      <c r="B64" s="110" t="s">
        <v>30</v>
      </c>
      <c r="C64" s="111">
        <v>18</v>
      </c>
      <c r="D64" s="111">
        <v>1649</v>
      </c>
      <c r="E64" s="114">
        <f t="shared" si="0"/>
        <v>1667</v>
      </c>
      <c r="F64" s="112">
        <f t="shared" si="1"/>
        <v>1.6299512090189983E-2</v>
      </c>
      <c r="G64" s="111">
        <v>102273</v>
      </c>
      <c r="H64" s="2"/>
      <c r="I64" s="18"/>
      <c r="J64" s="2"/>
      <c r="K64" s="2"/>
    </row>
    <row r="65" spans="2:11">
      <c r="B65" s="113" t="s">
        <v>31</v>
      </c>
      <c r="C65" s="111">
        <v>4</v>
      </c>
      <c r="D65" s="111">
        <v>1214</v>
      </c>
      <c r="E65" s="114">
        <f t="shared" si="0"/>
        <v>1218</v>
      </c>
      <c r="F65" s="112">
        <f t="shared" si="1"/>
        <v>1.0144758541420267E-2</v>
      </c>
      <c r="G65" s="111">
        <v>120062</v>
      </c>
      <c r="H65" s="2"/>
      <c r="I65" s="18"/>
      <c r="J65" s="2"/>
      <c r="K65" s="2"/>
    </row>
    <row r="66" spans="2:11">
      <c r="B66" s="110" t="s">
        <v>32</v>
      </c>
      <c r="C66" s="111">
        <v>15</v>
      </c>
      <c r="D66" s="111">
        <v>1815</v>
      </c>
      <c r="E66" s="114">
        <f t="shared" si="0"/>
        <v>1830</v>
      </c>
      <c r="F66" s="112">
        <f t="shared" si="1"/>
        <v>2.2591476964100538E-2</v>
      </c>
      <c r="G66" s="111">
        <v>81004</v>
      </c>
      <c r="H66" s="2"/>
      <c r="I66" s="18"/>
      <c r="J66" s="2"/>
      <c r="K66" s="2"/>
    </row>
    <row r="67" spans="2:11">
      <c r="B67" s="110" t="s">
        <v>33</v>
      </c>
      <c r="C67" s="111">
        <v>8772</v>
      </c>
      <c r="D67" s="111">
        <v>186265</v>
      </c>
      <c r="E67" s="114">
        <f t="shared" si="0"/>
        <v>195037</v>
      </c>
      <c r="F67" s="112">
        <f t="shared" si="1"/>
        <v>6.997483177833308E-2</v>
      </c>
      <c r="G67" s="111">
        <v>2787245</v>
      </c>
      <c r="H67" s="2"/>
      <c r="I67" s="18"/>
      <c r="J67" s="2"/>
      <c r="K67" s="2"/>
    </row>
    <row r="68" spans="2:11">
      <c r="B68" s="110" t="s">
        <v>34</v>
      </c>
      <c r="C68" s="111">
        <v>37</v>
      </c>
      <c r="D68" s="111">
        <v>2348</v>
      </c>
      <c r="E68" s="114">
        <f t="shared" si="0"/>
        <v>2385</v>
      </c>
      <c r="F68" s="112">
        <f t="shared" si="1"/>
        <v>1.8943756503228777E-2</v>
      </c>
      <c r="G68" s="111">
        <v>125899</v>
      </c>
      <c r="H68" s="2"/>
      <c r="I68" s="18"/>
      <c r="J68" s="2"/>
      <c r="K68" s="2"/>
    </row>
    <row r="69" spans="2:11">
      <c r="B69" s="110" t="s">
        <v>65</v>
      </c>
      <c r="C69" s="111">
        <v>40</v>
      </c>
      <c r="D69" s="111">
        <v>921</v>
      </c>
      <c r="E69" s="114">
        <f t="shared" si="0"/>
        <v>961</v>
      </c>
      <c r="F69" s="112">
        <f t="shared" si="1"/>
        <v>2.8723521904300757E-3</v>
      </c>
      <c r="G69" s="111">
        <v>334569</v>
      </c>
      <c r="H69" s="2"/>
      <c r="I69" s="18"/>
      <c r="J69" s="2"/>
      <c r="K69" s="2"/>
    </row>
    <row r="70" spans="2:11">
      <c r="B70" s="110" t="s">
        <v>36</v>
      </c>
      <c r="C70" s="111">
        <v>46</v>
      </c>
      <c r="D70" s="111">
        <v>1432</v>
      </c>
      <c r="E70" s="114">
        <f t="shared" si="0"/>
        <v>1478</v>
      </c>
      <c r="F70" s="112">
        <f t="shared" si="1"/>
        <v>8.3722300267367565E-3</v>
      </c>
      <c r="G70" s="111">
        <v>176536</v>
      </c>
      <c r="H70" s="2"/>
      <c r="I70" s="18"/>
      <c r="J70" s="2"/>
      <c r="K70" s="2"/>
    </row>
    <row r="71" spans="2:11">
      <c r="B71" s="110" t="s">
        <v>37</v>
      </c>
      <c r="C71" s="111">
        <v>388</v>
      </c>
      <c r="D71" s="111">
        <v>2412</v>
      </c>
      <c r="E71" s="114">
        <f t="shared" si="0"/>
        <v>2800</v>
      </c>
      <c r="F71" s="112">
        <f t="shared" si="1"/>
        <v>5.3185528217771947E-3</v>
      </c>
      <c r="G71" s="111">
        <v>526459</v>
      </c>
      <c r="H71" s="2"/>
      <c r="I71" s="2"/>
      <c r="J71" s="2"/>
      <c r="K71" s="2"/>
    </row>
    <row r="72" spans="2:11">
      <c r="B72" s="110" t="s">
        <v>38</v>
      </c>
      <c r="C72" s="111">
        <v>0</v>
      </c>
      <c r="D72" s="111">
        <v>637</v>
      </c>
      <c r="E72" s="114">
        <f t="shared" si="0"/>
        <v>637</v>
      </c>
      <c r="F72" s="112">
        <f t="shared" si="1"/>
        <v>7.1971708452438794E-3</v>
      </c>
      <c r="G72" s="111">
        <v>88507</v>
      </c>
      <c r="H72" s="2"/>
      <c r="I72" s="2"/>
      <c r="J72" s="2"/>
      <c r="K72" s="2"/>
    </row>
    <row r="73" spans="2:11">
      <c r="B73" s="115" t="s">
        <v>39</v>
      </c>
      <c r="C73" s="116">
        <f>SUM(C49:C72)</f>
        <v>13097</v>
      </c>
      <c r="D73" s="116">
        <f>SUM(D49:D72)</f>
        <v>406002</v>
      </c>
      <c r="E73" s="117">
        <f>+C73+D73</f>
        <v>419099</v>
      </c>
      <c r="F73" s="118">
        <f t="shared" si="1"/>
        <v>2.8858453663823898E-2</v>
      </c>
      <c r="G73" s="119">
        <f>SUM(G49:G72)</f>
        <v>14522573</v>
      </c>
      <c r="H73" s="2"/>
      <c r="I73" s="2"/>
      <c r="J73" s="2"/>
      <c r="K73" s="2"/>
    </row>
    <row r="74" spans="2:11">
      <c r="C74" s="17"/>
      <c r="H74" s="2"/>
      <c r="I74" s="2"/>
      <c r="J74" s="2"/>
      <c r="K74" s="2"/>
    </row>
    <row r="75" spans="2:11">
      <c r="B75" s="28" t="s">
        <v>66</v>
      </c>
    </row>
    <row r="76" spans="2:11">
      <c r="C76" s="17"/>
      <c r="H76" s="2"/>
      <c r="I76" s="2"/>
      <c r="J76" s="2"/>
      <c r="K76" s="2"/>
    </row>
    <row r="77" spans="2:11" ht="81.75" customHeight="1">
      <c r="B77" s="298" t="s">
        <v>132</v>
      </c>
      <c r="C77" s="299"/>
      <c r="D77" s="299"/>
      <c r="E77" s="299"/>
      <c r="F77" s="120"/>
      <c r="G77" s="121"/>
    </row>
    <row r="78" spans="2:11">
      <c r="B78" s="296" t="s">
        <v>124</v>
      </c>
      <c r="C78" s="297"/>
      <c r="D78" s="122"/>
      <c r="E78" s="122"/>
      <c r="F78" s="122"/>
      <c r="G78" s="123"/>
    </row>
    <row r="79" spans="2:11">
      <c r="B79" s="90"/>
      <c r="C79" s="94"/>
      <c r="D79" s="95"/>
      <c r="E79" s="95"/>
      <c r="F79" s="106"/>
      <c r="G79" s="107"/>
    </row>
    <row r="80" spans="2:11" ht="38.25">
      <c r="B80" s="108" t="s">
        <v>14</v>
      </c>
      <c r="C80" s="109" t="s">
        <v>40</v>
      </c>
      <c r="D80" s="109" t="s">
        <v>41</v>
      </c>
      <c r="E80" s="109" t="s">
        <v>39</v>
      </c>
      <c r="F80" s="109" t="s">
        <v>10</v>
      </c>
      <c r="G80" s="109" t="s">
        <v>58</v>
      </c>
    </row>
    <row r="81" spans="2:7">
      <c r="B81" s="124" t="s">
        <v>15</v>
      </c>
      <c r="C81" s="111">
        <v>656</v>
      </c>
      <c r="D81" s="111">
        <v>13287</v>
      </c>
      <c r="E81" s="114">
        <f t="shared" ref="E81:E104" si="2">SUM(C81:D81)</f>
        <v>13943</v>
      </c>
      <c r="F81" s="112">
        <f t="shared" ref="F81:F105" si="3">+E81/G81</f>
        <v>1.9579372780416975E-2</v>
      </c>
      <c r="G81" s="111">
        <v>712127</v>
      </c>
    </row>
    <row r="82" spans="2:7">
      <c r="B82" s="124" t="s">
        <v>16</v>
      </c>
      <c r="C82" s="111">
        <v>21</v>
      </c>
      <c r="D82" s="111">
        <v>2162</v>
      </c>
      <c r="E82" s="114">
        <f t="shared" si="2"/>
        <v>2183</v>
      </c>
      <c r="F82" s="112">
        <f t="shared" si="3"/>
        <v>1.1887323636878475E-2</v>
      </c>
      <c r="G82" s="111">
        <v>183641</v>
      </c>
    </row>
    <row r="83" spans="2:7">
      <c r="B83" s="124" t="s">
        <v>17</v>
      </c>
      <c r="C83" s="111">
        <v>3</v>
      </c>
      <c r="D83" s="111">
        <v>2658</v>
      </c>
      <c r="E83" s="114">
        <f t="shared" si="2"/>
        <v>2661</v>
      </c>
      <c r="F83" s="112">
        <f t="shared" si="3"/>
        <v>1.1817002984226234E-2</v>
      </c>
      <c r="G83" s="111">
        <v>225184</v>
      </c>
    </row>
    <row r="84" spans="2:7">
      <c r="B84" s="124" t="s">
        <v>18</v>
      </c>
      <c r="C84" s="111">
        <v>88</v>
      </c>
      <c r="D84" s="111">
        <v>1927</v>
      </c>
      <c r="E84" s="114">
        <f t="shared" si="2"/>
        <v>2015</v>
      </c>
      <c r="F84" s="112">
        <f t="shared" si="3"/>
        <v>1.2247453259098977E-2</v>
      </c>
      <c r="G84" s="111">
        <v>164524</v>
      </c>
    </row>
    <row r="85" spans="2:7">
      <c r="B85" s="124" t="s">
        <v>19</v>
      </c>
      <c r="C85" s="111">
        <v>327</v>
      </c>
      <c r="D85" s="111">
        <v>9946</v>
      </c>
      <c r="E85" s="114">
        <f t="shared" si="2"/>
        <v>10273</v>
      </c>
      <c r="F85" s="112">
        <f t="shared" si="3"/>
        <v>2.2401713110660929E-2</v>
      </c>
      <c r="G85" s="111">
        <v>458581</v>
      </c>
    </row>
    <row r="86" spans="2:7">
      <c r="B86" s="124" t="s">
        <v>20</v>
      </c>
      <c r="C86" s="111">
        <v>91</v>
      </c>
      <c r="D86" s="111">
        <v>4132</v>
      </c>
      <c r="E86" s="114">
        <f t="shared" si="2"/>
        <v>4223</v>
      </c>
      <c r="F86" s="112">
        <f t="shared" si="3"/>
        <v>1.0320010752556787E-2</v>
      </c>
      <c r="G86" s="111">
        <v>409205</v>
      </c>
    </row>
    <row r="87" spans="2:7">
      <c r="B87" s="124" t="s">
        <v>21</v>
      </c>
      <c r="C87" s="111">
        <v>94</v>
      </c>
      <c r="D87" s="111">
        <v>10160</v>
      </c>
      <c r="E87" s="114">
        <f t="shared" si="2"/>
        <v>10254</v>
      </c>
      <c r="F87" s="112">
        <f t="shared" si="3"/>
        <v>1.7071250076998765E-2</v>
      </c>
      <c r="G87" s="111">
        <v>600659</v>
      </c>
    </row>
    <row r="88" spans="2:7">
      <c r="B88" s="124" t="s">
        <v>22</v>
      </c>
      <c r="C88" s="111">
        <v>167</v>
      </c>
      <c r="D88" s="111">
        <v>6008</v>
      </c>
      <c r="E88" s="114">
        <f t="shared" si="2"/>
        <v>6175</v>
      </c>
      <c r="F88" s="112">
        <f t="shared" si="3"/>
        <v>1.156167851231623E-2</v>
      </c>
      <c r="G88" s="111">
        <v>534092</v>
      </c>
    </row>
    <row r="89" spans="2:7">
      <c r="B89" s="124" t="s">
        <v>23</v>
      </c>
      <c r="C89" s="111">
        <v>6</v>
      </c>
      <c r="D89" s="111">
        <v>1202</v>
      </c>
      <c r="E89" s="114">
        <f t="shared" si="2"/>
        <v>1208</v>
      </c>
      <c r="F89" s="112">
        <f t="shared" si="3"/>
        <v>4.8081515682216205E-2</v>
      </c>
      <c r="G89" s="111">
        <v>25124</v>
      </c>
    </row>
    <row r="90" spans="2:7">
      <c r="B90" s="124" t="s">
        <v>24</v>
      </c>
      <c r="C90" s="111">
        <v>1282</v>
      </c>
      <c r="D90" s="111">
        <v>149880</v>
      </c>
      <c r="E90" s="114">
        <f t="shared" si="2"/>
        <v>151162</v>
      </c>
      <c r="F90" s="112">
        <f t="shared" si="3"/>
        <v>4.1465561627910485E-2</v>
      </c>
      <c r="G90" s="111">
        <v>3645483</v>
      </c>
    </row>
    <row r="91" spans="2:7">
      <c r="B91" s="124" t="s">
        <v>25</v>
      </c>
      <c r="C91" s="111">
        <v>244</v>
      </c>
      <c r="D91" s="111">
        <v>7519</v>
      </c>
      <c r="E91" s="114">
        <f t="shared" si="2"/>
        <v>7763</v>
      </c>
      <c r="F91" s="112">
        <f t="shared" si="3"/>
        <v>1.9493074597482951E-2</v>
      </c>
      <c r="G91" s="111">
        <v>398244</v>
      </c>
    </row>
    <row r="92" spans="2:7">
      <c r="B92" s="124" t="s">
        <v>26</v>
      </c>
      <c r="C92" s="111">
        <v>68</v>
      </c>
      <c r="D92" s="111">
        <v>8240</v>
      </c>
      <c r="E92" s="114">
        <f t="shared" si="2"/>
        <v>8308</v>
      </c>
      <c r="F92" s="112">
        <f t="shared" si="3"/>
        <v>1.8504742007189854E-2</v>
      </c>
      <c r="G92" s="111">
        <v>448966</v>
      </c>
    </row>
    <row r="93" spans="2:7">
      <c r="B93" s="124" t="s">
        <v>27</v>
      </c>
      <c r="C93" s="111">
        <v>2</v>
      </c>
      <c r="D93" s="111">
        <v>4630</v>
      </c>
      <c r="E93" s="114">
        <f t="shared" si="2"/>
        <v>4632</v>
      </c>
      <c r="F93" s="112">
        <f t="shared" si="3"/>
        <v>5.9528475867962963E-3</v>
      </c>
      <c r="G93" s="111">
        <v>778115</v>
      </c>
    </row>
    <row r="94" spans="2:7">
      <c r="B94" s="124" t="s">
        <v>28</v>
      </c>
      <c r="C94" s="111">
        <v>61</v>
      </c>
      <c r="D94" s="111">
        <v>12995</v>
      </c>
      <c r="E94" s="114">
        <f t="shared" si="2"/>
        <v>13056</v>
      </c>
      <c r="F94" s="112">
        <f t="shared" si="3"/>
        <v>9.5314576063309439E-3</v>
      </c>
      <c r="G94" s="111">
        <v>1369780</v>
      </c>
    </row>
    <row r="95" spans="2:7">
      <c r="B95" s="124" t="s">
        <v>29</v>
      </c>
      <c r="C95" s="111">
        <v>23</v>
      </c>
      <c r="D95" s="111">
        <v>909</v>
      </c>
      <c r="E95" s="114">
        <f t="shared" si="2"/>
        <v>932</v>
      </c>
      <c r="F95" s="112">
        <f t="shared" si="3"/>
        <v>6.2998512910639451E-3</v>
      </c>
      <c r="G95" s="111">
        <v>147940</v>
      </c>
    </row>
    <row r="96" spans="2:7">
      <c r="B96" s="124" t="s">
        <v>30</v>
      </c>
      <c r="C96" s="111">
        <v>7</v>
      </c>
      <c r="D96" s="111">
        <v>1964</v>
      </c>
      <c r="E96" s="114">
        <f t="shared" si="2"/>
        <v>1971</v>
      </c>
      <c r="F96" s="112">
        <f t="shared" si="3"/>
        <v>1.9007300114757417E-2</v>
      </c>
      <c r="G96" s="111">
        <v>103697</v>
      </c>
    </row>
    <row r="97" spans="2:7">
      <c r="B97" s="124" t="s">
        <v>31</v>
      </c>
      <c r="C97" s="111">
        <v>1</v>
      </c>
      <c r="D97" s="111">
        <v>1578</v>
      </c>
      <c r="E97" s="114">
        <f t="shared" si="2"/>
        <v>1579</v>
      </c>
      <c r="F97" s="112">
        <f t="shared" si="3"/>
        <v>1.1576585823631191E-2</v>
      </c>
      <c r="G97" s="111">
        <v>136396</v>
      </c>
    </row>
    <row r="98" spans="2:7">
      <c r="B98" s="124" t="s">
        <v>32</v>
      </c>
      <c r="C98" s="111">
        <v>0</v>
      </c>
      <c r="D98" s="111">
        <v>1972</v>
      </c>
      <c r="E98" s="114">
        <f t="shared" si="2"/>
        <v>1972</v>
      </c>
      <c r="F98" s="112">
        <f t="shared" si="3"/>
        <v>2.349493048026402E-2</v>
      </c>
      <c r="G98" s="111">
        <v>83933</v>
      </c>
    </row>
    <row r="99" spans="2:7">
      <c r="B99" s="124" t="s">
        <v>33</v>
      </c>
      <c r="C99" s="111">
        <v>7371</v>
      </c>
      <c r="D99" s="111">
        <v>209248</v>
      </c>
      <c r="E99" s="114">
        <f t="shared" si="2"/>
        <v>216619</v>
      </c>
      <c r="F99" s="112">
        <f t="shared" si="3"/>
        <v>8.4081858892274042E-2</v>
      </c>
      <c r="G99" s="111">
        <v>2576287</v>
      </c>
    </row>
    <row r="100" spans="2:7">
      <c r="B100" s="124" t="s">
        <v>34</v>
      </c>
      <c r="C100" s="111">
        <v>36</v>
      </c>
      <c r="D100" s="111">
        <v>3024</v>
      </c>
      <c r="E100" s="114">
        <f t="shared" si="2"/>
        <v>3060</v>
      </c>
      <c r="F100" s="112">
        <f t="shared" si="3"/>
        <v>9.9127612223147265E-3</v>
      </c>
      <c r="G100" s="111">
        <v>308693</v>
      </c>
    </row>
    <row r="101" spans="2:7">
      <c r="B101" s="124" t="s">
        <v>35</v>
      </c>
      <c r="C101" s="111">
        <v>7</v>
      </c>
      <c r="D101" s="111">
        <v>7703</v>
      </c>
      <c r="E101" s="114">
        <f t="shared" si="2"/>
        <v>7710</v>
      </c>
      <c r="F101" s="112">
        <f t="shared" si="3"/>
        <v>2.0950346862746695E-2</v>
      </c>
      <c r="G101" s="111">
        <v>368013</v>
      </c>
    </row>
    <row r="102" spans="2:7">
      <c r="B102" s="124" t="s">
        <v>36</v>
      </c>
      <c r="C102" s="111">
        <v>35</v>
      </c>
      <c r="D102" s="111">
        <v>1606</v>
      </c>
      <c r="E102" s="114">
        <f t="shared" si="2"/>
        <v>1641</v>
      </c>
      <c r="F102" s="112">
        <f t="shared" si="3"/>
        <v>9.2989256085951304E-3</v>
      </c>
      <c r="G102" s="111">
        <v>176472</v>
      </c>
    </row>
    <row r="103" spans="2:7">
      <c r="B103" s="124" t="s">
        <v>37</v>
      </c>
      <c r="C103" s="111">
        <v>317</v>
      </c>
      <c r="D103" s="111">
        <v>10714</v>
      </c>
      <c r="E103" s="114">
        <f t="shared" si="2"/>
        <v>11031</v>
      </c>
      <c r="F103" s="112">
        <f t="shared" si="3"/>
        <v>2.186161642385891E-2</v>
      </c>
      <c r="G103" s="111">
        <v>504583</v>
      </c>
    </row>
    <row r="104" spans="2:7">
      <c r="B104" s="124" t="s">
        <v>38</v>
      </c>
      <c r="C104" s="111">
        <v>0</v>
      </c>
      <c r="D104" s="111">
        <v>737</v>
      </c>
      <c r="E104" s="114">
        <f t="shared" si="2"/>
        <v>737</v>
      </c>
      <c r="F104" s="112">
        <f t="shared" si="3"/>
        <v>8.0655752057433028E-3</v>
      </c>
      <c r="G104" s="111">
        <v>91376</v>
      </c>
    </row>
    <row r="105" spans="2:7">
      <c r="B105" s="115" t="s">
        <v>39</v>
      </c>
      <c r="C105" s="116">
        <f>SUM(C81:C104)</f>
        <v>10907</v>
      </c>
      <c r="D105" s="116">
        <f>SUM(D81:D104)</f>
        <v>474201</v>
      </c>
      <c r="E105" s="117">
        <f>+C105+D105</f>
        <v>485108</v>
      </c>
      <c r="F105" s="118">
        <f t="shared" si="3"/>
        <v>3.356889762485455E-2</v>
      </c>
      <c r="G105" s="119">
        <f>SUM(G81:G104)</f>
        <v>14451115</v>
      </c>
    </row>
    <row r="107" spans="2:7">
      <c r="B107" s="16" t="s">
        <v>56</v>
      </c>
      <c r="C107" s="8"/>
      <c r="D107" s="8"/>
      <c r="E107" s="9"/>
      <c r="F107" s="2"/>
      <c r="G107" s="2"/>
    </row>
    <row r="108" spans="2:7">
      <c r="B108" s="28" t="s">
        <v>61</v>
      </c>
    </row>
    <row r="111" spans="2:7" ht="78" customHeight="1">
      <c r="B111" s="298" t="s">
        <v>133</v>
      </c>
      <c r="C111" s="299"/>
      <c r="D111" s="299"/>
      <c r="E111" s="299"/>
      <c r="F111" s="120"/>
      <c r="G111" s="121"/>
    </row>
    <row r="112" spans="2:7">
      <c r="B112" s="296" t="s">
        <v>124</v>
      </c>
      <c r="C112" s="297"/>
      <c r="D112" s="122"/>
      <c r="E112" s="122"/>
      <c r="F112" s="122"/>
      <c r="G112" s="123"/>
    </row>
    <row r="113" spans="2:7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40</v>
      </c>
      <c r="D114" s="109" t="s">
        <v>41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334</v>
      </c>
      <c r="D115" s="111">
        <v>15320</v>
      </c>
      <c r="E115" s="142">
        <f t="shared" ref="E115:E139" si="4">SUM(C115:D115)</f>
        <v>15654</v>
      </c>
      <c r="F115" s="125">
        <f t="shared" ref="F115:F139" si="5">+E115/G115</f>
        <v>2.1770603427055127E-2</v>
      </c>
      <c r="G115" s="111">
        <v>719043</v>
      </c>
    </row>
    <row r="116" spans="2:7">
      <c r="B116" s="110" t="s">
        <v>16</v>
      </c>
      <c r="C116" s="111">
        <v>21</v>
      </c>
      <c r="D116" s="111">
        <v>2832</v>
      </c>
      <c r="E116" s="142">
        <f t="shared" si="4"/>
        <v>2853</v>
      </c>
      <c r="F116" s="125">
        <f t="shared" si="5"/>
        <v>1.5385942867620491E-2</v>
      </c>
      <c r="G116" s="111">
        <v>185429</v>
      </c>
    </row>
    <row r="117" spans="2:7">
      <c r="B117" s="110" t="s">
        <v>17</v>
      </c>
      <c r="C117" s="111">
        <v>73</v>
      </c>
      <c r="D117" s="111">
        <v>5008</v>
      </c>
      <c r="E117" s="142">
        <f t="shared" si="4"/>
        <v>5081</v>
      </c>
      <c r="F117" s="125">
        <f t="shared" si="5"/>
        <v>2.234634414513469E-2</v>
      </c>
      <c r="G117" s="111">
        <v>227375</v>
      </c>
    </row>
    <row r="118" spans="2:7">
      <c r="B118" s="110" t="s">
        <v>18</v>
      </c>
      <c r="C118" s="111">
        <v>40</v>
      </c>
      <c r="D118" s="111">
        <v>2931</v>
      </c>
      <c r="E118" s="142">
        <f t="shared" si="4"/>
        <v>2971</v>
      </c>
      <c r="F118" s="125">
        <f t="shared" si="5"/>
        <v>1.788401574708354E-2</v>
      </c>
      <c r="G118" s="111">
        <v>166126</v>
      </c>
    </row>
    <row r="119" spans="2:7">
      <c r="B119" s="110" t="s">
        <v>19</v>
      </c>
      <c r="C119" s="111">
        <v>145</v>
      </c>
      <c r="D119" s="111">
        <v>11724</v>
      </c>
      <c r="E119" s="142">
        <f t="shared" si="4"/>
        <v>11869</v>
      </c>
      <c r="F119" s="125">
        <f t="shared" si="5"/>
        <v>2.5632940780110445E-2</v>
      </c>
      <c r="G119" s="111">
        <v>463037</v>
      </c>
    </row>
    <row r="120" spans="2:7">
      <c r="B120" s="110" t="s">
        <v>20</v>
      </c>
      <c r="C120" s="111">
        <v>73</v>
      </c>
      <c r="D120" s="111">
        <v>5511</v>
      </c>
      <c r="E120" s="142">
        <f t="shared" si="4"/>
        <v>5584</v>
      </c>
      <c r="F120" s="125">
        <f t="shared" si="5"/>
        <v>1.3514658224845769E-2</v>
      </c>
      <c r="G120" s="111">
        <v>413181</v>
      </c>
    </row>
    <row r="121" spans="2:7">
      <c r="B121" s="110" t="s">
        <v>55</v>
      </c>
      <c r="C121" s="111">
        <v>161</v>
      </c>
      <c r="D121" s="111">
        <v>13340</v>
      </c>
      <c r="E121" s="142">
        <f t="shared" si="4"/>
        <v>13501</v>
      </c>
      <c r="F121" s="125">
        <f t="shared" si="5"/>
        <v>2.226076805503114E-2</v>
      </c>
      <c r="G121" s="111">
        <v>606493</v>
      </c>
    </row>
    <row r="122" spans="2:7">
      <c r="B122" s="110" t="s">
        <v>22</v>
      </c>
      <c r="C122" s="111">
        <v>139</v>
      </c>
      <c r="D122" s="111">
        <v>6697</v>
      </c>
      <c r="E122" s="142">
        <f t="shared" si="4"/>
        <v>6836</v>
      </c>
      <c r="F122" s="125">
        <f t="shared" si="5"/>
        <v>1.2676160807001928E-2</v>
      </c>
      <c r="G122" s="111">
        <v>539280</v>
      </c>
    </row>
    <row r="123" spans="2:7">
      <c r="B123" s="110" t="s">
        <v>23</v>
      </c>
      <c r="C123" s="111">
        <v>74</v>
      </c>
      <c r="D123" s="111">
        <v>1121</v>
      </c>
      <c r="E123" s="142">
        <f t="shared" si="4"/>
        <v>1195</v>
      </c>
      <c r="F123" s="125">
        <f t="shared" si="5"/>
        <v>4.709545203751872E-2</v>
      </c>
      <c r="G123" s="111">
        <v>25374</v>
      </c>
    </row>
    <row r="124" spans="2:7">
      <c r="B124" s="110" t="s">
        <v>24</v>
      </c>
      <c r="C124" s="111">
        <v>1965</v>
      </c>
      <c r="D124" s="111">
        <v>161850</v>
      </c>
      <c r="E124" s="142">
        <f t="shared" si="4"/>
        <v>163815</v>
      </c>
      <c r="F124" s="125">
        <f t="shared" si="5"/>
        <v>4.4504533042676701E-2</v>
      </c>
      <c r="G124" s="111">
        <v>3680861</v>
      </c>
    </row>
    <row r="125" spans="2:7">
      <c r="B125" s="110" t="s">
        <v>25</v>
      </c>
      <c r="C125" s="111">
        <v>222</v>
      </c>
      <c r="D125" s="111">
        <v>8749</v>
      </c>
      <c r="E125" s="142">
        <f t="shared" si="4"/>
        <v>8971</v>
      </c>
      <c r="F125" s="125">
        <f t="shared" si="5"/>
        <v>2.2309593796783996E-2</v>
      </c>
      <c r="G125" s="111">
        <v>402114</v>
      </c>
    </row>
    <row r="126" spans="2:7">
      <c r="B126" s="110" t="s">
        <v>26</v>
      </c>
      <c r="C126" s="111">
        <v>79</v>
      </c>
      <c r="D126" s="111">
        <v>10290</v>
      </c>
      <c r="E126" s="142">
        <f t="shared" si="4"/>
        <v>10369</v>
      </c>
      <c r="F126" s="125">
        <f t="shared" si="5"/>
        <v>2.2873063212508381E-2</v>
      </c>
      <c r="G126" s="111">
        <v>453328</v>
      </c>
    </row>
    <row r="127" spans="2:7">
      <c r="B127" s="110" t="s">
        <v>27</v>
      </c>
      <c r="C127" s="111">
        <v>32</v>
      </c>
      <c r="D127" s="111">
        <v>6435</v>
      </c>
      <c r="E127" s="142">
        <f t="shared" si="4"/>
        <v>6467</v>
      </c>
      <c r="F127" s="125">
        <f t="shared" si="5"/>
        <v>8.2311807359569077E-3</v>
      </c>
      <c r="G127" s="111">
        <v>785671</v>
      </c>
    </row>
    <row r="128" spans="2:7">
      <c r="B128" s="110" t="s">
        <v>28</v>
      </c>
      <c r="C128" s="111">
        <v>168</v>
      </c>
      <c r="D128" s="111">
        <v>18964</v>
      </c>
      <c r="E128" s="142">
        <f t="shared" si="4"/>
        <v>19132</v>
      </c>
      <c r="F128" s="125">
        <f t="shared" si="5"/>
        <v>1.3832924703396846E-2</v>
      </c>
      <c r="G128" s="111">
        <v>1383077</v>
      </c>
    </row>
    <row r="129" spans="2:7">
      <c r="B129" s="110" t="s">
        <v>29</v>
      </c>
      <c r="C129" s="111">
        <v>26</v>
      </c>
      <c r="D129" s="111">
        <v>1736</v>
      </c>
      <c r="E129" s="142">
        <f t="shared" si="4"/>
        <v>1762</v>
      </c>
      <c r="F129" s="125">
        <f t="shared" si="5"/>
        <v>1.1795342111781284E-2</v>
      </c>
      <c r="G129" s="111">
        <v>149381</v>
      </c>
    </row>
    <row r="130" spans="2:7">
      <c r="B130" s="110" t="s">
        <v>30</v>
      </c>
      <c r="C130" s="111">
        <v>14</v>
      </c>
      <c r="D130" s="111">
        <v>2311</v>
      </c>
      <c r="E130" s="142">
        <f t="shared" si="4"/>
        <v>2325</v>
      </c>
      <c r="F130" s="125">
        <f t="shared" si="5"/>
        <v>2.2204395037675843E-2</v>
      </c>
      <c r="G130" s="111">
        <v>104709</v>
      </c>
    </row>
    <row r="131" spans="2:7">
      <c r="B131" s="113" t="s">
        <v>31</v>
      </c>
      <c r="C131" s="111">
        <v>4</v>
      </c>
      <c r="D131" s="111">
        <v>2127</v>
      </c>
      <c r="E131" s="142">
        <f t="shared" si="4"/>
        <v>2131</v>
      </c>
      <c r="F131" s="125">
        <f t="shared" si="5"/>
        <v>1.547286258849156E-2</v>
      </c>
      <c r="G131" s="111">
        <v>137725</v>
      </c>
    </row>
    <row r="132" spans="2:7">
      <c r="B132" s="110" t="s">
        <v>32</v>
      </c>
      <c r="C132" s="111">
        <v>11</v>
      </c>
      <c r="D132" s="111">
        <v>3183</v>
      </c>
      <c r="E132" s="142">
        <f t="shared" si="4"/>
        <v>3194</v>
      </c>
      <c r="F132" s="125">
        <f t="shared" si="5"/>
        <v>3.7685981617169892E-2</v>
      </c>
      <c r="G132" s="111">
        <v>84753</v>
      </c>
    </row>
    <row r="133" spans="2:7">
      <c r="B133" s="110" t="s">
        <v>33</v>
      </c>
      <c r="C133" s="111">
        <v>8505</v>
      </c>
      <c r="D133" s="111">
        <v>233464</v>
      </c>
      <c r="E133" s="142">
        <f t="shared" si="4"/>
        <v>241969</v>
      </c>
      <c r="F133" s="125">
        <f t="shared" si="5"/>
        <v>9.3018848340630997E-2</v>
      </c>
      <c r="G133" s="111">
        <v>2601290</v>
      </c>
    </row>
    <row r="134" spans="2:7">
      <c r="B134" s="110" t="s">
        <v>34</v>
      </c>
      <c r="C134" s="111">
        <v>21</v>
      </c>
      <c r="D134" s="111">
        <v>4807</v>
      </c>
      <c r="E134" s="142">
        <f t="shared" si="4"/>
        <v>4828</v>
      </c>
      <c r="F134" s="125">
        <f t="shared" si="5"/>
        <v>1.5489550649033989E-2</v>
      </c>
      <c r="G134" s="111">
        <v>311694</v>
      </c>
    </row>
    <row r="135" spans="2:7">
      <c r="B135" s="110" t="s">
        <v>35</v>
      </c>
      <c r="C135" s="111">
        <v>118</v>
      </c>
      <c r="D135" s="111">
        <v>9458</v>
      </c>
      <c r="E135" s="142">
        <f t="shared" si="4"/>
        <v>9576</v>
      </c>
      <c r="F135" s="125">
        <f t="shared" si="5"/>
        <v>2.5770338276056945E-2</v>
      </c>
      <c r="G135" s="111">
        <v>371590</v>
      </c>
    </row>
    <row r="136" spans="2:7">
      <c r="B136" s="110" t="s">
        <v>36</v>
      </c>
      <c r="C136" s="111">
        <v>30</v>
      </c>
      <c r="D136" s="111">
        <v>2501</v>
      </c>
      <c r="E136" s="142">
        <f t="shared" si="4"/>
        <v>2531</v>
      </c>
      <c r="F136" s="125">
        <f t="shared" si="5"/>
        <v>1.4203939615017678E-2</v>
      </c>
      <c r="G136" s="111">
        <v>178190</v>
      </c>
    </row>
    <row r="137" spans="2:7">
      <c r="B137" s="110" t="s">
        <v>37</v>
      </c>
      <c r="C137" s="111">
        <v>245</v>
      </c>
      <c r="D137" s="111">
        <v>14107</v>
      </c>
      <c r="E137" s="142">
        <f t="shared" si="4"/>
        <v>14352</v>
      </c>
      <c r="F137" s="125">
        <f t="shared" si="5"/>
        <v>2.8169622265621166E-2</v>
      </c>
      <c r="G137" s="111">
        <v>509485</v>
      </c>
    </row>
    <row r="138" spans="2:7">
      <c r="B138" s="110" t="s">
        <v>38</v>
      </c>
      <c r="C138" s="111">
        <v>15</v>
      </c>
      <c r="D138" s="111">
        <v>1586</v>
      </c>
      <c r="E138" s="142">
        <f t="shared" si="4"/>
        <v>1601</v>
      </c>
      <c r="F138" s="125">
        <f t="shared" si="5"/>
        <v>1.7351439811854469E-2</v>
      </c>
      <c r="G138" s="111">
        <v>92269</v>
      </c>
    </row>
    <row r="139" spans="2:7">
      <c r="B139" s="115" t="s">
        <v>39</v>
      </c>
      <c r="C139" s="116">
        <f>SUM(C115:C138)</f>
        <v>12515</v>
      </c>
      <c r="D139" s="116">
        <f>SUM(D115:D138)</f>
        <v>546052</v>
      </c>
      <c r="E139" s="117">
        <f t="shared" si="4"/>
        <v>558567</v>
      </c>
      <c r="F139" s="118">
        <f t="shared" si="5"/>
        <v>3.8280365761514855E-2</v>
      </c>
      <c r="G139" s="119">
        <f>SUM(G115:G138)</f>
        <v>14591475</v>
      </c>
    </row>
    <row r="143" spans="2:7" ht="66" customHeight="1">
      <c r="B143" s="298" t="s">
        <v>134</v>
      </c>
      <c r="C143" s="299"/>
      <c r="D143" s="299"/>
      <c r="E143" s="299"/>
      <c r="F143" s="120"/>
      <c r="G143" s="121"/>
    </row>
    <row r="144" spans="2:7">
      <c r="B144" s="296" t="s">
        <v>124</v>
      </c>
      <c r="C144" s="297"/>
      <c r="D144" s="122"/>
      <c r="E144" s="122"/>
      <c r="F144" s="122"/>
      <c r="G144" s="123"/>
    </row>
    <row r="145" spans="2:7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40</v>
      </c>
      <c r="D146" s="109" t="s">
        <v>41</v>
      </c>
      <c r="E146" s="109" t="s">
        <v>39</v>
      </c>
      <c r="F146" s="109" t="s">
        <v>10</v>
      </c>
      <c r="G146" s="109" t="s">
        <v>77</v>
      </c>
    </row>
    <row r="147" spans="2:7">
      <c r="B147" s="110" t="s">
        <v>15</v>
      </c>
      <c r="C147" s="111">
        <v>7</v>
      </c>
      <c r="D147" s="111">
        <v>14834</v>
      </c>
      <c r="E147" s="142">
        <f>SUM(C147:D147)</f>
        <v>14841</v>
      </c>
      <c r="F147" s="125">
        <f>+E147/G147</f>
        <v>2.0540437299142175E-2</v>
      </c>
      <c r="G147" s="111">
        <v>722526</v>
      </c>
    </row>
    <row r="148" spans="2:7">
      <c r="B148" s="110" t="s">
        <v>16</v>
      </c>
      <c r="C148" s="111">
        <v>18</v>
      </c>
      <c r="D148" s="111">
        <v>3013</v>
      </c>
      <c r="E148" s="142">
        <f t="shared" ref="E148:E170" si="6">SUM(C148:D148)</f>
        <v>3031</v>
      </c>
      <c r="F148" s="125">
        <f t="shared" ref="F148:F170" si="7">+E148/G148</f>
        <v>1.6266925706680119E-2</v>
      </c>
      <c r="G148" s="111">
        <v>186329</v>
      </c>
    </row>
    <row r="149" spans="2:7">
      <c r="B149" s="110" t="s">
        <v>17</v>
      </c>
      <c r="C149" s="111">
        <v>0</v>
      </c>
      <c r="D149" s="111">
        <v>4984</v>
      </c>
      <c r="E149" s="142">
        <f t="shared" si="6"/>
        <v>4984</v>
      </c>
      <c r="F149" s="125">
        <f t="shared" si="7"/>
        <v>2.1813916438344173E-2</v>
      </c>
      <c r="G149" s="111">
        <v>228478</v>
      </c>
    </row>
    <row r="150" spans="2:7">
      <c r="B150" s="110" t="s">
        <v>18</v>
      </c>
      <c r="C150" s="111">
        <v>30</v>
      </c>
      <c r="D150" s="111">
        <v>3347</v>
      </c>
      <c r="E150" s="142">
        <f t="shared" si="6"/>
        <v>3377</v>
      </c>
      <c r="F150" s="125">
        <f t="shared" si="7"/>
        <v>2.0229672982573846E-2</v>
      </c>
      <c r="G150" s="111">
        <v>166933</v>
      </c>
    </row>
    <row r="151" spans="2:7">
      <c r="B151" s="110" t="s">
        <v>19</v>
      </c>
      <c r="C151" s="111">
        <v>87</v>
      </c>
      <c r="D151" s="111">
        <v>12542</v>
      </c>
      <c r="E151" s="142">
        <f t="shared" si="6"/>
        <v>12629</v>
      </c>
      <c r="F151" s="125">
        <f t="shared" si="7"/>
        <v>2.7142737399549949E-2</v>
      </c>
      <c r="G151" s="111">
        <v>465281</v>
      </c>
    </row>
    <row r="152" spans="2:7">
      <c r="B152" s="110" t="s">
        <v>20</v>
      </c>
      <c r="C152" s="111">
        <v>57</v>
      </c>
      <c r="D152" s="111">
        <v>5959</v>
      </c>
      <c r="E152" s="142">
        <f t="shared" si="6"/>
        <v>6016</v>
      </c>
      <c r="F152" s="125">
        <f t="shared" si="7"/>
        <v>1.448996107749817E-2</v>
      </c>
      <c r="G152" s="111">
        <v>415184</v>
      </c>
    </row>
    <row r="153" spans="2:7">
      <c r="B153" s="110" t="s">
        <v>55</v>
      </c>
      <c r="C153" s="111">
        <v>1</v>
      </c>
      <c r="D153" s="111">
        <v>17399</v>
      </c>
      <c r="E153" s="142">
        <f t="shared" si="6"/>
        <v>17400</v>
      </c>
      <c r="F153" s="125">
        <f t="shared" si="7"/>
        <v>2.8551222369718639E-2</v>
      </c>
      <c r="G153" s="111">
        <v>609431</v>
      </c>
    </row>
    <row r="154" spans="2:7">
      <c r="B154" s="110" t="s">
        <v>22</v>
      </c>
      <c r="C154" s="111">
        <v>117</v>
      </c>
      <c r="D154" s="111">
        <v>7140</v>
      </c>
      <c r="E154" s="142">
        <f t="shared" si="6"/>
        <v>7257</v>
      </c>
      <c r="F154" s="125">
        <f t="shared" si="7"/>
        <v>1.3391942689793003E-2</v>
      </c>
      <c r="G154" s="111">
        <v>541893</v>
      </c>
    </row>
    <row r="155" spans="2:7">
      <c r="B155" s="110" t="s">
        <v>23</v>
      </c>
      <c r="C155" s="111">
        <v>31</v>
      </c>
      <c r="D155" s="111">
        <v>1281</v>
      </c>
      <c r="E155" s="142">
        <f t="shared" si="6"/>
        <v>1312</v>
      </c>
      <c r="F155" s="125">
        <f t="shared" si="7"/>
        <v>5.1450980392156863E-2</v>
      </c>
      <c r="G155" s="111">
        <v>25500</v>
      </c>
    </row>
    <row r="156" spans="2:7">
      <c r="B156" s="110" t="s">
        <v>24</v>
      </c>
      <c r="C156" s="111">
        <v>344</v>
      </c>
      <c r="D156" s="111">
        <v>174109</v>
      </c>
      <c r="E156" s="142">
        <f t="shared" si="6"/>
        <v>174453</v>
      </c>
      <c r="F156" s="125">
        <f t="shared" si="7"/>
        <v>4.7166311855208809E-2</v>
      </c>
      <c r="G156" s="111">
        <v>3698678</v>
      </c>
    </row>
    <row r="157" spans="2:7">
      <c r="B157" s="110" t="s">
        <v>25</v>
      </c>
      <c r="C157" s="111">
        <v>126</v>
      </c>
      <c r="D157" s="111">
        <v>9607</v>
      </c>
      <c r="E157" s="142">
        <f t="shared" si="6"/>
        <v>9733</v>
      </c>
      <c r="F157" s="125">
        <f t="shared" si="7"/>
        <v>2.408782788822535E-2</v>
      </c>
      <c r="G157" s="111">
        <v>404063</v>
      </c>
    </row>
    <row r="158" spans="2:7">
      <c r="B158" s="110" t="s">
        <v>26</v>
      </c>
      <c r="C158" s="111">
        <v>129</v>
      </c>
      <c r="D158" s="111">
        <v>13046</v>
      </c>
      <c r="E158" s="142">
        <f t="shared" si="6"/>
        <v>13175</v>
      </c>
      <c r="F158" s="125">
        <f t="shared" si="7"/>
        <v>2.8922671642610174E-2</v>
      </c>
      <c r="G158" s="111">
        <v>455525</v>
      </c>
    </row>
    <row r="159" spans="2:7">
      <c r="B159" s="110" t="s">
        <v>27</v>
      </c>
      <c r="C159" s="111">
        <v>1</v>
      </c>
      <c r="D159" s="111">
        <v>8394</v>
      </c>
      <c r="E159" s="142">
        <f t="shared" si="6"/>
        <v>8395</v>
      </c>
      <c r="F159" s="125">
        <f t="shared" si="7"/>
        <v>1.0633635474669275E-2</v>
      </c>
      <c r="G159" s="111">
        <v>789476</v>
      </c>
    </row>
    <row r="160" spans="2:7">
      <c r="B160" s="110" t="s">
        <v>28</v>
      </c>
      <c r="C160" s="111">
        <v>8</v>
      </c>
      <c r="D160" s="111">
        <v>22835</v>
      </c>
      <c r="E160" s="142">
        <f t="shared" si="6"/>
        <v>22843</v>
      </c>
      <c r="F160" s="125">
        <f t="shared" si="7"/>
        <v>1.6436485356611939E-2</v>
      </c>
      <c r="G160" s="111">
        <v>1389774</v>
      </c>
    </row>
    <row r="161" spans="2:7">
      <c r="B161" s="110" t="s">
        <v>29</v>
      </c>
      <c r="C161" s="111">
        <v>0</v>
      </c>
      <c r="D161" s="111">
        <v>2813</v>
      </c>
      <c r="E161" s="142">
        <f t="shared" si="6"/>
        <v>2813</v>
      </c>
      <c r="F161" s="125">
        <f t="shared" si="7"/>
        <v>1.8739965491282883E-2</v>
      </c>
      <c r="G161" s="111">
        <v>150107</v>
      </c>
    </row>
    <row r="162" spans="2:7">
      <c r="B162" s="110" t="s">
        <v>30</v>
      </c>
      <c r="C162" s="111">
        <v>9</v>
      </c>
      <c r="D162" s="111">
        <v>2522</v>
      </c>
      <c r="E162" s="142">
        <f t="shared" si="6"/>
        <v>2531</v>
      </c>
      <c r="F162" s="125">
        <f t="shared" si="7"/>
        <v>2.4054590900882921E-2</v>
      </c>
      <c r="G162" s="111">
        <v>105219</v>
      </c>
    </row>
    <row r="163" spans="2:7">
      <c r="B163" s="113" t="s">
        <v>31</v>
      </c>
      <c r="C163" s="111">
        <v>4</v>
      </c>
      <c r="D163" s="111">
        <v>2603</v>
      </c>
      <c r="E163" s="142">
        <f t="shared" si="6"/>
        <v>2607</v>
      </c>
      <c r="F163" s="125">
        <f t="shared" si="7"/>
        <v>1.8837385743704613E-2</v>
      </c>
      <c r="G163" s="111">
        <v>138395</v>
      </c>
    </row>
    <row r="164" spans="2:7">
      <c r="B164" s="110" t="s">
        <v>32</v>
      </c>
      <c r="C164" s="111">
        <v>8</v>
      </c>
      <c r="D164" s="111">
        <v>4071</v>
      </c>
      <c r="E164" s="142">
        <f t="shared" si="6"/>
        <v>4079</v>
      </c>
      <c r="F164" s="125">
        <f t="shared" si="7"/>
        <v>4.7894137400636395E-2</v>
      </c>
      <c r="G164" s="111">
        <v>85167</v>
      </c>
    </row>
    <row r="165" spans="2:7">
      <c r="B165" s="110" t="s">
        <v>33</v>
      </c>
      <c r="C165" s="111">
        <v>6509</v>
      </c>
      <c r="D165" s="111">
        <v>240968</v>
      </c>
      <c r="E165" s="142">
        <f t="shared" si="6"/>
        <v>247477</v>
      </c>
      <c r="F165" s="125">
        <f t="shared" si="7"/>
        <v>9.4677917871610937E-2</v>
      </c>
      <c r="G165" s="111">
        <v>2613883</v>
      </c>
    </row>
    <row r="166" spans="2:7">
      <c r="B166" s="110" t="s">
        <v>34</v>
      </c>
      <c r="C166" s="111">
        <v>0</v>
      </c>
      <c r="D166" s="111">
        <v>5559</v>
      </c>
      <c r="E166" s="142">
        <f t="shared" si="6"/>
        <v>5559</v>
      </c>
      <c r="F166" s="125">
        <f t="shared" si="7"/>
        <v>1.7748702132143062E-2</v>
      </c>
      <c r="G166" s="111">
        <v>313206</v>
      </c>
    </row>
    <row r="167" spans="2:7">
      <c r="B167" s="110" t="s">
        <v>35</v>
      </c>
      <c r="C167" s="111">
        <v>90</v>
      </c>
      <c r="D167" s="111">
        <v>9192</v>
      </c>
      <c r="E167" s="142">
        <f t="shared" si="6"/>
        <v>9282</v>
      </c>
      <c r="F167" s="125">
        <f t="shared" si="7"/>
        <v>2.4858660224804562E-2</v>
      </c>
      <c r="G167" s="111">
        <v>373391</v>
      </c>
    </row>
    <row r="168" spans="2:7">
      <c r="B168" s="110" t="s">
        <v>36</v>
      </c>
      <c r="C168" s="111">
        <v>23</v>
      </c>
      <c r="D168" s="111">
        <v>2801</v>
      </c>
      <c r="E168" s="142">
        <f t="shared" si="6"/>
        <v>2824</v>
      </c>
      <c r="F168" s="125">
        <f t="shared" si="7"/>
        <v>1.5771602180323474E-2</v>
      </c>
      <c r="G168" s="111">
        <v>179056</v>
      </c>
    </row>
    <row r="169" spans="2:7">
      <c r="B169" s="110" t="s">
        <v>37</v>
      </c>
      <c r="C169" s="111">
        <v>204</v>
      </c>
      <c r="D169" s="111">
        <v>16433</v>
      </c>
      <c r="E169" s="142">
        <f t="shared" si="6"/>
        <v>16637</v>
      </c>
      <c r="F169" s="125">
        <f t="shared" si="7"/>
        <v>3.2497060282759782E-2</v>
      </c>
      <c r="G169" s="111">
        <v>511954</v>
      </c>
    </row>
    <row r="170" spans="2:7">
      <c r="B170" s="110" t="s">
        <v>38</v>
      </c>
      <c r="C170" s="111">
        <v>1</v>
      </c>
      <c r="D170" s="111">
        <v>1774</v>
      </c>
      <c r="E170" s="142">
        <f t="shared" si="6"/>
        <v>1775</v>
      </c>
      <c r="F170" s="125">
        <f t="shared" si="7"/>
        <v>1.9144071269872085E-2</v>
      </c>
      <c r="G170" s="111">
        <v>92718</v>
      </c>
    </row>
    <row r="171" spans="2:7">
      <c r="B171" s="115" t="s">
        <v>39</v>
      </c>
      <c r="C171" s="116">
        <f>SUM(C147:C170)</f>
        <v>7804</v>
      </c>
      <c r="D171" s="116">
        <f>SUM(D147:D170)</f>
        <v>587226</v>
      </c>
      <c r="E171" s="117">
        <f>SUM(C171:D171)</f>
        <v>595030</v>
      </c>
      <c r="F171" s="118">
        <f>+E171/G171</f>
        <v>4.130224765911357E-2</v>
      </c>
      <c r="G171" s="119">
        <v>14406722</v>
      </c>
    </row>
    <row r="175" spans="2:7" ht="69.75" customHeight="1">
      <c r="B175" s="298" t="s">
        <v>135</v>
      </c>
      <c r="C175" s="299"/>
      <c r="D175" s="299"/>
      <c r="E175" s="299"/>
      <c r="F175" s="120"/>
      <c r="G175" s="121"/>
    </row>
    <row r="176" spans="2:7">
      <c r="B176" s="296" t="s">
        <v>124</v>
      </c>
      <c r="C176" s="297"/>
      <c r="D176" s="122"/>
      <c r="E176" s="122"/>
      <c r="F176" s="122"/>
      <c r="G176" s="123"/>
    </row>
    <row r="177" spans="2:7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40</v>
      </c>
      <c r="D178" s="109" t="s">
        <v>41</v>
      </c>
      <c r="E178" s="109" t="s">
        <v>39</v>
      </c>
      <c r="F178" s="109" t="s">
        <v>10</v>
      </c>
      <c r="G178" s="109" t="s">
        <v>81</v>
      </c>
    </row>
    <row r="179" spans="2:7">
      <c r="B179" s="110" t="s">
        <v>15</v>
      </c>
      <c r="C179" s="111">
        <v>2</v>
      </c>
      <c r="D179" s="111">
        <v>17210</v>
      </c>
      <c r="E179" s="142">
        <f>SUM(C179:D179)</f>
        <v>17212</v>
      </c>
      <c r="F179" s="125">
        <f>+E179/G179</f>
        <v>2.3707564465099109E-2</v>
      </c>
      <c r="G179" s="111">
        <v>726013</v>
      </c>
    </row>
    <row r="180" spans="2:7">
      <c r="B180" s="110" t="s">
        <v>16</v>
      </c>
      <c r="C180" s="111">
        <v>15</v>
      </c>
      <c r="D180" s="111">
        <v>3405</v>
      </c>
      <c r="E180" s="142">
        <f t="shared" ref="E180:E202" si="8">SUM(C180:D180)</f>
        <v>3420</v>
      </c>
      <c r="F180" s="125">
        <f t="shared" ref="F180:F202" si="9">+E180/G180</f>
        <v>1.8267083996538869E-2</v>
      </c>
      <c r="G180" s="111">
        <v>187222</v>
      </c>
    </row>
    <row r="181" spans="2:7">
      <c r="B181" s="110" t="s">
        <v>17</v>
      </c>
      <c r="C181" s="111">
        <v>0</v>
      </c>
      <c r="D181" s="111">
        <v>6390</v>
      </c>
      <c r="E181" s="142">
        <f t="shared" si="8"/>
        <v>6390</v>
      </c>
      <c r="F181" s="125">
        <f t="shared" si="9"/>
        <v>2.783404116301862E-2</v>
      </c>
      <c r="G181" s="111">
        <v>229575</v>
      </c>
    </row>
    <row r="182" spans="2:7">
      <c r="B182" s="110" t="s">
        <v>18</v>
      </c>
      <c r="C182" s="111">
        <v>29</v>
      </c>
      <c r="D182" s="111">
        <v>3675</v>
      </c>
      <c r="E182" s="142">
        <f t="shared" si="8"/>
        <v>3704</v>
      </c>
      <c r="F182" s="125">
        <f t="shared" si="9"/>
        <v>2.2082846445520235E-2</v>
      </c>
      <c r="G182" s="111">
        <v>167732</v>
      </c>
    </row>
    <row r="183" spans="2:7">
      <c r="B183" s="110" t="s">
        <v>19</v>
      </c>
      <c r="C183" s="111">
        <v>76</v>
      </c>
      <c r="D183" s="111">
        <v>14309</v>
      </c>
      <c r="E183" s="142">
        <f t="shared" si="8"/>
        <v>14385</v>
      </c>
      <c r="F183" s="125">
        <f t="shared" si="9"/>
        <v>3.076853972959619E-2</v>
      </c>
      <c r="G183" s="111">
        <v>467523</v>
      </c>
    </row>
    <row r="184" spans="2:7">
      <c r="B184" s="110" t="s">
        <v>20</v>
      </c>
      <c r="C184" s="111">
        <v>52</v>
      </c>
      <c r="D184" s="111">
        <v>8301</v>
      </c>
      <c r="E184" s="142">
        <f t="shared" si="8"/>
        <v>8353</v>
      </c>
      <c r="F184" s="125">
        <f t="shared" si="9"/>
        <v>2.0022340262330289E-2</v>
      </c>
      <c r="G184" s="111">
        <v>417184</v>
      </c>
    </row>
    <row r="185" spans="2:7">
      <c r="B185" s="110" t="s">
        <v>55</v>
      </c>
      <c r="C185" s="111">
        <v>1118</v>
      </c>
      <c r="D185" s="111">
        <v>18755</v>
      </c>
      <c r="E185" s="142">
        <f t="shared" si="8"/>
        <v>19873</v>
      </c>
      <c r="F185" s="125">
        <f t="shared" si="9"/>
        <v>3.2452496195123227E-2</v>
      </c>
      <c r="G185" s="111">
        <v>612372</v>
      </c>
    </row>
    <row r="186" spans="2:7">
      <c r="B186" s="110" t="s">
        <v>22</v>
      </c>
      <c r="C186" s="111">
        <v>97</v>
      </c>
      <c r="D186" s="111">
        <v>8567</v>
      </c>
      <c r="E186" s="142">
        <f t="shared" si="8"/>
        <v>8664</v>
      </c>
      <c r="F186" s="125">
        <f t="shared" si="9"/>
        <v>1.5911641172657101E-2</v>
      </c>
      <c r="G186" s="111">
        <v>544507</v>
      </c>
    </row>
    <row r="187" spans="2:7">
      <c r="B187" s="110" t="s">
        <v>23</v>
      </c>
      <c r="C187" s="111">
        <v>3</v>
      </c>
      <c r="D187" s="111">
        <v>1444</v>
      </c>
      <c r="E187" s="142">
        <f t="shared" si="8"/>
        <v>1447</v>
      </c>
      <c r="F187" s="125">
        <f t="shared" si="9"/>
        <v>5.6492543140470058E-2</v>
      </c>
      <c r="G187" s="111">
        <v>25614</v>
      </c>
    </row>
    <row r="188" spans="2:7">
      <c r="B188" s="110" t="s">
        <v>24</v>
      </c>
      <c r="C188" s="111">
        <v>509</v>
      </c>
      <c r="D188" s="111">
        <v>181204</v>
      </c>
      <c r="E188" s="142">
        <f t="shared" si="8"/>
        <v>181713</v>
      </c>
      <c r="F188" s="125">
        <f t="shared" si="9"/>
        <v>4.8892661782234698E-2</v>
      </c>
      <c r="G188" s="111">
        <v>3716570</v>
      </c>
    </row>
    <row r="189" spans="2:7">
      <c r="B189" s="110" t="s">
        <v>25</v>
      </c>
      <c r="C189" s="111">
        <v>102</v>
      </c>
      <c r="D189" s="111">
        <v>11731</v>
      </c>
      <c r="E189" s="142">
        <f t="shared" si="8"/>
        <v>11833</v>
      </c>
      <c r="F189" s="125">
        <f t="shared" si="9"/>
        <v>2.914460234969582E-2</v>
      </c>
      <c r="G189" s="111">
        <v>406010</v>
      </c>
    </row>
    <row r="190" spans="2:7">
      <c r="B190" s="110" t="s">
        <v>26</v>
      </c>
      <c r="C190" s="111">
        <v>130</v>
      </c>
      <c r="D190" s="111">
        <v>14384</v>
      </c>
      <c r="E190" s="142">
        <f t="shared" si="8"/>
        <v>14514</v>
      </c>
      <c r="F190" s="125">
        <f t="shared" si="9"/>
        <v>3.1709272679208513E-2</v>
      </c>
      <c r="G190" s="111">
        <v>457721</v>
      </c>
    </row>
    <row r="191" spans="2:7">
      <c r="B191" s="110" t="s">
        <v>27</v>
      </c>
      <c r="C191" s="111">
        <v>0</v>
      </c>
      <c r="D191" s="111">
        <v>10150</v>
      </c>
      <c r="E191" s="142">
        <f t="shared" si="8"/>
        <v>10150</v>
      </c>
      <c r="F191" s="125">
        <f t="shared" si="9"/>
        <v>1.2794848781274896E-2</v>
      </c>
      <c r="G191" s="111">
        <v>793288</v>
      </c>
    </row>
    <row r="192" spans="2:7">
      <c r="B192" s="110" t="s">
        <v>28</v>
      </c>
      <c r="C192" s="111">
        <v>58</v>
      </c>
      <c r="D192" s="111">
        <v>24551</v>
      </c>
      <c r="E192" s="142">
        <f t="shared" si="8"/>
        <v>24609</v>
      </c>
      <c r="F192" s="125">
        <f t="shared" si="9"/>
        <v>1.7622025491034313E-2</v>
      </c>
      <c r="G192" s="111">
        <v>1396491</v>
      </c>
    </row>
    <row r="193" spans="2:7">
      <c r="B193" s="110" t="s">
        <v>29</v>
      </c>
      <c r="C193" s="111">
        <v>0</v>
      </c>
      <c r="D193" s="111">
        <v>3419</v>
      </c>
      <c r="E193" s="142">
        <f t="shared" si="8"/>
        <v>3419</v>
      </c>
      <c r="F193" s="125">
        <f t="shared" si="9"/>
        <v>2.2668655726835737E-2</v>
      </c>
      <c r="G193" s="111">
        <v>150825</v>
      </c>
    </row>
    <row r="194" spans="2:7">
      <c r="B194" s="110" t="s">
        <v>30</v>
      </c>
      <c r="C194" s="111">
        <v>0</v>
      </c>
      <c r="D194" s="111">
        <v>3177</v>
      </c>
      <c r="E194" s="142">
        <f t="shared" si="8"/>
        <v>3177</v>
      </c>
      <c r="F194" s="125">
        <f t="shared" si="9"/>
        <v>3.0051362574371684E-2</v>
      </c>
      <c r="G194" s="111">
        <v>105719</v>
      </c>
    </row>
    <row r="195" spans="2:7">
      <c r="B195" s="113" t="s">
        <v>31</v>
      </c>
      <c r="C195" s="111">
        <v>10</v>
      </c>
      <c r="D195" s="111">
        <v>2741</v>
      </c>
      <c r="E195" s="142">
        <f t="shared" si="8"/>
        <v>2751</v>
      </c>
      <c r="F195" s="125">
        <f t="shared" si="9"/>
        <v>1.9783396617190196E-2</v>
      </c>
      <c r="G195" s="111">
        <v>139056</v>
      </c>
    </row>
    <row r="196" spans="2:7">
      <c r="B196" s="110" t="s">
        <v>32</v>
      </c>
      <c r="C196" s="111">
        <v>3</v>
      </c>
      <c r="D196" s="111">
        <v>4360</v>
      </c>
      <c r="E196" s="142">
        <f t="shared" si="8"/>
        <v>4363</v>
      </c>
      <c r="F196" s="125">
        <f t="shared" si="9"/>
        <v>5.0987495617623002E-2</v>
      </c>
      <c r="G196" s="111">
        <v>85570</v>
      </c>
    </row>
    <row r="197" spans="2:7">
      <c r="B197" s="110" t="s">
        <v>33</v>
      </c>
      <c r="C197" s="111">
        <v>5814</v>
      </c>
      <c r="D197" s="111">
        <v>247877</v>
      </c>
      <c r="E197" s="142">
        <f t="shared" si="8"/>
        <v>253691</v>
      </c>
      <c r="F197" s="125">
        <f t="shared" si="9"/>
        <v>9.6588077402651795E-2</v>
      </c>
      <c r="G197" s="111">
        <v>2626525</v>
      </c>
    </row>
    <row r="198" spans="2:7">
      <c r="B198" s="110" t="s">
        <v>34</v>
      </c>
      <c r="C198" s="111">
        <v>0</v>
      </c>
      <c r="D198" s="111">
        <v>6044</v>
      </c>
      <c r="E198" s="142">
        <f t="shared" si="8"/>
        <v>6044</v>
      </c>
      <c r="F198" s="125">
        <f t="shared" si="9"/>
        <v>1.9204799293324394E-2</v>
      </c>
      <c r="G198" s="111">
        <v>314713</v>
      </c>
    </row>
    <row r="199" spans="2:7">
      <c r="B199" s="110" t="s">
        <v>35</v>
      </c>
      <c r="C199" s="111">
        <v>25</v>
      </c>
      <c r="D199" s="111">
        <v>13040</v>
      </c>
      <c r="E199" s="142">
        <f t="shared" si="8"/>
        <v>13065</v>
      </c>
      <c r="F199" s="125">
        <f t="shared" si="9"/>
        <v>3.4822449485459331E-2</v>
      </c>
      <c r="G199" s="111">
        <v>375189</v>
      </c>
    </row>
    <row r="200" spans="2:7">
      <c r="B200" s="110" t="s">
        <v>36</v>
      </c>
      <c r="C200" s="111">
        <v>20</v>
      </c>
      <c r="D200" s="111">
        <v>3134</v>
      </c>
      <c r="E200" s="142">
        <f t="shared" si="8"/>
        <v>3154</v>
      </c>
      <c r="F200" s="125">
        <f t="shared" si="9"/>
        <v>1.7530695391661525E-2</v>
      </c>
      <c r="G200" s="111">
        <v>179913</v>
      </c>
    </row>
    <row r="201" spans="2:7">
      <c r="B201" s="110" t="s">
        <v>37</v>
      </c>
      <c r="C201" s="111">
        <v>194</v>
      </c>
      <c r="D201" s="111">
        <v>20768</v>
      </c>
      <c r="E201" s="142">
        <f t="shared" si="8"/>
        <v>20962</v>
      </c>
      <c r="F201" s="125">
        <f t="shared" si="9"/>
        <v>4.0748646053240335E-2</v>
      </c>
      <c r="G201" s="111">
        <v>514422</v>
      </c>
    </row>
    <row r="202" spans="2:7">
      <c r="B202" s="110" t="s">
        <v>38</v>
      </c>
      <c r="C202" s="111">
        <v>0</v>
      </c>
      <c r="D202" s="111">
        <v>2200</v>
      </c>
      <c r="E202" s="142">
        <f t="shared" si="8"/>
        <v>2200</v>
      </c>
      <c r="F202" s="125">
        <f t="shared" si="9"/>
        <v>2.361579252452822E-2</v>
      </c>
      <c r="G202" s="111">
        <v>93158</v>
      </c>
    </row>
    <row r="203" spans="2:7">
      <c r="B203" s="115" t="s">
        <v>39</v>
      </c>
      <c r="C203" s="116">
        <f>SUM(C179:C202)</f>
        <v>8257</v>
      </c>
      <c r="D203" s="116">
        <f>SUM(D179:D202)</f>
        <v>630836</v>
      </c>
      <c r="E203" s="117">
        <f>SUM(C203:D203)</f>
        <v>639093</v>
      </c>
      <c r="F203" s="118">
        <f>+E203/G203</f>
        <v>4.3281603654142402E-2</v>
      </c>
      <c r="G203" s="119">
        <v>14765927</v>
      </c>
    </row>
    <row r="207" spans="2:7" ht="63.75" customHeight="1">
      <c r="B207" s="298" t="s">
        <v>136</v>
      </c>
      <c r="C207" s="299"/>
      <c r="D207" s="299"/>
      <c r="E207" s="299"/>
      <c r="F207" s="120"/>
      <c r="G207" s="121"/>
    </row>
    <row r="208" spans="2:7">
      <c r="B208" s="296" t="s">
        <v>124</v>
      </c>
      <c r="C208" s="297"/>
      <c r="D208" s="122"/>
      <c r="E208" s="122"/>
      <c r="F208" s="122"/>
      <c r="G208" s="123"/>
    </row>
    <row r="209" spans="2:7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40</v>
      </c>
      <c r="D210" s="144" t="s">
        <v>41</v>
      </c>
      <c r="E210" s="144" t="s">
        <v>39</v>
      </c>
      <c r="F210" s="144" t="s">
        <v>10</v>
      </c>
      <c r="G210" s="144" t="s">
        <v>84</v>
      </c>
    </row>
    <row r="211" spans="2:7">
      <c r="B211" s="129" t="s">
        <v>15</v>
      </c>
      <c r="C211" s="127">
        <v>372</v>
      </c>
      <c r="D211" s="127">
        <v>53248</v>
      </c>
      <c r="E211" s="131">
        <f>SUM(C211:D211)</f>
        <v>53620</v>
      </c>
      <c r="F211" s="126">
        <f>+E211/G211</f>
        <v>7.3499275561970639E-2</v>
      </c>
      <c r="G211" s="127">
        <v>729531</v>
      </c>
    </row>
    <row r="212" spans="2:7">
      <c r="B212" s="129" t="s">
        <v>16</v>
      </c>
      <c r="C212" s="127">
        <v>16</v>
      </c>
      <c r="D212" s="127">
        <v>3875</v>
      </c>
      <c r="E212" s="131">
        <f t="shared" ref="E212:E234" si="10">SUM(C212:D212)</f>
        <v>3891</v>
      </c>
      <c r="F212" s="126">
        <f t="shared" ref="F212:F234" si="11">+E212/G212</f>
        <v>2.068239684049944E-2</v>
      </c>
      <c r="G212" s="127">
        <v>188131</v>
      </c>
    </row>
    <row r="213" spans="2:7">
      <c r="B213" s="129" t="s">
        <v>17</v>
      </c>
      <c r="C213" s="127">
        <v>66</v>
      </c>
      <c r="D213" s="127">
        <v>7220</v>
      </c>
      <c r="E213" s="131">
        <f t="shared" si="10"/>
        <v>7286</v>
      </c>
      <c r="F213" s="126">
        <f t="shared" si="11"/>
        <v>3.1583510338549566E-2</v>
      </c>
      <c r="G213" s="127">
        <v>230690</v>
      </c>
    </row>
    <row r="214" spans="2:7">
      <c r="B214" s="129" t="s">
        <v>18</v>
      </c>
      <c r="C214" s="127">
        <v>2</v>
      </c>
      <c r="D214" s="127">
        <v>4160</v>
      </c>
      <c r="E214" s="131">
        <f t="shared" si="10"/>
        <v>4162</v>
      </c>
      <c r="F214" s="126">
        <f t="shared" si="11"/>
        <v>2.4693408960112018E-2</v>
      </c>
      <c r="G214" s="127">
        <v>168547</v>
      </c>
    </row>
    <row r="215" spans="2:7">
      <c r="B215" s="129" t="s">
        <v>19</v>
      </c>
      <c r="C215" s="127">
        <v>101</v>
      </c>
      <c r="D215" s="127">
        <v>15934</v>
      </c>
      <c r="E215" s="131">
        <f t="shared" si="10"/>
        <v>16035</v>
      </c>
      <c r="F215" s="126">
        <f t="shared" si="11"/>
        <v>3.4132344520625219E-2</v>
      </c>
      <c r="G215" s="127">
        <v>469789</v>
      </c>
    </row>
    <row r="216" spans="2:7">
      <c r="B216" s="129" t="s">
        <v>20</v>
      </c>
      <c r="C216" s="127">
        <v>52</v>
      </c>
      <c r="D216" s="127">
        <v>10314</v>
      </c>
      <c r="E216" s="131">
        <f t="shared" si="10"/>
        <v>10366</v>
      </c>
      <c r="F216" s="126">
        <f t="shared" si="11"/>
        <v>2.4727640521269922E-2</v>
      </c>
      <c r="G216" s="127">
        <v>419207</v>
      </c>
    </row>
    <row r="217" spans="2:7">
      <c r="B217" s="129" t="s">
        <v>55</v>
      </c>
      <c r="C217" s="127">
        <v>1114</v>
      </c>
      <c r="D217" s="127">
        <v>20538</v>
      </c>
      <c r="E217" s="131">
        <f t="shared" si="10"/>
        <v>21652</v>
      </c>
      <c r="F217" s="126">
        <f t="shared" si="11"/>
        <v>3.5187108244398614E-2</v>
      </c>
      <c r="G217" s="127">
        <v>615339</v>
      </c>
    </row>
    <row r="218" spans="2:7">
      <c r="B218" s="129" t="s">
        <v>22</v>
      </c>
      <c r="C218" s="127">
        <v>97</v>
      </c>
      <c r="D218" s="127">
        <v>10885</v>
      </c>
      <c r="E218" s="131">
        <f t="shared" si="10"/>
        <v>10982</v>
      </c>
      <c r="F218" s="126">
        <f t="shared" si="11"/>
        <v>2.1825538781967201E-2</v>
      </c>
      <c r="G218" s="127">
        <v>503172</v>
      </c>
    </row>
    <row r="219" spans="2:7">
      <c r="B219" s="129" t="s">
        <v>23</v>
      </c>
      <c r="C219" s="127">
        <v>30</v>
      </c>
      <c r="D219" s="127">
        <v>1862</v>
      </c>
      <c r="E219" s="131">
        <f t="shared" si="10"/>
        <v>1892</v>
      </c>
      <c r="F219" s="126">
        <f t="shared" si="11"/>
        <v>7.350141797132978E-2</v>
      </c>
      <c r="G219" s="127">
        <v>25741</v>
      </c>
    </row>
    <row r="220" spans="2:7">
      <c r="B220" s="129" t="s">
        <v>24</v>
      </c>
      <c r="C220" s="127">
        <v>1819</v>
      </c>
      <c r="D220" s="127">
        <v>190341</v>
      </c>
      <c r="E220" s="131">
        <f t="shared" si="10"/>
        <v>192160</v>
      </c>
      <c r="F220" s="126">
        <f t="shared" si="11"/>
        <v>5.1454508307669899E-2</v>
      </c>
      <c r="G220" s="127">
        <v>3734561</v>
      </c>
    </row>
    <row r="221" spans="2:7">
      <c r="B221" s="129" t="s">
        <v>25</v>
      </c>
      <c r="C221" s="127">
        <v>103</v>
      </c>
      <c r="D221" s="127">
        <v>13918</v>
      </c>
      <c r="E221" s="131">
        <f t="shared" si="10"/>
        <v>14021</v>
      </c>
      <c r="F221" s="126">
        <f t="shared" si="11"/>
        <v>3.436704920363353E-2</v>
      </c>
      <c r="G221" s="127">
        <v>407978</v>
      </c>
    </row>
    <row r="222" spans="2:7">
      <c r="B222" s="129" t="s">
        <v>26</v>
      </c>
      <c r="C222" s="127">
        <v>196</v>
      </c>
      <c r="D222" s="127">
        <v>17931</v>
      </c>
      <c r="E222" s="131">
        <f t="shared" si="10"/>
        <v>18127</v>
      </c>
      <c r="F222" s="126">
        <f t="shared" si="11"/>
        <v>3.9411662390746616E-2</v>
      </c>
      <c r="G222" s="127">
        <v>459940</v>
      </c>
    </row>
    <row r="223" spans="2:7">
      <c r="B223" s="129" t="s">
        <v>27</v>
      </c>
      <c r="C223" s="127">
        <v>10</v>
      </c>
      <c r="D223" s="127">
        <v>12181</v>
      </c>
      <c r="E223" s="131">
        <f t="shared" si="10"/>
        <v>12191</v>
      </c>
      <c r="F223" s="126">
        <f t="shared" si="11"/>
        <v>1.5293615846850576E-2</v>
      </c>
      <c r="G223" s="127">
        <v>797130</v>
      </c>
    </row>
    <row r="224" spans="2:7">
      <c r="B224" s="129" t="s">
        <v>28</v>
      </c>
      <c r="C224" s="127">
        <v>115</v>
      </c>
      <c r="D224" s="127">
        <v>29262</v>
      </c>
      <c r="E224" s="131">
        <f t="shared" si="10"/>
        <v>29377</v>
      </c>
      <c r="F224" s="126">
        <f t="shared" si="11"/>
        <v>2.0934927628873768E-2</v>
      </c>
      <c r="G224" s="127">
        <v>1403253</v>
      </c>
    </row>
    <row r="225" spans="2:7">
      <c r="B225" s="129" t="s">
        <v>29</v>
      </c>
      <c r="C225" s="127">
        <v>2</v>
      </c>
      <c r="D225" s="127">
        <v>3847</v>
      </c>
      <c r="E225" s="131">
        <f t="shared" si="10"/>
        <v>3849</v>
      </c>
      <c r="F225" s="126">
        <f t="shared" si="11"/>
        <v>2.5396050383019154E-2</v>
      </c>
      <c r="G225" s="127">
        <v>151559</v>
      </c>
    </row>
    <row r="226" spans="2:7">
      <c r="B226" s="129" t="s">
        <v>30</v>
      </c>
      <c r="C226" s="127">
        <v>10</v>
      </c>
      <c r="D226" s="127">
        <v>3551</v>
      </c>
      <c r="E226" s="131">
        <f t="shared" si="10"/>
        <v>3561</v>
      </c>
      <c r="F226" s="126">
        <f t="shared" si="11"/>
        <v>3.3520341886778243E-2</v>
      </c>
      <c r="G226" s="127">
        <v>106234</v>
      </c>
    </row>
    <row r="227" spans="2:7">
      <c r="B227" s="132" t="s">
        <v>31</v>
      </c>
      <c r="C227" s="127">
        <v>2</v>
      </c>
      <c r="D227" s="127">
        <v>3087</v>
      </c>
      <c r="E227" s="131">
        <f t="shared" si="10"/>
        <v>3089</v>
      </c>
      <c r="F227" s="126">
        <f t="shared" si="11"/>
        <v>2.210660407064953E-2</v>
      </c>
      <c r="G227" s="127">
        <v>139732</v>
      </c>
    </row>
    <row r="228" spans="2:7">
      <c r="B228" s="129" t="s">
        <v>32</v>
      </c>
      <c r="C228" s="127">
        <v>10</v>
      </c>
      <c r="D228" s="127">
        <v>4934</v>
      </c>
      <c r="E228" s="131">
        <f t="shared" si="10"/>
        <v>4944</v>
      </c>
      <c r="F228" s="126">
        <f t="shared" si="11"/>
        <v>5.7497063509600287E-2</v>
      </c>
      <c r="G228" s="127">
        <v>85987</v>
      </c>
    </row>
    <row r="229" spans="2:7">
      <c r="B229" s="129" t="s">
        <v>33</v>
      </c>
      <c r="C229" s="127">
        <v>6899</v>
      </c>
      <c r="D229" s="127">
        <v>270062</v>
      </c>
      <c r="E229" s="131">
        <f t="shared" si="10"/>
        <v>276961</v>
      </c>
      <c r="F229" s="126">
        <f t="shared" si="11"/>
        <v>0.1049396796047347</v>
      </c>
      <c r="G229" s="127">
        <v>2639240</v>
      </c>
    </row>
    <row r="230" spans="2:7">
      <c r="B230" s="129" t="s">
        <v>34</v>
      </c>
      <c r="C230" s="127">
        <v>29</v>
      </c>
      <c r="D230" s="127">
        <v>7075</v>
      </c>
      <c r="E230" s="131">
        <f t="shared" si="10"/>
        <v>7104</v>
      </c>
      <c r="F230" s="126">
        <f t="shared" si="11"/>
        <v>2.2464022464022463E-2</v>
      </c>
      <c r="G230" s="127">
        <v>316239</v>
      </c>
    </row>
    <row r="231" spans="2:7">
      <c r="B231" s="129" t="s">
        <v>35</v>
      </c>
      <c r="C231" s="127">
        <v>12</v>
      </c>
      <c r="D231" s="127">
        <v>14033</v>
      </c>
      <c r="E231" s="131">
        <f t="shared" si="10"/>
        <v>14045</v>
      </c>
      <c r="F231" s="126">
        <f t="shared" si="11"/>
        <v>3.3362550803955525E-2</v>
      </c>
      <c r="G231" s="127">
        <v>420981</v>
      </c>
    </row>
    <row r="232" spans="2:7">
      <c r="B232" s="129" t="s">
        <v>36</v>
      </c>
      <c r="C232" s="127">
        <v>179</v>
      </c>
      <c r="D232" s="127">
        <v>3541</v>
      </c>
      <c r="E232" s="131">
        <f t="shared" si="10"/>
        <v>3720</v>
      </c>
      <c r="F232" s="126">
        <f t="shared" si="11"/>
        <v>2.0576700758350986E-2</v>
      </c>
      <c r="G232" s="127">
        <v>180787</v>
      </c>
    </row>
    <row r="233" spans="2:7">
      <c r="B233" s="129" t="s">
        <v>37</v>
      </c>
      <c r="C233" s="127">
        <v>15</v>
      </c>
      <c r="D233" s="127">
        <v>22608</v>
      </c>
      <c r="E233" s="131">
        <f t="shared" si="10"/>
        <v>22623</v>
      </c>
      <c r="F233" s="126">
        <f t="shared" si="11"/>
        <v>4.3765331311083427E-2</v>
      </c>
      <c r="G233" s="127">
        <v>516916</v>
      </c>
    </row>
    <row r="234" spans="2:7">
      <c r="B234" s="129" t="s">
        <v>38</v>
      </c>
      <c r="C234" s="127">
        <v>9</v>
      </c>
      <c r="D234" s="127">
        <v>2582</v>
      </c>
      <c r="E234" s="131">
        <f t="shared" si="10"/>
        <v>2591</v>
      </c>
      <c r="F234" s="126">
        <f t="shared" si="11"/>
        <v>2.767807546041106E-2</v>
      </c>
      <c r="G234" s="127">
        <v>93612</v>
      </c>
    </row>
    <row r="235" spans="2:7">
      <c r="B235" s="145" t="s">
        <v>39</v>
      </c>
      <c r="C235" s="146">
        <f>SUM(C211:C234)</f>
        <v>11260</v>
      </c>
      <c r="D235" s="146">
        <f>SUM(D211:D234)</f>
        <v>726989</v>
      </c>
      <c r="E235" s="147">
        <f>SUM(C235:D235)</f>
        <v>738249</v>
      </c>
      <c r="F235" s="148">
        <f>+E235/G235</f>
        <v>4.9867214219440084E-2</v>
      </c>
      <c r="G235" s="149">
        <f>SUM(G211:G234)</f>
        <v>14804296</v>
      </c>
    </row>
    <row r="236" spans="2:7">
      <c r="B236" s="304" t="s">
        <v>106</v>
      </c>
      <c r="C236" s="305"/>
      <c r="D236" s="305"/>
      <c r="E236" s="305"/>
      <c r="F236" s="305"/>
      <c r="G236" s="305"/>
    </row>
    <row r="240" spans="2:7" ht="60.75" customHeight="1">
      <c r="B240" s="298" t="s">
        <v>137</v>
      </c>
      <c r="C240" s="299"/>
      <c r="D240" s="299"/>
      <c r="E240" s="299"/>
      <c r="F240" s="120"/>
      <c r="G240" s="121"/>
    </row>
    <row r="241" spans="2:7">
      <c r="B241" s="296" t="s">
        <v>124</v>
      </c>
      <c r="C241" s="297"/>
      <c r="D241" s="122"/>
      <c r="E241" s="122"/>
      <c r="F241" s="122"/>
      <c r="G241" s="123"/>
    </row>
    <row r="242" spans="2:7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40</v>
      </c>
      <c r="D243" s="144" t="s">
        <v>41</v>
      </c>
      <c r="E243" s="144" t="s">
        <v>39</v>
      </c>
      <c r="F243" s="144" t="s">
        <v>10</v>
      </c>
      <c r="G243" s="144" t="s">
        <v>112</v>
      </c>
    </row>
    <row r="244" spans="2:7">
      <c r="B244" s="129" t="s">
        <v>15</v>
      </c>
      <c r="C244" s="130">
        <v>320</v>
      </c>
      <c r="D244" s="130">
        <v>56191</v>
      </c>
      <c r="E244" s="131">
        <f>SUM(C244:D244)</f>
        <v>56511</v>
      </c>
      <c r="F244" s="126">
        <f>+E244/G244</f>
        <v>7.7088767147206791E-2</v>
      </c>
      <c r="G244" s="127">
        <v>733064</v>
      </c>
    </row>
    <row r="245" spans="2:7">
      <c r="B245" s="129" t="s">
        <v>16</v>
      </c>
      <c r="C245" s="130">
        <v>16</v>
      </c>
      <c r="D245" s="130">
        <v>4297</v>
      </c>
      <c r="E245" s="131">
        <f t="shared" ref="E245:E267" si="12">SUM(C245:D245)</f>
        <v>4313</v>
      </c>
      <c r="F245" s="126">
        <f t="shared" ref="F245:F267" si="13">+E245/G245</f>
        <v>2.281479443938977E-2</v>
      </c>
      <c r="G245" s="130">
        <v>189044</v>
      </c>
    </row>
    <row r="246" spans="2:7">
      <c r="B246" s="129" t="s">
        <v>17</v>
      </c>
      <c r="C246" s="130">
        <v>50</v>
      </c>
      <c r="D246" s="130">
        <v>7672</v>
      </c>
      <c r="E246" s="131">
        <f t="shared" si="12"/>
        <v>7722</v>
      </c>
      <c r="F246" s="126">
        <f t="shared" si="13"/>
        <v>3.3312051352843736E-2</v>
      </c>
      <c r="G246" s="130">
        <v>231808</v>
      </c>
    </row>
    <row r="247" spans="2:7">
      <c r="B247" s="129" t="s">
        <v>18</v>
      </c>
      <c r="C247" s="130">
        <v>27</v>
      </c>
      <c r="D247" s="130">
        <v>4776</v>
      </c>
      <c r="E247" s="131">
        <f t="shared" si="12"/>
        <v>4803</v>
      </c>
      <c r="F247" s="126">
        <f t="shared" si="13"/>
        <v>2.8359037339694387E-2</v>
      </c>
      <c r="G247" s="130">
        <v>169364</v>
      </c>
    </row>
    <row r="248" spans="2:7">
      <c r="B248" s="129" t="s">
        <v>19</v>
      </c>
      <c r="C248" s="130">
        <v>61</v>
      </c>
      <c r="D248" s="130">
        <v>17898</v>
      </c>
      <c r="E248" s="131">
        <f t="shared" si="12"/>
        <v>17959</v>
      </c>
      <c r="F248" s="126">
        <f t="shared" si="13"/>
        <v>3.8043570363340565E-2</v>
      </c>
      <c r="G248" s="130">
        <v>472064</v>
      </c>
    </row>
    <row r="249" spans="2:7">
      <c r="B249" s="129" t="s">
        <v>20</v>
      </c>
      <c r="C249" s="130">
        <v>42</v>
      </c>
      <c r="D249" s="130">
        <v>11484</v>
      </c>
      <c r="E249" s="131">
        <f t="shared" si="12"/>
        <v>11526</v>
      </c>
      <c r="F249" s="126">
        <f t="shared" si="13"/>
        <v>2.7362203789781547E-2</v>
      </c>
      <c r="G249" s="130">
        <v>421238</v>
      </c>
    </row>
    <row r="250" spans="2:7">
      <c r="B250" s="129" t="s">
        <v>55</v>
      </c>
      <c r="C250" s="130">
        <v>97</v>
      </c>
      <c r="D250" s="130">
        <v>21398</v>
      </c>
      <c r="E250" s="131">
        <f t="shared" si="12"/>
        <v>21495</v>
      </c>
      <c r="F250" s="126">
        <f t="shared" si="13"/>
        <v>3.4763496630391008E-2</v>
      </c>
      <c r="G250" s="130">
        <v>618321</v>
      </c>
    </row>
    <row r="251" spans="2:7">
      <c r="B251" s="129" t="s">
        <v>22</v>
      </c>
      <c r="C251" s="130">
        <v>78</v>
      </c>
      <c r="D251" s="130">
        <v>12816</v>
      </c>
      <c r="E251" s="131">
        <f t="shared" si="12"/>
        <v>12894</v>
      </c>
      <c r="F251" s="126">
        <f t="shared" si="13"/>
        <v>2.5501919467414542E-2</v>
      </c>
      <c r="G251" s="130">
        <v>505609</v>
      </c>
    </row>
    <row r="252" spans="2:7">
      <c r="B252" s="129" t="s">
        <v>23</v>
      </c>
      <c r="C252" s="130">
        <v>45</v>
      </c>
      <c r="D252" s="130">
        <v>2132</v>
      </c>
      <c r="E252" s="131">
        <f t="shared" si="12"/>
        <v>2177</v>
      </c>
      <c r="F252" s="126">
        <f t="shared" si="13"/>
        <v>8.4154779852332912E-2</v>
      </c>
      <c r="G252" s="130">
        <v>25869</v>
      </c>
    </row>
    <row r="253" spans="2:7">
      <c r="B253" s="129" t="s">
        <v>24</v>
      </c>
      <c r="C253" s="130">
        <v>1721</v>
      </c>
      <c r="D253" s="130">
        <v>202900</v>
      </c>
      <c r="E253" s="131">
        <f t="shared" si="12"/>
        <v>204621</v>
      </c>
      <c r="F253" s="126">
        <f t="shared" si="13"/>
        <v>5.452724190289604E-2</v>
      </c>
      <c r="G253" s="130">
        <v>3752638</v>
      </c>
    </row>
    <row r="254" spans="2:7">
      <c r="B254" s="129" t="s">
        <v>25</v>
      </c>
      <c r="C254" s="130">
        <v>92</v>
      </c>
      <c r="D254" s="130">
        <v>15780</v>
      </c>
      <c r="E254" s="131">
        <f t="shared" si="12"/>
        <v>15872</v>
      </c>
      <c r="F254" s="126">
        <f t="shared" si="13"/>
        <v>3.8716444487809636E-2</v>
      </c>
      <c r="G254" s="130">
        <v>409955</v>
      </c>
    </row>
    <row r="255" spans="2:7">
      <c r="B255" s="129" t="s">
        <v>26</v>
      </c>
      <c r="C255" s="130">
        <v>201</v>
      </c>
      <c r="D255" s="130">
        <v>19426</v>
      </c>
      <c r="E255" s="131">
        <f t="shared" si="12"/>
        <v>19627</v>
      </c>
      <c r="F255" s="126">
        <f t="shared" si="13"/>
        <v>4.2467149462642455E-2</v>
      </c>
      <c r="G255" s="130">
        <v>462169</v>
      </c>
    </row>
    <row r="256" spans="2:7">
      <c r="B256" s="129" t="s">
        <v>27</v>
      </c>
      <c r="C256" s="130">
        <v>17</v>
      </c>
      <c r="D256" s="130">
        <v>13253</v>
      </c>
      <c r="E256" s="131">
        <f t="shared" si="12"/>
        <v>13270</v>
      </c>
      <c r="F256" s="126">
        <f t="shared" si="13"/>
        <v>1.6566977656428099E-2</v>
      </c>
      <c r="G256" s="130">
        <v>800991</v>
      </c>
    </row>
    <row r="257" spans="2:7">
      <c r="B257" s="129" t="s">
        <v>28</v>
      </c>
      <c r="C257" s="130">
        <v>121</v>
      </c>
      <c r="D257" s="130">
        <v>30861</v>
      </c>
      <c r="E257" s="131">
        <f t="shared" si="12"/>
        <v>30982</v>
      </c>
      <c r="F257" s="126">
        <f t="shared" si="13"/>
        <v>2.1972332817510917E-2</v>
      </c>
      <c r="G257" s="130">
        <v>1410046</v>
      </c>
    </row>
    <row r="258" spans="2:7">
      <c r="B258" s="129" t="s">
        <v>29</v>
      </c>
      <c r="C258" s="130">
        <v>2</v>
      </c>
      <c r="D258" s="130">
        <v>4134</v>
      </c>
      <c r="E258" s="131">
        <f t="shared" si="12"/>
        <v>4136</v>
      </c>
      <c r="F258" s="126">
        <f t="shared" si="13"/>
        <v>2.7157997032056416E-2</v>
      </c>
      <c r="G258" s="130">
        <v>152294</v>
      </c>
    </row>
    <row r="259" spans="2:7">
      <c r="B259" s="129" t="s">
        <v>30</v>
      </c>
      <c r="C259" s="130">
        <v>8</v>
      </c>
      <c r="D259" s="130">
        <v>3753</v>
      </c>
      <c r="E259" s="131">
        <f t="shared" si="12"/>
        <v>3761</v>
      </c>
      <c r="F259" s="126">
        <f t="shared" si="13"/>
        <v>3.5231850117096015E-2</v>
      </c>
      <c r="G259" s="130">
        <v>106750</v>
      </c>
    </row>
    <row r="260" spans="2:7">
      <c r="B260" s="132" t="s">
        <v>31</v>
      </c>
      <c r="C260" s="130">
        <v>3</v>
      </c>
      <c r="D260" s="130">
        <v>4073</v>
      </c>
      <c r="E260" s="131">
        <f t="shared" si="12"/>
        <v>4076</v>
      </c>
      <c r="F260" s="126">
        <f t="shared" si="13"/>
        <v>2.9028857932370453E-2</v>
      </c>
      <c r="G260" s="130">
        <v>140412</v>
      </c>
    </row>
    <row r="261" spans="2:7">
      <c r="B261" s="129" t="s">
        <v>32</v>
      </c>
      <c r="C261" s="130">
        <v>10</v>
      </c>
      <c r="D261" s="130">
        <v>5159</v>
      </c>
      <c r="E261" s="131">
        <f t="shared" si="12"/>
        <v>5169</v>
      </c>
      <c r="F261" s="126">
        <f t="shared" si="13"/>
        <v>5.9822926913951739E-2</v>
      </c>
      <c r="G261" s="130">
        <v>86405</v>
      </c>
    </row>
    <row r="262" spans="2:7">
      <c r="B262" s="129" t="s">
        <v>33</v>
      </c>
      <c r="C262" s="130">
        <v>7616</v>
      </c>
      <c r="D262" s="130">
        <v>288398</v>
      </c>
      <c r="E262" s="131">
        <f t="shared" si="12"/>
        <v>296014</v>
      </c>
      <c r="F262" s="126">
        <f t="shared" si="13"/>
        <v>0.11161843985162991</v>
      </c>
      <c r="G262" s="130">
        <v>2652017</v>
      </c>
    </row>
    <row r="263" spans="2:7">
      <c r="B263" s="129" t="s">
        <v>34</v>
      </c>
      <c r="C263" s="130">
        <v>38</v>
      </c>
      <c r="D263" s="130">
        <v>7929</v>
      </c>
      <c r="E263" s="131">
        <f t="shared" si="12"/>
        <v>7967</v>
      </c>
      <c r="F263" s="126">
        <f t="shared" si="13"/>
        <v>2.5071355967939378E-2</v>
      </c>
      <c r="G263" s="130">
        <v>317773</v>
      </c>
    </row>
    <row r="264" spans="2:7">
      <c r="B264" s="129" t="s">
        <v>35</v>
      </c>
      <c r="C264" s="130">
        <v>90</v>
      </c>
      <c r="D264" s="130">
        <v>15877</v>
      </c>
      <c r="E264" s="131">
        <f t="shared" si="12"/>
        <v>15967</v>
      </c>
      <c r="F264" s="126">
        <f t="shared" si="13"/>
        <v>3.7745171043517933E-2</v>
      </c>
      <c r="G264" s="130">
        <v>423021</v>
      </c>
    </row>
    <row r="265" spans="2:7">
      <c r="B265" s="129" t="s">
        <v>36</v>
      </c>
      <c r="C265" s="130">
        <v>32</v>
      </c>
      <c r="D265" s="130">
        <v>4139</v>
      </c>
      <c r="E265" s="131">
        <f t="shared" si="12"/>
        <v>4171</v>
      </c>
      <c r="F265" s="126">
        <f t="shared" si="13"/>
        <v>2.2959843668290535E-2</v>
      </c>
      <c r="G265" s="130">
        <v>181665</v>
      </c>
    </row>
    <row r="266" spans="2:7">
      <c r="B266" s="129" t="s">
        <v>37</v>
      </c>
      <c r="C266" s="130">
        <v>166</v>
      </c>
      <c r="D266" s="130">
        <v>24638</v>
      </c>
      <c r="E266" s="131">
        <f t="shared" si="12"/>
        <v>24804</v>
      </c>
      <c r="F266" s="126">
        <f t="shared" si="13"/>
        <v>4.775326325516923E-2</v>
      </c>
      <c r="G266" s="130">
        <v>519420</v>
      </c>
    </row>
    <row r="267" spans="2:7">
      <c r="B267" s="129" t="s">
        <v>38</v>
      </c>
      <c r="C267" s="130">
        <v>10</v>
      </c>
      <c r="D267" s="130">
        <v>2849</v>
      </c>
      <c r="E267" s="131">
        <f t="shared" si="12"/>
        <v>2859</v>
      </c>
      <c r="F267" s="126">
        <f t="shared" si="13"/>
        <v>3.0392584166941287E-2</v>
      </c>
      <c r="G267" s="130">
        <v>94069</v>
      </c>
    </row>
    <row r="268" spans="2:7">
      <c r="B268" s="145" t="s">
        <v>39</v>
      </c>
      <c r="C268" s="146">
        <f>SUM(C244:C267)</f>
        <v>10863</v>
      </c>
      <c r="D268" s="146">
        <f>SUM(D244:D267)</f>
        <v>781833</v>
      </c>
      <c r="E268" s="147">
        <f>SUM(C268:D268)</f>
        <v>792696</v>
      </c>
      <c r="F268" s="148">
        <f>+E268/G268</f>
        <v>5.328688358958715E-2</v>
      </c>
      <c r="G268" s="149">
        <f>SUM(G244:G267)</f>
        <v>14876006</v>
      </c>
    </row>
    <row r="269" spans="2:7">
      <c r="B269" s="304" t="s">
        <v>106</v>
      </c>
      <c r="C269" s="305"/>
      <c r="D269" s="305"/>
      <c r="E269" s="305"/>
      <c r="F269" s="305"/>
      <c r="G269" s="305"/>
    </row>
    <row r="273" spans="2:7" ht="63.75" customHeight="1">
      <c r="B273" s="298" t="s">
        <v>138</v>
      </c>
      <c r="C273" s="299"/>
      <c r="D273" s="299"/>
      <c r="E273" s="299"/>
      <c r="F273" s="120"/>
      <c r="G273" s="121"/>
    </row>
    <row r="274" spans="2:7">
      <c r="B274" s="296" t="s">
        <v>124</v>
      </c>
      <c r="C274" s="297"/>
      <c r="D274" s="122"/>
      <c r="E274" s="122"/>
      <c r="F274" s="122"/>
      <c r="G274" s="123"/>
    </row>
    <row r="275" spans="2:7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40</v>
      </c>
      <c r="D276" s="144" t="s">
        <v>41</v>
      </c>
      <c r="E276" s="144" t="s">
        <v>39</v>
      </c>
      <c r="F276" s="144" t="s">
        <v>10</v>
      </c>
      <c r="G276" s="144" t="s">
        <v>113</v>
      </c>
    </row>
    <row r="277" spans="2:7">
      <c r="B277" s="129" t="s">
        <v>15</v>
      </c>
      <c r="C277" s="130">
        <v>389</v>
      </c>
      <c r="D277" s="130">
        <v>61150</v>
      </c>
      <c r="E277" s="131">
        <f>SUM(C277:D277)</f>
        <v>61539</v>
      </c>
      <c r="F277" s="126">
        <f>+E277/G277</f>
        <v>8.3543303665973401E-2</v>
      </c>
      <c r="G277" s="130">
        <v>736612</v>
      </c>
    </row>
    <row r="278" spans="2:7">
      <c r="B278" s="129" t="s">
        <v>16</v>
      </c>
      <c r="C278" s="130">
        <v>17</v>
      </c>
      <c r="D278" s="130">
        <v>4651</v>
      </c>
      <c r="E278" s="131">
        <f t="shared" ref="E278:E300" si="14">SUM(C278:D278)</f>
        <v>4668</v>
      </c>
      <c r="F278" s="126">
        <f t="shared" ref="F278:F300" si="15">+E278/G278</f>
        <v>2.4573206361238768E-2</v>
      </c>
      <c r="G278" s="130">
        <v>189963</v>
      </c>
    </row>
    <row r="279" spans="2:7">
      <c r="B279" s="129" t="s">
        <v>17</v>
      </c>
      <c r="C279" s="130">
        <v>54</v>
      </c>
      <c r="D279" s="130">
        <v>8004</v>
      </c>
      <c r="E279" s="131">
        <f t="shared" si="14"/>
        <v>8058</v>
      </c>
      <c r="F279" s="126">
        <f t="shared" si="15"/>
        <v>3.4593638514079157E-2</v>
      </c>
      <c r="G279" s="130">
        <v>232933</v>
      </c>
    </row>
    <row r="280" spans="2:7">
      <c r="B280" s="129" t="s">
        <v>18</v>
      </c>
      <c r="C280" s="130">
        <v>25</v>
      </c>
      <c r="D280" s="130">
        <v>5292</v>
      </c>
      <c r="E280" s="131">
        <f t="shared" si="14"/>
        <v>5317</v>
      </c>
      <c r="F280" s="126">
        <f t="shared" si="15"/>
        <v>3.1242104273534407E-2</v>
      </c>
      <c r="G280" s="130">
        <v>170187</v>
      </c>
    </row>
    <row r="281" spans="2:7">
      <c r="B281" s="129" t="s">
        <v>19</v>
      </c>
      <c r="C281" s="130">
        <v>58</v>
      </c>
      <c r="D281" s="130">
        <v>18647</v>
      </c>
      <c r="E281" s="131">
        <f t="shared" si="14"/>
        <v>18705</v>
      </c>
      <c r="F281" s="126">
        <f t="shared" si="15"/>
        <v>3.943265880051354E-2</v>
      </c>
      <c r="G281" s="130">
        <v>474353</v>
      </c>
    </row>
    <row r="282" spans="2:7">
      <c r="B282" s="129" t="s">
        <v>20</v>
      </c>
      <c r="C282" s="130">
        <v>41</v>
      </c>
      <c r="D282" s="130">
        <v>12296</v>
      </c>
      <c r="E282" s="131">
        <f t="shared" si="14"/>
        <v>12337</v>
      </c>
      <c r="F282" s="126">
        <f t="shared" si="15"/>
        <v>2.9146191646191647E-2</v>
      </c>
      <c r="G282" s="130">
        <v>423280</v>
      </c>
    </row>
    <row r="283" spans="2:7">
      <c r="B283" s="129" t="s">
        <v>55</v>
      </c>
      <c r="C283" s="130">
        <v>110</v>
      </c>
      <c r="D283" s="130">
        <v>23173</v>
      </c>
      <c r="E283" s="131">
        <f t="shared" si="14"/>
        <v>23283</v>
      </c>
      <c r="F283" s="126">
        <f t="shared" si="15"/>
        <v>3.7473684888205037E-2</v>
      </c>
      <c r="G283" s="130">
        <v>621316</v>
      </c>
    </row>
    <row r="284" spans="2:7">
      <c r="B284" s="129" t="s">
        <v>22</v>
      </c>
      <c r="C284" s="130">
        <v>65</v>
      </c>
      <c r="D284" s="130">
        <v>13902</v>
      </c>
      <c r="E284" s="131">
        <f t="shared" si="14"/>
        <v>13967</v>
      </c>
      <c r="F284" s="126">
        <f t="shared" si="15"/>
        <v>2.7490901647249631E-2</v>
      </c>
      <c r="G284" s="130">
        <v>508059</v>
      </c>
    </row>
    <row r="285" spans="2:7">
      <c r="B285" s="129" t="s">
        <v>23</v>
      </c>
      <c r="C285" s="130">
        <v>46</v>
      </c>
      <c r="D285" s="130">
        <v>2144</v>
      </c>
      <c r="E285" s="131">
        <f t="shared" si="14"/>
        <v>2190</v>
      </c>
      <c r="F285" s="126">
        <f t="shared" si="15"/>
        <v>8.4240489287225453E-2</v>
      </c>
      <c r="G285" s="130">
        <v>25997</v>
      </c>
    </row>
    <row r="286" spans="2:7">
      <c r="B286" s="129" t="s">
        <v>24</v>
      </c>
      <c r="C286" s="130">
        <v>1814</v>
      </c>
      <c r="D286" s="130">
        <v>213207</v>
      </c>
      <c r="E286" s="131">
        <f t="shared" si="14"/>
        <v>215021</v>
      </c>
      <c r="F286" s="126">
        <f t="shared" si="15"/>
        <v>5.7022602347563636E-2</v>
      </c>
      <c r="G286" s="130">
        <v>3770803</v>
      </c>
    </row>
    <row r="287" spans="2:7">
      <c r="B287" s="129" t="s">
        <v>25</v>
      </c>
      <c r="C287" s="130">
        <v>85</v>
      </c>
      <c r="D287" s="130">
        <v>18012</v>
      </c>
      <c r="E287" s="131">
        <f t="shared" si="14"/>
        <v>18097</v>
      </c>
      <c r="F287" s="126">
        <f t="shared" si="15"/>
        <v>4.3930835091262624E-2</v>
      </c>
      <c r="G287" s="130">
        <v>411943</v>
      </c>
    </row>
    <row r="288" spans="2:7">
      <c r="B288" s="129" t="s">
        <v>26</v>
      </c>
      <c r="C288" s="130">
        <v>233</v>
      </c>
      <c r="D288" s="130">
        <v>19946</v>
      </c>
      <c r="E288" s="131">
        <f t="shared" si="14"/>
        <v>20179</v>
      </c>
      <c r="F288" s="126">
        <f t="shared" si="15"/>
        <v>4.3451017209005877E-2</v>
      </c>
      <c r="G288" s="130">
        <v>464408</v>
      </c>
    </row>
    <row r="289" spans="2:7">
      <c r="B289" s="129" t="s">
        <v>27</v>
      </c>
      <c r="C289" s="130">
        <v>32</v>
      </c>
      <c r="D289" s="130">
        <v>13849</v>
      </c>
      <c r="E289" s="131">
        <f t="shared" si="14"/>
        <v>13881</v>
      </c>
      <c r="F289" s="126">
        <f t="shared" si="15"/>
        <v>1.7246284799141226E-2</v>
      </c>
      <c r="G289" s="130">
        <v>804869</v>
      </c>
    </row>
    <row r="290" spans="2:7">
      <c r="B290" s="129" t="s">
        <v>28</v>
      </c>
      <c r="C290" s="130">
        <v>144</v>
      </c>
      <c r="D290" s="130">
        <v>31266</v>
      </c>
      <c r="E290" s="131">
        <f t="shared" si="14"/>
        <v>31410</v>
      </c>
      <c r="F290" s="126">
        <f t="shared" si="15"/>
        <v>2.2168520277738177E-2</v>
      </c>
      <c r="G290" s="130">
        <v>1416874</v>
      </c>
    </row>
    <row r="291" spans="2:7">
      <c r="B291" s="129" t="s">
        <v>29</v>
      </c>
      <c r="C291" s="130">
        <v>2</v>
      </c>
      <c r="D291" s="130">
        <v>4422</v>
      </c>
      <c r="E291" s="131">
        <f t="shared" si="14"/>
        <v>4424</v>
      </c>
      <c r="F291" s="126">
        <f t="shared" si="15"/>
        <v>2.8908230743093129E-2</v>
      </c>
      <c r="G291" s="130">
        <v>153036</v>
      </c>
    </row>
    <row r="292" spans="2:7">
      <c r="B292" s="129" t="s">
        <v>30</v>
      </c>
      <c r="C292" s="130">
        <v>8</v>
      </c>
      <c r="D292" s="130">
        <v>3961</v>
      </c>
      <c r="E292" s="131">
        <f t="shared" si="14"/>
        <v>3969</v>
      </c>
      <c r="F292" s="126">
        <f t="shared" si="15"/>
        <v>3.7000438150817105E-2</v>
      </c>
      <c r="G292" s="130">
        <v>107269</v>
      </c>
    </row>
    <row r="293" spans="2:7">
      <c r="B293" s="132" t="s">
        <v>31</v>
      </c>
      <c r="C293" s="130">
        <v>5</v>
      </c>
      <c r="D293" s="130">
        <v>4335</v>
      </c>
      <c r="E293" s="131">
        <f t="shared" si="14"/>
        <v>4340</v>
      </c>
      <c r="F293" s="126">
        <f t="shared" si="15"/>
        <v>3.0759635420358058E-2</v>
      </c>
      <c r="G293" s="130">
        <v>141094</v>
      </c>
    </row>
    <row r="294" spans="2:7">
      <c r="B294" s="129" t="s">
        <v>32</v>
      </c>
      <c r="C294" s="130">
        <v>8</v>
      </c>
      <c r="D294" s="130">
        <v>5179</v>
      </c>
      <c r="E294" s="131">
        <f t="shared" si="14"/>
        <v>5187</v>
      </c>
      <c r="F294" s="126">
        <f t="shared" si="15"/>
        <v>5.9739481958377E-2</v>
      </c>
      <c r="G294" s="130">
        <v>86827</v>
      </c>
    </row>
    <row r="295" spans="2:7">
      <c r="B295" s="129" t="s">
        <v>33</v>
      </c>
      <c r="C295" s="130">
        <v>7632</v>
      </c>
      <c r="D295" s="130">
        <v>300420</v>
      </c>
      <c r="E295" s="131">
        <f t="shared" si="14"/>
        <v>308052</v>
      </c>
      <c r="F295" s="126">
        <f t="shared" si="15"/>
        <v>0.11559816455097693</v>
      </c>
      <c r="G295" s="130">
        <v>2664852</v>
      </c>
    </row>
    <row r="296" spans="2:7">
      <c r="B296" s="129" t="s">
        <v>34</v>
      </c>
      <c r="C296" s="130">
        <v>44</v>
      </c>
      <c r="D296" s="130">
        <v>7970</v>
      </c>
      <c r="E296" s="131">
        <f t="shared" si="14"/>
        <v>8014</v>
      </c>
      <c r="F296" s="126">
        <f t="shared" si="15"/>
        <v>2.5097552878984321E-2</v>
      </c>
      <c r="G296" s="130">
        <v>319314</v>
      </c>
    </row>
    <row r="297" spans="2:7">
      <c r="B297" s="129" t="s">
        <v>35</v>
      </c>
      <c r="C297" s="130">
        <v>89</v>
      </c>
      <c r="D297" s="130">
        <v>15987</v>
      </c>
      <c r="E297" s="131">
        <f t="shared" si="14"/>
        <v>16076</v>
      </c>
      <c r="F297" s="126">
        <f t="shared" si="15"/>
        <v>3.7819475288892235E-2</v>
      </c>
      <c r="G297" s="130">
        <v>425072</v>
      </c>
    </row>
    <row r="298" spans="2:7">
      <c r="B298" s="129" t="s">
        <v>36</v>
      </c>
      <c r="C298" s="130">
        <v>32</v>
      </c>
      <c r="D298" s="130">
        <v>4290</v>
      </c>
      <c r="E298" s="131">
        <f t="shared" si="14"/>
        <v>4322</v>
      </c>
      <c r="F298" s="126">
        <f t="shared" si="15"/>
        <v>2.3676094375695025E-2</v>
      </c>
      <c r="G298" s="130">
        <v>182547</v>
      </c>
    </row>
    <row r="299" spans="2:7">
      <c r="B299" s="129" t="s">
        <v>37</v>
      </c>
      <c r="C299" s="130">
        <v>159</v>
      </c>
      <c r="D299" s="130">
        <v>25907</v>
      </c>
      <c r="E299" s="131">
        <f t="shared" si="14"/>
        <v>26066</v>
      </c>
      <c r="F299" s="126">
        <f t="shared" si="15"/>
        <v>4.9941084617816392E-2</v>
      </c>
      <c r="G299" s="130">
        <v>521935</v>
      </c>
    </row>
    <row r="300" spans="2:7">
      <c r="B300" s="129" t="s">
        <v>38</v>
      </c>
      <c r="C300" s="130">
        <v>13</v>
      </c>
      <c r="D300" s="130">
        <v>2995</v>
      </c>
      <c r="E300" s="131">
        <f t="shared" si="14"/>
        <v>3008</v>
      </c>
      <c r="F300" s="126">
        <f t="shared" si="15"/>
        <v>3.1822269240941552E-2</v>
      </c>
      <c r="G300" s="130">
        <v>94525</v>
      </c>
    </row>
    <row r="301" spans="2:7">
      <c r="B301" s="145" t="s">
        <v>39</v>
      </c>
      <c r="C301" s="146">
        <f>SUM(C277:C300)</f>
        <v>11105</v>
      </c>
      <c r="D301" s="146">
        <f>SUM(D277:D300)</f>
        <v>821005</v>
      </c>
      <c r="E301" s="147">
        <f>SUM(C301:D301)</f>
        <v>832110</v>
      </c>
      <c r="F301" s="148">
        <f>+E301/G301</f>
        <v>5.5666725626348501E-2</v>
      </c>
      <c r="G301" s="149">
        <f>SUM(G277:G300)</f>
        <v>14948068</v>
      </c>
    </row>
    <row r="302" spans="2:7">
      <c r="B302" s="304" t="s">
        <v>106</v>
      </c>
      <c r="C302" s="305"/>
      <c r="D302" s="305"/>
      <c r="E302" s="305"/>
      <c r="F302" s="305"/>
      <c r="G302" s="305"/>
    </row>
    <row r="306" spans="2:9" ht="71.25" customHeight="1">
      <c r="B306" s="298" t="s">
        <v>139</v>
      </c>
      <c r="C306" s="299"/>
      <c r="D306" s="299"/>
      <c r="E306" s="299"/>
      <c r="F306" s="120"/>
      <c r="G306" s="121"/>
    </row>
    <row r="307" spans="2:9">
      <c r="B307" s="296" t="s">
        <v>124</v>
      </c>
      <c r="C307" s="297"/>
      <c r="D307" s="122"/>
      <c r="E307" s="122"/>
      <c r="F307" s="122"/>
      <c r="G307" s="123"/>
    </row>
    <row r="308" spans="2:9">
      <c r="B308" s="90"/>
      <c r="C308" s="94"/>
      <c r="D308" s="95"/>
      <c r="E308" s="95"/>
      <c r="F308" s="106"/>
      <c r="G308" s="107"/>
    </row>
    <row r="309" spans="2:9" ht="38.25">
      <c r="B309" s="143" t="s">
        <v>14</v>
      </c>
      <c r="C309" s="144" t="s">
        <v>40</v>
      </c>
      <c r="D309" s="144" t="s">
        <v>41</v>
      </c>
      <c r="E309" s="144" t="s">
        <v>39</v>
      </c>
      <c r="F309" s="144" t="s">
        <v>10</v>
      </c>
      <c r="G309" s="144" t="s">
        <v>116</v>
      </c>
    </row>
    <row r="310" spans="2:9">
      <c r="B310" s="129" t="s">
        <v>15</v>
      </c>
      <c r="C310" s="130">
        <v>351</v>
      </c>
      <c r="D310" s="130">
        <v>65968</v>
      </c>
      <c r="E310" s="131">
        <f>SUM(C310:D310)</f>
        <v>66319</v>
      </c>
      <c r="F310" s="126">
        <f>+E310/G310</f>
        <v>8.6387171988875786E-2</v>
      </c>
      <c r="G310" s="133">
        <v>767695</v>
      </c>
      <c r="I310" s="72"/>
    </row>
    <row r="311" spans="2:9">
      <c r="B311" s="129" t="s">
        <v>16</v>
      </c>
      <c r="C311" s="130">
        <v>12</v>
      </c>
      <c r="D311" s="130">
        <v>4941</v>
      </c>
      <c r="E311" s="131">
        <f t="shared" ref="E311:E333" si="16">SUM(C311:D311)</f>
        <v>4953</v>
      </c>
      <c r="F311" s="126">
        <f t="shared" ref="F311:F333" si="17">+E311/G311</f>
        <v>2.530668969287601E-2</v>
      </c>
      <c r="G311" s="133">
        <v>195719</v>
      </c>
      <c r="I311" s="72"/>
    </row>
    <row r="312" spans="2:9">
      <c r="B312" s="129" t="s">
        <v>17</v>
      </c>
      <c r="C312" s="130">
        <v>54</v>
      </c>
      <c r="D312" s="130">
        <v>8275</v>
      </c>
      <c r="E312" s="131">
        <f t="shared" si="16"/>
        <v>8329</v>
      </c>
      <c r="F312" s="126">
        <f t="shared" si="17"/>
        <v>3.403008735301568E-2</v>
      </c>
      <c r="G312" s="133">
        <v>244754</v>
      </c>
      <c r="I312" s="72"/>
    </row>
    <row r="313" spans="2:9">
      <c r="B313" s="129" t="s">
        <v>18</v>
      </c>
      <c r="C313" s="130">
        <v>22</v>
      </c>
      <c r="D313" s="130">
        <v>5596</v>
      </c>
      <c r="E313" s="131">
        <f t="shared" si="16"/>
        <v>5618</v>
      </c>
      <c r="F313" s="126">
        <f t="shared" si="17"/>
        <v>3.2093687517852042E-2</v>
      </c>
      <c r="G313" s="133">
        <v>175050</v>
      </c>
      <c r="I313" s="72"/>
    </row>
    <row r="314" spans="2:9">
      <c r="B314" s="129" t="s">
        <v>19</v>
      </c>
      <c r="C314" s="130">
        <v>54</v>
      </c>
      <c r="D314" s="130">
        <v>20180</v>
      </c>
      <c r="E314" s="131">
        <f t="shared" si="16"/>
        <v>20234</v>
      </c>
      <c r="F314" s="126">
        <f t="shared" si="17"/>
        <v>4.1575573271965149E-2</v>
      </c>
      <c r="G314" s="133">
        <v>486680</v>
      </c>
      <c r="I314" s="72"/>
    </row>
    <row r="315" spans="2:9">
      <c r="B315" s="129" t="s">
        <v>20</v>
      </c>
      <c r="C315" s="130">
        <v>34</v>
      </c>
      <c r="D315" s="130">
        <v>13708</v>
      </c>
      <c r="E315" s="131">
        <f t="shared" si="16"/>
        <v>13742</v>
      </c>
      <c r="F315" s="126">
        <f t="shared" si="17"/>
        <v>3.1386897991439525E-2</v>
      </c>
      <c r="G315" s="133">
        <v>437826</v>
      </c>
      <c r="I315" s="72"/>
    </row>
    <row r="316" spans="2:9">
      <c r="B316" s="129" t="s">
        <v>55</v>
      </c>
      <c r="C316" s="130">
        <v>110</v>
      </c>
      <c r="D316" s="130">
        <v>24511</v>
      </c>
      <c r="E316" s="131">
        <f t="shared" si="16"/>
        <v>24621</v>
      </c>
      <c r="F316" s="126">
        <f t="shared" si="17"/>
        <v>3.8231366459627332E-2</v>
      </c>
      <c r="G316" s="133">
        <v>644000</v>
      </c>
      <c r="I316" s="72"/>
    </row>
    <row r="317" spans="2:9">
      <c r="B317" s="129" t="s">
        <v>22</v>
      </c>
      <c r="C317" s="130">
        <v>60</v>
      </c>
      <c r="D317" s="130">
        <v>13905</v>
      </c>
      <c r="E317" s="131">
        <f t="shared" si="16"/>
        <v>13965</v>
      </c>
      <c r="F317" s="126">
        <f t="shared" si="17"/>
        <v>2.4440741920466517E-2</v>
      </c>
      <c r="G317" s="133">
        <v>571382</v>
      </c>
      <c r="I317" s="72"/>
    </row>
    <row r="318" spans="2:9">
      <c r="B318" s="129" t="s">
        <v>23</v>
      </c>
      <c r="C318" s="130">
        <v>44</v>
      </c>
      <c r="D318" s="130">
        <v>2149</v>
      </c>
      <c r="E318" s="131">
        <f t="shared" si="16"/>
        <v>2193</v>
      </c>
      <c r="F318" s="126">
        <f t="shared" si="17"/>
        <v>8.0376777598592589E-2</v>
      </c>
      <c r="G318" s="133">
        <v>27284</v>
      </c>
      <c r="I318" s="72"/>
    </row>
    <row r="319" spans="2:9">
      <c r="B319" s="129" t="s">
        <v>24</v>
      </c>
      <c r="C319" s="130">
        <v>1220</v>
      </c>
      <c r="D319" s="130">
        <v>219977</v>
      </c>
      <c r="E319" s="131">
        <f t="shared" si="16"/>
        <v>221197</v>
      </c>
      <c r="F319" s="126">
        <f t="shared" si="17"/>
        <v>5.6688384694851157E-2</v>
      </c>
      <c r="G319" s="133">
        <v>3901981</v>
      </c>
      <c r="I319" s="72"/>
    </row>
    <row r="320" spans="2:9">
      <c r="B320" s="129" t="s">
        <v>25</v>
      </c>
      <c r="C320" s="130">
        <v>81</v>
      </c>
      <c r="D320" s="130">
        <v>19635</v>
      </c>
      <c r="E320" s="131">
        <f t="shared" si="16"/>
        <v>19716</v>
      </c>
      <c r="F320" s="126">
        <f t="shared" si="17"/>
        <v>4.6257475546838157E-2</v>
      </c>
      <c r="G320" s="133">
        <v>426223</v>
      </c>
      <c r="I320" s="72"/>
    </row>
    <row r="321" spans="2:9">
      <c r="B321" s="129" t="s">
        <v>26</v>
      </c>
      <c r="C321" s="130">
        <v>231</v>
      </c>
      <c r="D321" s="130">
        <v>20273</v>
      </c>
      <c r="E321" s="131">
        <f t="shared" si="16"/>
        <v>20504</v>
      </c>
      <c r="F321" s="126">
        <f t="shared" si="17"/>
        <v>4.2809062894079722E-2</v>
      </c>
      <c r="G321" s="133">
        <v>478964</v>
      </c>
      <c r="I321" s="72"/>
    </row>
    <row r="322" spans="2:9">
      <c r="B322" s="129" t="s">
        <v>27</v>
      </c>
      <c r="C322" s="130">
        <v>31</v>
      </c>
      <c r="D322" s="130">
        <v>13838</v>
      </c>
      <c r="E322" s="131">
        <f t="shared" si="16"/>
        <v>13869</v>
      </c>
      <c r="F322" s="126">
        <f t="shared" si="17"/>
        <v>1.671408893211325E-2</v>
      </c>
      <c r="G322" s="133">
        <v>829779</v>
      </c>
      <c r="I322" s="72"/>
    </row>
    <row r="323" spans="2:9">
      <c r="B323" s="129" t="s">
        <v>28</v>
      </c>
      <c r="C323" s="130">
        <v>150</v>
      </c>
      <c r="D323" s="130">
        <v>31558</v>
      </c>
      <c r="E323" s="131">
        <f t="shared" si="16"/>
        <v>31708</v>
      </c>
      <c r="F323" s="126">
        <f t="shared" si="17"/>
        <v>2.1839375758072505E-2</v>
      </c>
      <c r="G323" s="133">
        <v>1451873</v>
      </c>
      <c r="I323" s="72"/>
    </row>
    <row r="324" spans="2:9">
      <c r="B324" s="129" t="s">
        <v>29</v>
      </c>
      <c r="C324" s="130">
        <v>2</v>
      </c>
      <c r="D324" s="130">
        <v>4423</v>
      </c>
      <c r="E324" s="131">
        <f t="shared" si="16"/>
        <v>4425</v>
      </c>
      <c r="F324" s="126">
        <f t="shared" si="17"/>
        <v>2.7323585348383431E-2</v>
      </c>
      <c r="G324" s="133">
        <v>161948</v>
      </c>
      <c r="I324" s="72"/>
    </row>
    <row r="325" spans="2:9">
      <c r="B325" s="129" t="s">
        <v>30</v>
      </c>
      <c r="C325" s="130">
        <v>6</v>
      </c>
      <c r="D325" s="130">
        <v>4221</v>
      </c>
      <c r="E325" s="131">
        <f t="shared" si="16"/>
        <v>4227</v>
      </c>
      <c r="F325" s="126">
        <f t="shared" si="17"/>
        <v>3.7690256885805747E-2</v>
      </c>
      <c r="G325" s="133">
        <v>112151</v>
      </c>
      <c r="I325" s="72"/>
    </row>
    <row r="326" spans="2:9">
      <c r="B326" s="132" t="s">
        <v>31</v>
      </c>
      <c r="C326" s="130">
        <v>4</v>
      </c>
      <c r="D326" s="130">
        <v>4721</v>
      </c>
      <c r="E326" s="131">
        <f t="shared" si="16"/>
        <v>4725</v>
      </c>
      <c r="F326" s="126">
        <f t="shared" si="17"/>
        <v>3.294496621833623E-2</v>
      </c>
      <c r="G326" s="133">
        <v>143421</v>
      </c>
      <c r="I326" s="72"/>
    </row>
    <row r="327" spans="2:9">
      <c r="B327" s="129" t="s">
        <v>32</v>
      </c>
      <c r="C327" s="130">
        <v>8</v>
      </c>
      <c r="D327" s="130">
        <v>5497</v>
      </c>
      <c r="E327" s="131">
        <f t="shared" si="16"/>
        <v>5505</v>
      </c>
      <c r="F327" s="126">
        <f t="shared" si="17"/>
        <v>6.0033370047655917E-2</v>
      </c>
      <c r="G327" s="133">
        <v>91699</v>
      </c>
      <c r="I327" s="72"/>
    </row>
    <row r="328" spans="2:9">
      <c r="B328" s="129" t="s">
        <v>33</v>
      </c>
      <c r="C328" s="130">
        <v>6326</v>
      </c>
      <c r="D328" s="130">
        <v>315880</v>
      </c>
      <c r="E328" s="131">
        <f t="shared" si="16"/>
        <v>322206</v>
      </c>
      <c r="F328" s="126">
        <f t="shared" si="17"/>
        <v>0.11592771023649244</v>
      </c>
      <c r="G328" s="133">
        <v>2779370</v>
      </c>
      <c r="I328" s="72"/>
    </row>
    <row r="329" spans="2:9">
      <c r="B329" s="129" t="s">
        <v>34</v>
      </c>
      <c r="C329" s="130">
        <v>10</v>
      </c>
      <c r="D329" s="130">
        <v>7949</v>
      </c>
      <c r="E329" s="131">
        <f t="shared" si="16"/>
        <v>7959</v>
      </c>
      <c r="F329" s="126">
        <f t="shared" si="17"/>
        <v>2.3809666263805956E-2</v>
      </c>
      <c r="G329" s="133">
        <v>334276</v>
      </c>
      <c r="I329" s="72"/>
    </row>
    <row r="330" spans="2:9">
      <c r="B330" s="129" t="s">
        <v>35</v>
      </c>
      <c r="C330" s="130">
        <v>80</v>
      </c>
      <c r="D330" s="130">
        <v>16898</v>
      </c>
      <c r="E330" s="131">
        <f t="shared" si="16"/>
        <v>16978</v>
      </c>
      <c r="F330" s="126">
        <f t="shared" si="17"/>
        <v>4.296781083837594E-2</v>
      </c>
      <c r="G330" s="133">
        <v>395133</v>
      </c>
      <c r="I330" s="72"/>
    </row>
    <row r="331" spans="2:9">
      <c r="B331" s="129" t="s">
        <v>36</v>
      </c>
      <c r="C331" s="130">
        <v>16</v>
      </c>
      <c r="D331" s="130">
        <v>4621</v>
      </c>
      <c r="E331" s="131">
        <f t="shared" si="16"/>
        <v>4637</v>
      </c>
      <c r="F331" s="126">
        <f t="shared" si="17"/>
        <v>2.4290713267957422E-2</v>
      </c>
      <c r="G331" s="133">
        <v>190896</v>
      </c>
      <c r="I331" s="72"/>
    </row>
    <row r="332" spans="2:9">
      <c r="B332" s="129" t="s">
        <v>37</v>
      </c>
      <c r="C332" s="130">
        <v>150</v>
      </c>
      <c r="D332" s="130">
        <v>28107</v>
      </c>
      <c r="E332" s="131">
        <f t="shared" si="16"/>
        <v>28257</v>
      </c>
      <c r="F332" s="126">
        <f t="shared" si="17"/>
        <v>5.2585740047008382E-2</v>
      </c>
      <c r="G332" s="133">
        <v>537351</v>
      </c>
      <c r="I332" s="72"/>
    </row>
    <row r="333" spans="2:9">
      <c r="B333" s="129" t="s">
        <v>38</v>
      </c>
      <c r="C333" s="130">
        <v>13</v>
      </c>
      <c r="D333" s="130">
        <v>3136</v>
      </c>
      <c r="E333" s="131">
        <f t="shared" si="16"/>
        <v>3149</v>
      </c>
      <c r="F333" s="126">
        <f t="shared" si="17"/>
        <v>3.143655785165219E-2</v>
      </c>
      <c r="G333" s="133">
        <v>100170</v>
      </c>
      <c r="I333" s="72"/>
    </row>
    <row r="334" spans="2:9">
      <c r="B334" s="145" t="s">
        <v>39</v>
      </c>
      <c r="C334" s="146">
        <f>SUM(C310:C333)</f>
        <v>9069</v>
      </c>
      <c r="D334" s="146">
        <f>SUM(D310:D333)</f>
        <v>859967</v>
      </c>
      <c r="E334" s="147">
        <f>SUM(C334:D334)</f>
        <v>869036</v>
      </c>
      <c r="F334" s="148">
        <f>+E334/G334</f>
        <v>5.6118884449287643E-2</v>
      </c>
      <c r="G334" s="149">
        <f>SUM(G310:G333)</f>
        <v>15485625</v>
      </c>
    </row>
    <row r="335" spans="2:9">
      <c r="B335" s="304" t="s">
        <v>106</v>
      </c>
      <c r="C335" s="305"/>
      <c r="D335" s="305"/>
      <c r="E335" s="305"/>
      <c r="F335" s="305"/>
      <c r="G335" s="305"/>
    </row>
    <row r="336" spans="2:9" ht="15">
      <c r="B336" s="62"/>
      <c r="C336" s="62"/>
      <c r="D336" s="62"/>
      <c r="E336" s="62"/>
      <c r="F336" s="62"/>
      <c r="G336" s="62"/>
    </row>
    <row r="337" spans="2:33" ht="15">
      <c r="B337" s="62"/>
      <c r="C337" s="62"/>
      <c r="D337" s="62"/>
      <c r="E337" s="62"/>
      <c r="F337" s="62"/>
      <c r="G337" s="62"/>
    </row>
    <row r="338" spans="2:33" ht="15">
      <c r="B338" s="62"/>
      <c r="C338" s="62"/>
      <c r="D338" s="62"/>
      <c r="E338" s="62"/>
      <c r="F338" s="62"/>
      <c r="G338" s="62"/>
    </row>
    <row r="339" spans="2:33" ht="63.75" customHeight="1">
      <c r="B339" s="298" t="s">
        <v>140</v>
      </c>
      <c r="C339" s="299"/>
      <c r="D339" s="299"/>
      <c r="E339" s="299"/>
      <c r="F339" s="120"/>
      <c r="G339" s="121"/>
      <c r="AA339" s="20"/>
      <c r="AB339" s="20"/>
      <c r="AC339" s="20"/>
      <c r="AD339" s="20"/>
      <c r="AE339" s="20"/>
      <c r="AF339" s="20"/>
    </row>
    <row r="340" spans="2:33">
      <c r="B340" s="296" t="s">
        <v>124</v>
      </c>
      <c r="C340" s="297"/>
      <c r="D340" s="122"/>
      <c r="E340" s="122"/>
      <c r="F340" s="122"/>
      <c r="G340" s="123"/>
      <c r="AA340" s="20"/>
      <c r="AB340" s="20"/>
      <c r="AC340" s="20"/>
      <c r="AD340" s="20"/>
      <c r="AE340" s="20"/>
      <c r="AF340" s="20"/>
    </row>
    <row r="341" spans="2:33">
      <c r="B341" s="90"/>
      <c r="C341" s="94"/>
      <c r="D341" s="95"/>
      <c r="E341" s="95"/>
      <c r="F341" s="106"/>
      <c r="G341" s="107"/>
      <c r="AA341" s="20"/>
      <c r="AB341" s="20"/>
      <c r="AC341" s="20"/>
      <c r="AD341" s="20"/>
      <c r="AE341" s="20"/>
      <c r="AF341" s="20"/>
    </row>
    <row r="342" spans="2:33" ht="45">
      <c r="B342" s="205" t="s">
        <v>14</v>
      </c>
      <c r="C342" s="206" t="s">
        <v>40</v>
      </c>
      <c r="D342" s="206" t="s">
        <v>41</v>
      </c>
      <c r="E342" s="206" t="s">
        <v>39</v>
      </c>
      <c r="F342" s="206" t="s">
        <v>10</v>
      </c>
      <c r="G342" s="206" t="s">
        <v>120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2:33">
      <c r="B343" s="53" t="s">
        <v>15</v>
      </c>
      <c r="C343" s="54">
        <v>320</v>
      </c>
      <c r="D343" s="54">
        <v>69660</v>
      </c>
      <c r="E343" s="128">
        <f>SUM(C343:D343)</f>
        <v>69980</v>
      </c>
      <c r="F343" s="40">
        <f>+E343/G343</f>
        <v>9.0735700828913024E-2</v>
      </c>
      <c r="G343" s="63">
        <v>771251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2:33">
      <c r="B344" s="53" t="s">
        <v>16</v>
      </c>
      <c r="C344" s="54">
        <v>13</v>
      </c>
      <c r="D344" s="54">
        <v>5196</v>
      </c>
      <c r="E344" s="128">
        <f t="shared" ref="E344:E366" si="18">SUM(C344:D344)</f>
        <v>5209</v>
      </c>
      <c r="F344" s="40">
        <f t="shared" ref="F344:F366" si="19">+E344/G344</f>
        <v>2.6547274432258329E-2</v>
      </c>
      <c r="G344" s="63">
        <v>196216</v>
      </c>
    </row>
    <row r="345" spans="2:33">
      <c r="B345" s="53" t="s">
        <v>17</v>
      </c>
      <c r="C345" s="54">
        <v>54</v>
      </c>
      <c r="D345" s="54">
        <v>9307</v>
      </c>
      <c r="E345" s="128">
        <f t="shared" si="18"/>
        <v>9361</v>
      </c>
      <c r="F345" s="40">
        <f t="shared" si="19"/>
        <v>3.8069868640448978E-2</v>
      </c>
      <c r="G345" s="63">
        <v>245890</v>
      </c>
    </row>
    <row r="346" spans="2:33">
      <c r="B346" s="53" t="s">
        <v>18</v>
      </c>
      <c r="C346" s="54">
        <v>18</v>
      </c>
      <c r="D346" s="54">
        <v>6023</v>
      </c>
      <c r="E346" s="128">
        <f t="shared" si="18"/>
        <v>6041</v>
      </c>
      <c r="F346" s="40">
        <f t="shared" si="19"/>
        <v>3.4430873225308203E-2</v>
      </c>
      <c r="G346" s="63">
        <v>175453</v>
      </c>
    </row>
    <row r="347" spans="2:33">
      <c r="B347" s="53" t="s">
        <v>19</v>
      </c>
      <c r="C347" s="54">
        <v>50</v>
      </c>
      <c r="D347" s="54">
        <v>22017</v>
      </c>
      <c r="E347" s="128">
        <f t="shared" si="18"/>
        <v>22067</v>
      </c>
      <c r="F347" s="40">
        <f t="shared" si="19"/>
        <v>4.5224081254559914E-2</v>
      </c>
      <c r="G347" s="63">
        <v>487948</v>
      </c>
    </row>
    <row r="348" spans="2:33">
      <c r="B348" s="53" t="s">
        <v>20</v>
      </c>
      <c r="C348" s="54">
        <v>33</v>
      </c>
      <c r="D348" s="54">
        <v>14702</v>
      </c>
      <c r="E348" s="128">
        <f t="shared" si="18"/>
        <v>14735</v>
      </c>
      <c r="F348" s="40">
        <f t="shared" si="19"/>
        <v>3.3529099891004825E-2</v>
      </c>
      <c r="G348" s="63">
        <v>439469</v>
      </c>
    </row>
    <row r="349" spans="2:33">
      <c r="B349" s="53" t="s">
        <v>55</v>
      </c>
      <c r="C349" s="54">
        <v>109</v>
      </c>
      <c r="D349" s="54">
        <v>27203</v>
      </c>
      <c r="E349" s="128">
        <f t="shared" si="18"/>
        <v>27312</v>
      </c>
      <c r="F349" s="40">
        <f t="shared" si="19"/>
        <v>4.2255743792063122E-2</v>
      </c>
      <c r="G349" s="63">
        <v>646350</v>
      </c>
    </row>
    <row r="350" spans="2:33">
      <c r="B350" s="53" t="s">
        <v>22</v>
      </c>
      <c r="C350" s="54">
        <v>58</v>
      </c>
      <c r="D350" s="54">
        <v>16949</v>
      </c>
      <c r="E350" s="128">
        <f t="shared" si="18"/>
        <v>17007</v>
      </c>
      <c r="F350" s="40">
        <f t="shared" si="19"/>
        <v>2.9639815332813978E-2</v>
      </c>
      <c r="G350" s="63">
        <v>573789</v>
      </c>
    </row>
    <row r="351" spans="2:33">
      <c r="B351" s="53" t="s">
        <v>23</v>
      </c>
      <c r="C351" s="54">
        <v>38</v>
      </c>
      <c r="D351" s="54">
        <v>2200</v>
      </c>
      <c r="E351" s="128">
        <f t="shared" si="18"/>
        <v>2238</v>
      </c>
      <c r="F351" s="40">
        <f t="shared" si="19"/>
        <v>8.1491461238757598E-2</v>
      </c>
      <c r="G351" s="63">
        <v>27463</v>
      </c>
    </row>
    <row r="352" spans="2:33">
      <c r="B352" s="53" t="s">
        <v>24</v>
      </c>
      <c r="C352" s="54">
        <v>1218</v>
      </c>
      <c r="D352" s="54">
        <v>234290</v>
      </c>
      <c r="E352" s="128">
        <f t="shared" si="18"/>
        <v>235508</v>
      </c>
      <c r="F352" s="40">
        <f t="shared" si="19"/>
        <v>6.0118890960289439E-2</v>
      </c>
      <c r="G352" s="63">
        <v>3917371</v>
      </c>
    </row>
    <row r="353" spans="2:7">
      <c r="B353" s="53" t="s">
        <v>25</v>
      </c>
      <c r="C353" s="54">
        <v>78</v>
      </c>
      <c r="D353" s="54">
        <v>21221</v>
      </c>
      <c r="E353" s="128">
        <f t="shared" si="18"/>
        <v>21299</v>
      </c>
      <c r="F353" s="40">
        <f t="shared" si="19"/>
        <v>4.9786934640477044E-2</v>
      </c>
      <c r="G353" s="63">
        <v>427803</v>
      </c>
    </row>
    <row r="354" spans="2:7">
      <c r="B354" s="53" t="s">
        <v>26</v>
      </c>
      <c r="C354" s="54">
        <v>292</v>
      </c>
      <c r="D354" s="54">
        <v>22675</v>
      </c>
      <c r="E354" s="128">
        <f t="shared" si="18"/>
        <v>22967</v>
      </c>
      <c r="F354" s="40">
        <f t="shared" si="19"/>
        <v>4.781255529764445E-2</v>
      </c>
      <c r="G354" s="63">
        <v>480355</v>
      </c>
    </row>
    <row r="355" spans="2:7">
      <c r="B355" s="53" t="s">
        <v>27</v>
      </c>
      <c r="C355" s="54">
        <v>31</v>
      </c>
      <c r="D355" s="54">
        <v>17722</v>
      </c>
      <c r="E355" s="128">
        <f t="shared" si="18"/>
        <v>17753</v>
      </c>
      <c r="F355" s="40">
        <f t="shared" si="19"/>
        <v>2.1317857383017762E-2</v>
      </c>
      <c r="G355" s="63">
        <v>832776</v>
      </c>
    </row>
    <row r="356" spans="2:7">
      <c r="B356" s="53" t="s">
        <v>28</v>
      </c>
      <c r="C356" s="54">
        <v>147</v>
      </c>
      <c r="D356" s="54">
        <v>40524</v>
      </c>
      <c r="E356" s="128">
        <f t="shared" si="18"/>
        <v>40671</v>
      </c>
      <c r="F356" s="40">
        <f t="shared" si="19"/>
        <v>2.7939462094425778E-2</v>
      </c>
      <c r="G356" s="63">
        <v>1455683</v>
      </c>
    </row>
    <row r="357" spans="2:7">
      <c r="B357" s="53" t="s">
        <v>29</v>
      </c>
      <c r="C357" s="54">
        <v>2</v>
      </c>
      <c r="D357" s="54">
        <v>5229</v>
      </c>
      <c r="E357" s="128">
        <f t="shared" si="18"/>
        <v>5231</v>
      </c>
      <c r="F357" s="40">
        <f t="shared" si="19"/>
        <v>3.2082773678755207E-2</v>
      </c>
      <c r="G357" s="63">
        <v>163047</v>
      </c>
    </row>
    <row r="358" spans="2:7">
      <c r="B358" s="53" t="s">
        <v>30</v>
      </c>
      <c r="C358" s="54">
        <v>6</v>
      </c>
      <c r="D358" s="54">
        <v>4606</v>
      </c>
      <c r="E358" s="128">
        <f t="shared" si="18"/>
        <v>4612</v>
      </c>
      <c r="F358" s="40">
        <f t="shared" si="19"/>
        <v>4.08810885077339E-2</v>
      </c>
      <c r="G358" s="63">
        <v>112815</v>
      </c>
    </row>
    <row r="359" spans="2:7">
      <c r="B359" s="55" t="s">
        <v>31</v>
      </c>
      <c r="C359" s="54">
        <v>3</v>
      </c>
      <c r="D359" s="54">
        <v>5251</v>
      </c>
      <c r="E359" s="128">
        <f t="shared" si="18"/>
        <v>5254</v>
      </c>
      <c r="F359" s="40">
        <f t="shared" si="19"/>
        <v>3.6465852304275403E-2</v>
      </c>
      <c r="G359" s="63">
        <v>144080</v>
      </c>
    </row>
    <row r="360" spans="2:7">
      <c r="B360" s="53" t="s">
        <v>32</v>
      </c>
      <c r="C360" s="54">
        <v>8</v>
      </c>
      <c r="D360" s="54">
        <v>5558</v>
      </c>
      <c r="E360" s="128">
        <f t="shared" si="18"/>
        <v>5566</v>
      </c>
      <c r="F360" s="40">
        <f t="shared" si="19"/>
        <v>6.0258964143426297E-2</v>
      </c>
      <c r="G360" s="63">
        <v>92368</v>
      </c>
    </row>
    <row r="361" spans="2:7">
      <c r="B361" s="53" t="s">
        <v>33</v>
      </c>
      <c r="C361" s="54">
        <v>6098</v>
      </c>
      <c r="D361" s="54">
        <v>335672</v>
      </c>
      <c r="E361" s="128">
        <f t="shared" si="18"/>
        <v>341770</v>
      </c>
      <c r="F361" s="40">
        <f t="shared" si="19"/>
        <v>0.12235037880754114</v>
      </c>
      <c r="G361" s="63">
        <v>2793371</v>
      </c>
    </row>
    <row r="362" spans="2:7">
      <c r="B362" s="53" t="s">
        <v>34</v>
      </c>
      <c r="C362" s="54">
        <v>10</v>
      </c>
      <c r="D362" s="54">
        <v>9261</v>
      </c>
      <c r="E362" s="128">
        <f t="shared" si="18"/>
        <v>9271</v>
      </c>
      <c r="F362" s="40">
        <f t="shared" si="19"/>
        <v>2.7566910192709682E-2</v>
      </c>
      <c r="G362" s="63">
        <v>336309</v>
      </c>
    </row>
    <row r="363" spans="2:7">
      <c r="B363" s="53" t="s">
        <v>35</v>
      </c>
      <c r="C363" s="54">
        <v>80</v>
      </c>
      <c r="D363" s="54">
        <v>18038</v>
      </c>
      <c r="E363" s="128">
        <f t="shared" si="18"/>
        <v>18118</v>
      </c>
      <c r="F363" s="40">
        <f t="shared" si="19"/>
        <v>4.5623948669910049E-2</v>
      </c>
      <c r="G363" s="63">
        <v>397116</v>
      </c>
    </row>
    <row r="364" spans="2:7">
      <c r="B364" s="53" t="s">
        <v>36</v>
      </c>
      <c r="C364" s="54">
        <v>15</v>
      </c>
      <c r="D364" s="54">
        <v>5331</v>
      </c>
      <c r="E364" s="128">
        <f t="shared" si="18"/>
        <v>5346</v>
      </c>
      <c r="F364" s="40">
        <f t="shared" si="19"/>
        <v>2.782751728158574E-2</v>
      </c>
      <c r="G364" s="63">
        <v>192112</v>
      </c>
    </row>
    <row r="365" spans="2:7">
      <c r="B365" s="53" t="s">
        <v>37</v>
      </c>
      <c r="C365" s="54">
        <v>141</v>
      </c>
      <c r="D365" s="54">
        <v>30504</v>
      </c>
      <c r="E365" s="128">
        <f t="shared" si="18"/>
        <v>30645</v>
      </c>
      <c r="F365" s="40">
        <f t="shared" si="19"/>
        <v>5.6851490438486481E-2</v>
      </c>
      <c r="G365" s="63">
        <v>539036</v>
      </c>
    </row>
    <row r="366" spans="2:7">
      <c r="B366" s="53" t="s">
        <v>38</v>
      </c>
      <c r="C366" s="54">
        <v>121</v>
      </c>
      <c r="D366" s="54">
        <v>3352</v>
      </c>
      <c r="E366" s="128">
        <f t="shared" si="18"/>
        <v>3473</v>
      </c>
      <c r="F366" s="40">
        <f t="shared" si="19"/>
        <v>3.4454706891933452E-2</v>
      </c>
      <c r="G366" s="63">
        <v>100799</v>
      </c>
    </row>
    <row r="367" spans="2:7" ht="15">
      <c r="B367" s="215" t="s">
        <v>39</v>
      </c>
      <c r="C367" s="204">
        <f>SUM(C343:C366)</f>
        <v>8943</v>
      </c>
      <c r="D367" s="204">
        <f>SUM(D343:D366)</f>
        <v>932491</v>
      </c>
      <c r="E367" s="216">
        <f>SUM(C367:D367)</f>
        <v>941434</v>
      </c>
      <c r="F367" s="208">
        <f>+E367/G367</f>
        <v>6.054677928363926E-2</v>
      </c>
      <c r="G367" s="220">
        <f>SUM(G343:G366)</f>
        <v>15548870</v>
      </c>
    </row>
    <row r="368" spans="2:7" ht="15">
      <c r="B368" s="300" t="s">
        <v>106</v>
      </c>
      <c r="C368" s="301"/>
      <c r="D368" s="301"/>
      <c r="E368" s="301"/>
      <c r="F368" s="301"/>
      <c r="G368" s="301"/>
    </row>
    <row r="369" spans="2:7" ht="15">
      <c r="B369" s="62"/>
      <c r="C369" s="62"/>
      <c r="D369" s="62"/>
      <c r="E369" s="62"/>
      <c r="F369" s="62"/>
      <c r="G369" s="62"/>
    </row>
    <row r="370" spans="2:7" ht="18.75" customHeight="1">
      <c r="F370" s="62"/>
      <c r="G370" s="62"/>
    </row>
    <row r="372" spans="2:7" ht="15">
      <c r="B372" s="62"/>
      <c r="C372" s="62"/>
      <c r="D372" s="62"/>
      <c r="E372" s="62"/>
      <c r="F372" s="62"/>
      <c r="G372" s="62"/>
    </row>
    <row r="373" spans="2:7" ht="78.75" customHeight="1">
      <c r="B373" s="298" t="s">
        <v>169</v>
      </c>
      <c r="C373" s="299"/>
      <c r="D373" s="299"/>
      <c r="E373" s="299"/>
      <c r="F373" s="120"/>
      <c r="G373" s="121"/>
    </row>
    <row r="374" spans="2:7">
      <c r="B374" s="296" t="s">
        <v>164</v>
      </c>
      <c r="C374" s="297"/>
      <c r="D374" s="122"/>
      <c r="E374" s="122"/>
      <c r="F374" s="122"/>
      <c r="G374" s="123"/>
    </row>
    <row r="375" spans="2:7">
      <c r="B375" s="90"/>
      <c r="C375" s="94"/>
      <c r="D375" s="95"/>
      <c r="E375" s="95"/>
      <c r="F375" s="106"/>
      <c r="G375" s="107"/>
    </row>
    <row r="376" spans="2:7" ht="45">
      <c r="B376" s="205" t="s">
        <v>14</v>
      </c>
      <c r="C376" s="206" t="s">
        <v>40</v>
      </c>
      <c r="D376" s="206" t="s">
        <v>41</v>
      </c>
      <c r="E376" s="206" t="s">
        <v>39</v>
      </c>
      <c r="F376" s="206" t="s">
        <v>10</v>
      </c>
      <c r="G376" s="206" t="s">
        <v>165</v>
      </c>
    </row>
    <row r="377" spans="2:7">
      <c r="B377" s="53" t="s">
        <v>15</v>
      </c>
      <c r="C377" s="54">
        <v>277</v>
      </c>
      <c r="D377" s="54">
        <v>72497</v>
      </c>
      <c r="E377" s="128">
        <f>SUM(C377:D377)</f>
        <v>72774</v>
      </c>
      <c r="F377" s="40">
        <f>+E377/G377</f>
        <v>9.3925325919874236E-2</v>
      </c>
      <c r="G377" s="63">
        <v>774807</v>
      </c>
    </row>
    <row r="378" spans="2:7">
      <c r="B378" s="53" t="s">
        <v>16</v>
      </c>
      <c r="C378" s="54">
        <v>10</v>
      </c>
      <c r="D378" s="54">
        <v>5482</v>
      </c>
      <c r="E378" s="128">
        <f t="shared" ref="E378:E400" si="20">SUM(C378:D378)</f>
        <v>5492</v>
      </c>
      <c r="F378" s="40">
        <f t="shared" ref="F378:F400" si="21">+E378/G378</f>
        <v>2.7918704311843592E-2</v>
      </c>
      <c r="G378" s="63">
        <v>196714</v>
      </c>
    </row>
    <row r="379" spans="2:7">
      <c r="B379" s="53" t="s">
        <v>17</v>
      </c>
      <c r="C379" s="54">
        <v>54</v>
      </c>
      <c r="D379" s="54">
        <v>10020</v>
      </c>
      <c r="E379" s="128">
        <f t="shared" si="20"/>
        <v>10074</v>
      </c>
      <c r="F379" s="40">
        <f t="shared" si="21"/>
        <v>4.0781132350440848E-2</v>
      </c>
      <c r="G379" s="63">
        <v>247026</v>
      </c>
    </row>
    <row r="380" spans="2:7">
      <c r="B380" s="53" t="s">
        <v>18</v>
      </c>
      <c r="C380" s="54">
        <v>21</v>
      </c>
      <c r="D380" s="54">
        <v>6361</v>
      </c>
      <c r="E380" s="128">
        <f t="shared" si="20"/>
        <v>6382</v>
      </c>
      <c r="F380" s="40">
        <f t="shared" si="21"/>
        <v>3.6291056318806296E-2</v>
      </c>
      <c r="G380" s="63">
        <v>175856</v>
      </c>
    </row>
    <row r="381" spans="2:7">
      <c r="B381" s="53" t="s">
        <v>19</v>
      </c>
      <c r="C381" s="54">
        <v>48</v>
      </c>
      <c r="D381" s="54">
        <v>24050</v>
      </c>
      <c r="E381" s="128">
        <f t="shared" si="20"/>
        <v>24098</v>
      </c>
      <c r="F381" s="40">
        <f t="shared" si="21"/>
        <v>4.9258304596937558E-2</v>
      </c>
      <c r="G381" s="63">
        <v>489217</v>
      </c>
    </row>
    <row r="382" spans="2:7">
      <c r="B382" s="53" t="s">
        <v>20</v>
      </c>
      <c r="C382" s="54">
        <v>33</v>
      </c>
      <c r="D382" s="54">
        <v>15596</v>
      </c>
      <c r="E382" s="128">
        <f t="shared" si="20"/>
        <v>15629</v>
      </c>
      <c r="F382" s="40">
        <f t="shared" si="21"/>
        <v>3.5430910970456482E-2</v>
      </c>
      <c r="G382" s="63">
        <v>441112</v>
      </c>
    </row>
    <row r="383" spans="2:7">
      <c r="B383" s="53" t="s">
        <v>55</v>
      </c>
      <c r="C383" s="54">
        <v>108</v>
      </c>
      <c r="D383" s="54">
        <v>29638</v>
      </c>
      <c r="E383" s="128">
        <f t="shared" si="20"/>
        <v>29746</v>
      </c>
      <c r="F383" s="40">
        <f t="shared" si="21"/>
        <v>4.5854786496069062E-2</v>
      </c>
      <c r="G383" s="63">
        <v>648700</v>
      </c>
    </row>
    <row r="384" spans="2:7">
      <c r="B384" s="53" t="s">
        <v>22</v>
      </c>
      <c r="C384" s="54">
        <v>53</v>
      </c>
      <c r="D384" s="54">
        <v>17406</v>
      </c>
      <c r="E384" s="128">
        <f t="shared" si="20"/>
        <v>17459</v>
      </c>
      <c r="F384" s="40">
        <f t="shared" si="21"/>
        <v>3.0300453317968191E-2</v>
      </c>
      <c r="G384" s="63">
        <v>576196</v>
      </c>
    </row>
    <row r="385" spans="2:7">
      <c r="B385" s="53" t="s">
        <v>23</v>
      </c>
      <c r="C385" s="54">
        <v>38</v>
      </c>
      <c r="D385" s="54">
        <v>2298</v>
      </c>
      <c r="E385" s="128">
        <f t="shared" si="20"/>
        <v>2336</v>
      </c>
      <c r="F385" s="40">
        <f t="shared" si="21"/>
        <v>8.4509080384921498E-2</v>
      </c>
      <c r="G385" s="63">
        <v>27642</v>
      </c>
    </row>
    <row r="386" spans="2:7">
      <c r="B386" s="53" t="s">
        <v>24</v>
      </c>
      <c r="C386" s="54">
        <v>1209</v>
      </c>
      <c r="D386" s="54">
        <v>249426</v>
      </c>
      <c r="E386" s="128">
        <f t="shared" si="20"/>
        <v>250635</v>
      </c>
      <c r="F386" s="40">
        <f t="shared" si="21"/>
        <v>6.3730035972183408E-2</v>
      </c>
      <c r="G386" s="63">
        <v>3932761</v>
      </c>
    </row>
    <row r="387" spans="2:7">
      <c r="B387" s="53" t="s">
        <v>25</v>
      </c>
      <c r="C387" s="54">
        <v>75</v>
      </c>
      <c r="D387" s="54">
        <v>22556</v>
      </c>
      <c r="E387" s="128">
        <f t="shared" si="20"/>
        <v>22631</v>
      </c>
      <c r="F387" s="40">
        <f t="shared" si="21"/>
        <v>5.270585933770084E-2</v>
      </c>
      <c r="G387" s="63">
        <v>429383</v>
      </c>
    </row>
    <row r="388" spans="2:7">
      <c r="B388" s="53" t="s">
        <v>26</v>
      </c>
      <c r="C388" s="54">
        <v>293</v>
      </c>
      <c r="D388" s="54">
        <v>24212</v>
      </c>
      <c r="E388" s="128">
        <f t="shared" si="20"/>
        <v>24505</v>
      </c>
      <c r="F388" s="40">
        <f t="shared" si="21"/>
        <v>5.0866948834139079E-2</v>
      </c>
      <c r="G388" s="63">
        <v>481747</v>
      </c>
    </row>
    <row r="389" spans="2:7">
      <c r="B389" s="53" t="s">
        <v>27</v>
      </c>
      <c r="C389" s="54">
        <v>30</v>
      </c>
      <c r="D389" s="54">
        <v>19025</v>
      </c>
      <c r="E389" s="128">
        <f t="shared" si="20"/>
        <v>19055</v>
      </c>
      <c r="F389" s="40">
        <f t="shared" si="21"/>
        <v>2.2799252907188913E-2</v>
      </c>
      <c r="G389" s="63">
        <v>835773</v>
      </c>
    </row>
    <row r="390" spans="2:7">
      <c r="B390" s="53" t="s">
        <v>28</v>
      </c>
      <c r="C390" s="54">
        <v>147</v>
      </c>
      <c r="D390" s="54">
        <v>44458</v>
      </c>
      <c r="E390" s="128">
        <f t="shared" si="20"/>
        <v>44605</v>
      </c>
      <c r="F390" s="40">
        <f t="shared" si="21"/>
        <v>3.0562003765693818E-2</v>
      </c>
      <c r="G390" s="63">
        <v>1459492</v>
      </c>
    </row>
    <row r="391" spans="2:7">
      <c r="B391" s="53" t="s">
        <v>29</v>
      </c>
      <c r="C391" s="54">
        <v>3</v>
      </c>
      <c r="D391" s="54">
        <v>5560</v>
      </c>
      <c r="E391" s="128">
        <f t="shared" si="20"/>
        <v>5563</v>
      </c>
      <c r="F391" s="40">
        <f t="shared" si="21"/>
        <v>3.3890354377478726E-2</v>
      </c>
      <c r="G391" s="63">
        <v>164147</v>
      </c>
    </row>
    <row r="392" spans="2:7">
      <c r="B392" s="53" t="s">
        <v>30</v>
      </c>
      <c r="C392" s="54">
        <v>5</v>
      </c>
      <c r="D392" s="54">
        <v>5014</v>
      </c>
      <c r="E392" s="128">
        <f t="shared" si="20"/>
        <v>5019</v>
      </c>
      <c r="F392" s="40">
        <f t="shared" si="21"/>
        <v>4.4228837307671971E-2</v>
      </c>
      <c r="G392" s="63">
        <v>113478</v>
      </c>
    </row>
    <row r="393" spans="2:7">
      <c r="B393" s="55" t="s">
        <v>31</v>
      </c>
      <c r="C393" s="54">
        <v>3</v>
      </c>
      <c r="D393" s="54">
        <v>5691</v>
      </c>
      <c r="E393" s="128">
        <f t="shared" si="20"/>
        <v>5694</v>
      </c>
      <c r="F393" s="40">
        <f t="shared" si="21"/>
        <v>3.9339505319883929E-2</v>
      </c>
      <c r="G393" s="63">
        <v>144740</v>
      </c>
    </row>
    <row r="394" spans="2:7">
      <c r="B394" s="53" t="s">
        <v>32</v>
      </c>
      <c r="C394" s="54">
        <v>8</v>
      </c>
      <c r="D394" s="54">
        <v>5879</v>
      </c>
      <c r="E394" s="128">
        <f t="shared" si="20"/>
        <v>5887</v>
      </c>
      <c r="F394" s="40">
        <f t="shared" si="21"/>
        <v>6.3276581108388144E-2</v>
      </c>
      <c r="G394" s="63">
        <v>93036</v>
      </c>
    </row>
    <row r="395" spans="2:7">
      <c r="B395" s="53" t="s">
        <v>33</v>
      </c>
      <c r="C395" s="54">
        <v>5361</v>
      </c>
      <c r="D395" s="54">
        <v>351433</v>
      </c>
      <c r="E395" s="128">
        <f t="shared" si="20"/>
        <v>356794</v>
      </c>
      <c r="F395" s="40">
        <f t="shared" si="21"/>
        <v>0.12709181398118952</v>
      </c>
      <c r="G395" s="63">
        <v>2807372</v>
      </c>
    </row>
    <row r="396" spans="2:7">
      <c r="B396" s="53" t="s">
        <v>34</v>
      </c>
      <c r="C396" s="54">
        <v>10</v>
      </c>
      <c r="D396" s="54">
        <v>9902</v>
      </c>
      <c r="E396" s="128">
        <f t="shared" si="20"/>
        <v>9912</v>
      </c>
      <c r="F396" s="40">
        <f t="shared" si="21"/>
        <v>2.9295801289819175E-2</v>
      </c>
      <c r="G396" s="63">
        <v>338342</v>
      </c>
    </row>
    <row r="397" spans="2:7">
      <c r="B397" s="53" t="s">
        <v>35</v>
      </c>
      <c r="C397" s="54">
        <v>79</v>
      </c>
      <c r="D397" s="54">
        <v>19619</v>
      </c>
      <c r="E397" s="128">
        <f t="shared" si="20"/>
        <v>19698</v>
      </c>
      <c r="F397" s="40">
        <f t="shared" si="21"/>
        <v>4.9356298453011538E-2</v>
      </c>
      <c r="G397" s="63">
        <v>399098</v>
      </c>
    </row>
    <row r="398" spans="2:7">
      <c r="B398" s="53" t="s">
        <v>36</v>
      </c>
      <c r="C398" s="54">
        <v>16</v>
      </c>
      <c r="D398" s="54">
        <v>5730</v>
      </c>
      <c r="E398" s="128">
        <f t="shared" si="20"/>
        <v>5746</v>
      </c>
      <c r="F398" s="40">
        <f t="shared" si="21"/>
        <v>2.9721509558884383E-2</v>
      </c>
      <c r="G398" s="63">
        <v>193328</v>
      </c>
    </row>
    <row r="399" spans="2:7">
      <c r="B399" s="53" t="s">
        <v>37</v>
      </c>
      <c r="C399" s="54">
        <v>135</v>
      </c>
      <c r="D399" s="54">
        <v>32458</v>
      </c>
      <c r="E399" s="128">
        <f t="shared" si="20"/>
        <v>32593</v>
      </c>
      <c r="F399" s="40">
        <f t="shared" si="21"/>
        <v>6.027692654807193E-2</v>
      </c>
      <c r="G399" s="63">
        <v>540721</v>
      </c>
    </row>
    <row r="400" spans="2:7">
      <c r="B400" s="53" t="s">
        <v>38</v>
      </c>
      <c r="C400" s="54">
        <v>121</v>
      </c>
      <c r="D400" s="54">
        <v>3769</v>
      </c>
      <c r="E400" s="128">
        <f t="shared" si="20"/>
        <v>3890</v>
      </c>
      <c r="F400" s="40">
        <f t="shared" si="21"/>
        <v>3.8352706872923387E-2</v>
      </c>
      <c r="G400" s="63">
        <v>101427</v>
      </c>
    </row>
    <row r="401" spans="2:7" ht="15">
      <c r="B401" s="215" t="s">
        <v>39</v>
      </c>
      <c r="C401" s="204">
        <f>SUM(C377:C400)</f>
        <v>8137</v>
      </c>
      <c r="D401" s="204">
        <f>SUM(D377:D400)</f>
        <v>988080</v>
      </c>
      <c r="E401" s="216">
        <f>SUM(C401:D401)</f>
        <v>996217</v>
      </c>
      <c r="F401" s="208">
        <f>+E401/G401</f>
        <v>6.3810508697892634E-2</v>
      </c>
      <c r="G401" s="220">
        <f>SUM(G377:G400)</f>
        <v>15612115</v>
      </c>
    </row>
    <row r="402" spans="2:7" ht="15">
      <c r="B402" s="300" t="s">
        <v>106</v>
      </c>
      <c r="C402" s="301"/>
      <c r="D402" s="301"/>
      <c r="E402" s="301"/>
      <c r="F402" s="301"/>
      <c r="G402" s="301"/>
    </row>
    <row r="407" spans="2:7" ht="67.5" customHeight="1">
      <c r="B407" s="298" t="s">
        <v>173</v>
      </c>
      <c r="C407" s="299"/>
      <c r="D407" s="299"/>
      <c r="E407" s="299"/>
      <c r="F407" s="120"/>
      <c r="G407" s="121"/>
    </row>
    <row r="408" spans="2:7" ht="15" customHeight="1">
      <c r="B408" s="296" t="s">
        <v>172</v>
      </c>
      <c r="C408" s="297"/>
      <c r="D408" s="122"/>
      <c r="E408" s="122"/>
      <c r="F408" s="122"/>
      <c r="G408" s="123"/>
    </row>
    <row r="409" spans="2:7">
      <c r="B409" s="90"/>
      <c r="C409" s="94"/>
      <c r="D409" s="95"/>
      <c r="E409" s="95"/>
      <c r="F409" s="106"/>
      <c r="G409" s="107"/>
    </row>
    <row r="410" spans="2:7" ht="45">
      <c r="B410" s="205" t="s">
        <v>14</v>
      </c>
      <c r="C410" s="206" t="s">
        <v>40</v>
      </c>
      <c r="D410" s="206" t="s">
        <v>41</v>
      </c>
      <c r="E410" s="206" t="s">
        <v>39</v>
      </c>
      <c r="F410" s="206" t="s">
        <v>10</v>
      </c>
      <c r="G410" s="206" t="s">
        <v>174</v>
      </c>
    </row>
    <row r="411" spans="2:7" ht="15" customHeight="1">
      <c r="B411" s="53" t="s">
        <v>15</v>
      </c>
      <c r="C411" s="54">
        <v>243</v>
      </c>
      <c r="D411" s="54">
        <v>75569</v>
      </c>
      <c r="E411" s="128">
        <f>SUM(C411:D411)</f>
        <v>75812</v>
      </c>
      <c r="F411" s="40">
        <f>+E411/G411</f>
        <v>9.7399285423382151E-2</v>
      </c>
      <c r="G411" s="63">
        <v>778363</v>
      </c>
    </row>
    <row r="412" spans="2:7" ht="15" customHeight="1">
      <c r="B412" s="53" t="s">
        <v>16</v>
      </c>
      <c r="C412" s="54">
        <v>12</v>
      </c>
      <c r="D412" s="54">
        <v>5892</v>
      </c>
      <c r="E412" s="128">
        <f t="shared" ref="E412:E434" si="22">SUM(C412:D412)</f>
        <v>5904</v>
      </c>
      <c r="F412" s="40">
        <f t="shared" ref="F412:F434" si="23">+E412/G412</f>
        <v>2.9937516083682052E-2</v>
      </c>
      <c r="G412" s="63">
        <v>197210.75</v>
      </c>
    </row>
    <row r="413" spans="2:7" ht="15" customHeight="1">
      <c r="B413" s="53" t="s">
        <v>17</v>
      </c>
      <c r="C413" s="54">
        <v>0</v>
      </c>
      <c r="D413" s="54">
        <v>10497</v>
      </c>
      <c r="E413" s="128">
        <f t="shared" si="22"/>
        <v>10497</v>
      </c>
      <c r="F413" s="40">
        <f t="shared" si="23"/>
        <v>4.2299109953709536E-2</v>
      </c>
      <c r="G413" s="63">
        <v>248161.25</v>
      </c>
    </row>
    <row r="414" spans="2:7" ht="15" customHeight="1">
      <c r="B414" s="53" t="s">
        <v>18</v>
      </c>
      <c r="C414" s="54">
        <v>17</v>
      </c>
      <c r="D414" s="54">
        <v>6844</v>
      </c>
      <c r="E414" s="128">
        <f t="shared" si="22"/>
        <v>6861</v>
      </c>
      <c r="F414" s="40">
        <f t="shared" si="23"/>
        <v>3.8925671880584822E-2</v>
      </c>
      <c r="G414" s="63">
        <v>176259</v>
      </c>
    </row>
    <row r="415" spans="2:7" ht="15" customHeight="1">
      <c r="B415" s="53" t="s">
        <v>19</v>
      </c>
      <c r="C415" s="54">
        <v>48</v>
      </c>
      <c r="D415" s="54">
        <v>25743</v>
      </c>
      <c r="E415" s="128">
        <f t="shared" si="22"/>
        <v>25791</v>
      </c>
      <c r="F415" s="40">
        <f t="shared" si="23"/>
        <v>5.2582674588761424E-2</v>
      </c>
      <c r="G415" s="63">
        <v>490484.75</v>
      </c>
    </row>
    <row r="416" spans="2:7" ht="15" customHeight="1">
      <c r="B416" s="53" t="s">
        <v>20</v>
      </c>
      <c r="C416" s="54">
        <v>33</v>
      </c>
      <c r="D416" s="54">
        <v>16722</v>
      </c>
      <c r="E416" s="128">
        <f t="shared" si="22"/>
        <v>16755</v>
      </c>
      <c r="F416" s="40">
        <f t="shared" si="23"/>
        <v>3.7842599180133482E-2</v>
      </c>
      <c r="G416" s="63">
        <v>442755</v>
      </c>
    </row>
    <row r="417" spans="2:7" ht="15" customHeight="1">
      <c r="B417" s="53" t="s">
        <v>55</v>
      </c>
      <c r="C417" s="54">
        <v>5</v>
      </c>
      <c r="D417" s="54">
        <v>31131</v>
      </c>
      <c r="E417" s="128">
        <f t="shared" si="22"/>
        <v>31136</v>
      </c>
      <c r="F417" s="40">
        <f t="shared" si="23"/>
        <v>4.7824283849166732E-2</v>
      </c>
      <c r="G417" s="63">
        <v>651050</v>
      </c>
    </row>
    <row r="418" spans="2:7" ht="15" customHeight="1">
      <c r="B418" s="53" t="s">
        <v>22</v>
      </c>
      <c r="C418" s="54">
        <v>47</v>
      </c>
      <c r="D418" s="54">
        <v>18405</v>
      </c>
      <c r="E418" s="128">
        <f t="shared" si="22"/>
        <v>18452</v>
      </c>
      <c r="F418" s="40">
        <f t="shared" si="23"/>
        <v>3.1890605475602442E-2</v>
      </c>
      <c r="G418" s="63">
        <v>578603</v>
      </c>
    </row>
    <row r="419" spans="2:7" ht="15" customHeight="1">
      <c r="B419" s="53" t="s">
        <v>23</v>
      </c>
      <c r="C419" s="54">
        <v>13</v>
      </c>
      <c r="D419" s="54">
        <v>2283</v>
      </c>
      <c r="E419" s="128">
        <f t="shared" si="22"/>
        <v>2296</v>
      </c>
      <c r="F419" s="40">
        <f t="shared" si="23"/>
        <v>8.2527587074512063E-2</v>
      </c>
      <c r="G419" s="63">
        <v>27821</v>
      </c>
    </row>
    <row r="420" spans="2:7" ht="15" customHeight="1">
      <c r="B420" s="53" t="s">
        <v>24</v>
      </c>
      <c r="C420" s="54">
        <v>473</v>
      </c>
      <c r="D420" s="54">
        <v>264007</v>
      </c>
      <c r="E420" s="128">
        <f t="shared" si="22"/>
        <v>264480</v>
      </c>
      <c r="F420" s="40">
        <f t="shared" si="23"/>
        <v>6.6988319342395977E-2</v>
      </c>
      <c r="G420" s="63">
        <v>3948151</v>
      </c>
    </row>
    <row r="421" spans="2:7" ht="15" customHeight="1">
      <c r="B421" s="53" t="s">
        <v>25</v>
      </c>
      <c r="C421" s="54">
        <v>71</v>
      </c>
      <c r="D421" s="54">
        <v>24877</v>
      </c>
      <c r="E421" s="128">
        <f t="shared" si="22"/>
        <v>24948</v>
      </c>
      <c r="F421" s="40">
        <f t="shared" si="23"/>
        <v>5.7888960305177012E-2</v>
      </c>
      <c r="G421" s="63">
        <v>430963</v>
      </c>
    </row>
    <row r="422" spans="2:7" ht="15" customHeight="1">
      <c r="B422" s="53" t="s">
        <v>26</v>
      </c>
      <c r="C422" s="54">
        <v>206</v>
      </c>
      <c r="D422" s="54">
        <v>25319</v>
      </c>
      <c r="E422" s="128">
        <f t="shared" si="22"/>
        <v>25525</v>
      </c>
      <c r="F422" s="40">
        <f t="shared" si="23"/>
        <v>5.2831723457750918E-2</v>
      </c>
      <c r="G422" s="63">
        <v>483137.75</v>
      </c>
    </row>
    <row r="423" spans="2:7" ht="15" customHeight="1">
      <c r="B423" s="53" t="s">
        <v>27</v>
      </c>
      <c r="C423" s="54">
        <v>1</v>
      </c>
      <c r="D423" s="54">
        <v>19843</v>
      </c>
      <c r="E423" s="128">
        <f t="shared" si="22"/>
        <v>19844</v>
      </c>
      <c r="F423" s="40">
        <f t="shared" si="23"/>
        <v>2.3658452257472252E-2</v>
      </c>
      <c r="G423" s="63">
        <v>838770</v>
      </c>
    </row>
    <row r="424" spans="2:7" ht="15" customHeight="1">
      <c r="B424" s="53" t="s">
        <v>28</v>
      </c>
      <c r="C424" s="54">
        <v>61</v>
      </c>
      <c r="D424" s="54">
        <v>48542</v>
      </c>
      <c r="E424" s="128">
        <f t="shared" si="22"/>
        <v>48603</v>
      </c>
      <c r="F424" s="40">
        <f t="shared" si="23"/>
        <v>3.3214617766741852E-2</v>
      </c>
      <c r="G424" s="63">
        <v>1463301.5</v>
      </c>
    </row>
    <row r="425" spans="2:7" ht="15" customHeight="1">
      <c r="B425" s="53" t="s">
        <v>29</v>
      </c>
      <c r="C425" s="54">
        <v>0</v>
      </c>
      <c r="D425" s="54">
        <v>5756</v>
      </c>
      <c r="E425" s="128">
        <f t="shared" si="22"/>
        <v>5756</v>
      </c>
      <c r="F425" s="40">
        <f t="shared" si="23"/>
        <v>3.4832968472714124E-2</v>
      </c>
      <c r="G425" s="282">
        <v>165245.75</v>
      </c>
    </row>
    <row r="426" spans="2:7" ht="15" customHeight="1">
      <c r="B426" s="53" t="s">
        <v>30</v>
      </c>
      <c r="C426" s="54">
        <v>6</v>
      </c>
      <c r="D426" s="54">
        <v>5465</v>
      </c>
      <c r="E426" s="128">
        <f t="shared" si="22"/>
        <v>5471</v>
      </c>
      <c r="F426" s="40">
        <f t="shared" si="23"/>
        <v>4.7931733856660386E-2</v>
      </c>
      <c r="G426" s="282">
        <v>114141.49999999997</v>
      </c>
    </row>
    <row r="427" spans="2:7" ht="15" customHeight="1">
      <c r="B427" s="55" t="s">
        <v>31</v>
      </c>
      <c r="C427" s="54">
        <v>3</v>
      </c>
      <c r="D427" s="54">
        <v>5944</v>
      </c>
      <c r="E427" s="128">
        <f t="shared" si="22"/>
        <v>5947</v>
      </c>
      <c r="F427" s="40">
        <f t="shared" si="23"/>
        <v>4.0901314488604616E-2</v>
      </c>
      <c r="G427" s="63">
        <v>145398.75</v>
      </c>
    </row>
    <row r="428" spans="2:7" ht="15" customHeight="1">
      <c r="B428" s="53" t="s">
        <v>32</v>
      </c>
      <c r="C428" s="54">
        <v>8</v>
      </c>
      <c r="D428" s="54">
        <v>6276</v>
      </c>
      <c r="E428" s="128">
        <f t="shared" si="22"/>
        <v>6284</v>
      </c>
      <c r="F428" s="40">
        <f t="shared" si="23"/>
        <v>6.7061880699432794E-2</v>
      </c>
      <c r="G428" s="63">
        <v>93704.5</v>
      </c>
    </row>
    <row r="429" spans="2:7" ht="15" customHeight="1">
      <c r="B429" s="53" t="s">
        <v>33</v>
      </c>
      <c r="C429" s="54">
        <v>6385</v>
      </c>
      <c r="D429" s="54">
        <v>366771</v>
      </c>
      <c r="E429" s="128">
        <f t="shared" si="22"/>
        <v>373156</v>
      </c>
      <c r="F429" s="40">
        <f t="shared" si="23"/>
        <v>0.13226046297152033</v>
      </c>
      <c r="G429" s="63">
        <v>2821372.25</v>
      </c>
    </row>
    <row r="430" spans="2:7" ht="15" customHeight="1">
      <c r="B430" s="53" t="s">
        <v>34</v>
      </c>
      <c r="C430" s="54">
        <v>0</v>
      </c>
      <c r="D430" s="54">
        <v>11071</v>
      </c>
      <c r="E430" s="128">
        <f t="shared" si="22"/>
        <v>11071</v>
      </c>
      <c r="F430" s="40">
        <f t="shared" si="23"/>
        <v>3.252589056188028E-2</v>
      </c>
      <c r="G430" s="63">
        <v>340375</v>
      </c>
    </row>
    <row r="431" spans="2:7" ht="15" customHeight="1">
      <c r="B431" s="53" t="s">
        <v>35</v>
      </c>
      <c r="C431" s="54">
        <v>86</v>
      </c>
      <c r="D431" s="54">
        <v>22374</v>
      </c>
      <c r="E431" s="128">
        <f t="shared" si="22"/>
        <v>22460</v>
      </c>
      <c r="F431" s="40">
        <f t="shared" si="23"/>
        <v>5.5998733421345592E-2</v>
      </c>
      <c r="G431" s="63">
        <v>401080.5</v>
      </c>
    </row>
    <row r="432" spans="2:7" ht="15" customHeight="1">
      <c r="B432" s="53" t="s">
        <v>36</v>
      </c>
      <c r="C432" s="54">
        <v>13</v>
      </c>
      <c r="D432" s="54">
        <v>6396</v>
      </c>
      <c r="E432" s="128">
        <f t="shared" si="22"/>
        <v>6409</v>
      </c>
      <c r="F432" s="40">
        <f t="shared" si="23"/>
        <v>3.2943831256031758E-2</v>
      </c>
      <c r="G432" s="63">
        <v>194543.25</v>
      </c>
    </row>
    <row r="433" spans="2:7" ht="15" customHeight="1">
      <c r="B433" s="53" t="s">
        <v>37</v>
      </c>
      <c r="C433" s="54">
        <v>128</v>
      </c>
      <c r="D433" s="54">
        <v>34696</v>
      </c>
      <c r="E433" s="128">
        <f t="shared" si="22"/>
        <v>34824</v>
      </c>
      <c r="F433" s="40">
        <f t="shared" si="23"/>
        <v>6.4202918389893907E-2</v>
      </c>
      <c r="G433" s="63">
        <v>542405.25</v>
      </c>
    </row>
    <row r="434" spans="2:7" ht="15" customHeight="1">
      <c r="B434" s="53" t="s">
        <v>38</v>
      </c>
      <c r="C434" s="54">
        <v>114</v>
      </c>
      <c r="D434" s="54">
        <v>3927</v>
      </c>
      <c r="E434" s="128">
        <f t="shared" si="22"/>
        <v>4041</v>
      </c>
      <c r="F434" s="40">
        <f t="shared" si="23"/>
        <v>3.9596102120904801E-2</v>
      </c>
      <c r="G434" s="63">
        <v>102055.5</v>
      </c>
    </row>
    <row r="435" spans="2:7" ht="15">
      <c r="B435" s="215" t="s">
        <v>39</v>
      </c>
      <c r="C435" s="204">
        <f>SUM(C411:C434)</f>
        <v>7973</v>
      </c>
      <c r="D435" s="204">
        <f>SUM(D411:D434)</f>
        <v>1044350</v>
      </c>
      <c r="E435" s="216">
        <f>SUM(C435:D435)</f>
        <v>1052323</v>
      </c>
      <c r="F435" s="208">
        <f>+E435/G435</f>
        <v>6.7132330813661253E-2</v>
      </c>
      <c r="G435" s="220">
        <f>SUM(G411:G434)</f>
        <v>15675353.25</v>
      </c>
    </row>
    <row r="436" spans="2:7" ht="15">
      <c r="B436" s="300" t="s">
        <v>106</v>
      </c>
      <c r="C436" s="301"/>
      <c r="D436" s="301"/>
      <c r="E436" s="301"/>
      <c r="F436" s="301"/>
      <c r="G436" s="301"/>
    </row>
    <row r="441" spans="2:7" ht="54" customHeight="1">
      <c r="B441" s="298" t="s">
        <v>179</v>
      </c>
      <c r="C441" s="299"/>
      <c r="D441" s="299"/>
      <c r="E441" s="299"/>
      <c r="F441" s="120"/>
      <c r="G441" s="121"/>
    </row>
    <row r="442" spans="2:7" ht="22.5" customHeight="1">
      <c r="B442" s="296" t="s">
        <v>178</v>
      </c>
      <c r="C442" s="297"/>
      <c r="D442" s="122"/>
      <c r="E442" s="122"/>
      <c r="F442" s="122"/>
      <c r="G442" s="123"/>
    </row>
    <row r="443" spans="2:7">
      <c r="B443" s="90"/>
      <c r="C443" s="94"/>
      <c r="D443" s="95"/>
      <c r="E443" s="95"/>
      <c r="F443" s="106"/>
      <c r="G443" s="107"/>
    </row>
    <row r="444" spans="2:7" ht="45">
      <c r="B444" s="205" t="s">
        <v>14</v>
      </c>
      <c r="C444" s="206" t="s">
        <v>40</v>
      </c>
      <c r="D444" s="206" t="s">
        <v>41</v>
      </c>
      <c r="E444" s="206" t="s">
        <v>39</v>
      </c>
      <c r="F444" s="206" t="s">
        <v>10</v>
      </c>
      <c r="G444" s="206" t="s">
        <v>181</v>
      </c>
    </row>
    <row r="445" spans="2:7">
      <c r="B445" s="53" t="s">
        <v>15</v>
      </c>
      <c r="C445" s="54">
        <v>203</v>
      </c>
      <c r="D445" s="54">
        <v>78912</v>
      </c>
      <c r="E445" s="128">
        <f>SUM(C445:D445)</f>
        <v>79115</v>
      </c>
      <c r="F445" s="40">
        <f>+E445/G445</f>
        <v>0.10118055706537378</v>
      </c>
      <c r="G445" s="63">
        <v>781919</v>
      </c>
    </row>
    <row r="446" spans="2:7">
      <c r="B446" s="53" t="s">
        <v>16</v>
      </c>
      <c r="C446" s="54">
        <v>10</v>
      </c>
      <c r="D446" s="54">
        <v>5997</v>
      </c>
      <c r="E446" s="128">
        <f t="shared" ref="E446:E468" si="24">SUM(C446:D446)</f>
        <v>6007</v>
      </c>
      <c r="F446" s="40">
        <f t="shared" ref="F446:F447" si="25">+E446/G446</f>
        <v>3.038319137313614E-2</v>
      </c>
      <c r="G446" s="63">
        <v>197708</v>
      </c>
    </row>
    <row r="447" spans="2:7">
      <c r="B447" s="53" t="s">
        <v>17</v>
      </c>
      <c r="C447" s="54">
        <v>0</v>
      </c>
      <c r="D447" s="54">
        <v>10679</v>
      </c>
      <c r="E447" s="128">
        <f t="shared" si="24"/>
        <v>10679</v>
      </c>
      <c r="F447" s="40">
        <f t="shared" si="25"/>
        <v>4.2836456114594239E-2</v>
      </c>
      <c r="G447" s="63">
        <v>249297</v>
      </c>
    </row>
    <row r="448" spans="2:7">
      <c r="B448" s="53" t="s">
        <v>18</v>
      </c>
      <c r="C448" s="54">
        <v>15</v>
      </c>
      <c r="D448" s="54">
        <v>6975</v>
      </c>
      <c r="E448" s="128">
        <f t="shared" si="24"/>
        <v>6990</v>
      </c>
      <c r="F448" s="40">
        <f t="shared" ref="F448:F468" si="26">+E448/G448</f>
        <v>3.9567082904076713E-2</v>
      </c>
      <c r="G448" s="63">
        <v>176662</v>
      </c>
    </row>
    <row r="449" spans="2:7">
      <c r="B449" s="53" t="s">
        <v>19</v>
      </c>
      <c r="C449" s="54">
        <v>45</v>
      </c>
      <c r="D449" s="54">
        <v>26342</v>
      </c>
      <c r="E449" s="128">
        <f t="shared" si="24"/>
        <v>26387</v>
      </c>
      <c r="F449" s="40">
        <f t="shared" si="26"/>
        <v>5.3659052410458097E-2</v>
      </c>
      <c r="G449" s="63">
        <v>491753</v>
      </c>
    </row>
    <row r="450" spans="2:7">
      <c r="B450" s="53" t="s">
        <v>20</v>
      </c>
      <c r="C450" s="54">
        <v>29</v>
      </c>
      <c r="D450" s="54">
        <v>16931</v>
      </c>
      <c r="E450" s="128">
        <f t="shared" si="24"/>
        <v>16960</v>
      </c>
      <c r="F450" s="40">
        <f t="shared" si="26"/>
        <v>3.8163988136760293E-2</v>
      </c>
      <c r="G450" s="63">
        <v>444398</v>
      </c>
    </row>
    <row r="451" spans="2:7">
      <c r="B451" s="53" t="s">
        <v>55</v>
      </c>
      <c r="C451" s="54">
        <v>5</v>
      </c>
      <c r="D451" s="54">
        <v>31381</v>
      </c>
      <c r="E451" s="128">
        <f t="shared" si="24"/>
        <v>31386</v>
      </c>
      <c r="F451" s="40">
        <f t="shared" si="26"/>
        <v>4.8034894398530766E-2</v>
      </c>
      <c r="G451" s="63">
        <v>653400</v>
      </c>
    </row>
    <row r="452" spans="2:7">
      <c r="B452" s="53" t="s">
        <v>22</v>
      </c>
      <c r="C452" s="54">
        <v>43</v>
      </c>
      <c r="D452" s="54">
        <v>18935</v>
      </c>
      <c r="E452" s="128">
        <f t="shared" si="24"/>
        <v>18978</v>
      </c>
      <c r="F452" s="40">
        <f t="shared" si="26"/>
        <v>3.2663809572984974E-2</v>
      </c>
      <c r="G452" s="63">
        <v>581010</v>
      </c>
    </row>
    <row r="453" spans="2:7">
      <c r="B453" s="53" t="s">
        <v>23</v>
      </c>
      <c r="C453" s="54">
        <v>11</v>
      </c>
      <c r="D453" s="54">
        <v>2305</v>
      </c>
      <c r="E453" s="128">
        <f t="shared" si="24"/>
        <v>2316</v>
      </c>
      <c r="F453" s="40">
        <f t="shared" si="26"/>
        <v>8.2714285714285712E-2</v>
      </c>
      <c r="G453" s="63">
        <v>28000</v>
      </c>
    </row>
    <row r="454" spans="2:7">
      <c r="B454" s="53" t="s">
        <v>24</v>
      </c>
      <c r="C454" s="54">
        <v>429</v>
      </c>
      <c r="D454" s="54">
        <v>269637</v>
      </c>
      <c r="E454" s="128">
        <f t="shared" si="24"/>
        <v>270066</v>
      </c>
      <c r="F454" s="40">
        <f t="shared" si="26"/>
        <v>6.8137556795804563E-2</v>
      </c>
      <c r="G454" s="63">
        <v>3963541</v>
      </c>
    </row>
    <row r="455" spans="2:7">
      <c r="B455" s="53" t="s">
        <v>25</v>
      </c>
      <c r="C455" s="54">
        <v>72</v>
      </c>
      <c r="D455" s="54">
        <v>25699</v>
      </c>
      <c r="E455" s="128">
        <f t="shared" si="24"/>
        <v>25771</v>
      </c>
      <c r="F455" s="40">
        <f t="shared" si="26"/>
        <v>5.9580203586695427E-2</v>
      </c>
      <c r="G455" s="63">
        <v>432543</v>
      </c>
    </row>
    <row r="456" spans="2:7">
      <c r="B456" s="53" t="s">
        <v>26</v>
      </c>
      <c r="C456" s="54">
        <v>206</v>
      </c>
      <c r="D456" s="54">
        <v>25555</v>
      </c>
      <c r="E456" s="128">
        <f t="shared" si="24"/>
        <v>25761</v>
      </c>
      <c r="F456" s="40">
        <f t="shared" si="26"/>
        <v>5.3167096293513905E-2</v>
      </c>
      <c r="G456" s="63">
        <v>484529</v>
      </c>
    </row>
    <row r="457" spans="2:7">
      <c r="B457" s="53" t="s">
        <v>27</v>
      </c>
      <c r="C457" s="54">
        <v>1</v>
      </c>
      <c r="D457" s="54">
        <v>19716</v>
      </c>
      <c r="E457" s="128">
        <f t="shared" si="24"/>
        <v>19717</v>
      </c>
      <c r="F457" s="40">
        <f t="shared" si="26"/>
        <v>2.342334636544317E-2</v>
      </c>
      <c r="G457" s="63">
        <v>841767</v>
      </c>
    </row>
    <row r="458" spans="2:7">
      <c r="B458" s="53" t="s">
        <v>28</v>
      </c>
      <c r="C458" s="54">
        <v>60</v>
      </c>
      <c r="D458" s="54">
        <v>50352</v>
      </c>
      <c r="E458" s="128">
        <f t="shared" si="24"/>
        <v>50412</v>
      </c>
      <c r="F458" s="40">
        <f t="shared" si="26"/>
        <v>3.4361408237004565E-2</v>
      </c>
      <c r="G458" s="63">
        <v>1467111</v>
      </c>
    </row>
    <row r="459" spans="2:7" ht="15">
      <c r="B459" s="53" t="s">
        <v>29</v>
      </c>
      <c r="C459" s="54">
        <v>0</v>
      </c>
      <c r="D459" s="54">
        <v>5756</v>
      </c>
      <c r="E459" s="128">
        <f t="shared" si="24"/>
        <v>5756</v>
      </c>
      <c r="F459" s="40">
        <f t="shared" si="26"/>
        <v>3.460278337190778E-2</v>
      </c>
      <c r="G459" s="282">
        <v>166345</v>
      </c>
    </row>
    <row r="460" spans="2:7" ht="15">
      <c r="B460" s="53" t="s">
        <v>30</v>
      </c>
      <c r="C460" s="54">
        <v>5</v>
      </c>
      <c r="D460" s="54">
        <v>5539</v>
      </c>
      <c r="E460" s="128">
        <f t="shared" si="24"/>
        <v>5544</v>
      </c>
      <c r="F460" s="40">
        <f t="shared" si="26"/>
        <v>4.8290579678585424E-2</v>
      </c>
      <c r="G460" s="282">
        <v>114805</v>
      </c>
    </row>
    <row r="461" spans="2:7">
      <c r="B461" s="55" t="s">
        <v>31</v>
      </c>
      <c r="C461" s="54">
        <v>2</v>
      </c>
      <c r="D461" s="54">
        <v>6053</v>
      </c>
      <c r="E461" s="128">
        <f t="shared" si="24"/>
        <v>6055</v>
      </c>
      <c r="F461" s="40">
        <f t="shared" si="26"/>
        <v>4.1456133864629117E-2</v>
      </c>
      <c r="G461" s="63">
        <v>146058</v>
      </c>
    </row>
    <row r="462" spans="2:7">
      <c r="B462" s="53" t="s">
        <v>32</v>
      </c>
      <c r="C462" s="54">
        <v>8</v>
      </c>
      <c r="D462" s="54">
        <v>6295</v>
      </c>
      <c r="E462" s="128">
        <f t="shared" si="24"/>
        <v>6303</v>
      </c>
      <c r="F462" s="40">
        <f t="shared" si="26"/>
        <v>6.6788170345331827E-2</v>
      </c>
      <c r="G462" s="63">
        <v>94373</v>
      </c>
    </row>
    <row r="463" spans="2:7">
      <c r="B463" s="53" t="s">
        <v>33</v>
      </c>
      <c r="C463" s="54">
        <v>5763</v>
      </c>
      <c r="D463" s="54">
        <v>370316</v>
      </c>
      <c r="E463" s="128">
        <f t="shared" si="24"/>
        <v>376079</v>
      </c>
      <c r="F463" s="40">
        <f t="shared" si="26"/>
        <v>0.13263828074824724</v>
      </c>
      <c r="G463" s="63">
        <v>2835373</v>
      </c>
    </row>
    <row r="464" spans="2:7">
      <c r="B464" s="53" t="s">
        <v>34</v>
      </c>
      <c r="C464" s="54">
        <v>0</v>
      </c>
      <c r="D464" s="54">
        <v>11430</v>
      </c>
      <c r="E464" s="128">
        <f t="shared" si="24"/>
        <v>11430</v>
      </c>
      <c r="F464" s="40">
        <f t="shared" si="26"/>
        <v>3.3381229410527791E-2</v>
      </c>
      <c r="G464" s="63">
        <v>342408</v>
      </c>
    </row>
    <row r="465" spans="2:26">
      <c r="B465" s="53" t="s">
        <v>35</v>
      </c>
      <c r="C465" s="54">
        <v>72</v>
      </c>
      <c r="D465" s="54">
        <v>22995</v>
      </c>
      <c r="E465" s="128">
        <f t="shared" si="24"/>
        <v>23067</v>
      </c>
      <c r="F465" s="40">
        <f t="shared" si="26"/>
        <v>5.7229266888799021E-2</v>
      </c>
      <c r="G465" s="63">
        <v>403063</v>
      </c>
    </row>
    <row r="466" spans="2:26">
      <c r="B466" s="53" t="s">
        <v>36</v>
      </c>
      <c r="C466" s="54">
        <v>13</v>
      </c>
      <c r="D466" s="54">
        <v>6558</v>
      </c>
      <c r="E466" s="128">
        <f t="shared" si="24"/>
        <v>6571</v>
      </c>
      <c r="F466" s="40">
        <f t="shared" si="26"/>
        <v>3.3566783647239716E-2</v>
      </c>
      <c r="G466" s="63">
        <v>195759</v>
      </c>
    </row>
    <row r="467" spans="2:26">
      <c r="B467" s="53" t="s">
        <v>37</v>
      </c>
      <c r="C467" s="54">
        <v>123</v>
      </c>
      <c r="D467" s="54">
        <v>35376</v>
      </c>
      <c r="E467" s="128">
        <f t="shared" si="24"/>
        <v>35499</v>
      </c>
      <c r="F467" s="40">
        <f t="shared" si="26"/>
        <v>6.5244720542557297E-2</v>
      </c>
      <c r="G467" s="63">
        <v>544090</v>
      </c>
    </row>
    <row r="468" spans="2:26">
      <c r="B468" s="53" t="s">
        <v>38</v>
      </c>
      <c r="C468" s="54">
        <v>108</v>
      </c>
      <c r="D468" s="54">
        <v>3885</v>
      </c>
      <c r="E468" s="128">
        <f t="shared" si="24"/>
        <v>3993</v>
      </c>
      <c r="F468" s="40">
        <f t="shared" si="26"/>
        <v>3.8886291924739982E-2</v>
      </c>
      <c r="G468" s="63">
        <v>102684</v>
      </c>
    </row>
    <row r="469" spans="2:26" ht="15">
      <c r="B469" s="215" t="s">
        <v>39</v>
      </c>
      <c r="C469" s="204">
        <f>SUM(C445:C468)</f>
        <v>7223</v>
      </c>
      <c r="D469" s="204">
        <f>SUM(D445:D468)</f>
        <v>1063619</v>
      </c>
      <c r="E469" s="216">
        <f>SUM(C469:D469)</f>
        <v>1070842</v>
      </c>
      <c r="F469" s="208">
        <f>+E469/G469</f>
        <v>6.8039232978596056E-2</v>
      </c>
      <c r="G469" s="220">
        <f>SUM(G445:G468)</f>
        <v>15738596</v>
      </c>
    </row>
    <row r="470" spans="2:26" ht="15">
      <c r="B470" s="300" t="s">
        <v>106</v>
      </c>
      <c r="C470" s="301"/>
      <c r="D470" s="301"/>
      <c r="E470" s="301"/>
      <c r="F470" s="301"/>
      <c r="G470" s="301"/>
    </row>
    <row r="472" spans="2:26" ht="14.25" customHeight="1"/>
    <row r="475" spans="2:26" ht="57.75" customHeight="1">
      <c r="B475" s="298" t="s">
        <v>186</v>
      </c>
      <c r="C475" s="299"/>
      <c r="D475" s="299"/>
      <c r="E475" s="299"/>
      <c r="F475" s="120"/>
      <c r="G475" s="121"/>
      <c r="I475" s="306" t="s">
        <v>141</v>
      </c>
      <c r="J475" s="307"/>
      <c r="K475" s="307"/>
      <c r="L475" s="307"/>
      <c r="M475" s="307"/>
      <c r="N475" s="307"/>
      <c r="O475" s="242"/>
      <c r="P475" s="242"/>
      <c r="Q475" s="242"/>
      <c r="R475" s="245"/>
      <c r="S475" s="245"/>
      <c r="T475" s="245"/>
      <c r="U475" s="245"/>
      <c r="V475" s="120"/>
      <c r="W475" s="120"/>
      <c r="X475" s="120"/>
      <c r="Y475" s="120"/>
      <c r="Z475" s="121"/>
    </row>
    <row r="476" spans="2:26" ht="24" customHeight="1">
      <c r="B476" s="296" t="s">
        <v>183</v>
      </c>
      <c r="C476" s="297"/>
      <c r="D476" s="122"/>
      <c r="E476" s="122"/>
      <c r="F476" s="122"/>
      <c r="G476" s="123"/>
      <c r="I476" s="302" t="s">
        <v>180</v>
      </c>
      <c r="J476" s="303"/>
      <c r="K476" s="303"/>
      <c r="L476" s="303"/>
      <c r="M476" s="241"/>
      <c r="N476" s="240"/>
      <c r="O476" s="240"/>
      <c r="P476" s="246"/>
      <c r="Q476" s="246"/>
      <c r="R476" s="246"/>
      <c r="S476" s="246"/>
      <c r="T476" s="246"/>
      <c r="U476" s="246"/>
      <c r="V476" s="122"/>
      <c r="W476" s="122"/>
      <c r="X476" s="122"/>
      <c r="Y476" s="122"/>
      <c r="Z476" s="123"/>
    </row>
    <row r="477" spans="2:26" ht="15">
      <c r="B477" s="90"/>
      <c r="C477" s="94"/>
      <c r="D477" s="95"/>
      <c r="E477" s="95"/>
      <c r="F477" s="106"/>
      <c r="G477" s="107"/>
      <c r="I477" s="243"/>
      <c r="J477" s="244"/>
      <c r="K477" s="244"/>
      <c r="L477" s="244"/>
      <c r="M477" s="244"/>
      <c r="N477" s="244"/>
      <c r="O477" s="244"/>
      <c r="P477" s="247"/>
      <c r="Q477" s="247"/>
      <c r="R477" s="247"/>
      <c r="S477" s="247"/>
      <c r="T477" s="247"/>
      <c r="U477" s="247"/>
      <c r="V477" s="247"/>
      <c r="W477" s="247"/>
      <c r="X477" s="247"/>
      <c r="Y477" s="247"/>
      <c r="Z477" s="248"/>
    </row>
    <row r="478" spans="2:26" ht="45">
      <c r="B478" s="205" t="s">
        <v>14</v>
      </c>
      <c r="C478" s="206" t="s">
        <v>40</v>
      </c>
      <c r="D478" s="206" t="s">
        <v>41</v>
      </c>
      <c r="E478" s="206" t="s">
        <v>39</v>
      </c>
      <c r="F478" s="206" t="s">
        <v>10</v>
      </c>
      <c r="G478" s="206" t="s">
        <v>187</v>
      </c>
    </row>
    <row r="479" spans="2:26" ht="15">
      <c r="B479" s="53" t="s">
        <v>15</v>
      </c>
      <c r="C479" s="54">
        <v>172</v>
      </c>
      <c r="D479" s="54">
        <v>82125</v>
      </c>
      <c r="E479" s="128">
        <f>SUM(C479:D479)</f>
        <v>82297</v>
      </c>
      <c r="F479" s="40">
        <f>+E479/G479</f>
        <v>0.10477267765058756</v>
      </c>
      <c r="G479" s="342">
        <v>785481.5</v>
      </c>
    </row>
    <row r="480" spans="2:26" ht="15">
      <c r="B480" s="53" t="s">
        <v>16</v>
      </c>
      <c r="C480" s="54">
        <v>12</v>
      </c>
      <c r="D480" s="54">
        <v>6451</v>
      </c>
      <c r="E480" s="128">
        <f t="shared" ref="E480:E502" si="27">SUM(C480:D480)</f>
        <v>6463</v>
      </c>
      <c r="F480" s="40">
        <f t="shared" ref="F480:F502" si="28">+E480/G480</f>
        <v>3.2609710256442603E-2</v>
      </c>
      <c r="G480" s="341">
        <v>198192.5</v>
      </c>
    </row>
    <row r="481" spans="2:7" ht="15">
      <c r="B481" s="53" t="s">
        <v>17</v>
      </c>
      <c r="C481" s="54">
        <v>0</v>
      </c>
      <c r="D481" s="54">
        <v>11546</v>
      </c>
      <c r="E481" s="128">
        <f t="shared" si="27"/>
        <v>11546</v>
      </c>
      <c r="F481" s="40">
        <f t="shared" si="28"/>
        <v>4.610313510103279E-2</v>
      </c>
      <c r="G481" s="341">
        <v>250438.5</v>
      </c>
    </row>
    <row r="482" spans="2:7" ht="15">
      <c r="B482" s="53" t="s">
        <v>18</v>
      </c>
      <c r="C482" s="54">
        <v>15</v>
      </c>
      <c r="D482" s="54">
        <v>7594</v>
      </c>
      <c r="E482" s="128">
        <f t="shared" si="27"/>
        <v>7609</v>
      </c>
      <c r="F482" s="40">
        <f t="shared" si="28"/>
        <v>4.2975710731502061E-2</v>
      </c>
      <c r="G482" s="341">
        <v>177053.5</v>
      </c>
    </row>
    <row r="483" spans="2:7" ht="15">
      <c r="B483" s="53" t="s">
        <v>19</v>
      </c>
      <c r="C483" s="54">
        <v>42</v>
      </c>
      <c r="D483" s="54">
        <v>28427</v>
      </c>
      <c r="E483" s="128">
        <f t="shared" si="27"/>
        <v>28469</v>
      </c>
      <c r="F483" s="40">
        <f t="shared" si="28"/>
        <v>5.7746626003933071E-2</v>
      </c>
      <c r="G483" s="341">
        <v>492998.50000000006</v>
      </c>
    </row>
    <row r="484" spans="2:7" ht="15">
      <c r="B484" s="53" t="s">
        <v>20</v>
      </c>
      <c r="C484" s="54">
        <v>28</v>
      </c>
      <c r="D484" s="54">
        <v>18877</v>
      </c>
      <c r="E484" s="128">
        <f t="shared" si="27"/>
        <v>18905</v>
      </c>
      <c r="F484" s="40">
        <f t="shared" si="28"/>
        <v>4.2385160149429835E-2</v>
      </c>
      <c r="G484" s="341">
        <v>446028.74999999994</v>
      </c>
    </row>
    <row r="485" spans="2:7" ht="15">
      <c r="B485" s="53" t="s">
        <v>55</v>
      </c>
      <c r="C485" s="54">
        <v>6</v>
      </c>
      <c r="D485" s="54">
        <v>33431</v>
      </c>
      <c r="E485" s="128">
        <f t="shared" si="27"/>
        <v>33437</v>
      </c>
      <c r="F485" s="40">
        <f t="shared" si="28"/>
        <v>5.0992976780024631E-2</v>
      </c>
      <c r="G485" s="341">
        <v>655717.75000000012</v>
      </c>
    </row>
    <row r="486" spans="2:7" ht="15">
      <c r="B486" s="53" t="s">
        <v>22</v>
      </c>
      <c r="C486" s="54">
        <v>42</v>
      </c>
      <c r="D486" s="54">
        <v>20090</v>
      </c>
      <c r="E486" s="128">
        <f t="shared" si="27"/>
        <v>20132</v>
      </c>
      <c r="F486" s="40">
        <f t="shared" si="28"/>
        <v>3.4509342780605898E-2</v>
      </c>
      <c r="G486" s="341">
        <v>583378.24999999988</v>
      </c>
    </row>
    <row r="487" spans="2:7" ht="15">
      <c r="B487" s="53" t="s">
        <v>23</v>
      </c>
      <c r="C487" s="54">
        <v>11</v>
      </c>
      <c r="D487" s="54">
        <v>2463</v>
      </c>
      <c r="E487" s="128">
        <f t="shared" si="27"/>
        <v>2474</v>
      </c>
      <c r="F487" s="40">
        <f t="shared" si="28"/>
        <v>8.7788087930025016E-2</v>
      </c>
      <c r="G487" s="341">
        <v>28181.5</v>
      </c>
    </row>
    <row r="488" spans="2:7" ht="15">
      <c r="B488" s="53" t="s">
        <v>24</v>
      </c>
      <c r="C488" s="54">
        <v>406</v>
      </c>
      <c r="D488" s="54">
        <v>286151</v>
      </c>
      <c r="E488" s="128">
        <f t="shared" si="27"/>
        <v>286557</v>
      </c>
      <c r="F488" s="40">
        <f t="shared" si="28"/>
        <v>7.2019368225494165E-2</v>
      </c>
      <c r="G488" s="341">
        <v>3978887.9999999995</v>
      </c>
    </row>
    <row r="489" spans="2:7" ht="15">
      <c r="B489" s="53" t="s">
        <v>25</v>
      </c>
      <c r="C489" s="54">
        <v>70</v>
      </c>
      <c r="D489" s="54">
        <v>27766</v>
      </c>
      <c r="E489" s="128">
        <f t="shared" si="27"/>
        <v>27836</v>
      </c>
      <c r="F489" s="40">
        <f t="shared" si="28"/>
        <v>6.4119891943377971E-2</v>
      </c>
      <c r="G489" s="341">
        <v>434124.24999999994</v>
      </c>
    </row>
    <row r="490" spans="2:7" ht="15">
      <c r="B490" s="53" t="s">
        <v>26</v>
      </c>
      <c r="C490" s="54">
        <v>206</v>
      </c>
      <c r="D490" s="54">
        <v>27141</v>
      </c>
      <c r="E490" s="128">
        <f t="shared" si="27"/>
        <v>27347</v>
      </c>
      <c r="F490" s="40">
        <f t="shared" si="28"/>
        <v>5.6280374928098301E-2</v>
      </c>
      <c r="G490" s="341">
        <v>485906.50000000006</v>
      </c>
    </row>
    <row r="491" spans="2:7" ht="15">
      <c r="B491" s="53" t="s">
        <v>27</v>
      </c>
      <c r="C491" s="54">
        <v>1</v>
      </c>
      <c r="D491" s="54">
        <v>20831</v>
      </c>
      <c r="E491" s="128">
        <f t="shared" si="27"/>
        <v>20832</v>
      </c>
      <c r="F491" s="40">
        <f t="shared" si="28"/>
        <v>2.4661112431387164E-2</v>
      </c>
      <c r="G491" s="341">
        <v>844730.74999999988</v>
      </c>
    </row>
    <row r="492" spans="2:7" ht="15">
      <c r="B492" s="53" t="s">
        <v>28</v>
      </c>
      <c r="C492" s="54">
        <v>60</v>
      </c>
      <c r="D492" s="54">
        <v>55740</v>
      </c>
      <c r="E492" s="128">
        <f t="shared" si="27"/>
        <v>55800</v>
      </c>
      <c r="F492" s="40">
        <f t="shared" si="28"/>
        <v>3.7938066107080191E-2</v>
      </c>
      <c r="G492" s="341">
        <v>1470818.25</v>
      </c>
    </row>
    <row r="493" spans="2:7" ht="15">
      <c r="B493" s="53" t="s">
        <v>29</v>
      </c>
      <c r="C493" s="54">
        <v>0</v>
      </c>
      <c r="D493" s="54">
        <v>6226</v>
      </c>
      <c r="E493" s="128">
        <f t="shared" si="27"/>
        <v>6226</v>
      </c>
      <c r="F493" s="40">
        <f t="shared" si="28"/>
        <v>3.7183635258758028E-2</v>
      </c>
      <c r="G493" s="341">
        <v>167439.25</v>
      </c>
    </row>
    <row r="494" spans="2:7" ht="15">
      <c r="B494" s="53" t="s">
        <v>30</v>
      </c>
      <c r="C494" s="54">
        <v>5</v>
      </c>
      <c r="D494" s="54">
        <v>5964</v>
      </c>
      <c r="E494" s="128">
        <f t="shared" si="27"/>
        <v>5969</v>
      </c>
      <c r="F494" s="40">
        <f t="shared" si="28"/>
        <v>5.1693080453797516E-2</v>
      </c>
      <c r="G494" s="341">
        <v>115470.00000000001</v>
      </c>
    </row>
    <row r="495" spans="2:7" ht="15">
      <c r="B495" s="55" t="s">
        <v>31</v>
      </c>
      <c r="C495" s="54">
        <v>2</v>
      </c>
      <c r="D495" s="54">
        <v>6492</v>
      </c>
      <c r="E495" s="128">
        <f t="shared" si="27"/>
        <v>6494</v>
      </c>
      <c r="F495" s="40">
        <f t="shared" si="28"/>
        <v>4.4271210589913533E-2</v>
      </c>
      <c r="G495" s="341">
        <v>146686.75000000003</v>
      </c>
    </row>
    <row r="496" spans="2:7" ht="15">
      <c r="B496" s="53" t="s">
        <v>32</v>
      </c>
      <c r="C496" s="54">
        <v>8</v>
      </c>
      <c r="D496" s="54">
        <v>6659</v>
      </c>
      <c r="E496" s="128">
        <f t="shared" si="27"/>
        <v>6667</v>
      </c>
      <c r="F496" s="40">
        <f t="shared" si="28"/>
        <v>7.0139816733822177E-2</v>
      </c>
      <c r="G496" s="341">
        <v>95053.000000000015</v>
      </c>
    </row>
    <row r="497" spans="2:7" ht="15">
      <c r="B497" s="53" t="s">
        <v>33</v>
      </c>
      <c r="C497" s="54">
        <v>5703</v>
      </c>
      <c r="D497" s="54">
        <v>391970</v>
      </c>
      <c r="E497" s="128">
        <f t="shared" si="27"/>
        <v>397673</v>
      </c>
      <c r="F497" s="40">
        <f t="shared" si="28"/>
        <v>0.13956387801597725</v>
      </c>
      <c r="G497" s="341">
        <v>2849397.7499999995</v>
      </c>
    </row>
    <row r="498" spans="2:7" ht="15">
      <c r="B498" s="53" t="s">
        <v>34</v>
      </c>
      <c r="C498" s="54">
        <v>0</v>
      </c>
      <c r="D498" s="54">
        <v>12895</v>
      </c>
      <c r="E498" s="128">
        <f t="shared" si="27"/>
        <v>12895</v>
      </c>
      <c r="F498" s="40">
        <f t="shared" si="28"/>
        <v>3.7435188787152129E-2</v>
      </c>
      <c r="G498" s="341">
        <v>344462.00000000006</v>
      </c>
    </row>
    <row r="499" spans="2:7" ht="15">
      <c r="B499" s="53" t="s">
        <v>35</v>
      </c>
      <c r="C499" s="54">
        <v>70</v>
      </c>
      <c r="D499" s="54">
        <v>24923</v>
      </c>
      <c r="E499" s="128">
        <f t="shared" si="27"/>
        <v>24993</v>
      </c>
      <c r="F499" s="40">
        <f t="shared" si="28"/>
        <v>6.170356956371998E-2</v>
      </c>
      <c r="G499" s="341">
        <v>405049.50000000006</v>
      </c>
    </row>
    <row r="500" spans="2:7" ht="15">
      <c r="B500" s="53" t="s">
        <v>36</v>
      </c>
      <c r="C500" s="54">
        <v>13</v>
      </c>
      <c r="D500" s="54">
        <v>7369</v>
      </c>
      <c r="E500" s="128">
        <f t="shared" si="27"/>
        <v>7382</v>
      </c>
      <c r="F500" s="40">
        <f t="shared" si="28"/>
        <v>3.7475267567166237E-2</v>
      </c>
      <c r="G500" s="341">
        <v>196983.25000000003</v>
      </c>
    </row>
    <row r="501" spans="2:7" ht="15">
      <c r="B501" s="53" t="s">
        <v>37</v>
      </c>
      <c r="C501" s="54">
        <v>118</v>
      </c>
      <c r="D501" s="54">
        <v>38266</v>
      </c>
      <c r="E501" s="128">
        <f t="shared" si="27"/>
        <v>38384</v>
      </c>
      <c r="F501" s="40">
        <f t="shared" si="28"/>
        <v>7.0329283743956972E-2</v>
      </c>
      <c r="G501" s="341">
        <v>545775.50000000012</v>
      </c>
    </row>
    <row r="502" spans="2:7" ht="15">
      <c r="B502" s="53" t="s">
        <v>38</v>
      </c>
      <c r="C502" s="54">
        <v>108</v>
      </c>
      <c r="D502" s="54">
        <v>4096</v>
      </c>
      <c r="E502" s="128">
        <f t="shared" si="27"/>
        <v>4204</v>
      </c>
      <c r="F502" s="40">
        <f t="shared" si="28"/>
        <v>4.0690598042418306E-2</v>
      </c>
      <c r="G502" s="341">
        <v>103316.25</v>
      </c>
    </row>
    <row r="503" spans="2:7" ht="15">
      <c r="B503" s="215" t="s">
        <v>39</v>
      </c>
      <c r="C503" s="204">
        <f>SUM(C479:C502)</f>
        <v>7098</v>
      </c>
      <c r="D503" s="204">
        <f>SUM(D479:D502)</f>
        <v>1133493</v>
      </c>
      <c r="E503" s="216">
        <f>SUM(C503:D503)</f>
        <v>1140591</v>
      </c>
      <c r="F503" s="208">
        <f>+E503/G503</f>
        <v>7.2182123275173565E-2</v>
      </c>
      <c r="G503" s="220">
        <f>SUM(G479:G502)</f>
        <v>15801571.75</v>
      </c>
    </row>
    <row r="504" spans="2:7" ht="15">
      <c r="B504" s="300" t="s">
        <v>106</v>
      </c>
      <c r="C504" s="301"/>
      <c r="D504" s="301"/>
      <c r="E504" s="301"/>
      <c r="F504" s="301"/>
      <c r="G504" s="301"/>
    </row>
    <row r="506" spans="2:7">
      <c r="B506" s="284"/>
      <c r="C506" s="285"/>
      <c r="D506" s="285"/>
      <c r="E506" s="285"/>
    </row>
    <row r="507" spans="2:7">
      <c r="B507" s="34" t="s">
        <v>107</v>
      </c>
      <c r="C507" s="25"/>
      <c r="D507" s="25"/>
      <c r="E507" s="25"/>
    </row>
  </sheetData>
  <mergeCells count="45">
    <mergeCell ref="B475:E475"/>
    <mergeCell ref="B476:C476"/>
    <mergeCell ref="B504:G504"/>
    <mergeCell ref="I475:N475"/>
    <mergeCell ref="B13:C13"/>
    <mergeCell ref="A9:K9"/>
    <mergeCell ref="B37:D37"/>
    <mergeCell ref="B42:G43"/>
    <mergeCell ref="B12:C12"/>
    <mergeCell ref="B45:E45"/>
    <mergeCell ref="B77:E77"/>
    <mergeCell ref="B368:G368"/>
    <mergeCell ref="B78:C78"/>
    <mergeCell ref="B111:E111"/>
    <mergeCell ref="B112:C112"/>
    <mergeCell ref="B506:E506"/>
    <mergeCell ref="B236:G236"/>
    <mergeCell ref="B335:G335"/>
    <mergeCell ref="B302:G302"/>
    <mergeCell ref="B269:G269"/>
    <mergeCell ref="B241:C241"/>
    <mergeCell ref="B273:E273"/>
    <mergeCell ref="B274:C274"/>
    <mergeCell ref="B306:E306"/>
    <mergeCell ref="B307:C307"/>
    <mergeCell ref="B407:E407"/>
    <mergeCell ref="B408:C408"/>
    <mergeCell ref="B436:G436"/>
    <mergeCell ref="B240:E240"/>
    <mergeCell ref="B441:E441"/>
    <mergeCell ref="B442:C442"/>
    <mergeCell ref="B470:G470"/>
    <mergeCell ref="I476:L476"/>
    <mergeCell ref="B46:C46"/>
    <mergeCell ref="B143:E143"/>
    <mergeCell ref="B144:C144"/>
    <mergeCell ref="B339:E339"/>
    <mergeCell ref="B340:C340"/>
    <mergeCell ref="B373:E373"/>
    <mergeCell ref="B374:C374"/>
    <mergeCell ref="B402:G402"/>
    <mergeCell ref="B175:E175"/>
    <mergeCell ref="B176:C176"/>
    <mergeCell ref="B207:E207"/>
    <mergeCell ref="B208:C208"/>
  </mergeCells>
  <phoneticPr fontId="0" type="noConversion"/>
  <pageMargins left="0.75" right="0.21" top="0.21" bottom="0.21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473"/>
  <sheetViews>
    <sheetView topLeftCell="A434" zoomScale="90" zoomScaleNormal="90" workbookViewId="0">
      <selection activeCell="I443" sqref="I443"/>
    </sheetView>
  </sheetViews>
  <sheetFormatPr baseColWidth="10" defaultColWidth="10.85546875" defaultRowHeight="12.75"/>
  <cols>
    <col min="1" max="1" width="6" style="10" customWidth="1"/>
    <col min="2" max="7" width="26" style="10" customWidth="1"/>
    <col min="8" max="8" width="10.85546875" style="10"/>
    <col min="9" max="9" width="21.140625" style="10" customWidth="1"/>
    <col min="10" max="16384" width="10.85546875" style="10"/>
  </cols>
  <sheetData>
    <row r="7" spans="1:9" ht="6" customHeight="1"/>
    <row r="8" spans="1:9" ht="21.75" customHeight="1">
      <c r="A8" s="310" t="s">
        <v>8</v>
      </c>
      <c r="B8" s="310"/>
      <c r="C8" s="310"/>
      <c r="D8" s="310"/>
      <c r="E8" s="310"/>
      <c r="F8" s="310"/>
      <c r="G8" s="310"/>
      <c r="H8" s="310"/>
      <c r="I8" s="311"/>
    </row>
    <row r="10" spans="1:9">
      <c r="I10" s="11"/>
    </row>
    <row r="11" spans="1:9" ht="52.5" customHeight="1">
      <c r="B11" s="290" t="s">
        <v>142</v>
      </c>
      <c r="C11" s="291"/>
      <c r="D11" s="291"/>
      <c r="E11" s="87"/>
      <c r="I11" s="11"/>
    </row>
    <row r="12" spans="1:9" ht="14.25">
      <c r="B12" s="292" t="s">
        <v>124</v>
      </c>
      <c r="C12" s="293"/>
      <c r="D12" s="87"/>
      <c r="E12" s="87"/>
      <c r="I12" s="11"/>
    </row>
    <row r="13" spans="1:9" ht="12" customHeight="1">
      <c r="B13" s="90"/>
      <c r="C13" s="94"/>
      <c r="D13" s="95"/>
      <c r="E13" s="96"/>
      <c r="I13" s="11"/>
    </row>
    <row r="14" spans="1:9" ht="31.5" customHeight="1">
      <c r="B14" s="134" t="s">
        <v>0</v>
      </c>
      <c r="C14" s="91" t="s">
        <v>3</v>
      </c>
      <c r="D14" s="91" t="s">
        <v>4</v>
      </c>
      <c r="E14" s="135" t="s">
        <v>6</v>
      </c>
      <c r="I14" s="11"/>
    </row>
    <row r="15" spans="1:9">
      <c r="B15" s="88">
        <v>2001</v>
      </c>
      <c r="C15" s="78">
        <v>249021</v>
      </c>
      <c r="D15" s="136">
        <v>0</v>
      </c>
      <c r="E15" s="136">
        <f>+C15</f>
        <v>249021</v>
      </c>
      <c r="F15" s="10" t="s">
        <v>57</v>
      </c>
      <c r="I15" s="11"/>
    </row>
    <row r="16" spans="1:9">
      <c r="B16" s="88">
        <v>2002</v>
      </c>
      <c r="C16" s="78">
        <v>282492</v>
      </c>
      <c r="D16" s="136">
        <v>0</v>
      </c>
      <c r="E16" s="136">
        <f>+C16</f>
        <v>282492</v>
      </c>
      <c r="F16" s="10" t="s">
        <v>57</v>
      </c>
    </row>
    <row r="17" spans="2:5">
      <c r="B17" s="88">
        <v>2003</v>
      </c>
      <c r="C17" s="78">
        <v>308361</v>
      </c>
      <c r="D17" s="78">
        <v>55792</v>
      </c>
      <c r="E17" s="137">
        <v>364153</v>
      </c>
    </row>
    <row r="18" spans="2:5">
      <c r="B18" s="88">
        <v>2004</v>
      </c>
      <c r="C18" s="78">
        <v>324507</v>
      </c>
      <c r="D18" s="78">
        <v>83734</v>
      </c>
      <c r="E18" s="137">
        <v>408241</v>
      </c>
    </row>
    <row r="19" spans="2:5">
      <c r="B19" s="88">
        <v>2005</v>
      </c>
      <c r="C19" s="78">
        <v>407736</v>
      </c>
      <c r="D19" s="78">
        <v>106284</v>
      </c>
      <c r="E19" s="137">
        <v>514020</v>
      </c>
    </row>
    <row r="20" spans="2:5">
      <c r="B20" s="88">
        <v>2006</v>
      </c>
      <c r="C20" s="78">
        <v>567256</v>
      </c>
      <c r="D20" s="78">
        <v>256227</v>
      </c>
      <c r="E20" s="137">
        <v>823483</v>
      </c>
    </row>
    <row r="21" spans="2:5">
      <c r="B21" s="88">
        <v>2007</v>
      </c>
      <c r="C21" s="78">
        <v>751924</v>
      </c>
      <c r="D21" s="78">
        <v>399982</v>
      </c>
      <c r="E21" s="137">
        <v>1151906</v>
      </c>
    </row>
    <row r="22" spans="2:5">
      <c r="B22" s="89">
        <v>39813</v>
      </c>
      <c r="C22" s="78">
        <v>364856</v>
      </c>
      <c r="D22" s="78">
        <v>944749</v>
      </c>
      <c r="E22" s="137">
        <v>1309605</v>
      </c>
    </row>
    <row r="23" spans="2:5">
      <c r="B23" s="89">
        <v>39903</v>
      </c>
      <c r="C23" s="78">
        <v>454817</v>
      </c>
      <c r="D23" s="78">
        <v>1188027</v>
      </c>
      <c r="E23" s="78">
        <v>1642844</v>
      </c>
    </row>
    <row r="24" spans="2:5">
      <c r="B24" s="41">
        <v>39965</v>
      </c>
      <c r="C24" s="19">
        <v>201460</v>
      </c>
      <c r="D24" s="19">
        <v>1503472</v>
      </c>
      <c r="E24" s="19">
        <v>1704932</v>
      </c>
    </row>
    <row r="25" spans="2:5">
      <c r="B25" s="41">
        <v>40057</v>
      </c>
      <c r="C25" s="19">
        <v>228240</v>
      </c>
      <c r="D25" s="19">
        <v>1806501</v>
      </c>
      <c r="E25" s="19">
        <f>+C25+D25</f>
        <v>2034741</v>
      </c>
    </row>
    <row r="26" spans="2:5">
      <c r="B26" s="41">
        <v>40148</v>
      </c>
      <c r="C26" s="19">
        <v>453746</v>
      </c>
      <c r="D26" s="19">
        <v>1598401</v>
      </c>
      <c r="E26" s="19">
        <f>+C26+D26</f>
        <v>2052147</v>
      </c>
    </row>
    <row r="27" spans="2:5">
      <c r="B27" s="41">
        <v>40238</v>
      </c>
      <c r="C27" s="19">
        <v>73092</v>
      </c>
      <c r="D27" s="19">
        <v>2090290</v>
      </c>
      <c r="E27" s="19">
        <f>C27+D27</f>
        <v>2163382</v>
      </c>
    </row>
    <row r="28" spans="2:5">
      <c r="B28" s="89">
        <v>40330</v>
      </c>
      <c r="C28" s="61">
        <v>54760</v>
      </c>
      <c r="D28" s="61">
        <v>2608195</v>
      </c>
      <c r="E28" s="61">
        <f>C28+D28</f>
        <v>2662955</v>
      </c>
    </row>
    <row r="29" spans="2:5">
      <c r="B29" s="89">
        <v>40422</v>
      </c>
      <c r="C29" s="61">
        <v>52376</v>
      </c>
      <c r="D29" s="61">
        <v>2730338</v>
      </c>
      <c r="E29" s="61">
        <f>C29+D29</f>
        <v>2782714</v>
      </c>
    </row>
    <row r="30" spans="2:5">
      <c r="B30" s="89">
        <v>40513</v>
      </c>
      <c r="C30" s="61">
        <v>43628</v>
      </c>
      <c r="D30" s="61">
        <v>3954734</v>
      </c>
      <c r="E30" s="61">
        <f>C30+D30</f>
        <v>3998362</v>
      </c>
    </row>
    <row r="31" spans="2:5">
      <c r="B31" s="89">
        <v>40695</v>
      </c>
      <c r="C31" s="61">
        <v>50060</v>
      </c>
      <c r="D31" s="61">
        <v>4248145</v>
      </c>
      <c r="E31" s="61">
        <f>+C31+D31</f>
        <v>4298205</v>
      </c>
    </row>
    <row r="32" spans="2:5" ht="12" customHeight="1">
      <c r="B32" s="89">
        <v>40787</v>
      </c>
      <c r="C32" s="61">
        <v>31216</v>
      </c>
      <c r="D32" s="61">
        <f>3514079+1437329</f>
        <v>4951408</v>
      </c>
      <c r="E32" s="61">
        <f>+D32+C32</f>
        <v>4982624</v>
      </c>
    </row>
    <row r="33" spans="2:7" ht="12" customHeight="1">
      <c r="B33" s="89">
        <v>40878</v>
      </c>
      <c r="C33" s="61">
        <v>33028</v>
      </c>
      <c r="D33" s="61">
        <v>5370805</v>
      </c>
      <c r="E33" s="61">
        <f>+D33+C33</f>
        <v>5403833</v>
      </c>
    </row>
    <row r="34" spans="2:7" ht="12" customHeight="1">
      <c r="B34" s="89">
        <v>40969</v>
      </c>
      <c r="C34" s="61">
        <v>45040</v>
      </c>
      <c r="D34" s="138">
        <v>6618518</v>
      </c>
      <c r="E34" s="61">
        <f>SUM(C34:D34)</f>
        <v>6663558</v>
      </c>
    </row>
    <row r="35" spans="2:7" ht="12" customHeight="1">
      <c r="B35" s="12"/>
      <c r="C35" s="13"/>
      <c r="D35" s="13"/>
      <c r="E35" s="13"/>
    </row>
    <row r="36" spans="2:7">
      <c r="B36" s="286" t="s">
        <v>83</v>
      </c>
      <c r="C36" s="287"/>
      <c r="D36" s="287"/>
    </row>
    <row r="37" spans="2:7">
      <c r="B37" s="15" t="s">
        <v>75</v>
      </c>
      <c r="C37" s="24"/>
      <c r="D37" s="24"/>
    </row>
    <row r="38" spans="2:7">
      <c r="B38" s="15" t="s">
        <v>74</v>
      </c>
      <c r="C38" s="76"/>
      <c r="D38" s="76"/>
    </row>
    <row r="39" spans="2:7">
      <c r="B39" s="34" t="s">
        <v>76</v>
      </c>
      <c r="C39" s="25"/>
      <c r="D39" s="25"/>
    </row>
    <row r="40" spans="2:7">
      <c r="B40" s="75" t="s">
        <v>86</v>
      </c>
      <c r="C40" s="25"/>
      <c r="D40" s="25"/>
    </row>
    <row r="41" spans="2:7">
      <c r="B41" s="25" t="s">
        <v>87</v>
      </c>
      <c r="C41" s="25"/>
      <c r="D41" s="25"/>
    </row>
    <row r="42" spans="2:7">
      <c r="B42" s="25"/>
    </row>
    <row r="43" spans="2:7" ht="18.75" customHeight="1">
      <c r="B43" s="312" t="s">
        <v>62</v>
      </c>
      <c r="C43" s="312"/>
      <c r="D43" s="312"/>
      <c r="E43" s="312"/>
      <c r="F43" s="312"/>
      <c r="G43" s="312"/>
    </row>
    <row r="44" spans="2:7" ht="33" customHeight="1" thickBot="1">
      <c r="B44" s="313"/>
      <c r="C44" s="313"/>
      <c r="D44" s="313"/>
      <c r="E44" s="313"/>
      <c r="F44" s="313"/>
      <c r="G44" s="313"/>
    </row>
    <row r="45" spans="2:7">
      <c r="B45" s="15"/>
    </row>
    <row r="47" spans="2:7" ht="66" customHeight="1">
      <c r="B47" s="298" t="s">
        <v>143</v>
      </c>
      <c r="C47" s="299"/>
      <c r="D47" s="299"/>
      <c r="E47" s="299"/>
      <c r="F47" s="120"/>
      <c r="G47" s="121"/>
    </row>
    <row r="48" spans="2:7" ht="14.25">
      <c r="B48" s="296" t="s">
        <v>124</v>
      </c>
      <c r="C48" s="297"/>
      <c r="D48" s="122"/>
      <c r="E48" s="122"/>
      <c r="F48" s="122"/>
      <c r="G48" s="123"/>
    </row>
    <row r="49" spans="2:7" ht="14.25">
      <c r="B49" s="90"/>
      <c r="C49" s="94"/>
      <c r="D49" s="95"/>
      <c r="E49" s="95"/>
      <c r="F49" s="106"/>
      <c r="G49" s="107"/>
    </row>
    <row r="50" spans="2:7" ht="39.75" customHeight="1">
      <c r="B50" s="139" t="s">
        <v>14</v>
      </c>
      <c r="C50" s="140" t="s">
        <v>43</v>
      </c>
      <c r="D50" s="140" t="s">
        <v>44</v>
      </c>
      <c r="E50" s="141" t="s">
        <v>39</v>
      </c>
      <c r="F50" s="140" t="s">
        <v>10</v>
      </c>
      <c r="G50" s="141" t="s">
        <v>67</v>
      </c>
    </row>
    <row r="51" spans="2:7">
      <c r="B51" s="124" t="s">
        <v>15</v>
      </c>
      <c r="C51" s="111">
        <v>2664</v>
      </c>
      <c r="D51" s="111">
        <v>60978</v>
      </c>
      <c r="E51" s="114">
        <f>SUM(C51:D51)</f>
        <v>63642</v>
      </c>
      <c r="F51" s="112">
        <f>+E51/G51</f>
        <v>8.9448148689521792E-2</v>
      </c>
      <c r="G51" s="111">
        <v>711496</v>
      </c>
    </row>
    <row r="52" spans="2:7">
      <c r="B52" s="124" t="s">
        <v>16</v>
      </c>
      <c r="C52" s="111">
        <v>100</v>
      </c>
      <c r="D52" s="111">
        <v>11335</v>
      </c>
      <c r="E52" s="114">
        <f t="shared" ref="E52:E74" si="0">SUM(C52:D52)</f>
        <v>11435</v>
      </c>
      <c r="F52" s="112">
        <f t="shared" ref="F52:F74" si="1">+E52/G52</f>
        <v>6.1947430007800987E-2</v>
      </c>
      <c r="G52" s="111">
        <v>184592</v>
      </c>
    </row>
    <row r="53" spans="2:7">
      <c r="B53" s="124" t="s">
        <v>17</v>
      </c>
      <c r="C53" s="111">
        <v>12</v>
      </c>
      <c r="D53" s="111">
        <v>9310</v>
      </c>
      <c r="E53" s="114">
        <f t="shared" si="0"/>
        <v>9322</v>
      </c>
      <c r="F53" s="112">
        <f t="shared" si="1"/>
        <v>3.9882261335341278E-2</v>
      </c>
      <c r="G53" s="111">
        <v>233738</v>
      </c>
    </row>
    <row r="54" spans="2:7">
      <c r="B54" s="124" t="s">
        <v>18</v>
      </c>
      <c r="C54" s="111">
        <v>384</v>
      </c>
      <c r="D54" s="111">
        <v>8860</v>
      </c>
      <c r="E54" s="114">
        <f t="shared" si="0"/>
        <v>9244</v>
      </c>
      <c r="F54" s="112">
        <f t="shared" si="1"/>
        <v>5.3921940349874298E-2</v>
      </c>
      <c r="G54" s="111">
        <v>171433</v>
      </c>
    </row>
    <row r="55" spans="2:7">
      <c r="B55" s="124" t="s">
        <v>19</v>
      </c>
      <c r="C55" s="111">
        <v>1548</v>
      </c>
      <c r="D55" s="111">
        <v>45789</v>
      </c>
      <c r="E55" s="114">
        <f t="shared" si="0"/>
        <v>47337</v>
      </c>
      <c r="F55" s="112">
        <f t="shared" si="1"/>
        <v>0.10296113590687234</v>
      </c>
      <c r="G55" s="111">
        <v>459756</v>
      </c>
    </row>
    <row r="56" spans="2:7">
      <c r="B56" s="124" t="s">
        <v>20</v>
      </c>
      <c r="C56" s="111">
        <v>408</v>
      </c>
      <c r="D56" s="111">
        <v>65473</v>
      </c>
      <c r="E56" s="114">
        <f t="shared" si="0"/>
        <v>65881</v>
      </c>
      <c r="F56" s="112">
        <f t="shared" si="1"/>
        <v>0.15628610265668108</v>
      </c>
      <c r="G56" s="111">
        <v>421541</v>
      </c>
    </row>
    <row r="57" spans="2:7">
      <c r="B57" s="124" t="s">
        <v>21</v>
      </c>
      <c r="C57" s="111">
        <v>448</v>
      </c>
      <c r="D57" s="111">
        <v>29268</v>
      </c>
      <c r="E57" s="114">
        <f t="shared" si="0"/>
        <v>29716</v>
      </c>
      <c r="F57" s="112">
        <f t="shared" si="1"/>
        <v>4.6447869628351394E-2</v>
      </c>
      <c r="G57" s="111">
        <v>639771</v>
      </c>
    </row>
    <row r="58" spans="2:7">
      <c r="B58" s="124" t="s">
        <v>22</v>
      </c>
      <c r="C58" s="111">
        <v>840</v>
      </c>
      <c r="D58" s="111">
        <v>28506</v>
      </c>
      <c r="E58" s="114">
        <f t="shared" si="0"/>
        <v>29346</v>
      </c>
      <c r="F58" s="112">
        <f t="shared" si="1"/>
        <v>6.395010558108824E-2</v>
      </c>
      <c r="G58" s="111">
        <v>458889</v>
      </c>
    </row>
    <row r="59" spans="2:7">
      <c r="B59" s="124" t="s">
        <v>23</v>
      </c>
      <c r="C59" s="111">
        <v>24</v>
      </c>
      <c r="D59" s="111">
        <v>4816</v>
      </c>
      <c r="E59" s="114">
        <f t="shared" si="0"/>
        <v>4840</v>
      </c>
      <c r="F59" s="112">
        <f t="shared" si="1"/>
        <v>0.19990913221263062</v>
      </c>
      <c r="G59" s="111">
        <v>24211</v>
      </c>
    </row>
    <row r="60" spans="2:7">
      <c r="B60" s="124" t="s">
        <v>24</v>
      </c>
      <c r="C60" s="111">
        <v>6592</v>
      </c>
      <c r="D60" s="111">
        <v>812954</v>
      </c>
      <c r="E60" s="114">
        <f t="shared" si="0"/>
        <v>819546</v>
      </c>
      <c r="F60" s="112">
        <f t="shared" si="1"/>
        <v>0.21953785255009911</v>
      </c>
      <c r="G60" s="111">
        <v>3733051</v>
      </c>
    </row>
    <row r="61" spans="2:7">
      <c r="B61" s="124" t="s">
        <v>25</v>
      </c>
      <c r="C61" s="111">
        <v>1064</v>
      </c>
      <c r="D61" s="111">
        <v>32932</v>
      </c>
      <c r="E61" s="114">
        <f t="shared" si="0"/>
        <v>33996</v>
      </c>
      <c r="F61" s="112">
        <f t="shared" si="1"/>
        <v>8.0931873531449303E-2</v>
      </c>
      <c r="G61" s="111">
        <v>420057</v>
      </c>
    </row>
    <row r="62" spans="2:7">
      <c r="B62" s="124" t="s">
        <v>26</v>
      </c>
      <c r="C62" s="111">
        <v>420</v>
      </c>
      <c r="D62" s="111">
        <v>29691</v>
      </c>
      <c r="E62" s="114">
        <f t="shared" si="0"/>
        <v>30111</v>
      </c>
      <c r="F62" s="112">
        <f t="shared" si="1"/>
        <v>6.7571934454483035E-2</v>
      </c>
      <c r="G62" s="111">
        <v>445614</v>
      </c>
    </row>
    <row r="63" spans="2:7">
      <c r="B63" s="124" t="s">
        <v>27</v>
      </c>
      <c r="C63" s="111">
        <v>24</v>
      </c>
      <c r="D63" s="111">
        <v>15811</v>
      </c>
      <c r="E63" s="114">
        <f t="shared" si="0"/>
        <v>15835</v>
      </c>
      <c r="F63" s="112">
        <f t="shared" si="1"/>
        <v>2.0369834378517446E-2</v>
      </c>
      <c r="G63" s="111">
        <v>777375</v>
      </c>
    </row>
    <row r="64" spans="2:7">
      <c r="B64" s="124" t="s">
        <v>28</v>
      </c>
      <c r="C64" s="111">
        <v>476</v>
      </c>
      <c r="D64" s="111">
        <v>34920</v>
      </c>
      <c r="E64" s="114">
        <f t="shared" si="0"/>
        <v>35396</v>
      </c>
      <c r="F64" s="112">
        <f t="shared" si="1"/>
        <v>2.5993500890414731E-2</v>
      </c>
      <c r="G64" s="111">
        <v>1361725</v>
      </c>
    </row>
    <row r="65" spans="2:7">
      <c r="B65" s="124" t="s">
        <v>29</v>
      </c>
      <c r="C65" s="111">
        <v>96</v>
      </c>
      <c r="D65" s="111">
        <v>2977</v>
      </c>
      <c r="E65" s="114">
        <f t="shared" si="0"/>
        <v>3073</v>
      </c>
      <c r="F65" s="112">
        <f t="shared" si="1"/>
        <v>2.2468377568180157E-2</v>
      </c>
      <c r="G65" s="111">
        <v>136770</v>
      </c>
    </row>
    <row r="66" spans="2:7">
      <c r="B66" s="124" t="s">
        <v>30</v>
      </c>
      <c r="C66" s="111">
        <v>72</v>
      </c>
      <c r="D66" s="111">
        <v>9694</v>
      </c>
      <c r="E66" s="114">
        <f t="shared" si="0"/>
        <v>9766</v>
      </c>
      <c r="F66" s="112">
        <f t="shared" si="1"/>
        <v>9.5489523139049404E-2</v>
      </c>
      <c r="G66" s="111">
        <v>102273</v>
      </c>
    </row>
    <row r="67" spans="2:7">
      <c r="B67" s="124" t="s">
        <v>31</v>
      </c>
      <c r="C67" s="111">
        <v>16</v>
      </c>
      <c r="D67" s="111">
        <v>7769</v>
      </c>
      <c r="E67" s="114">
        <f t="shared" si="0"/>
        <v>7785</v>
      </c>
      <c r="F67" s="112">
        <f t="shared" si="1"/>
        <v>6.4841498559077809E-2</v>
      </c>
      <c r="G67" s="111">
        <v>120062</v>
      </c>
    </row>
    <row r="68" spans="2:7">
      <c r="B68" s="124" t="s">
        <v>32</v>
      </c>
      <c r="C68" s="111">
        <v>60</v>
      </c>
      <c r="D68" s="111">
        <v>11075</v>
      </c>
      <c r="E68" s="114">
        <f t="shared" si="0"/>
        <v>11135</v>
      </c>
      <c r="F68" s="112">
        <f t="shared" si="1"/>
        <v>0.13746234753839318</v>
      </c>
      <c r="G68" s="111">
        <v>81004</v>
      </c>
    </row>
    <row r="69" spans="2:7">
      <c r="B69" s="124" t="s">
        <v>33</v>
      </c>
      <c r="C69" s="111">
        <v>35084</v>
      </c>
      <c r="D69" s="111">
        <v>1144227</v>
      </c>
      <c r="E69" s="114">
        <f t="shared" si="0"/>
        <v>1179311</v>
      </c>
      <c r="F69" s="112">
        <f t="shared" si="1"/>
        <v>0.42310991678162485</v>
      </c>
      <c r="G69" s="111">
        <v>2787245</v>
      </c>
    </row>
    <row r="70" spans="2:7">
      <c r="B70" s="124" t="s">
        <v>34</v>
      </c>
      <c r="C70" s="111">
        <v>148</v>
      </c>
      <c r="D70" s="111">
        <v>10286</v>
      </c>
      <c r="E70" s="114">
        <f t="shared" si="0"/>
        <v>10434</v>
      </c>
      <c r="F70" s="112">
        <f t="shared" si="1"/>
        <v>8.2875956123559358E-2</v>
      </c>
      <c r="G70" s="111">
        <v>125899</v>
      </c>
    </row>
    <row r="71" spans="2:7">
      <c r="B71" s="124" t="s">
        <v>35</v>
      </c>
      <c r="C71" s="111">
        <v>160</v>
      </c>
      <c r="D71" s="111">
        <v>2864</v>
      </c>
      <c r="E71" s="114">
        <f t="shared" si="0"/>
        <v>3024</v>
      </c>
      <c r="F71" s="112">
        <f t="shared" si="1"/>
        <v>9.0384943016238797E-3</v>
      </c>
      <c r="G71" s="111">
        <v>334569</v>
      </c>
    </row>
    <row r="72" spans="2:7">
      <c r="B72" s="124" t="s">
        <v>36</v>
      </c>
      <c r="C72" s="111">
        <v>184</v>
      </c>
      <c r="D72" s="111">
        <v>11907</v>
      </c>
      <c r="E72" s="114">
        <f t="shared" si="0"/>
        <v>12091</v>
      </c>
      <c r="F72" s="112">
        <f t="shared" si="1"/>
        <v>6.8490279603027143E-2</v>
      </c>
      <c r="G72" s="111">
        <v>176536</v>
      </c>
    </row>
    <row r="73" spans="2:7">
      <c r="B73" s="124" t="s">
        <v>37</v>
      </c>
      <c r="C73" s="111">
        <v>1552</v>
      </c>
      <c r="D73" s="111">
        <v>17521</v>
      </c>
      <c r="E73" s="114">
        <f t="shared" si="0"/>
        <v>19073</v>
      </c>
      <c r="F73" s="112">
        <f t="shared" si="1"/>
        <v>3.622884213205587E-2</v>
      </c>
      <c r="G73" s="111">
        <v>526459</v>
      </c>
    </row>
    <row r="74" spans="2:7">
      <c r="B74" s="124" t="s">
        <v>38</v>
      </c>
      <c r="C74" s="111">
        <v>0</v>
      </c>
      <c r="D74" s="111">
        <v>3558</v>
      </c>
      <c r="E74" s="114">
        <f t="shared" si="0"/>
        <v>3558</v>
      </c>
      <c r="F74" s="112">
        <f t="shared" si="1"/>
        <v>4.0200210152869266E-2</v>
      </c>
      <c r="G74" s="111">
        <v>88507</v>
      </c>
    </row>
    <row r="75" spans="2:7">
      <c r="B75" s="115" t="s">
        <v>39</v>
      </c>
      <c r="C75" s="116">
        <f>SUM(C51:C74)</f>
        <v>52376</v>
      </c>
      <c r="D75" s="116">
        <f>SUM(D51:D74)</f>
        <v>2412521</v>
      </c>
      <c r="E75" s="117">
        <f>SUM(C75:D75)</f>
        <v>2464897</v>
      </c>
      <c r="F75" s="118">
        <f>+E75/G75</f>
        <v>0.16972866998155217</v>
      </c>
      <c r="G75" s="119">
        <f>SUM(G51:G74)</f>
        <v>14522573</v>
      </c>
    </row>
    <row r="77" spans="2:7">
      <c r="B77" s="28"/>
    </row>
    <row r="79" spans="2:7" ht="54.75" customHeight="1">
      <c r="B79" s="298" t="s">
        <v>144</v>
      </c>
      <c r="C79" s="299"/>
      <c r="D79" s="299"/>
      <c r="E79" s="299"/>
      <c r="F79" s="120"/>
      <c r="G79" s="121"/>
    </row>
    <row r="80" spans="2:7" ht="27" customHeight="1">
      <c r="B80" s="296" t="s">
        <v>124</v>
      </c>
      <c r="C80" s="297"/>
      <c r="D80" s="122"/>
      <c r="E80" s="122"/>
      <c r="F80" s="122"/>
      <c r="G80" s="123"/>
    </row>
    <row r="81" spans="2:7" ht="14.25">
      <c r="B81" s="90"/>
      <c r="C81" s="94"/>
      <c r="D81" s="95"/>
      <c r="E81" s="95"/>
      <c r="F81" s="106"/>
      <c r="G81" s="107"/>
    </row>
    <row r="82" spans="2:7" ht="38.25">
      <c r="B82" s="139" t="s">
        <v>14</v>
      </c>
      <c r="C82" s="140" t="s">
        <v>43</v>
      </c>
      <c r="D82" s="140" t="s">
        <v>44</v>
      </c>
      <c r="E82" s="141" t="s">
        <v>39</v>
      </c>
      <c r="F82" s="140" t="s">
        <v>10</v>
      </c>
      <c r="G82" s="141" t="s">
        <v>58</v>
      </c>
    </row>
    <row r="83" spans="2:7">
      <c r="B83" s="124" t="s">
        <v>15</v>
      </c>
      <c r="C83" s="111">
        <v>2624</v>
      </c>
      <c r="D83" s="111">
        <v>75441</v>
      </c>
      <c r="E83" s="114">
        <f t="shared" ref="E83:E107" si="2">SUM(C83:D83)</f>
        <v>78065</v>
      </c>
      <c r="F83" s="112">
        <f t="shared" ref="F83:F107" si="3">+E83/G83</f>
        <v>0.10962230051662133</v>
      </c>
      <c r="G83" s="111">
        <v>712127</v>
      </c>
    </row>
    <row r="84" spans="2:7">
      <c r="B84" s="124" t="s">
        <v>16</v>
      </c>
      <c r="C84" s="111">
        <v>84</v>
      </c>
      <c r="D84" s="111">
        <v>14959</v>
      </c>
      <c r="E84" s="114">
        <f t="shared" si="2"/>
        <v>15043</v>
      </c>
      <c r="F84" s="112">
        <f t="shared" si="3"/>
        <v>8.191525857515479E-2</v>
      </c>
      <c r="G84" s="111">
        <v>183641</v>
      </c>
    </row>
    <row r="85" spans="2:7">
      <c r="B85" s="124" t="s">
        <v>17</v>
      </c>
      <c r="C85" s="111">
        <v>12</v>
      </c>
      <c r="D85" s="111">
        <v>13352</v>
      </c>
      <c r="E85" s="114">
        <f t="shared" si="2"/>
        <v>13364</v>
      </c>
      <c r="F85" s="112">
        <f t="shared" si="3"/>
        <v>5.9347022879067783E-2</v>
      </c>
      <c r="G85" s="111">
        <v>225184</v>
      </c>
    </row>
    <row r="86" spans="2:7">
      <c r="B86" s="124" t="s">
        <v>18</v>
      </c>
      <c r="C86" s="111">
        <v>352</v>
      </c>
      <c r="D86" s="111">
        <v>9395</v>
      </c>
      <c r="E86" s="114">
        <f t="shared" si="2"/>
        <v>9747</v>
      </c>
      <c r="F86" s="112">
        <f t="shared" si="3"/>
        <v>5.924363618681773E-2</v>
      </c>
      <c r="G86" s="111">
        <v>164524</v>
      </c>
    </row>
    <row r="87" spans="2:7">
      <c r="B87" s="124" t="s">
        <v>19</v>
      </c>
      <c r="C87" s="111">
        <v>1308</v>
      </c>
      <c r="D87" s="111">
        <v>52995</v>
      </c>
      <c r="E87" s="114">
        <f t="shared" si="2"/>
        <v>54303</v>
      </c>
      <c r="F87" s="112">
        <f t="shared" si="3"/>
        <v>0.1184152854130459</v>
      </c>
      <c r="G87" s="111">
        <v>458581</v>
      </c>
    </row>
    <row r="88" spans="2:7">
      <c r="B88" s="124" t="s">
        <v>20</v>
      </c>
      <c r="C88" s="111">
        <v>364</v>
      </c>
      <c r="D88" s="111">
        <v>28716</v>
      </c>
      <c r="E88" s="114">
        <f t="shared" si="2"/>
        <v>29080</v>
      </c>
      <c r="F88" s="112">
        <f t="shared" si="3"/>
        <v>7.1064625310052421E-2</v>
      </c>
      <c r="G88" s="111">
        <v>409205</v>
      </c>
    </row>
    <row r="89" spans="2:7">
      <c r="B89" s="124" t="s">
        <v>21</v>
      </c>
      <c r="C89" s="111">
        <v>376</v>
      </c>
      <c r="D89" s="111">
        <v>43193</v>
      </c>
      <c r="E89" s="114">
        <f t="shared" si="2"/>
        <v>43569</v>
      </c>
      <c r="F89" s="112">
        <f t="shared" si="3"/>
        <v>7.2535332026990362E-2</v>
      </c>
      <c r="G89" s="111">
        <v>600659</v>
      </c>
    </row>
    <row r="90" spans="2:7">
      <c r="B90" s="124" t="s">
        <v>22</v>
      </c>
      <c r="C90" s="111">
        <v>668</v>
      </c>
      <c r="D90" s="111">
        <v>34059</v>
      </c>
      <c r="E90" s="114">
        <f t="shared" si="2"/>
        <v>34727</v>
      </c>
      <c r="F90" s="112">
        <f t="shared" si="3"/>
        <v>6.5020633149345058E-2</v>
      </c>
      <c r="G90" s="111">
        <v>534092</v>
      </c>
    </row>
    <row r="91" spans="2:7">
      <c r="B91" s="124" t="s">
        <v>23</v>
      </c>
      <c r="C91" s="111">
        <v>24</v>
      </c>
      <c r="D91" s="111">
        <v>5877</v>
      </c>
      <c r="E91" s="114">
        <f t="shared" si="2"/>
        <v>5901</v>
      </c>
      <c r="F91" s="112">
        <f t="shared" si="3"/>
        <v>0.23487501990128962</v>
      </c>
      <c r="G91" s="111">
        <v>25124</v>
      </c>
    </row>
    <row r="92" spans="2:7">
      <c r="B92" s="124" t="s">
        <v>24</v>
      </c>
      <c r="C92" s="111">
        <v>5128</v>
      </c>
      <c r="D92" s="111">
        <v>842207</v>
      </c>
      <c r="E92" s="114">
        <f t="shared" si="2"/>
        <v>847335</v>
      </c>
      <c r="F92" s="112">
        <f t="shared" si="3"/>
        <v>0.23243422065059691</v>
      </c>
      <c r="G92" s="111">
        <v>3645483</v>
      </c>
    </row>
    <row r="93" spans="2:7">
      <c r="B93" s="124" t="s">
        <v>25</v>
      </c>
      <c r="C93" s="111">
        <v>976</v>
      </c>
      <c r="D93" s="111">
        <v>38357</v>
      </c>
      <c r="E93" s="114">
        <f t="shared" si="2"/>
        <v>39333</v>
      </c>
      <c r="F93" s="112">
        <f t="shared" si="3"/>
        <v>9.8766083104830205E-2</v>
      </c>
      <c r="G93" s="111">
        <v>398244</v>
      </c>
    </row>
    <row r="94" spans="2:7">
      <c r="B94" s="124" t="s">
        <v>26</v>
      </c>
      <c r="C94" s="111">
        <v>272</v>
      </c>
      <c r="D94" s="111">
        <v>39147</v>
      </c>
      <c r="E94" s="114">
        <f t="shared" si="2"/>
        <v>39419</v>
      </c>
      <c r="F94" s="112">
        <f t="shared" si="3"/>
        <v>8.7799521567334726E-2</v>
      </c>
      <c r="G94" s="111">
        <v>448966</v>
      </c>
    </row>
    <row r="95" spans="2:7">
      <c r="B95" s="124" t="s">
        <v>27</v>
      </c>
      <c r="C95" s="111">
        <v>8</v>
      </c>
      <c r="D95" s="111">
        <v>19285</v>
      </c>
      <c r="E95" s="114">
        <f t="shared" si="2"/>
        <v>19293</v>
      </c>
      <c r="F95" s="112">
        <f t="shared" si="3"/>
        <v>2.4794535512102967E-2</v>
      </c>
      <c r="G95" s="111">
        <v>778115</v>
      </c>
    </row>
    <row r="96" spans="2:7">
      <c r="B96" s="124" t="s">
        <v>28</v>
      </c>
      <c r="C96" s="111">
        <v>244</v>
      </c>
      <c r="D96" s="111">
        <v>51915</v>
      </c>
      <c r="E96" s="114">
        <f t="shared" si="2"/>
        <v>52159</v>
      </c>
      <c r="F96" s="112">
        <f t="shared" si="3"/>
        <v>3.8078377549679514E-2</v>
      </c>
      <c r="G96" s="111">
        <v>1369780</v>
      </c>
    </row>
    <row r="97" spans="2:7">
      <c r="B97" s="124" t="s">
        <v>29</v>
      </c>
      <c r="C97" s="111">
        <v>92</v>
      </c>
      <c r="D97" s="111">
        <v>3753</v>
      </c>
      <c r="E97" s="114">
        <f t="shared" si="2"/>
        <v>3845</v>
      </c>
      <c r="F97" s="112">
        <f t="shared" si="3"/>
        <v>2.5990266324185482E-2</v>
      </c>
      <c r="G97" s="111">
        <v>147940</v>
      </c>
    </row>
    <row r="98" spans="2:7">
      <c r="B98" s="124" t="s">
        <v>30</v>
      </c>
      <c r="C98" s="111">
        <v>28</v>
      </c>
      <c r="D98" s="111">
        <v>12264</v>
      </c>
      <c r="E98" s="114">
        <f t="shared" si="2"/>
        <v>12292</v>
      </c>
      <c r="F98" s="112">
        <f t="shared" si="3"/>
        <v>0.11853766261319035</v>
      </c>
      <c r="G98" s="111">
        <v>103697</v>
      </c>
    </row>
    <row r="99" spans="2:7">
      <c r="B99" s="124" t="s">
        <v>31</v>
      </c>
      <c r="C99" s="111">
        <v>4</v>
      </c>
      <c r="D99" s="111">
        <v>9702</v>
      </c>
      <c r="E99" s="114">
        <f t="shared" si="2"/>
        <v>9706</v>
      </c>
      <c r="F99" s="112">
        <f t="shared" si="3"/>
        <v>7.1160444587817825E-2</v>
      </c>
      <c r="G99" s="111">
        <v>136396</v>
      </c>
    </row>
    <row r="100" spans="2:7">
      <c r="B100" s="124" t="s">
        <v>32</v>
      </c>
      <c r="C100" s="111">
        <v>0</v>
      </c>
      <c r="D100" s="111">
        <v>12194</v>
      </c>
      <c r="E100" s="114">
        <f t="shared" si="2"/>
        <v>12194</v>
      </c>
      <c r="F100" s="112">
        <f t="shared" si="3"/>
        <v>0.1452825467932756</v>
      </c>
      <c r="G100" s="111">
        <v>83933</v>
      </c>
    </row>
    <row r="101" spans="2:7">
      <c r="B101" s="124" t="s">
        <v>33</v>
      </c>
      <c r="C101" s="111">
        <v>29484</v>
      </c>
      <c r="D101" s="111">
        <v>1195872</v>
      </c>
      <c r="E101" s="114">
        <f t="shared" si="2"/>
        <v>1225356</v>
      </c>
      <c r="F101" s="112">
        <f t="shared" si="3"/>
        <v>0.47562868577918532</v>
      </c>
      <c r="G101" s="111">
        <v>2576287</v>
      </c>
    </row>
    <row r="102" spans="2:7">
      <c r="B102" s="124" t="s">
        <v>34</v>
      </c>
      <c r="C102" s="111">
        <v>144</v>
      </c>
      <c r="D102" s="111">
        <v>13988</v>
      </c>
      <c r="E102" s="114">
        <f t="shared" si="2"/>
        <v>14132</v>
      </c>
      <c r="F102" s="112">
        <f t="shared" si="3"/>
        <v>4.5780111631945009E-2</v>
      </c>
      <c r="G102" s="111">
        <v>308693</v>
      </c>
    </row>
    <row r="103" spans="2:7">
      <c r="B103" s="124" t="s">
        <v>35</v>
      </c>
      <c r="C103" s="111">
        <v>28</v>
      </c>
      <c r="D103" s="111">
        <v>32707</v>
      </c>
      <c r="E103" s="114">
        <f t="shared" si="2"/>
        <v>32735</v>
      </c>
      <c r="F103" s="112">
        <f t="shared" si="3"/>
        <v>8.8950662069002998E-2</v>
      </c>
      <c r="G103" s="111">
        <v>368013</v>
      </c>
    </row>
    <row r="104" spans="2:7">
      <c r="B104" s="124" t="s">
        <v>36</v>
      </c>
      <c r="C104" s="111">
        <v>140</v>
      </c>
      <c r="D104" s="111">
        <v>12142</v>
      </c>
      <c r="E104" s="114">
        <f t="shared" si="2"/>
        <v>12282</v>
      </c>
      <c r="F104" s="112">
        <f t="shared" si="3"/>
        <v>6.9597443220454233E-2</v>
      </c>
      <c r="G104" s="111">
        <v>176472</v>
      </c>
    </row>
    <row r="105" spans="2:7">
      <c r="B105" s="124" t="s">
        <v>37</v>
      </c>
      <c r="C105" s="111">
        <v>1268</v>
      </c>
      <c r="D105" s="111">
        <v>66071</v>
      </c>
      <c r="E105" s="114">
        <f t="shared" si="2"/>
        <v>67339</v>
      </c>
      <c r="F105" s="112">
        <f t="shared" si="3"/>
        <v>0.13345475372733526</v>
      </c>
      <c r="G105" s="111">
        <v>504583</v>
      </c>
    </row>
    <row r="106" spans="2:7">
      <c r="B106" s="124" t="s">
        <v>38</v>
      </c>
      <c r="C106" s="111">
        <v>0</v>
      </c>
      <c r="D106" s="111">
        <v>4289</v>
      </c>
      <c r="E106" s="114">
        <f t="shared" si="2"/>
        <v>4289</v>
      </c>
      <c r="F106" s="112">
        <f t="shared" si="3"/>
        <v>4.6937926807914553E-2</v>
      </c>
      <c r="G106" s="111">
        <v>91376</v>
      </c>
    </row>
    <row r="107" spans="2:7">
      <c r="B107" s="115" t="s">
        <v>39</v>
      </c>
      <c r="C107" s="116">
        <f>SUM(C83:C106)</f>
        <v>43628</v>
      </c>
      <c r="D107" s="116">
        <f>SUM(D83:D106)</f>
        <v>2631880</v>
      </c>
      <c r="E107" s="117">
        <f t="shared" si="2"/>
        <v>2675508</v>
      </c>
      <c r="F107" s="118">
        <f t="shared" si="3"/>
        <v>0.18514197693395976</v>
      </c>
      <c r="G107" s="119">
        <f>SUM(G83:G106)</f>
        <v>14451115</v>
      </c>
    </row>
    <row r="108" spans="2:7" ht="15.75" customHeight="1"/>
    <row r="109" spans="2:7" ht="15.75" customHeight="1"/>
    <row r="110" spans="2:7" ht="15.75" customHeight="1">
      <c r="B110" s="28"/>
    </row>
    <row r="111" spans="2:7" ht="52.5" customHeight="1">
      <c r="B111" s="298" t="s">
        <v>145</v>
      </c>
      <c r="C111" s="299"/>
      <c r="D111" s="299"/>
      <c r="E111" s="299"/>
      <c r="F111" s="120"/>
      <c r="G111" s="121"/>
    </row>
    <row r="112" spans="2:7" ht="15.75" customHeight="1">
      <c r="B112" s="296" t="s">
        <v>124</v>
      </c>
      <c r="C112" s="297"/>
      <c r="D112" s="122"/>
      <c r="E112" s="122"/>
      <c r="F112" s="122"/>
      <c r="G112" s="123"/>
    </row>
    <row r="113" spans="2:7" ht="14.25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59</v>
      </c>
      <c r="D114" s="109" t="s">
        <v>80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1336</v>
      </c>
      <c r="D115" s="111">
        <v>90207</v>
      </c>
      <c r="E115" s="142">
        <f t="shared" ref="E115:E139" si="4">SUM(C115:D115)</f>
        <v>91543</v>
      </c>
      <c r="F115" s="125">
        <f t="shared" ref="F115:F139" si="5">+E115/G115</f>
        <v>0.12731227478746054</v>
      </c>
      <c r="G115" s="111">
        <v>719043</v>
      </c>
    </row>
    <row r="116" spans="2:7">
      <c r="B116" s="110" t="s">
        <v>16</v>
      </c>
      <c r="C116" s="111">
        <v>84</v>
      </c>
      <c r="D116" s="111">
        <v>18076</v>
      </c>
      <c r="E116" s="142">
        <f t="shared" si="4"/>
        <v>18160</v>
      </c>
      <c r="F116" s="125">
        <f t="shared" si="5"/>
        <v>9.7935058701713318E-2</v>
      </c>
      <c r="G116" s="111">
        <v>185429</v>
      </c>
    </row>
    <row r="117" spans="2:7">
      <c r="B117" s="110" t="s">
        <v>17</v>
      </c>
      <c r="C117" s="111">
        <v>292</v>
      </c>
      <c r="D117" s="111">
        <v>26489</v>
      </c>
      <c r="E117" s="142">
        <f t="shared" si="4"/>
        <v>26781</v>
      </c>
      <c r="F117" s="125">
        <f t="shared" si="5"/>
        <v>0.11778339747113799</v>
      </c>
      <c r="G117" s="111">
        <v>227375</v>
      </c>
    </row>
    <row r="118" spans="2:7">
      <c r="B118" s="110" t="s">
        <v>18</v>
      </c>
      <c r="C118" s="111">
        <v>160</v>
      </c>
      <c r="D118" s="111">
        <v>14296</v>
      </c>
      <c r="E118" s="142">
        <f t="shared" si="4"/>
        <v>14456</v>
      </c>
      <c r="F118" s="125">
        <f t="shared" si="5"/>
        <v>8.7018287324079319E-2</v>
      </c>
      <c r="G118" s="111">
        <v>166126</v>
      </c>
    </row>
    <row r="119" spans="2:7">
      <c r="B119" s="110" t="s">
        <v>19</v>
      </c>
      <c r="C119" s="111">
        <v>580</v>
      </c>
      <c r="D119" s="111">
        <v>69906</v>
      </c>
      <c r="E119" s="142">
        <f t="shared" si="4"/>
        <v>70486</v>
      </c>
      <c r="F119" s="125">
        <f t="shared" si="5"/>
        <v>0.15222541611145546</v>
      </c>
      <c r="G119" s="111">
        <v>463037</v>
      </c>
    </row>
    <row r="120" spans="2:7">
      <c r="B120" s="110" t="s">
        <v>20</v>
      </c>
      <c r="C120" s="111">
        <v>292</v>
      </c>
      <c r="D120" s="111">
        <v>37995</v>
      </c>
      <c r="E120" s="142">
        <f t="shared" si="4"/>
        <v>38287</v>
      </c>
      <c r="F120" s="125">
        <f t="shared" si="5"/>
        <v>9.2663989873687319E-2</v>
      </c>
      <c r="G120" s="111">
        <v>413181</v>
      </c>
    </row>
    <row r="121" spans="2:7">
      <c r="B121" s="110" t="s">
        <v>55</v>
      </c>
      <c r="C121" s="111">
        <v>644</v>
      </c>
      <c r="D121" s="111">
        <v>59179</v>
      </c>
      <c r="E121" s="142">
        <f t="shared" si="4"/>
        <v>59823</v>
      </c>
      <c r="F121" s="125">
        <f t="shared" si="5"/>
        <v>9.8637577020674605E-2</v>
      </c>
      <c r="G121" s="111">
        <v>606493</v>
      </c>
    </row>
    <row r="122" spans="2:7">
      <c r="B122" s="110" t="s">
        <v>22</v>
      </c>
      <c r="C122" s="111">
        <v>556</v>
      </c>
      <c r="D122" s="111">
        <v>38819</v>
      </c>
      <c r="E122" s="142">
        <f t="shared" si="4"/>
        <v>39375</v>
      </c>
      <c r="F122" s="125">
        <f t="shared" si="5"/>
        <v>7.3014018691588786E-2</v>
      </c>
      <c r="G122" s="111">
        <v>539280</v>
      </c>
    </row>
    <row r="123" spans="2:7">
      <c r="B123" s="110" t="s">
        <v>23</v>
      </c>
      <c r="C123" s="111">
        <v>296</v>
      </c>
      <c r="D123" s="111">
        <v>5659</v>
      </c>
      <c r="E123" s="142">
        <f t="shared" si="4"/>
        <v>5955</v>
      </c>
      <c r="F123" s="125">
        <f t="shared" si="5"/>
        <v>0.23468905178529204</v>
      </c>
      <c r="G123" s="111">
        <v>25374</v>
      </c>
    </row>
    <row r="124" spans="2:7">
      <c r="B124" s="110" t="s">
        <v>24</v>
      </c>
      <c r="C124" s="111">
        <v>7860</v>
      </c>
      <c r="D124" s="111">
        <v>868951.0199999999</v>
      </c>
      <c r="E124" s="142">
        <f t="shared" si="4"/>
        <v>876811.0199999999</v>
      </c>
      <c r="F124" s="125">
        <f t="shared" si="5"/>
        <v>0.2382081311953915</v>
      </c>
      <c r="G124" s="111">
        <v>3680861</v>
      </c>
    </row>
    <row r="125" spans="2:7">
      <c r="B125" s="110" t="s">
        <v>25</v>
      </c>
      <c r="C125" s="111">
        <v>888</v>
      </c>
      <c r="D125" s="111">
        <v>46908</v>
      </c>
      <c r="E125" s="142">
        <f t="shared" si="4"/>
        <v>47796</v>
      </c>
      <c r="F125" s="125">
        <f t="shared" si="5"/>
        <v>0.11886181530610722</v>
      </c>
      <c r="G125" s="111">
        <v>402114</v>
      </c>
    </row>
    <row r="126" spans="2:7">
      <c r="B126" s="110" t="s">
        <v>26</v>
      </c>
      <c r="C126" s="111">
        <v>316</v>
      </c>
      <c r="D126" s="111">
        <v>52477</v>
      </c>
      <c r="E126" s="142">
        <f t="shared" si="4"/>
        <v>52793</v>
      </c>
      <c r="F126" s="125">
        <f t="shared" si="5"/>
        <v>0.11645651713549571</v>
      </c>
      <c r="G126" s="111">
        <v>453328</v>
      </c>
    </row>
    <row r="127" spans="2:7">
      <c r="B127" s="110" t="s">
        <v>27</v>
      </c>
      <c r="C127" s="111">
        <v>128</v>
      </c>
      <c r="D127" s="111">
        <v>26308</v>
      </c>
      <c r="E127" s="142">
        <f t="shared" si="4"/>
        <v>26436</v>
      </c>
      <c r="F127" s="125">
        <f t="shared" si="5"/>
        <v>3.3647671862649886E-2</v>
      </c>
      <c r="G127" s="111">
        <v>785671</v>
      </c>
    </row>
    <row r="128" spans="2:7">
      <c r="B128" s="110" t="s">
        <v>28</v>
      </c>
      <c r="C128" s="111">
        <v>672</v>
      </c>
      <c r="D128" s="111">
        <v>81692</v>
      </c>
      <c r="E128" s="142">
        <f t="shared" si="4"/>
        <v>82364</v>
      </c>
      <c r="F128" s="125">
        <f t="shared" si="5"/>
        <v>5.9551275887025815E-2</v>
      </c>
      <c r="G128" s="111">
        <v>1383077</v>
      </c>
    </row>
    <row r="129" spans="2:7">
      <c r="B129" s="110" t="s">
        <v>29</v>
      </c>
      <c r="C129" s="111">
        <v>104</v>
      </c>
      <c r="D129" s="111">
        <v>10901.34</v>
      </c>
      <c r="E129" s="142">
        <f t="shared" si="4"/>
        <v>11005.34</v>
      </c>
      <c r="F129" s="125">
        <f t="shared" si="5"/>
        <v>7.3672957069506828E-2</v>
      </c>
      <c r="G129" s="111">
        <v>149381</v>
      </c>
    </row>
    <row r="130" spans="2:7">
      <c r="B130" s="110" t="s">
        <v>30</v>
      </c>
      <c r="C130" s="111">
        <v>56</v>
      </c>
      <c r="D130" s="111">
        <v>16272</v>
      </c>
      <c r="E130" s="142">
        <f t="shared" si="4"/>
        <v>16328</v>
      </c>
      <c r="F130" s="125">
        <f t="shared" si="5"/>
        <v>0.15593692996781555</v>
      </c>
      <c r="G130" s="111">
        <v>104709</v>
      </c>
    </row>
    <row r="131" spans="2:7">
      <c r="B131" s="113" t="s">
        <v>31</v>
      </c>
      <c r="C131" s="111">
        <v>12</v>
      </c>
      <c r="D131" s="111">
        <v>13112</v>
      </c>
      <c r="E131" s="142">
        <f t="shared" si="4"/>
        <v>13124</v>
      </c>
      <c r="F131" s="125">
        <f t="shared" si="5"/>
        <v>9.5291341441277905E-2</v>
      </c>
      <c r="G131" s="111">
        <v>137725</v>
      </c>
    </row>
    <row r="132" spans="2:7">
      <c r="B132" s="110" t="s">
        <v>32</v>
      </c>
      <c r="C132" s="111">
        <v>48</v>
      </c>
      <c r="D132" s="111">
        <v>18371</v>
      </c>
      <c r="E132" s="142">
        <f t="shared" si="4"/>
        <v>18419</v>
      </c>
      <c r="F132" s="125">
        <f t="shared" si="5"/>
        <v>0.21732564039031066</v>
      </c>
      <c r="G132" s="111">
        <v>84753</v>
      </c>
    </row>
    <row r="133" spans="2:7">
      <c r="B133" s="110" t="s">
        <v>33</v>
      </c>
      <c r="C133" s="111">
        <v>34020</v>
      </c>
      <c r="D133" s="111">
        <v>1262371</v>
      </c>
      <c r="E133" s="142">
        <f t="shared" si="4"/>
        <v>1296391</v>
      </c>
      <c r="F133" s="125">
        <f t="shared" si="5"/>
        <v>0.49836465753529979</v>
      </c>
      <c r="G133" s="111">
        <v>2601290</v>
      </c>
    </row>
    <row r="134" spans="2:7">
      <c r="B134" s="110" t="s">
        <v>34</v>
      </c>
      <c r="C134" s="111">
        <v>84</v>
      </c>
      <c r="D134" s="111">
        <v>24678</v>
      </c>
      <c r="E134" s="142">
        <f t="shared" si="4"/>
        <v>24762</v>
      </c>
      <c r="F134" s="125">
        <f t="shared" si="5"/>
        <v>7.9443300159772079E-2</v>
      </c>
      <c r="G134" s="111">
        <v>311694</v>
      </c>
    </row>
    <row r="135" spans="2:7">
      <c r="B135" s="110" t="s">
        <v>35</v>
      </c>
      <c r="C135" s="111">
        <v>472</v>
      </c>
      <c r="D135" s="111">
        <v>43388</v>
      </c>
      <c r="E135" s="142">
        <f t="shared" si="4"/>
        <v>43860</v>
      </c>
      <c r="F135" s="125">
        <f t="shared" si="5"/>
        <v>0.11803331628945882</v>
      </c>
      <c r="G135" s="111">
        <v>371590</v>
      </c>
    </row>
    <row r="136" spans="2:7">
      <c r="B136" s="110" t="s">
        <v>36</v>
      </c>
      <c r="C136" s="111">
        <v>120</v>
      </c>
      <c r="D136" s="111">
        <v>17783</v>
      </c>
      <c r="E136" s="142">
        <f t="shared" si="4"/>
        <v>17903</v>
      </c>
      <c r="F136" s="125">
        <f t="shared" si="5"/>
        <v>0.10047140692519221</v>
      </c>
      <c r="G136" s="111">
        <v>178190</v>
      </c>
    </row>
    <row r="137" spans="2:7" ht="17.25" customHeight="1">
      <c r="B137" s="110" t="s">
        <v>37</v>
      </c>
      <c r="C137" s="111">
        <v>980</v>
      </c>
      <c r="D137" s="111">
        <v>83792</v>
      </c>
      <c r="E137" s="142">
        <f t="shared" si="4"/>
        <v>84772</v>
      </c>
      <c r="F137" s="125">
        <f t="shared" si="5"/>
        <v>0.16638762672110072</v>
      </c>
      <c r="G137" s="111">
        <v>509485</v>
      </c>
    </row>
    <row r="138" spans="2:7" ht="17.25" customHeight="1">
      <c r="B138" s="110" t="s">
        <v>38</v>
      </c>
      <c r="C138" s="111">
        <v>60</v>
      </c>
      <c r="D138" s="111">
        <v>10058</v>
      </c>
      <c r="E138" s="142">
        <f t="shared" si="4"/>
        <v>10118</v>
      </c>
      <c r="F138" s="125">
        <f t="shared" si="5"/>
        <v>0.10965763149053312</v>
      </c>
      <c r="G138" s="111">
        <v>92269</v>
      </c>
    </row>
    <row r="139" spans="2:7">
      <c r="B139" s="115" t="s">
        <v>39</v>
      </c>
      <c r="C139" s="116">
        <f>SUM(C115:C138)</f>
        <v>50060</v>
      </c>
      <c r="D139" s="116">
        <f>SUM(D115:D138)</f>
        <v>2937688.3600000003</v>
      </c>
      <c r="E139" s="117">
        <f t="shared" si="4"/>
        <v>2987748.3600000003</v>
      </c>
      <c r="F139" s="118">
        <f t="shared" si="5"/>
        <v>0.20430195500205517</v>
      </c>
      <c r="G139" s="119">
        <v>14624179</v>
      </c>
    </row>
    <row r="140" spans="2:7" ht="14.25">
      <c r="B140" s="3"/>
      <c r="C140" s="3"/>
      <c r="D140" s="3"/>
      <c r="E140" s="3"/>
      <c r="F140" s="3"/>
      <c r="G140" s="3"/>
    </row>
    <row r="141" spans="2:7" ht="14.25">
      <c r="B141" s="16"/>
      <c r="C141" s="8"/>
      <c r="D141" s="8"/>
      <c r="E141" s="9"/>
      <c r="F141" s="2"/>
      <c r="G141" s="2"/>
    </row>
    <row r="142" spans="2:7">
      <c r="B142" s="28"/>
    </row>
    <row r="143" spans="2:7" ht="54.75" customHeight="1">
      <c r="B143" s="298" t="s">
        <v>146</v>
      </c>
      <c r="C143" s="299"/>
      <c r="D143" s="299"/>
      <c r="E143" s="299"/>
      <c r="F143" s="120"/>
      <c r="G143" s="121"/>
    </row>
    <row r="144" spans="2:7" ht="14.25">
      <c r="B144" s="296" t="s">
        <v>124</v>
      </c>
      <c r="C144" s="297"/>
      <c r="D144" s="122"/>
      <c r="E144" s="122"/>
      <c r="F144" s="122"/>
      <c r="G144" s="123"/>
    </row>
    <row r="145" spans="2:7" ht="14.25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59</v>
      </c>
      <c r="D146" s="109" t="s">
        <v>80</v>
      </c>
      <c r="E146" s="109" t="s">
        <v>39</v>
      </c>
      <c r="F146" s="109" t="s">
        <v>10</v>
      </c>
      <c r="G146" s="109" t="s">
        <v>78</v>
      </c>
    </row>
    <row r="147" spans="2:7">
      <c r="B147" s="110" t="s">
        <v>15</v>
      </c>
      <c r="C147" s="111">
        <v>28</v>
      </c>
      <c r="D147" s="111">
        <v>114719</v>
      </c>
      <c r="E147" s="142">
        <f t="shared" ref="E147:E171" si="6">SUM(C147:D147)</f>
        <v>114747</v>
      </c>
      <c r="F147" s="125">
        <f t="shared" ref="F147:F171" si="7">+E147/G147</f>
        <v>0.15881366206890823</v>
      </c>
      <c r="G147" s="111">
        <v>722526</v>
      </c>
    </row>
    <row r="148" spans="2:7">
      <c r="B148" s="110" t="s">
        <v>16</v>
      </c>
      <c r="C148" s="111">
        <v>72</v>
      </c>
      <c r="D148" s="111">
        <v>21133</v>
      </c>
      <c r="E148" s="142">
        <f t="shared" si="6"/>
        <v>21205</v>
      </c>
      <c r="F148" s="125">
        <f t="shared" si="7"/>
        <v>0.11380407773347144</v>
      </c>
      <c r="G148" s="111">
        <v>186329</v>
      </c>
    </row>
    <row r="149" spans="2:7">
      <c r="B149" s="110" t="s">
        <v>17</v>
      </c>
      <c r="C149" s="111">
        <v>0</v>
      </c>
      <c r="D149" s="111">
        <v>31414</v>
      </c>
      <c r="E149" s="142">
        <f t="shared" si="6"/>
        <v>31414</v>
      </c>
      <c r="F149" s="125">
        <f t="shared" si="7"/>
        <v>0.13749245003895341</v>
      </c>
      <c r="G149" s="111">
        <v>228478</v>
      </c>
    </row>
    <row r="150" spans="2:7">
      <c r="B150" s="110" t="s">
        <v>18</v>
      </c>
      <c r="C150" s="111">
        <v>120</v>
      </c>
      <c r="D150" s="111">
        <v>17537</v>
      </c>
      <c r="E150" s="142">
        <f t="shared" si="6"/>
        <v>17657</v>
      </c>
      <c r="F150" s="125">
        <f t="shared" si="7"/>
        <v>0.10577297478629151</v>
      </c>
      <c r="G150" s="111">
        <v>166933</v>
      </c>
    </row>
    <row r="151" spans="2:7">
      <c r="B151" s="110" t="s">
        <v>19</v>
      </c>
      <c r="C151" s="111">
        <v>348</v>
      </c>
      <c r="D151" s="111">
        <v>82940</v>
      </c>
      <c r="E151" s="142">
        <f t="shared" si="6"/>
        <v>83288</v>
      </c>
      <c r="F151" s="125">
        <f t="shared" si="7"/>
        <v>0.17900580509412592</v>
      </c>
      <c r="G151" s="111">
        <v>465281</v>
      </c>
    </row>
    <row r="152" spans="2:7">
      <c r="B152" s="110" t="s">
        <v>20</v>
      </c>
      <c r="C152" s="111">
        <v>228</v>
      </c>
      <c r="D152" s="111">
        <v>45373</v>
      </c>
      <c r="E152" s="142">
        <f t="shared" si="6"/>
        <v>45601</v>
      </c>
      <c r="F152" s="125">
        <f t="shared" si="7"/>
        <v>0.10983323056765193</v>
      </c>
      <c r="G152" s="111">
        <v>415184</v>
      </c>
    </row>
    <row r="153" spans="2:7">
      <c r="B153" s="110" t="s">
        <v>55</v>
      </c>
      <c r="C153" s="111">
        <v>4</v>
      </c>
      <c r="D153" s="111">
        <v>90998</v>
      </c>
      <c r="E153" s="142">
        <f t="shared" si="6"/>
        <v>91002</v>
      </c>
      <c r="F153" s="125">
        <f t="shared" si="7"/>
        <v>0.14932289299362847</v>
      </c>
      <c r="G153" s="111">
        <v>609431</v>
      </c>
    </row>
    <row r="154" spans="2:7">
      <c r="B154" s="110" t="s">
        <v>22</v>
      </c>
      <c r="C154" s="111">
        <v>468</v>
      </c>
      <c r="D154" s="111">
        <v>49858</v>
      </c>
      <c r="E154" s="142">
        <f t="shared" si="6"/>
        <v>50326</v>
      </c>
      <c r="F154" s="125">
        <f t="shared" si="7"/>
        <v>9.28707327830402E-2</v>
      </c>
      <c r="G154" s="111">
        <v>541893</v>
      </c>
    </row>
    <row r="155" spans="2:7">
      <c r="B155" s="110" t="s">
        <v>23</v>
      </c>
      <c r="C155" s="111">
        <v>124</v>
      </c>
      <c r="D155" s="111">
        <v>7552</v>
      </c>
      <c r="E155" s="142">
        <f t="shared" si="6"/>
        <v>7676</v>
      </c>
      <c r="F155" s="125">
        <f t="shared" si="7"/>
        <v>0.30101960784313725</v>
      </c>
      <c r="G155" s="111">
        <v>25500</v>
      </c>
    </row>
    <row r="156" spans="2:7">
      <c r="B156" s="110" t="s">
        <v>24</v>
      </c>
      <c r="C156" s="111">
        <v>1376</v>
      </c>
      <c r="D156" s="111">
        <v>987531</v>
      </c>
      <c r="E156" s="142">
        <f t="shared" si="6"/>
        <v>988907</v>
      </c>
      <c r="F156" s="125">
        <f t="shared" si="7"/>
        <v>0.26736769191586834</v>
      </c>
      <c r="G156" s="111">
        <v>3698678</v>
      </c>
    </row>
    <row r="157" spans="2:7">
      <c r="B157" s="110" t="s">
        <v>25</v>
      </c>
      <c r="C157" s="111">
        <v>504</v>
      </c>
      <c r="D157" s="111">
        <v>59259</v>
      </c>
      <c r="E157" s="142">
        <f t="shared" si="6"/>
        <v>59763</v>
      </c>
      <c r="F157" s="125">
        <f t="shared" si="7"/>
        <v>0.14790515340429586</v>
      </c>
      <c r="G157" s="111">
        <v>404063</v>
      </c>
    </row>
    <row r="158" spans="2:7">
      <c r="B158" s="110" t="s">
        <v>26</v>
      </c>
      <c r="C158" s="111">
        <v>516</v>
      </c>
      <c r="D158" s="111">
        <v>71441</v>
      </c>
      <c r="E158" s="142">
        <f t="shared" si="6"/>
        <v>71957</v>
      </c>
      <c r="F158" s="125">
        <f t="shared" si="7"/>
        <v>0.15796498545634158</v>
      </c>
      <c r="G158" s="111">
        <v>455525</v>
      </c>
    </row>
    <row r="159" spans="2:7">
      <c r="B159" s="110" t="s">
        <v>27</v>
      </c>
      <c r="C159" s="111">
        <v>4</v>
      </c>
      <c r="D159" s="111">
        <v>45925</v>
      </c>
      <c r="E159" s="142">
        <f t="shared" si="6"/>
        <v>45929</v>
      </c>
      <c r="F159" s="125">
        <f t="shared" si="7"/>
        <v>5.8176562682082801E-2</v>
      </c>
      <c r="G159" s="111">
        <v>789476</v>
      </c>
    </row>
    <row r="160" spans="2:7">
      <c r="B160" s="110" t="s">
        <v>28</v>
      </c>
      <c r="C160" s="111">
        <v>32</v>
      </c>
      <c r="D160" s="111">
        <v>110658</v>
      </c>
      <c r="E160" s="142">
        <f t="shared" si="6"/>
        <v>110690</v>
      </c>
      <c r="F160" s="125">
        <f t="shared" si="7"/>
        <v>7.9646043169608868E-2</v>
      </c>
      <c r="G160" s="111">
        <v>1389774</v>
      </c>
    </row>
    <row r="161" spans="2:7">
      <c r="B161" s="110" t="s">
        <v>29</v>
      </c>
      <c r="C161" s="111">
        <v>0</v>
      </c>
      <c r="D161" s="111">
        <v>18978</v>
      </c>
      <c r="E161" s="142">
        <f t="shared" si="6"/>
        <v>18978</v>
      </c>
      <c r="F161" s="125">
        <f t="shared" si="7"/>
        <v>0.12642981339977483</v>
      </c>
      <c r="G161" s="111">
        <v>150107</v>
      </c>
    </row>
    <row r="162" spans="2:7">
      <c r="B162" s="110" t="s">
        <v>30</v>
      </c>
      <c r="C162" s="111">
        <v>36</v>
      </c>
      <c r="D162" s="111">
        <v>20032</v>
      </c>
      <c r="E162" s="142">
        <f t="shared" si="6"/>
        <v>20068</v>
      </c>
      <c r="F162" s="125">
        <f t="shared" si="7"/>
        <v>0.19072600956101085</v>
      </c>
      <c r="G162" s="111">
        <v>105219</v>
      </c>
    </row>
    <row r="163" spans="2:7">
      <c r="B163" s="113" t="s">
        <v>31</v>
      </c>
      <c r="C163" s="111">
        <v>16</v>
      </c>
      <c r="D163" s="111">
        <v>17071</v>
      </c>
      <c r="E163" s="142">
        <f t="shared" si="6"/>
        <v>17087</v>
      </c>
      <c r="F163" s="125">
        <f t="shared" si="7"/>
        <v>0.1234654431157195</v>
      </c>
      <c r="G163" s="111">
        <v>138395</v>
      </c>
    </row>
    <row r="164" spans="2:7">
      <c r="B164" s="110" t="s">
        <v>32</v>
      </c>
      <c r="C164" s="111">
        <v>32</v>
      </c>
      <c r="D164" s="111">
        <v>24954</v>
      </c>
      <c r="E164" s="142">
        <f t="shared" si="6"/>
        <v>24986</v>
      </c>
      <c r="F164" s="125">
        <f t="shared" si="7"/>
        <v>0.2933765425575634</v>
      </c>
      <c r="G164" s="111">
        <v>85167</v>
      </c>
    </row>
    <row r="165" spans="2:7">
      <c r="B165" s="110" t="s">
        <v>33</v>
      </c>
      <c r="C165" s="111">
        <v>26036</v>
      </c>
      <c r="D165" s="111">
        <v>1482628</v>
      </c>
      <c r="E165" s="142">
        <f>SUM(C165:D165)</f>
        <v>1508664</v>
      </c>
      <c r="F165" s="125">
        <f t="shared" si="7"/>
        <v>0.57717350011458046</v>
      </c>
      <c r="G165" s="111">
        <v>2613883</v>
      </c>
    </row>
    <row r="166" spans="2:7" ht="13.5" customHeight="1">
      <c r="B166" s="110" t="s">
        <v>34</v>
      </c>
      <c r="C166" s="111">
        <v>0</v>
      </c>
      <c r="D166" s="111">
        <v>34905</v>
      </c>
      <c r="E166" s="142">
        <f t="shared" si="6"/>
        <v>34905</v>
      </c>
      <c r="F166" s="125">
        <f t="shared" si="7"/>
        <v>0.11144422520641367</v>
      </c>
      <c r="G166" s="111">
        <v>313206</v>
      </c>
    </row>
    <row r="167" spans="2:7">
      <c r="B167" s="110" t="s">
        <v>35</v>
      </c>
      <c r="C167" s="111">
        <v>360</v>
      </c>
      <c r="D167" s="111">
        <v>43396</v>
      </c>
      <c r="E167" s="142">
        <f t="shared" si="6"/>
        <v>43756</v>
      </c>
      <c r="F167" s="125">
        <f t="shared" si="7"/>
        <v>0.11718547045858095</v>
      </c>
      <c r="G167" s="111">
        <v>373391</v>
      </c>
    </row>
    <row r="168" spans="2:7">
      <c r="B168" s="110" t="s">
        <v>36</v>
      </c>
      <c r="C168" s="111">
        <v>92</v>
      </c>
      <c r="D168" s="111">
        <v>20632</v>
      </c>
      <c r="E168" s="142">
        <f t="shared" si="6"/>
        <v>20724</v>
      </c>
      <c r="F168" s="125">
        <f t="shared" si="7"/>
        <v>0.11574032704852114</v>
      </c>
      <c r="G168" s="111">
        <v>179056</v>
      </c>
    </row>
    <row r="169" spans="2:7">
      <c r="B169" s="110" t="s">
        <v>37</v>
      </c>
      <c r="C169" s="111">
        <v>816</v>
      </c>
      <c r="D169" s="111">
        <v>103400</v>
      </c>
      <c r="E169" s="142">
        <f t="shared" si="6"/>
        <v>104216</v>
      </c>
      <c r="F169" s="125">
        <f t="shared" si="7"/>
        <v>0.2035651640577083</v>
      </c>
      <c r="G169" s="111">
        <v>511954</v>
      </c>
    </row>
    <row r="170" spans="2:7">
      <c r="B170" s="110" t="s">
        <v>38</v>
      </c>
      <c r="C170" s="111">
        <v>4</v>
      </c>
      <c r="D170" s="111">
        <v>11762</v>
      </c>
      <c r="E170" s="142">
        <f t="shared" si="6"/>
        <v>11766</v>
      </c>
      <c r="F170" s="125">
        <f t="shared" si="7"/>
        <v>0.12690092538665632</v>
      </c>
      <c r="G170" s="111">
        <v>92718</v>
      </c>
    </row>
    <row r="171" spans="2:7">
      <c r="B171" s="115" t="s">
        <v>39</v>
      </c>
      <c r="C171" s="116">
        <f>SUM(C147:C170)</f>
        <v>31216</v>
      </c>
      <c r="D171" s="116">
        <f>SUM(D147:D170)</f>
        <v>3514096</v>
      </c>
      <c r="E171" s="117">
        <f t="shared" si="6"/>
        <v>3545312</v>
      </c>
      <c r="F171" s="118">
        <f t="shared" si="7"/>
        <v>0.24125920642709683</v>
      </c>
      <c r="G171" s="119">
        <v>14695033</v>
      </c>
    </row>
    <row r="175" spans="2:7" ht="53.25" customHeight="1">
      <c r="B175" s="298" t="s">
        <v>147</v>
      </c>
      <c r="C175" s="299"/>
      <c r="D175" s="299"/>
      <c r="E175" s="299"/>
      <c r="F175" s="120"/>
      <c r="G175" s="121"/>
    </row>
    <row r="176" spans="2:7" ht="18.75" customHeight="1">
      <c r="B176" s="296" t="s">
        <v>124</v>
      </c>
      <c r="C176" s="297"/>
      <c r="D176" s="122"/>
      <c r="E176" s="122"/>
      <c r="F176" s="122"/>
      <c r="G176" s="123"/>
    </row>
    <row r="177" spans="2:7" ht="14.25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59</v>
      </c>
      <c r="D178" s="109" t="s">
        <v>80</v>
      </c>
      <c r="E178" s="109" t="s">
        <v>39</v>
      </c>
      <c r="F178" s="109" t="s">
        <v>10</v>
      </c>
      <c r="G178" s="109" t="s">
        <v>82</v>
      </c>
    </row>
    <row r="179" spans="2:7">
      <c r="B179" s="110" t="s">
        <v>15</v>
      </c>
      <c r="C179" s="111">
        <v>8</v>
      </c>
      <c r="D179" s="111">
        <v>130560</v>
      </c>
      <c r="E179" s="142">
        <f t="shared" ref="E179:E196" si="8">SUM(C179:D179)</f>
        <v>130568</v>
      </c>
      <c r="F179" s="125">
        <f t="shared" ref="F179:F203" si="9">+E179/G179</f>
        <v>0.17984250970712645</v>
      </c>
      <c r="G179" s="111">
        <v>726013</v>
      </c>
    </row>
    <row r="180" spans="2:7">
      <c r="B180" s="110" t="s">
        <v>16</v>
      </c>
      <c r="C180" s="111">
        <v>60</v>
      </c>
      <c r="D180" s="111">
        <v>25947</v>
      </c>
      <c r="E180" s="142">
        <f t="shared" si="8"/>
        <v>26007</v>
      </c>
      <c r="F180" s="125">
        <f t="shared" si="9"/>
        <v>0.13890995716315391</v>
      </c>
      <c r="G180" s="111">
        <v>187222</v>
      </c>
    </row>
    <row r="181" spans="2:7">
      <c r="B181" s="110" t="s">
        <v>17</v>
      </c>
      <c r="C181" s="111">
        <v>0</v>
      </c>
      <c r="D181" s="111">
        <v>37984</v>
      </c>
      <c r="E181" s="142">
        <f t="shared" si="8"/>
        <v>37984</v>
      </c>
      <c r="F181" s="125">
        <f t="shared" si="9"/>
        <v>0.16545355548295765</v>
      </c>
      <c r="G181" s="111">
        <v>229575</v>
      </c>
    </row>
    <row r="182" spans="2:7">
      <c r="B182" s="110" t="s">
        <v>18</v>
      </c>
      <c r="C182" s="111">
        <v>116</v>
      </c>
      <c r="D182" s="111">
        <v>20132</v>
      </c>
      <c r="E182" s="142">
        <f t="shared" si="8"/>
        <v>20248</v>
      </c>
      <c r="F182" s="125">
        <f t="shared" si="9"/>
        <v>0.12071638089332984</v>
      </c>
      <c r="G182" s="111">
        <v>167732</v>
      </c>
    </row>
    <row r="183" spans="2:7">
      <c r="B183" s="110" t="s">
        <v>19</v>
      </c>
      <c r="C183" s="111">
        <v>304</v>
      </c>
      <c r="D183" s="111">
        <v>96936</v>
      </c>
      <c r="E183" s="142">
        <f t="shared" si="8"/>
        <v>97240</v>
      </c>
      <c r="F183" s="125">
        <f t="shared" si="9"/>
        <v>0.20798976734834437</v>
      </c>
      <c r="G183" s="111">
        <v>467523</v>
      </c>
    </row>
    <row r="184" spans="2:7">
      <c r="B184" s="110" t="s">
        <v>20</v>
      </c>
      <c r="C184" s="111">
        <v>208</v>
      </c>
      <c r="D184" s="111">
        <v>57543</v>
      </c>
      <c r="E184" s="142">
        <f t="shared" si="8"/>
        <v>57751</v>
      </c>
      <c r="F184" s="125">
        <f t="shared" si="9"/>
        <v>0.13843052466058142</v>
      </c>
      <c r="G184" s="111">
        <v>417184</v>
      </c>
    </row>
    <row r="185" spans="2:7">
      <c r="B185" s="110" t="s">
        <v>55</v>
      </c>
      <c r="C185" s="111">
        <v>4472</v>
      </c>
      <c r="D185" s="111">
        <v>98190</v>
      </c>
      <c r="E185" s="142">
        <f t="shared" si="8"/>
        <v>102662</v>
      </c>
      <c r="F185" s="125">
        <f t="shared" si="9"/>
        <v>0.16764646326089372</v>
      </c>
      <c r="G185" s="111">
        <v>612372</v>
      </c>
    </row>
    <row r="186" spans="2:7">
      <c r="B186" s="110" t="s">
        <v>22</v>
      </c>
      <c r="C186" s="111">
        <v>388</v>
      </c>
      <c r="D186" s="111">
        <v>59749</v>
      </c>
      <c r="E186" s="142">
        <f t="shared" si="8"/>
        <v>60137</v>
      </c>
      <c r="F186" s="125">
        <f t="shared" si="9"/>
        <v>0.11044302460758081</v>
      </c>
      <c r="G186" s="111">
        <v>544507</v>
      </c>
    </row>
    <row r="187" spans="2:7">
      <c r="B187" s="110" t="s">
        <v>23</v>
      </c>
      <c r="C187" s="111">
        <v>12</v>
      </c>
      <c r="D187" s="111">
        <v>7498</v>
      </c>
      <c r="E187" s="142">
        <f t="shared" si="8"/>
        <v>7510</v>
      </c>
      <c r="F187" s="125">
        <f t="shared" si="9"/>
        <v>0.29319903177949558</v>
      </c>
      <c r="G187" s="111">
        <v>25614</v>
      </c>
    </row>
    <row r="188" spans="2:7">
      <c r="B188" s="110" t="s">
        <v>24</v>
      </c>
      <c r="C188" s="111">
        <v>2036</v>
      </c>
      <c r="D188" s="111">
        <v>1067802</v>
      </c>
      <c r="E188" s="142">
        <f t="shared" si="8"/>
        <v>1069838</v>
      </c>
      <c r="F188" s="125">
        <f t="shared" si="9"/>
        <v>0.28785627608251696</v>
      </c>
      <c r="G188" s="111">
        <v>3716570</v>
      </c>
    </row>
    <row r="189" spans="2:7">
      <c r="B189" s="110" t="s">
        <v>25</v>
      </c>
      <c r="C189" s="111">
        <v>408</v>
      </c>
      <c r="D189" s="111">
        <v>69972</v>
      </c>
      <c r="E189" s="142">
        <f t="shared" si="8"/>
        <v>70380</v>
      </c>
      <c r="F189" s="125">
        <f t="shared" si="9"/>
        <v>0.17334548410137682</v>
      </c>
      <c r="G189" s="111">
        <v>406010</v>
      </c>
    </row>
    <row r="190" spans="2:7">
      <c r="B190" s="110" t="s">
        <v>26</v>
      </c>
      <c r="C190" s="111">
        <v>520</v>
      </c>
      <c r="D190" s="111">
        <v>78295</v>
      </c>
      <c r="E190" s="142">
        <f t="shared" si="8"/>
        <v>78815</v>
      </c>
      <c r="F190" s="125">
        <f t="shared" si="9"/>
        <v>0.17219004590132417</v>
      </c>
      <c r="G190" s="111">
        <v>457721</v>
      </c>
    </row>
    <row r="191" spans="2:7">
      <c r="B191" s="110" t="s">
        <v>27</v>
      </c>
      <c r="C191" s="111">
        <v>0</v>
      </c>
      <c r="D191" s="111">
        <v>53723</v>
      </c>
      <c r="E191" s="142">
        <f t="shared" si="8"/>
        <v>53723</v>
      </c>
      <c r="F191" s="125">
        <f t="shared" si="9"/>
        <v>6.7721937051865147E-2</v>
      </c>
      <c r="G191" s="111">
        <v>793288</v>
      </c>
    </row>
    <row r="192" spans="2:7">
      <c r="B192" s="110" t="s">
        <v>28</v>
      </c>
      <c r="C192" s="111">
        <v>232</v>
      </c>
      <c r="D192" s="111">
        <v>128920</v>
      </c>
      <c r="E192" s="142">
        <f t="shared" si="8"/>
        <v>129152</v>
      </c>
      <c r="F192" s="125">
        <f t="shared" si="9"/>
        <v>9.2483231184447304E-2</v>
      </c>
      <c r="G192" s="111">
        <v>1396491</v>
      </c>
    </row>
    <row r="193" spans="2:7">
      <c r="B193" s="110" t="s">
        <v>29</v>
      </c>
      <c r="C193" s="111">
        <v>0</v>
      </c>
      <c r="D193" s="111">
        <v>24841</v>
      </c>
      <c r="E193" s="142">
        <f t="shared" si="8"/>
        <v>24841</v>
      </c>
      <c r="F193" s="125">
        <f t="shared" si="9"/>
        <v>0.16470081219956903</v>
      </c>
      <c r="G193" s="111">
        <v>150825</v>
      </c>
    </row>
    <row r="194" spans="2:7" ht="12" customHeight="1">
      <c r="B194" s="110" t="s">
        <v>30</v>
      </c>
      <c r="C194" s="111">
        <v>0</v>
      </c>
      <c r="D194" s="111">
        <v>24530</v>
      </c>
      <c r="E194" s="142">
        <f t="shared" si="8"/>
        <v>24530</v>
      </c>
      <c r="F194" s="125">
        <f t="shared" si="9"/>
        <v>0.23203019324813892</v>
      </c>
      <c r="G194" s="111">
        <v>105719</v>
      </c>
    </row>
    <row r="195" spans="2:7">
      <c r="B195" s="113" t="s">
        <v>31</v>
      </c>
      <c r="C195" s="111">
        <v>40</v>
      </c>
      <c r="D195" s="111">
        <v>19616</v>
      </c>
      <c r="E195" s="142">
        <f t="shared" si="8"/>
        <v>19656</v>
      </c>
      <c r="F195" s="125">
        <f t="shared" si="9"/>
        <v>0.1413531239212979</v>
      </c>
      <c r="G195" s="111">
        <v>139056</v>
      </c>
    </row>
    <row r="196" spans="2:7">
      <c r="B196" s="110" t="s">
        <v>32</v>
      </c>
      <c r="C196" s="111">
        <v>12</v>
      </c>
      <c r="D196" s="111">
        <v>27780</v>
      </c>
      <c r="E196" s="142">
        <f t="shared" si="8"/>
        <v>27792</v>
      </c>
      <c r="F196" s="125">
        <f t="shared" si="9"/>
        <v>0.32478672431927075</v>
      </c>
      <c r="G196" s="111">
        <v>85570</v>
      </c>
    </row>
    <row r="197" spans="2:7">
      <c r="B197" s="110" t="s">
        <v>33</v>
      </c>
      <c r="C197" s="111">
        <v>23256</v>
      </c>
      <c r="D197" s="111">
        <v>1557994</v>
      </c>
      <c r="E197" s="142">
        <f>SUM(C197:D197)</f>
        <v>1581250</v>
      </c>
      <c r="F197" s="125">
        <f t="shared" si="9"/>
        <v>0.60203120092136952</v>
      </c>
      <c r="G197" s="111">
        <v>2626525</v>
      </c>
    </row>
    <row r="198" spans="2:7">
      <c r="B198" s="110" t="s">
        <v>34</v>
      </c>
      <c r="C198" s="111">
        <v>0</v>
      </c>
      <c r="D198" s="111">
        <v>40221</v>
      </c>
      <c r="E198" s="142">
        <f t="shared" ref="E198:E203" si="10">SUM(C198:D198)</f>
        <v>40221</v>
      </c>
      <c r="F198" s="125">
        <f t="shared" si="9"/>
        <v>0.12780215625029789</v>
      </c>
      <c r="G198" s="111">
        <v>314713</v>
      </c>
    </row>
    <row r="199" spans="2:7">
      <c r="B199" s="110" t="s">
        <v>35</v>
      </c>
      <c r="C199" s="111">
        <v>100</v>
      </c>
      <c r="D199" s="111">
        <v>65560</v>
      </c>
      <c r="E199" s="142">
        <f t="shared" si="10"/>
        <v>65660</v>
      </c>
      <c r="F199" s="125">
        <f t="shared" si="9"/>
        <v>0.17500513074743662</v>
      </c>
      <c r="G199" s="111">
        <v>375189</v>
      </c>
    </row>
    <row r="200" spans="2:7">
      <c r="B200" s="110" t="s">
        <v>36</v>
      </c>
      <c r="C200" s="111">
        <v>80</v>
      </c>
      <c r="D200" s="111">
        <v>23318</v>
      </c>
      <c r="E200" s="142">
        <f t="shared" si="10"/>
        <v>23398</v>
      </c>
      <c r="F200" s="125">
        <f t="shared" si="9"/>
        <v>0.13005174723338503</v>
      </c>
      <c r="G200" s="111">
        <v>179913</v>
      </c>
    </row>
    <row r="201" spans="2:7">
      <c r="B201" s="110" t="s">
        <v>37</v>
      </c>
      <c r="C201" s="111">
        <v>776</v>
      </c>
      <c r="D201" s="111">
        <v>126543</v>
      </c>
      <c r="E201" s="142">
        <f t="shared" si="10"/>
        <v>127319</v>
      </c>
      <c r="F201" s="125">
        <f t="shared" si="9"/>
        <v>0.24749913495146009</v>
      </c>
      <c r="G201" s="111">
        <v>514422</v>
      </c>
    </row>
    <row r="202" spans="2:7">
      <c r="B202" s="110" t="s">
        <v>38</v>
      </c>
      <c r="C202" s="111">
        <v>0</v>
      </c>
      <c r="D202" s="111">
        <v>14044</v>
      </c>
      <c r="E202" s="142">
        <f t="shared" si="10"/>
        <v>14044</v>
      </c>
      <c r="F202" s="125">
        <f t="shared" si="9"/>
        <v>0.15075463191567015</v>
      </c>
      <c r="G202" s="111">
        <v>93158</v>
      </c>
    </row>
    <row r="203" spans="2:7">
      <c r="B203" s="115" t="s">
        <v>39</v>
      </c>
      <c r="C203" s="116">
        <f>SUM(C179:C202)</f>
        <v>33028</v>
      </c>
      <c r="D203" s="116">
        <f>SUM(D179:D202)</f>
        <v>3857698</v>
      </c>
      <c r="E203" s="117">
        <f t="shared" si="10"/>
        <v>3890726</v>
      </c>
      <c r="F203" s="118">
        <f t="shared" si="9"/>
        <v>0.26349351449455222</v>
      </c>
      <c r="G203" s="119">
        <v>14765927</v>
      </c>
    </row>
    <row r="207" spans="2:7" ht="58.5" customHeight="1">
      <c r="B207" s="298" t="s">
        <v>148</v>
      </c>
      <c r="C207" s="299"/>
      <c r="D207" s="299"/>
      <c r="E207" s="299"/>
      <c r="F207" s="120"/>
      <c r="G207" s="121"/>
    </row>
    <row r="208" spans="2:7" ht="14.25">
      <c r="B208" s="296" t="s">
        <v>124</v>
      </c>
      <c r="C208" s="297"/>
      <c r="D208" s="122"/>
      <c r="E208" s="122"/>
      <c r="F208" s="122"/>
      <c r="G208" s="123"/>
    </row>
    <row r="209" spans="2:7" ht="14.25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59</v>
      </c>
      <c r="D210" s="144" t="s">
        <v>80</v>
      </c>
      <c r="E210" s="144" t="s">
        <v>39</v>
      </c>
      <c r="F210" s="144" t="s">
        <v>10</v>
      </c>
      <c r="G210" s="144" t="s">
        <v>85</v>
      </c>
    </row>
    <row r="211" spans="2:7">
      <c r="B211" s="129" t="s">
        <v>15</v>
      </c>
      <c r="C211" s="127">
        <v>1488</v>
      </c>
      <c r="D211" s="127">
        <v>175709</v>
      </c>
      <c r="E211" s="131">
        <f t="shared" ref="E211:E228" si="11">SUM(C211:D211)</f>
        <v>177197</v>
      </c>
      <c r="F211" s="126">
        <f t="shared" ref="F211:F234" si="12">+E211/G211</f>
        <v>0.24289166601556342</v>
      </c>
      <c r="G211" s="127">
        <v>729531</v>
      </c>
    </row>
    <row r="212" spans="2:7">
      <c r="B212" s="129" t="s">
        <v>16</v>
      </c>
      <c r="C212" s="127">
        <v>64</v>
      </c>
      <c r="D212" s="127">
        <v>30061</v>
      </c>
      <c r="E212" s="131">
        <f t="shared" si="11"/>
        <v>30125</v>
      </c>
      <c r="F212" s="126">
        <f t="shared" si="12"/>
        <v>0.16012778329993463</v>
      </c>
      <c r="G212" s="127">
        <v>188131</v>
      </c>
    </row>
    <row r="213" spans="2:7">
      <c r="B213" s="129" t="s">
        <v>17</v>
      </c>
      <c r="C213" s="127">
        <v>264</v>
      </c>
      <c r="D213" s="127">
        <v>43803</v>
      </c>
      <c r="E213" s="131">
        <f t="shared" si="11"/>
        <v>44067</v>
      </c>
      <c r="F213" s="126">
        <f t="shared" si="12"/>
        <v>0.19102258442065109</v>
      </c>
      <c r="G213" s="127">
        <v>230690</v>
      </c>
    </row>
    <row r="214" spans="2:7">
      <c r="B214" s="129" t="s">
        <v>18</v>
      </c>
      <c r="C214" s="127">
        <v>8</v>
      </c>
      <c r="D214" s="127">
        <v>23477</v>
      </c>
      <c r="E214" s="131">
        <f t="shared" si="11"/>
        <v>23485</v>
      </c>
      <c r="F214" s="126">
        <f t="shared" si="12"/>
        <v>0.13933798881024284</v>
      </c>
      <c r="G214" s="127">
        <v>168547</v>
      </c>
    </row>
    <row r="215" spans="2:7">
      <c r="B215" s="129" t="s">
        <v>19</v>
      </c>
      <c r="C215" s="127">
        <v>404</v>
      </c>
      <c r="D215" s="127">
        <v>111588</v>
      </c>
      <c r="E215" s="131">
        <f t="shared" si="11"/>
        <v>111992</v>
      </c>
      <c r="F215" s="126">
        <f t="shared" si="12"/>
        <v>0.23838787200211159</v>
      </c>
      <c r="G215" s="127">
        <v>469789</v>
      </c>
    </row>
    <row r="216" spans="2:7">
      <c r="B216" s="129" t="s">
        <v>20</v>
      </c>
      <c r="C216" s="127">
        <v>208</v>
      </c>
      <c r="D216" s="127">
        <v>71480</v>
      </c>
      <c r="E216" s="131">
        <f t="shared" si="11"/>
        <v>71688</v>
      </c>
      <c r="F216" s="126">
        <f t="shared" si="12"/>
        <v>0.17100859479922806</v>
      </c>
      <c r="G216" s="127">
        <v>419207</v>
      </c>
    </row>
    <row r="217" spans="2:7">
      <c r="B217" s="129" t="s">
        <v>55</v>
      </c>
      <c r="C217" s="127">
        <v>4456</v>
      </c>
      <c r="D217" s="127">
        <v>116083</v>
      </c>
      <c r="E217" s="131">
        <f t="shared" si="11"/>
        <v>120539</v>
      </c>
      <c r="F217" s="126">
        <f t="shared" si="12"/>
        <v>0.19589039537555722</v>
      </c>
      <c r="G217" s="127">
        <v>615339</v>
      </c>
    </row>
    <row r="218" spans="2:7">
      <c r="B218" s="129" t="s">
        <v>22</v>
      </c>
      <c r="C218" s="127">
        <v>388</v>
      </c>
      <c r="D218" s="127">
        <v>71870</v>
      </c>
      <c r="E218" s="131">
        <f t="shared" si="11"/>
        <v>72258</v>
      </c>
      <c r="F218" s="126">
        <f t="shared" si="12"/>
        <v>0.14360497006987671</v>
      </c>
      <c r="G218" s="127">
        <v>503172</v>
      </c>
    </row>
    <row r="219" spans="2:7">
      <c r="B219" s="129" t="s">
        <v>23</v>
      </c>
      <c r="C219" s="127">
        <v>120</v>
      </c>
      <c r="D219" s="127">
        <v>12076</v>
      </c>
      <c r="E219" s="131">
        <f t="shared" si="11"/>
        <v>12196</v>
      </c>
      <c r="F219" s="126">
        <f t="shared" si="12"/>
        <v>0.47379666679616178</v>
      </c>
      <c r="G219" s="127">
        <v>25741</v>
      </c>
    </row>
    <row r="220" spans="2:7">
      <c r="B220" s="129" t="s">
        <v>24</v>
      </c>
      <c r="C220" s="127">
        <v>7276</v>
      </c>
      <c r="D220" s="127">
        <v>1151053</v>
      </c>
      <c r="E220" s="131">
        <f t="shared" si="11"/>
        <v>1158329</v>
      </c>
      <c r="F220" s="126">
        <f t="shared" si="12"/>
        <v>0.31016470208948255</v>
      </c>
      <c r="G220" s="127">
        <v>3734561</v>
      </c>
    </row>
    <row r="221" spans="2:7">
      <c r="B221" s="129" t="s">
        <v>25</v>
      </c>
      <c r="C221" s="127">
        <v>412</v>
      </c>
      <c r="D221" s="127">
        <v>82899</v>
      </c>
      <c r="E221" s="131">
        <f t="shared" si="11"/>
        <v>83311</v>
      </c>
      <c r="F221" s="126">
        <f t="shared" si="12"/>
        <v>0.20420463848540854</v>
      </c>
      <c r="G221" s="127">
        <v>407978</v>
      </c>
    </row>
    <row r="222" spans="2:7">
      <c r="B222" s="129" t="s">
        <v>26</v>
      </c>
      <c r="C222" s="127">
        <v>784</v>
      </c>
      <c r="D222" s="127">
        <v>95073</v>
      </c>
      <c r="E222" s="131">
        <f t="shared" si="11"/>
        <v>95857</v>
      </c>
      <c r="F222" s="126">
        <f t="shared" si="12"/>
        <v>0.20841196677827542</v>
      </c>
      <c r="G222" s="127">
        <v>459940</v>
      </c>
    </row>
    <row r="223" spans="2:7">
      <c r="B223" s="129" t="s">
        <v>27</v>
      </c>
      <c r="C223" s="127">
        <v>40</v>
      </c>
      <c r="D223" s="127">
        <v>64196</v>
      </c>
      <c r="E223" s="131">
        <f t="shared" si="11"/>
        <v>64236</v>
      </c>
      <c r="F223" s="126">
        <f t="shared" si="12"/>
        <v>8.0584095442399611E-2</v>
      </c>
      <c r="G223" s="127">
        <v>797130</v>
      </c>
    </row>
    <row r="224" spans="2:7">
      <c r="B224" s="129" t="s">
        <v>28</v>
      </c>
      <c r="C224" s="127">
        <v>460</v>
      </c>
      <c r="D224" s="127">
        <v>151242</v>
      </c>
      <c r="E224" s="131">
        <f t="shared" si="11"/>
        <v>151702</v>
      </c>
      <c r="F224" s="126">
        <f t="shared" si="12"/>
        <v>0.10810737621797352</v>
      </c>
      <c r="G224" s="127">
        <v>1403253</v>
      </c>
    </row>
    <row r="225" spans="2:7" ht="13.5" customHeight="1">
      <c r="B225" s="129" t="s">
        <v>29</v>
      </c>
      <c r="C225" s="127">
        <v>8</v>
      </c>
      <c r="D225" s="127">
        <v>29621</v>
      </c>
      <c r="E225" s="131">
        <f t="shared" si="11"/>
        <v>29629</v>
      </c>
      <c r="F225" s="126">
        <f t="shared" si="12"/>
        <v>0.19549482379799285</v>
      </c>
      <c r="G225" s="127">
        <v>151559</v>
      </c>
    </row>
    <row r="226" spans="2:7">
      <c r="B226" s="129" t="s">
        <v>30</v>
      </c>
      <c r="C226" s="127">
        <v>40</v>
      </c>
      <c r="D226" s="127">
        <v>27932</v>
      </c>
      <c r="E226" s="131">
        <f t="shared" si="11"/>
        <v>27972</v>
      </c>
      <c r="F226" s="126">
        <f t="shared" si="12"/>
        <v>0.26330553306850912</v>
      </c>
      <c r="G226" s="127">
        <v>106234</v>
      </c>
    </row>
    <row r="227" spans="2:7">
      <c r="B227" s="132" t="s">
        <v>31</v>
      </c>
      <c r="C227" s="127">
        <v>8</v>
      </c>
      <c r="D227" s="127">
        <v>22173</v>
      </c>
      <c r="E227" s="131">
        <f t="shared" si="11"/>
        <v>22181</v>
      </c>
      <c r="F227" s="126">
        <f t="shared" si="12"/>
        <v>0.15873958720980161</v>
      </c>
      <c r="G227" s="127">
        <v>139732</v>
      </c>
    </row>
    <row r="228" spans="2:7">
      <c r="B228" s="129" t="s">
        <v>32</v>
      </c>
      <c r="C228" s="127">
        <v>40</v>
      </c>
      <c r="D228" s="127">
        <v>32628</v>
      </c>
      <c r="E228" s="131">
        <f t="shared" si="11"/>
        <v>32668</v>
      </c>
      <c r="F228" s="126">
        <f t="shared" si="12"/>
        <v>0.37991789456545755</v>
      </c>
      <c r="G228" s="127">
        <v>85987</v>
      </c>
    </row>
    <row r="229" spans="2:7">
      <c r="B229" s="129" t="s">
        <v>33</v>
      </c>
      <c r="C229" s="127">
        <v>27596</v>
      </c>
      <c r="D229" s="127">
        <v>1703688</v>
      </c>
      <c r="E229" s="131">
        <f>SUM(C229:D229)</f>
        <v>1731284</v>
      </c>
      <c r="F229" s="126">
        <f t="shared" si="12"/>
        <v>0.65597823615889428</v>
      </c>
      <c r="G229" s="127">
        <v>2639240</v>
      </c>
    </row>
    <row r="230" spans="2:7">
      <c r="B230" s="129" t="s">
        <v>34</v>
      </c>
      <c r="C230" s="127">
        <v>116</v>
      </c>
      <c r="D230" s="127">
        <v>46795</v>
      </c>
      <c r="E230" s="131">
        <f t="shared" ref="E230:E235" si="13">SUM(C230:D230)</f>
        <v>46911</v>
      </c>
      <c r="F230" s="126">
        <f t="shared" si="12"/>
        <v>0.14834033752952672</v>
      </c>
      <c r="G230" s="127">
        <v>316239</v>
      </c>
    </row>
    <row r="231" spans="2:7">
      <c r="B231" s="129" t="s">
        <v>35</v>
      </c>
      <c r="C231" s="127">
        <v>48</v>
      </c>
      <c r="D231" s="127">
        <v>72150</v>
      </c>
      <c r="E231" s="131">
        <f t="shared" si="13"/>
        <v>72198</v>
      </c>
      <c r="F231" s="126">
        <f t="shared" si="12"/>
        <v>0.17149942633990609</v>
      </c>
      <c r="G231" s="127">
        <v>420981</v>
      </c>
    </row>
    <row r="232" spans="2:7">
      <c r="B232" s="129" t="s">
        <v>36</v>
      </c>
      <c r="C232" s="127">
        <v>716</v>
      </c>
      <c r="D232" s="127">
        <v>26028</v>
      </c>
      <c r="E232" s="131">
        <f t="shared" si="13"/>
        <v>26744</v>
      </c>
      <c r="F232" s="126">
        <f t="shared" si="12"/>
        <v>0.14793099061326312</v>
      </c>
      <c r="G232" s="127">
        <v>180787</v>
      </c>
    </row>
    <row r="233" spans="2:7">
      <c r="B233" s="129" t="s">
        <v>37</v>
      </c>
      <c r="C233" s="127">
        <v>60</v>
      </c>
      <c r="D233" s="127">
        <v>139086</v>
      </c>
      <c r="E233" s="131">
        <f t="shared" si="13"/>
        <v>139146</v>
      </c>
      <c r="F233" s="126">
        <f t="shared" si="12"/>
        <v>0.26918493526994713</v>
      </c>
      <c r="G233" s="127">
        <v>516916</v>
      </c>
    </row>
    <row r="234" spans="2:7">
      <c r="B234" s="129" t="s">
        <v>38</v>
      </c>
      <c r="C234" s="127">
        <v>36</v>
      </c>
      <c r="D234" s="127">
        <v>16638</v>
      </c>
      <c r="E234" s="131">
        <f t="shared" si="13"/>
        <v>16674</v>
      </c>
      <c r="F234" s="126">
        <f t="shared" si="12"/>
        <v>0.17811818997564416</v>
      </c>
      <c r="G234" s="127">
        <v>93612</v>
      </c>
    </row>
    <row r="235" spans="2:7">
      <c r="B235" s="145" t="s">
        <v>39</v>
      </c>
      <c r="C235" s="146">
        <f>SUM(C211:C234)</f>
        <v>45040</v>
      </c>
      <c r="D235" s="146">
        <f>SUM(D211:D234)</f>
        <v>4317349</v>
      </c>
      <c r="E235" s="147">
        <f t="shared" si="13"/>
        <v>4362389</v>
      </c>
      <c r="F235" s="148">
        <f>+E235/G235</f>
        <v>0.29467047943380759</v>
      </c>
      <c r="G235" s="149">
        <f>SUM(G211:G234)</f>
        <v>14804296</v>
      </c>
    </row>
    <row r="236" spans="2:7">
      <c r="B236" s="304" t="s">
        <v>106</v>
      </c>
      <c r="C236" s="305"/>
      <c r="D236" s="305"/>
      <c r="E236" s="305"/>
      <c r="F236" s="305"/>
      <c r="G236" s="305"/>
    </row>
    <row r="240" spans="2:7" ht="50.25" customHeight="1">
      <c r="B240" s="298" t="s">
        <v>149</v>
      </c>
      <c r="C240" s="299"/>
      <c r="D240" s="299"/>
      <c r="E240" s="299"/>
      <c r="F240" s="120"/>
      <c r="G240" s="121"/>
    </row>
    <row r="241" spans="2:7" ht="14.25">
      <c r="B241" s="296" t="s">
        <v>124</v>
      </c>
      <c r="C241" s="297"/>
      <c r="D241" s="122"/>
      <c r="E241" s="122"/>
      <c r="F241" s="122"/>
      <c r="G241" s="123"/>
    </row>
    <row r="242" spans="2:7" ht="14.25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59</v>
      </c>
      <c r="D243" s="144" t="s">
        <v>80</v>
      </c>
      <c r="E243" s="144" t="s">
        <v>39</v>
      </c>
      <c r="F243" s="144" t="s">
        <v>10</v>
      </c>
      <c r="G243" s="144" t="s">
        <v>114</v>
      </c>
    </row>
    <row r="244" spans="2:7">
      <c r="B244" s="129" t="s">
        <v>15</v>
      </c>
      <c r="C244" s="127">
        <v>1280</v>
      </c>
      <c r="D244" s="127">
        <v>200616</v>
      </c>
      <c r="E244" s="131">
        <f t="shared" ref="E244:E261" si="14">SUM(C244:D244)</f>
        <v>201896</v>
      </c>
      <c r="F244" s="126">
        <f t="shared" ref="F244:F267" si="15">+E244/G244</f>
        <v>0.27541387927929895</v>
      </c>
      <c r="G244" s="127">
        <v>733064</v>
      </c>
    </row>
    <row r="245" spans="2:7">
      <c r="B245" s="129" t="s">
        <v>16</v>
      </c>
      <c r="C245" s="127">
        <v>64</v>
      </c>
      <c r="D245" s="127">
        <v>34306</v>
      </c>
      <c r="E245" s="131">
        <f t="shared" si="14"/>
        <v>34370</v>
      </c>
      <c r="F245" s="126">
        <f t="shared" si="15"/>
        <v>0.18180952582467574</v>
      </c>
      <c r="G245" s="127">
        <v>189044</v>
      </c>
    </row>
    <row r="246" spans="2:7">
      <c r="B246" s="129" t="s">
        <v>17</v>
      </c>
      <c r="C246" s="127">
        <v>200</v>
      </c>
      <c r="D246" s="127">
        <v>46302</v>
      </c>
      <c r="E246" s="131">
        <f t="shared" si="14"/>
        <v>46502</v>
      </c>
      <c r="F246" s="126">
        <f t="shared" si="15"/>
        <v>0.2006056736609608</v>
      </c>
      <c r="G246" s="127">
        <v>231808</v>
      </c>
    </row>
    <row r="247" spans="2:7">
      <c r="B247" s="129" t="s">
        <v>18</v>
      </c>
      <c r="C247" s="127">
        <v>108</v>
      </c>
      <c r="D247" s="127">
        <v>25860</v>
      </c>
      <c r="E247" s="131">
        <f t="shared" si="14"/>
        <v>25968</v>
      </c>
      <c r="F247" s="126">
        <f t="shared" si="15"/>
        <v>0.15332656290593041</v>
      </c>
      <c r="G247" s="127">
        <v>169364</v>
      </c>
    </row>
    <row r="248" spans="2:7">
      <c r="B248" s="129" t="s">
        <v>19</v>
      </c>
      <c r="C248" s="127">
        <v>244</v>
      </c>
      <c r="D248" s="127">
        <v>126090</v>
      </c>
      <c r="E248" s="131">
        <f t="shared" si="14"/>
        <v>126334</v>
      </c>
      <c r="F248" s="126">
        <f t="shared" si="15"/>
        <v>0.26762049213665945</v>
      </c>
      <c r="G248" s="127">
        <v>472064</v>
      </c>
    </row>
    <row r="249" spans="2:7">
      <c r="B249" s="129" t="s">
        <v>20</v>
      </c>
      <c r="C249" s="127">
        <v>168</v>
      </c>
      <c r="D249" s="127">
        <v>78854</v>
      </c>
      <c r="E249" s="131">
        <f t="shared" si="14"/>
        <v>79022</v>
      </c>
      <c r="F249" s="126">
        <f t="shared" si="15"/>
        <v>0.18759466145029652</v>
      </c>
      <c r="G249" s="127">
        <v>421238</v>
      </c>
    </row>
    <row r="250" spans="2:7">
      <c r="B250" s="129" t="s">
        <v>55</v>
      </c>
      <c r="C250" s="127">
        <v>388</v>
      </c>
      <c r="D250" s="127">
        <v>127025</v>
      </c>
      <c r="E250" s="131">
        <f t="shared" si="14"/>
        <v>127413</v>
      </c>
      <c r="F250" s="126">
        <f t="shared" si="15"/>
        <v>0.20606287025671133</v>
      </c>
      <c r="G250" s="127">
        <v>618321</v>
      </c>
    </row>
    <row r="251" spans="2:7">
      <c r="B251" s="129" t="s">
        <v>22</v>
      </c>
      <c r="C251" s="127">
        <v>312</v>
      </c>
      <c r="D251" s="127">
        <v>82256</v>
      </c>
      <c r="E251" s="131">
        <f t="shared" si="14"/>
        <v>82568</v>
      </c>
      <c r="F251" s="126">
        <f t="shared" si="15"/>
        <v>0.1633040551097785</v>
      </c>
      <c r="G251" s="127">
        <v>505609</v>
      </c>
    </row>
    <row r="252" spans="2:7">
      <c r="B252" s="129" t="s">
        <v>23</v>
      </c>
      <c r="C252" s="127">
        <v>180</v>
      </c>
      <c r="D252" s="127">
        <v>16418</v>
      </c>
      <c r="E252" s="131">
        <f t="shared" si="14"/>
        <v>16598</v>
      </c>
      <c r="F252" s="126">
        <f t="shared" si="15"/>
        <v>0.64161737987552669</v>
      </c>
      <c r="G252" s="127">
        <v>25869</v>
      </c>
    </row>
    <row r="253" spans="2:7">
      <c r="B253" s="129" t="s">
        <v>24</v>
      </c>
      <c r="C253" s="127">
        <v>6884</v>
      </c>
      <c r="D253" s="127">
        <v>1267606</v>
      </c>
      <c r="E253" s="131">
        <f t="shared" si="14"/>
        <v>1274490</v>
      </c>
      <c r="F253" s="126">
        <f t="shared" si="15"/>
        <v>0.33962508507348699</v>
      </c>
      <c r="G253" s="127">
        <v>3752638</v>
      </c>
    </row>
    <row r="254" spans="2:7">
      <c r="B254" s="129" t="s">
        <v>25</v>
      </c>
      <c r="C254" s="127">
        <v>368</v>
      </c>
      <c r="D254" s="127">
        <v>94720</v>
      </c>
      <c r="E254" s="131">
        <f t="shared" si="14"/>
        <v>95088</v>
      </c>
      <c r="F254" s="126">
        <f t="shared" si="15"/>
        <v>0.23194740886194826</v>
      </c>
      <c r="G254" s="127">
        <v>409955</v>
      </c>
    </row>
    <row r="255" spans="2:7">
      <c r="B255" s="129" t="s">
        <v>26</v>
      </c>
      <c r="C255" s="127">
        <v>804</v>
      </c>
      <c r="D255" s="127">
        <v>106887</v>
      </c>
      <c r="E255" s="131">
        <f t="shared" si="14"/>
        <v>107691</v>
      </c>
      <c r="F255" s="126">
        <f t="shared" si="15"/>
        <v>0.23301216654513826</v>
      </c>
      <c r="G255" s="127">
        <v>462169</v>
      </c>
    </row>
    <row r="256" spans="2:7">
      <c r="B256" s="129" t="s">
        <v>27</v>
      </c>
      <c r="C256" s="127">
        <v>68</v>
      </c>
      <c r="D256" s="127">
        <v>71663</v>
      </c>
      <c r="E256" s="131">
        <f t="shared" si="14"/>
        <v>71731</v>
      </c>
      <c r="F256" s="126">
        <f t="shared" si="15"/>
        <v>8.955281644862427E-2</v>
      </c>
      <c r="G256" s="127">
        <v>800991</v>
      </c>
    </row>
    <row r="257" spans="2:7">
      <c r="B257" s="129" t="s">
        <v>28</v>
      </c>
      <c r="C257" s="127">
        <v>484</v>
      </c>
      <c r="D257" s="127">
        <v>169631</v>
      </c>
      <c r="E257" s="131">
        <f t="shared" si="14"/>
        <v>170115</v>
      </c>
      <c r="F257" s="126">
        <f t="shared" si="15"/>
        <v>0.12064500023403492</v>
      </c>
      <c r="G257" s="127">
        <v>1410046</v>
      </c>
    </row>
    <row r="258" spans="2:7" ht="15.75" customHeight="1">
      <c r="B258" s="129" t="s">
        <v>29</v>
      </c>
      <c r="C258" s="127">
        <v>8</v>
      </c>
      <c r="D258" s="127">
        <v>29928</v>
      </c>
      <c r="E258" s="131">
        <f t="shared" si="14"/>
        <v>29936</v>
      </c>
      <c r="F258" s="126">
        <f t="shared" si="15"/>
        <v>0.19656716613917816</v>
      </c>
      <c r="G258" s="127">
        <v>152294</v>
      </c>
    </row>
    <row r="259" spans="2:7">
      <c r="B259" s="129" t="s">
        <v>30</v>
      </c>
      <c r="C259" s="127">
        <v>32</v>
      </c>
      <c r="D259" s="127">
        <v>31321</v>
      </c>
      <c r="E259" s="131">
        <f t="shared" si="14"/>
        <v>31353</v>
      </c>
      <c r="F259" s="126">
        <f t="shared" si="15"/>
        <v>0.29370491803278687</v>
      </c>
      <c r="G259" s="127">
        <v>106750</v>
      </c>
    </row>
    <row r="260" spans="2:7">
      <c r="B260" s="132" t="s">
        <v>31</v>
      </c>
      <c r="C260" s="127">
        <v>12</v>
      </c>
      <c r="D260" s="127">
        <v>27544</v>
      </c>
      <c r="E260" s="131">
        <f t="shared" si="14"/>
        <v>27556</v>
      </c>
      <c r="F260" s="126">
        <f t="shared" si="15"/>
        <v>0.19625103267526992</v>
      </c>
      <c r="G260" s="127">
        <v>140412</v>
      </c>
    </row>
    <row r="261" spans="2:7">
      <c r="B261" s="129" t="s">
        <v>32</v>
      </c>
      <c r="C261" s="127">
        <v>40</v>
      </c>
      <c r="D261" s="127">
        <v>36683</v>
      </c>
      <c r="E261" s="131">
        <f t="shared" si="14"/>
        <v>36723</v>
      </c>
      <c r="F261" s="126">
        <f t="shared" si="15"/>
        <v>0.42501012672877725</v>
      </c>
      <c r="G261" s="127">
        <v>86405</v>
      </c>
    </row>
    <row r="262" spans="2:7">
      <c r="B262" s="129" t="s">
        <v>33</v>
      </c>
      <c r="C262" s="127">
        <v>30464</v>
      </c>
      <c r="D262" s="127">
        <v>1808940</v>
      </c>
      <c r="E262" s="131">
        <f>SUM(C262:D262)</f>
        <v>1839404</v>
      </c>
      <c r="F262" s="126">
        <f t="shared" si="15"/>
        <v>0.69358680581610144</v>
      </c>
      <c r="G262" s="127">
        <v>2652017</v>
      </c>
    </row>
    <row r="263" spans="2:7">
      <c r="B263" s="129" t="s">
        <v>34</v>
      </c>
      <c r="C263" s="127">
        <v>152</v>
      </c>
      <c r="D263" s="127">
        <v>52614</v>
      </c>
      <c r="E263" s="131">
        <f t="shared" ref="E263:E268" si="16">SUM(C263:D263)</f>
        <v>52766</v>
      </c>
      <c r="F263" s="126">
        <f t="shared" si="15"/>
        <v>0.16604934969301985</v>
      </c>
      <c r="G263" s="127">
        <v>317773</v>
      </c>
    </row>
    <row r="264" spans="2:7">
      <c r="B264" s="129" t="s">
        <v>35</v>
      </c>
      <c r="C264" s="127">
        <v>360</v>
      </c>
      <c r="D264" s="127">
        <v>85767</v>
      </c>
      <c r="E264" s="131">
        <f t="shared" si="16"/>
        <v>86127</v>
      </c>
      <c r="F264" s="126">
        <f t="shared" si="15"/>
        <v>0.20359982128546811</v>
      </c>
      <c r="G264" s="127">
        <v>423021</v>
      </c>
    </row>
    <row r="265" spans="2:7">
      <c r="B265" s="129" t="s">
        <v>36</v>
      </c>
      <c r="C265" s="127">
        <v>128</v>
      </c>
      <c r="D265" s="127">
        <v>30684</v>
      </c>
      <c r="E265" s="131">
        <f t="shared" si="16"/>
        <v>30812</v>
      </c>
      <c r="F265" s="126">
        <f t="shared" si="15"/>
        <v>0.16960889549445407</v>
      </c>
      <c r="G265" s="127">
        <v>181665</v>
      </c>
    </row>
    <row r="266" spans="2:7">
      <c r="B266" s="129" t="s">
        <v>37</v>
      </c>
      <c r="C266" s="127">
        <v>664</v>
      </c>
      <c r="D266" s="127">
        <v>152285</v>
      </c>
      <c r="E266" s="131">
        <f t="shared" si="16"/>
        <v>152949</v>
      </c>
      <c r="F266" s="126">
        <f t="shared" si="15"/>
        <v>0.29446112972161259</v>
      </c>
      <c r="G266" s="127">
        <v>519420</v>
      </c>
    </row>
    <row r="267" spans="2:7">
      <c r="B267" s="129" t="s">
        <v>38</v>
      </c>
      <c r="C267" s="127">
        <v>40</v>
      </c>
      <c r="D267" s="127">
        <v>20407</v>
      </c>
      <c r="E267" s="131">
        <f t="shared" si="16"/>
        <v>20447</v>
      </c>
      <c r="F267" s="126">
        <f t="shared" si="15"/>
        <v>0.21736172384101032</v>
      </c>
      <c r="G267" s="127">
        <v>94069</v>
      </c>
    </row>
    <row r="268" spans="2:7">
      <c r="B268" s="145" t="s">
        <v>39</v>
      </c>
      <c r="C268" s="146">
        <f>SUM(C244:C267)</f>
        <v>43452</v>
      </c>
      <c r="D268" s="146">
        <f>SUM(D244:D267)</f>
        <v>4724407</v>
      </c>
      <c r="E268" s="147">
        <f t="shared" si="16"/>
        <v>4767859</v>
      </c>
      <c r="F268" s="148">
        <f>+E268/G268</f>
        <v>0.32050666018822527</v>
      </c>
      <c r="G268" s="149">
        <f>SUM(G244:G267)</f>
        <v>14876006</v>
      </c>
    </row>
    <row r="269" spans="2:7">
      <c r="B269" s="304" t="s">
        <v>106</v>
      </c>
      <c r="C269" s="305"/>
      <c r="D269" s="305"/>
      <c r="E269" s="305"/>
      <c r="F269" s="305"/>
      <c r="G269" s="305"/>
    </row>
    <row r="273" spans="2:7" ht="58.5" customHeight="1">
      <c r="B273" s="298" t="s">
        <v>150</v>
      </c>
      <c r="C273" s="299"/>
      <c r="D273" s="299"/>
      <c r="E273" s="299"/>
      <c r="F273" s="120"/>
      <c r="G273" s="121"/>
    </row>
    <row r="274" spans="2:7" ht="14.25">
      <c r="B274" s="296" t="s">
        <v>124</v>
      </c>
      <c r="C274" s="297"/>
      <c r="D274" s="122"/>
      <c r="E274" s="122"/>
      <c r="F274" s="122"/>
      <c r="G274" s="123"/>
    </row>
    <row r="275" spans="2:7" ht="14.25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59</v>
      </c>
      <c r="D276" s="144" t="s">
        <v>80</v>
      </c>
      <c r="E276" s="144" t="s">
        <v>39</v>
      </c>
      <c r="F276" s="144" t="s">
        <v>10</v>
      </c>
      <c r="G276" s="144" t="s">
        <v>115</v>
      </c>
    </row>
    <row r="277" spans="2:7">
      <c r="B277" s="129" t="s">
        <v>15</v>
      </c>
      <c r="C277" s="127">
        <v>1556</v>
      </c>
      <c r="D277" s="127">
        <v>233081</v>
      </c>
      <c r="E277" s="131">
        <f t="shared" ref="E277:E294" si="17">SUM(C277:D277)</f>
        <v>234637</v>
      </c>
      <c r="F277" s="126">
        <f t="shared" ref="F277:F300" si="18">+E277/G277</f>
        <v>0.31853540262716329</v>
      </c>
      <c r="G277" s="127">
        <v>736612</v>
      </c>
    </row>
    <row r="278" spans="2:7">
      <c r="B278" s="129" t="s">
        <v>16</v>
      </c>
      <c r="C278" s="127">
        <v>68</v>
      </c>
      <c r="D278" s="127">
        <v>36224</v>
      </c>
      <c r="E278" s="131">
        <f t="shared" si="17"/>
        <v>36292</v>
      </c>
      <c r="F278" s="126">
        <f t="shared" si="18"/>
        <v>0.19104773034748873</v>
      </c>
      <c r="G278" s="127">
        <v>189963</v>
      </c>
    </row>
    <row r="279" spans="2:7">
      <c r="B279" s="129" t="s">
        <v>17</v>
      </c>
      <c r="C279" s="127">
        <v>216</v>
      </c>
      <c r="D279" s="127">
        <v>49262</v>
      </c>
      <c r="E279" s="131">
        <f t="shared" si="17"/>
        <v>49478</v>
      </c>
      <c r="F279" s="126">
        <f t="shared" si="18"/>
        <v>0.21241301146681663</v>
      </c>
      <c r="G279" s="127">
        <v>232933</v>
      </c>
    </row>
    <row r="280" spans="2:7">
      <c r="B280" s="129" t="s">
        <v>18</v>
      </c>
      <c r="C280" s="127">
        <v>100</v>
      </c>
      <c r="D280" s="127">
        <v>28318</v>
      </c>
      <c r="E280" s="131">
        <f t="shared" si="17"/>
        <v>28418</v>
      </c>
      <c r="F280" s="126">
        <f t="shared" si="18"/>
        <v>0.16698102675292473</v>
      </c>
      <c r="G280" s="127">
        <v>170187</v>
      </c>
    </row>
    <row r="281" spans="2:7">
      <c r="B281" s="129" t="s">
        <v>19</v>
      </c>
      <c r="C281" s="127">
        <v>232</v>
      </c>
      <c r="D281" s="127">
        <v>134688</v>
      </c>
      <c r="E281" s="131">
        <f t="shared" si="17"/>
        <v>134920</v>
      </c>
      <c r="F281" s="126">
        <f t="shared" si="18"/>
        <v>0.28442952822054463</v>
      </c>
      <c r="G281" s="127">
        <v>474353</v>
      </c>
    </row>
    <row r="282" spans="2:7">
      <c r="B282" s="129" t="s">
        <v>20</v>
      </c>
      <c r="C282" s="127">
        <v>164</v>
      </c>
      <c r="D282" s="127">
        <v>84481</v>
      </c>
      <c r="E282" s="131">
        <f t="shared" si="17"/>
        <v>84645</v>
      </c>
      <c r="F282" s="126">
        <f t="shared" si="18"/>
        <v>0.19997401247401247</v>
      </c>
      <c r="G282" s="127">
        <v>423280</v>
      </c>
    </row>
    <row r="283" spans="2:7">
      <c r="B283" s="129" t="s">
        <v>55</v>
      </c>
      <c r="C283" s="127">
        <v>440</v>
      </c>
      <c r="D283" s="127">
        <v>149473</v>
      </c>
      <c r="E283" s="131">
        <f t="shared" si="17"/>
        <v>149913</v>
      </c>
      <c r="F283" s="126">
        <f t="shared" si="18"/>
        <v>0.24128301862498311</v>
      </c>
      <c r="G283" s="127">
        <v>621316</v>
      </c>
    </row>
    <row r="284" spans="2:7">
      <c r="B284" s="129" t="s">
        <v>22</v>
      </c>
      <c r="C284" s="127">
        <v>260</v>
      </c>
      <c r="D284" s="127">
        <v>89717</v>
      </c>
      <c r="E284" s="131">
        <f t="shared" si="17"/>
        <v>89977</v>
      </c>
      <c r="F284" s="126">
        <f t="shared" si="18"/>
        <v>0.17709951009626834</v>
      </c>
      <c r="G284" s="127">
        <v>508059</v>
      </c>
    </row>
    <row r="285" spans="2:7" ht="15.75" customHeight="1">
      <c r="B285" s="129" t="s">
        <v>23</v>
      </c>
      <c r="C285" s="127">
        <v>184</v>
      </c>
      <c r="D285" s="127">
        <v>18693</v>
      </c>
      <c r="E285" s="131">
        <f t="shared" si="17"/>
        <v>18877</v>
      </c>
      <c r="F285" s="126">
        <f t="shared" si="18"/>
        <v>0.72612224487440857</v>
      </c>
      <c r="G285" s="127">
        <v>25997</v>
      </c>
    </row>
    <row r="286" spans="2:7">
      <c r="B286" s="129" t="s">
        <v>24</v>
      </c>
      <c r="C286" s="127">
        <v>7256</v>
      </c>
      <c r="D286" s="127">
        <v>1429986</v>
      </c>
      <c r="E286" s="131">
        <f t="shared" si="17"/>
        <v>1437242</v>
      </c>
      <c r="F286" s="126">
        <f t="shared" si="18"/>
        <v>0.38115011577109703</v>
      </c>
      <c r="G286" s="127">
        <v>3770803</v>
      </c>
    </row>
    <row r="287" spans="2:7">
      <c r="B287" s="129" t="s">
        <v>25</v>
      </c>
      <c r="C287" s="127">
        <v>340</v>
      </c>
      <c r="D287" s="127">
        <v>106151</v>
      </c>
      <c r="E287" s="131">
        <f t="shared" si="17"/>
        <v>106491</v>
      </c>
      <c r="F287" s="126">
        <f t="shared" si="18"/>
        <v>0.25850906557460618</v>
      </c>
      <c r="G287" s="127">
        <v>411943</v>
      </c>
    </row>
    <row r="288" spans="2:7">
      <c r="B288" s="129" t="s">
        <v>26</v>
      </c>
      <c r="C288" s="127">
        <v>932</v>
      </c>
      <c r="D288" s="127">
        <v>116957</v>
      </c>
      <c r="E288" s="131">
        <f t="shared" si="17"/>
        <v>117889</v>
      </c>
      <c r="F288" s="126">
        <f t="shared" si="18"/>
        <v>0.25384790959673392</v>
      </c>
      <c r="G288" s="127">
        <v>464408</v>
      </c>
    </row>
    <row r="289" spans="2:7">
      <c r="B289" s="129" t="s">
        <v>27</v>
      </c>
      <c r="C289" s="127">
        <v>128</v>
      </c>
      <c r="D289" s="127">
        <v>79423</v>
      </c>
      <c r="E289" s="131">
        <f t="shared" si="17"/>
        <v>79551</v>
      </c>
      <c r="F289" s="126">
        <f t="shared" si="18"/>
        <v>9.8837202078847608E-2</v>
      </c>
      <c r="G289" s="127">
        <v>804869</v>
      </c>
    </row>
    <row r="290" spans="2:7">
      <c r="B290" s="129" t="s">
        <v>28</v>
      </c>
      <c r="C290" s="127">
        <v>576</v>
      </c>
      <c r="D290" s="127">
        <v>182429</v>
      </c>
      <c r="E290" s="131">
        <f t="shared" si="17"/>
        <v>183005</v>
      </c>
      <c r="F290" s="126">
        <f t="shared" si="18"/>
        <v>0.12916109689358404</v>
      </c>
      <c r="G290" s="127">
        <v>1416874</v>
      </c>
    </row>
    <row r="291" spans="2:7">
      <c r="B291" s="129" t="s">
        <v>29</v>
      </c>
      <c r="C291" s="127">
        <v>8</v>
      </c>
      <c r="D291" s="127">
        <v>31788</v>
      </c>
      <c r="E291" s="131">
        <f t="shared" si="17"/>
        <v>31796</v>
      </c>
      <c r="F291" s="126">
        <f t="shared" si="18"/>
        <v>0.20776810685067565</v>
      </c>
      <c r="G291" s="127">
        <v>153036</v>
      </c>
    </row>
    <row r="292" spans="2:7">
      <c r="B292" s="129" t="s">
        <v>30</v>
      </c>
      <c r="C292" s="127">
        <v>32</v>
      </c>
      <c r="D292" s="127">
        <v>34969</v>
      </c>
      <c r="E292" s="131">
        <f t="shared" si="17"/>
        <v>35001</v>
      </c>
      <c r="F292" s="126">
        <f t="shared" si="18"/>
        <v>0.32629184573362296</v>
      </c>
      <c r="G292" s="127">
        <v>107269</v>
      </c>
    </row>
    <row r="293" spans="2:7">
      <c r="B293" s="132" t="s">
        <v>31</v>
      </c>
      <c r="C293" s="127">
        <v>20</v>
      </c>
      <c r="D293" s="127">
        <v>28791</v>
      </c>
      <c r="E293" s="131">
        <f t="shared" si="17"/>
        <v>28811</v>
      </c>
      <c r="F293" s="126">
        <f t="shared" si="18"/>
        <v>0.20419720186542306</v>
      </c>
      <c r="G293" s="127">
        <v>141094</v>
      </c>
    </row>
    <row r="294" spans="2:7">
      <c r="B294" s="129" t="s">
        <v>32</v>
      </c>
      <c r="C294" s="127">
        <v>32</v>
      </c>
      <c r="D294" s="127">
        <v>37785</v>
      </c>
      <c r="E294" s="131">
        <f t="shared" si="17"/>
        <v>37817</v>
      </c>
      <c r="F294" s="126">
        <f t="shared" si="18"/>
        <v>0.43554424315017221</v>
      </c>
      <c r="G294" s="127">
        <v>86827</v>
      </c>
    </row>
    <row r="295" spans="2:7">
      <c r="B295" s="129" t="s">
        <v>33</v>
      </c>
      <c r="C295" s="127">
        <v>30528</v>
      </c>
      <c r="D295" s="127">
        <v>2069983</v>
      </c>
      <c r="E295" s="131">
        <f>SUM(C295:D295)</f>
        <v>2100511</v>
      </c>
      <c r="F295" s="126">
        <f t="shared" si="18"/>
        <v>0.7882280141636383</v>
      </c>
      <c r="G295" s="127">
        <v>2664852</v>
      </c>
    </row>
    <row r="296" spans="2:7">
      <c r="B296" s="129" t="s">
        <v>34</v>
      </c>
      <c r="C296" s="127">
        <v>176</v>
      </c>
      <c r="D296" s="127">
        <v>52478</v>
      </c>
      <c r="E296" s="131">
        <f t="shared" ref="E296:E301" si="19">SUM(C296:D296)</f>
        <v>52654</v>
      </c>
      <c r="F296" s="126">
        <f t="shared" si="18"/>
        <v>0.16489724847642132</v>
      </c>
      <c r="G296" s="127">
        <v>319314</v>
      </c>
    </row>
    <row r="297" spans="2:7">
      <c r="B297" s="129" t="s">
        <v>35</v>
      </c>
      <c r="C297" s="127">
        <v>356</v>
      </c>
      <c r="D297" s="127">
        <v>96251</v>
      </c>
      <c r="E297" s="131">
        <f t="shared" si="19"/>
        <v>96607</v>
      </c>
      <c r="F297" s="126">
        <f t="shared" si="18"/>
        <v>0.22727208567019233</v>
      </c>
      <c r="G297" s="127">
        <v>425072</v>
      </c>
    </row>
    <row r="298" spans="2:7">
      <c r="B298" s="129" t="s">
        <v>36</v>
      </c>
      <c r="C298" s="127">
        <v>128</v>
      </c>
      <c r="D298" s="127">
        <v>34070</v>
      </c>
      <c r="E298" s="131">
        <f t="shared" si="19"/>
        <v>34198</v>
      </c>
      <c r="F298" s="126">
        <f t="shared" si="18"/>
        <v>0.18733805540490941</v>
      </c>
      <c r="G298" s="127">
        <v>182547</v>
      </c>
    </row>
    <row r="299" spans="2:7">
      <c r="B299" s="129" t="s">
        <v>37</v>
      </c>
      <c r="C299" s="127">
        <v>636</v>
      </c>
      <c r="D299" s="127">
        <v>161093</v>
      </c>
      <c r="E299" s="131">
        <f t="shared" si="19"/>
        <v>161729</v>
      </c>
      <c r="F299" s="126">
        <f t="shared" si="18"/>
        <v>0.30986425512755422</v>
      </c>
      <c r="G299" s="127">
        <v>521935</v>
      </c>
    </row>
    <row r="300" spans="2:7">
      <c r="B300" s="129" t="s">
        <v>38</v>
      </c>
      <c r="C300" s="127">
        <v>52</v>
      </c>
      <c r="D300" s="127">
        <v>22160</v>
      </c>
      <c r="E300" s="131">
        <f t="shared" si="19"/>
        <v>22212</v>
      </c>
      <c r="F300" s="126">
        <f t="shared" si="18"/>
        <v>0.23498545358370801</v>
      </c>
      <c r="G300" s="127">
        <v>94525</v>
      </c>
    </row>
    <row r="301" spans="2:7">
      <c r="B301" s="145" t="s">
        <v>39</v>
      </c>
      <c r="C301" s="146">
        <f>SUM(C277:C300)</f>
        <v>44420</v>
      </c>
      <c r="D301" s="146">
        <f>SUM(D277:D300)</f>
        <v>5308251</v>
      </c>
      <c r="E301" s="147">
        <f t="shared" si="19"/>
        <v>5352671</v>
      </c>
      <c r="F301" s="148">
        <f>+E301/G301</f>
        <v>0.35808446951137768</v>
      </c>
      <c r="G301" s="149">
        <f>SUM(G277:G300)</f>
        <v>14948068</v>
      </c>
    </row>
    <row r="302" spans="2:7">
      <c r="B302" s="304" t="s">
        <v>106</v>
      </c>
      <c r="C302" s="305"/>
      <c r="D302" s="305"/>
      <c r="E302" s="305"/>
      <c r="F302" s="305"/>
      <c r="G302" s="305"/>
    </row>
    <row r="306" spans="2:32" ht="54.75" customHeight="1">
      <c r="B306" s="298" t="s">
        <v>166</v>
      </c>
      <c r="C306" s="299"/>
      <c r="D306" s="299"/>
      <c r="E306" s="299"/>
      <c r="F306" s="120"/>
      <c r="G306" s="121"/>
      <c r="AA306" s="20"/>
      <c r="AB306" s="20"/>
      <c r="AC306" s="20"/>
      <c r="AD306" s="20"/>
      <c r="AE306" s="20"/>
      <c r="AF306" s="20"/>
    </row>
    <row r="307" spans="2:32" ht="14.25">
      <c r="B307" s="296" t="s">
        <v>124</v>
      </c>
      <c r="C307" s="297"/>
      <c r="D307" s="122"/>
      <c r="E307" s="122"/>
      <c r="F307" s="122"/>
      <c r="G307" s="123"/>
      <c r="AA307" s="20"/>
      <c r="AB307" s="20"/>
      <c r="AC307" s="20"/>
      <c r="AD307" s="20"/>
      <c r="AE307" s="20"/>
      <c r="AF307" s="20"/>
    </row>
    <row r="308" spans="2:32" ht="14.25">
      <c r="B308" s="90"/>
      <c r="C308" s="94"/>
      <c r="D308" s="95"/>
      <c r="E308" s="95"/>
      <c r="F308" s="106"/>
      <c r="G308" s="107"/>
      <c r="AA308" s="20"/>
      <c r="AB308" s="20"/>
      <c r="AC308" s="20"/>
      <c r="AD308" s="20"/>
      <c r="AE308" s="20"/>
      <c r="AF308" s="20"/>
    </row>
    <row r="309" spans="2:32" ht="38.25">
      <c r="B309" s="143" t="s">
        <v>14</v>
      </c>
      <c r="C309" s="144" t="s">
        <v>59</v>
      </c>
      <c r="D309" s="144" t="s">
        <v>80</v>
      </c>
      <c r="E309" s="144" t="s">
        <v>39</v>
      </c>
      <c r="F309" s="144" t="s">
        <v>10</v>
      </c>
      <c r="G309" s="144" t="s">
        <v>121</v>
      </c>
    </row>
    <row r="310" spans="2:32">
      <c r="B310" s="129" t="s">
        <v>15</v>
      </c>
      <c r="C310" s="127">
        <v>1280</v>
      </c>
      <c r="D310" s="127">
        <v>256716</v>
      </c>
      <c r="E310" s="131">
        <f t="shared" ref="E310:E327" si="20">SUM(C310:D310)</f>
        <v>257996</v>
      </c>
      <c r="F310" s="126">
        <f t="shared" ref="F310:F333" si="21">+E310/G310</f>
        <v>0.33451625994650253</v>
      </c>
      <c r="G310" s="127">
        <v>771251</v>
      </c>
    </row>
    <row r="311" spans="2:32">
      <c r="B311" s="129" t="s">
        <v>16</v>
      </c>
      <c r="C311" s="127">
        <v>52</v>
      </c>
      <c r="D311" s="127">
        <v>42246</v>
      </c>
      <c r="E311" s="131">
        <f t="shared" si="20"/>
        <v>42298</v>
      </c>
      <c r="F311" s="126">
        <f t="shared" si="21"/>
        <v>0.2155685571003384</v>
      </c>
      <c r="G311" s="127">
        <v>196216</v>
      </c>
    </row>
    <row r="312" spans="2:32">
      <c r="B312" s="129" t="s">
        <v>17</v>
      </c>
      <c r="C312" s="127">
        <v>216</v>
      </c>
      <c r="D312" s="127">
        <v>55704</v>
      </c>
      <c r="E312" s="131">
        <f t="shared" si="20"/>
        <v>55920</v>
      </c>
      <c r="F312" s="126">
        <f t="shared" si="21"/>
        <v>0.22741876448818577</v>
      </c>
      <c r="G312" s="127">
        <v>245890</v>
      </c>
    </row>
    <row r="313" spans="2:32">
      <c r="B313" s="129" t="s">
        <v>18</v>
      </c>
      <c r="C313" s="127">
        <v>72</v>
      </c>
      <c r="D313" s="127">
        <v>35154</v>
      </c>
      <c r="E313" s="131">
        <f t="shared" si="20"/>
        <v>35226</v>
      </c>
      <c r="F313" s="126">
        <f t="shared" si="21"/>
        <v>0.2007717166420637</v>
      </c>
      <c r="G313" s="127">
        <v>175453</v>
      </c>
    </row>
    <row r="314" spans="2:32">
      <c r="B314" s="129" t="s">
        <v>19</v>
      </c>
      <c r="C314" s="127">
        <v>200</v>
      </c>
      <c r="D314" s="127">
        <v>165216</v>
      </c>
      <c r="E314" s="131">
        <f t="shared" si="20"/>
        <v>165416</v>
      </c>
      <c r="F314" s="126">
        <f t="shared" si="21"/>
        <v>0.33900333642109404</v>
      </c>
      <c r="G314" s="127">
        <v>487948</v>
      </c>
    </row>
    <row r="315" spans="2:32">
      <c r="B315" s="129" t="s">
        <v>20</v>
      </c>
      <c r="C315" s="127">
        <v>132</v>
      </c>
      <c r="D315" s="127">
        <v>108693</v>
      </c>
      <c r="E315" s="131">
        <f t="shared" si="20"/>
        <v>108825</v>
      </c>
      <c r="F315" s="126">
        <f t="shared" si="21"/>
        <v>0.24762838789539193</v>
      </c>
      <c r="G315" s="127">
        <v>439469</v>
      </c>
    </row>
    <row r="316" spans="2:32">
      <c r="B316" s="129" t="s">
        <v>55</v>
      </c>
      <c r="C316" s="127">
        <v>443</v>
      </c>
      <c r="D316" s="127">
        <v>165871</v>
      </c>
      <c r="E316" s="131">
        <f t="shared" si="20"/>
        <v>166314</v>
      </c>
      <c r="F316" s="126">
        <f t="shared" si="21"/>
        <v>0.2573126015316779</v>
      </c>
      <c r="G316" s="127">
        <v>646350</v>
      </c>
    </row>
    <row r="317" spans="2:32">
      <c r="B317" s="129" t="s">
        <v>22</v>
      </c>
      <c r="C317" s="127">
        <v>232</v>
      </c>
      <c r="D317" s="127">
        <v>106061</v>
      </c>
      <c r="E317" s="131">
        <f t="shared" si="20"/>
        <v>106293</v>
      </c>
      <c r="F317" s="126">
        <f t="shared" si="21"/>
        <v>0.18524753872939356</v>
      </c>
      <c r="G317" s="127">
        <v>573789</v>
      </c>
    </row>
    <row r="318" spans="2:32">
      <c r="B318" s="129" t="s">
        <v>23</v>
      </c>
      <c r="C318" s="127">
        <v>152</v>
      </c>
      <c r="D318" s="127">
        <v>20111</v>
      </c>
      <c r="E318" s="131">
        <f t="shared" si="20"/>
        <v>20263</v>
      </c>
      <c r="F318" s="126">
        <f t="shared" si="21"/>
        <v>0.73782907912464046</v>
      </c>
      <c r="G318" s="127">
        <v>27463</v>
      </c>
    </row>
    <row r="319" spans="2:32">
      <c r="B319" s="129" t="s">
        <v>24</v>
      </c>
      <c r="C319" s="127">
        <v>4872</v>
      </c>
      <c r="D319" s="127">
        <v>1558278</v>
      </c>
      <c r="E319" s="131">
        <f t="shared" si="20"/>
        <v>1563150</v>
      </c>
      <c r="F319" s="126">
        <f t="shared" si="21"/>
        <v>0.39903037011301712</v>
      </c>
      <c r="G319" s="127">
        <v>3917371</v>
      </c>
    </row>
    <row r="320" spans="2:32">
      <c r="B320" s="129" t="s">
        <v>25</v>
      </c>
      <c r="C320" s="127">
        <v>312</v>
      </c>
      <c r="D320" s="127">
        <v>127291</v>
      </c>
      <c r="E320" s="131">
        <f t="shared" si="20"/>
        <v>127603</v>
      </c>
      <c r="F320" s="126">
        <f t="shared" si="21"/>
        <v>0.29827514066053767</v>
      </c>
      <c r="G320" s="127">
        <v>427803</v>
      </c>
    </row>
    <row r="321" spans="2:7">
      <c r="B321" s="129" t="s">
        <v>26</v>
      </c>
      <c r="C321" s="127">
        <v>1168</v>
      </c>
      <c r="D321" s="127">
        <v>135566</v>
      </c>
      <c r="E321" s="131">
        <f t="shared" si="20"/>
        <v>136734</v>
      </c>
      <c r="F321" s="126">
        <f t="shared" si="21"/>
        <v>0.28465197614264448</v>
      </c>
      <c r="G321" s="127">
        <v>480355</v>
      </c>
    </row>
    <row r="322" spans="2:7">
      <c r="B322" s="129" t="s">
        <v>27</v>
      </c>
      <c r="C322" s="127">
        <v>124</v>
      </c>
      <c r="D322" s="127">
        <v>96530</v>
      </c>
      <c r="E322" s="131">
        <f t="shared" si="20"/>
        <v>96654</v>
      </c>
      <c r="F322" s="126">
        <f t="shared" si="21"/>
        <v>0.11606242254820023</v>
      </c>
      <c r="G322" s="127">
        <v>832776</v>
      </c>
    </row>
    <row r="323" spans="2:7">
      <c r="B323" s="129" t="s">
        <v>28</v>
      </c>
      <c r="C323" s="127">
        <v>588</v>
      </c>
      <c r="D323" s="127">
        <v>230963</v>
      </c>
      <c r="E323" s="131">
        <f t="shared" si="20"/>
        <v>231551</v>
      </c>
      <c r="F323" s="126">
        <f t="shared" si="21"/>
        <v>0.15906691223295183</v>
      </c>
      <c r="G323" s="127">
        <v>1455683</v>
      </c>
    </row>
    <row r="324" spans="2:7">
      <c r="B324" s="129" t="s">
        <v>29</v>
      </c>
      <c r="C324" s="127">
        <v>8</v>
      </c>
      <c r="D324" s="127">
        <v>41701</v>
      </c>
      <c r="E324" s="131">
        <f t="shared" si="20"/>
        <v>41709</v>
      </c>
      <c r="F324" s="126">
        <f t="shared" si="21"/>
        <v>0.25580967451103054</v>
      </c>
      <c r="G324" s="127">
        <v>163047</v>
      </c>
    </row>
    <row r="325" spans="2:7">
      <c r="B325" s="129" t="s">
        <v>30</v>
      </c>
      <c r="C325" s="127">
        <v>24</v>
      </c>
      <c r="D325" s="127">
        <v>43429</v>
      </c>
      <c r="E325" s="131">
        <f t="shared" si="20"/>
        <v>43453</v>
      </c>
      <c r="F325" s="126">
        <f t="shared" si="21"/>
        <v>0.38517041173602801</v>
      </c>
      <c r="G325" s="127">
        <v>112815</v>
      </c>
    </row>
    <row r="326" spans="2:7">
      <c r="B326" s="132" t="s">
        <v>31</v>
      </c>
      <c r="C326" s="127">
        <v>12</v>
      </c>
      <c r="D326" s="127">
        <v>38087</v>
      </c>
      <c r="E326" s="131">
        <f t="shared" si="20"/>
        <v>38099</v>
      </c>
      <c r="F326" s="126">
        <f t="shared" si="21"/>
        <v>0.26442948362021101</v>
      </c>
      <c r="G326" s="127">
        <v>144080</v>
      </c>
    </row>
    <row r="327" spans="2:7">
      <c r="B327" s="129" t="s">
        <v>32</v>
      </c>
      <c r="C327" s="127">
        <v>32</v>
      </c>
      <c r="D327" s="127">
        <v>45566</v>
      </c>
      <c r="E327" s="131">
        <f t="shared" si="20"/>
        <v>45598</v>
      </c>
      <c r="F327" s="126">
        <f t="shared" si="21"/>
        <v>0.49365581153646282</v>
      </c>
      <c r="G327" s="127">
        <v>92368</v>
      </c>
    </row>
    <row r="328" spans="2:7">
      <c r="B328" s="129" t="s">
        <v>33</v>
      </c>
      <c r="C328" s="127">
        <v>24392</v>
      </c>
      <c r="D328" s="127">
        <v>2243255</v>
      </c>
      <c r="E328" s="131">
        <f>SUM(C328:D328)</f>
        <v>2267647</v>
      </c>
      <c r="F328" s="126">
        <f t="shared" si="21"/>
        <v>0.81179585525875364</v>
      </c>
      <c r="G328" s="127">
        <v>2793371</v>
      </c>
    </row>
    <row r="329" spans="2:7">
      <c r="B329" s="129" t="s">
        <v>34</v>
      </c>
      <c r="C329" s="127">
        <v>40</v>
      </c>
      <c r="D329" s="127">
        <v>59115</v>
      </c>
      <c r="E329" s="131">
        <f t="shared" ref="E329:E334" si="22">SUM(C329:D329)</f>
        <v>59155</v>
      </c>
      <c r="F329" s="126">
        <f t="shared" si="21"/>
        <v>0.17589478723435889</v>
      </c>
      <c r="G329" s="127">
        <v>336309</v>
      </c>
    </row>
    <row r="330" spans="2:7">
      <c r="B330" s="129" t="s">
        <v>35</v>
      </c>
      <c r="C330" s="127">
        <v>320</v>
      </c>
      <c r="D330" s="127">
        <v>118997</v>
      </c>
      <c r="E330" s="131">
        <f t="shared" si="22"/>
        <v>119317</v>
      </c>
      <c r="F330" s="126">
        <f t="shared" si="21"/>
        <v>0.30045880800572122</v>
      </c>
      <c r="G330" s="127">
        <v>397116</v>
      </c>
    </row>
    <row r="331" spans="2:7">
      <c r="B331" s="129" t="s">
        <v>36</v>
      </c>
      <c r="C331" s="127">
        <v>60</v>
      </c>
      <c r="D331" s="127">
        <v>40062</v>
      </c>
      <c r="E331" s="131">
        <f t="shared" si="22"/>
        <v>40122</v>
      </c>
      <c r="F331" s="126">
        <f t="shared" si="21"/>
        <v>0.20884692262846674</v>
      </c>
      <c r="G331" s="127">
        <v>192112</v>
      </c>
    </row>
    <row r="332" spans="2:7">
      <c r="B332" s="129" t="s">
        <v>37</v>
      </c>
      <c r="C332" s="127">
        <v>564</v>
      </c>
      <c r="D332" s="127">
        <v>214049</v>
      </c>
      <c r="E332" s="131">
        <f t="shared" si="22"/>
        <v>214613</v>
      </c>
      <c r="F332" s="126">
        <f t="shared" si="21"/>
        <v>0.39814223910833413</v>
      </c>
      <c r="G332" s="127">
        <v>539036</v>
      </c>
    </row>
    <row r="333" spans="2:7">
      <c r="B333" s="129" t="s">
        <v>38</v>
      </c>
      <c r="C333" s="127">
        <v>484</v>
      </c>
      <c r="D333" s="127">
        <v>24880</v>
      </c>
      <c r="E333" s="131">
        <f t="shared" si="22"/>
        <v>25364</v>
      </c>
      <c r="F333" s="126">
        <f t="shared" si="21"/>
        <v>0.25162948045119493</v>
      </c>
      <c r="G333" s="127">
        <v>100799</v>
      </c>
    </row>
    <row r="334" spans="2:7">
      <c r="B334" s="145" t="s">
        <v>39</v>
      </c>
      <c r="C334" s="146">
        <f>SUM(C310:C333)</f>
        <v>35779</v>
      </c>
      <c r="D334" s="146">
        <f>SUM(D310:D333)</f>
        <v>5973541</v>
      </c>
      <c r="E334" s="147">
        <f t="shared" si="22"/>
        <v>6009320</v>
      </c>
      <c r="F334" s="148">
        <f>+E334/G334</f>
        <v>0.38647953195312584</v>
      </c>
      <c r="G334" s="149">
        <f>SUM(G310:G333)</f>
        <v>15548870</v>
      </c>
    </row>
    <row r="335" spans="2:7" ht="15">
      <c r="B335" s="300" t="s">
        <v>106</v>
      </c>
      <c r="C335" s="301"/>
      <c r="D335" s="301"/>
      <c r="E335" s="301"/>
      <c r="F335" s="301"/>
      <c r="G335" s="301"/>
    </row>
    <row r="339" spans="2:7" ht="52.5" customHeight="1">
      <c r="B339" s="298" t="s">
        <v>167</v>
      </c>
      <c r="C339" s="299"/>
      <c r="D339" s="299"/>
      <c r="E339" s="299"/>
      <c r="F339" s="120"/>
      <c r="G339" s="121"/>
    </row>
    <row r="340" spans="2:7" ht="14.25">
      <c r="B340" s="296" t="s">
        <v>164</v>
      </c>
      <c r="C340" s="297"/>
      <c r="D340" s="122"/>
      <c r="E340" s="122"/>
      <c r="F340" s="122"/>
      <c r="G340" s="123"/>
    </row>
    <row r="341" spans="2:7" ht="14.25">
      <c r="B341" s="90"/>
      <c r="C341" s="94"/>
      <c r="D341" s="95"/>
      <c r="E341" s="95"/>
      <c r="F341" s="106"/>
      <c r="G341" s="107"/>
    </row>
    <row r="342" spans="2:7" ht="38.25">
      <c r="B342" s="143" t="s">
        <v>14</v>
      </c>
      <c r="C342" s="144" t="s">
        <v>59</v>
      </c>
      <c r="D342" s="144" t="s">
        <v>80</v>
      </c>
      <c r="E342" s="144" t="s">
        <v>39</v>
      </c>
      <c r="F342" s="144" t="s">
        <v>10</v>
      </c>
      <c r="G342" s="144" t="s">
        <v>168</v>
      </c>
    </row>
    <row r="343" spans="2:7">
      <c r="B343" s="129" t="s">
        <v>15</v>
      </c>
      <c r="C343" s="127">
        <v>1108</v>
      </c>
      <c r="D343" s="127">
        <v>266855</v>
      </c>
      <c r="E343" s="131">
        <f t="shared" ref="E343:E360" si="23">SUM(C343:D343)</f>
        <v>267963</v>
      </c>
      <c r="F343" s="126">
        <f t="shared" ref="F343:F366" si="24">+E343/G343</f>
        <v>0.34584483619791767</v>
      </c>
      <c r="G343" s="127">
        <v>774807</v>
      </c>
    </row>
    <row r="344" spans="2:7">
      <c r="B344" s="129" t="s">
        <v>16</v>
      </c>
      <c r="C344" s="127">
        <v>40</v>
      </c>
      <c r="D344" s="127">
        <v>46212</v>
      </c>
      <c r="E344" s="131">
        <f t="shared" si="23"/>
        <v>46252</v>
      </c>
      <c r="F344" s="126">
        <f t="shared" si="24"/>
        <v>0.23512307207417876</v>
      </c>
      <c r="G344" s="127">
        <v>196714</v>
      </c>
    </row>
    <row r="345" spans="2:7">
      <c r="B345" s="129" t="s">
        <v>17</v>
      </c>
      <c r="C345" s="127">
        <v>216</v>
      </c>
      <c r="D345" s="127">
        <v>62463</v>
      </c>
      <c r="E345" s="131">
        <f t="shared" si="23"/>
        <v>62679</v>
      </c>
      <c r="F345" s="126">
        <f t="shared" si="24"/>
        <v>0.2537344247164266</v>
      </c>
      <c r="G345" s="127">
        <v>247026</v>
      </c>
    </row>
    <row r="346" spans="2:7">
      <c r="B346" s="129" t="s">
        <v>18</v>
      </c>
      <c r="C346" s="127">
        <v>84</v>
      </c>
      <c r="D346" s="127">
        <v>39067</v>
      </c>
      <c r="E346" s="131">
        <f t="shared" si="23"/>
        <v>39151</v>
      </c>
      <c r="F346" s="126">
        <f t="shared" si="24"/>
        <v>0.22263101628605222</v>
      </c>
      <c r="G346" s="127">
        <v>175856</v>
      </c>
    </row>
    <row r="347" spans="2:7">
      <c r="B347" s="129" t="s">
        <v>19</v>
      </c>
      <c r="C347" s="127">
        <v>192</v>
      </c>
      <c r="D347" s="127">
        <v>180228</v>
      </c>
      <c r="E347" s="131">
        <f t="shared" si="23"/>
        <v>180420</v>
      </c>
      <c r="F347" s="126">
        <f t="shared" si="24"/>
        <v>0.36879339843055331</v>
      </c>
      <c r="G347" s="127">
        <v>489217</v>
      </c>
    </row>
    <row r="348" spans="2:7">
      <c r="B348" s="129" t="s">
        <v>20</v>
      </c>
      <c r="C348" s="127">
        <v>132</v>
      </c>
      <c r="D348" s="127">
        <v>126162</v>
      </c>
      <c r="E348" s="131">
        <f t="shared" si="23"/>
        <v>126294</v>
      </c>
      <c r="F348" s="126">
        <f t="shared" si="24"/>
        <v>0.28630823917735176</v>
      </c>
      <c r="G348" s="127">
        <v>441112</v>
      </c>
    </row>
    <row r="349" spans="2:7">
      <c r="B349" s="129" t="s">
        <v>55</v>
      </c>
      <c r="C349" s="127">
        <v>439</v>
      </c>
      <c r="D349" s="127">
        <v>186341</v>
      </c>
      <c r="E349" s="131">
        <f t="shared" si="23"/>
        <v>186780</v>
      </c>
      <c r="F349" s="126">
        <f t="shared" si="24"/>
        <v>0.2879297055649761</v>
      </c>
      <c r="G349" s="127">
        <v>648700</v>
      </c>
    </row>
    <row r="350" spans="2:7">
      <c r="B350" s="129" t="s">
        <v>22</v>
      </c>
      <c r="C350" s="127">
        <v>212</v>
      </c>
      <c r="D350" s="127">
        <v>108044</v>
      </c>
      <c r="E350" s="131">
        <f t="shared" si="23"/>
        <v>108256</v>
      </c>
      <c r="F350" s="126">
        <f t="shared" si="24"/>
        <v>0.18788051288103352</v>
      </c>
      <c r="G350" s="127">
        <v>576196</v>
      </c>
    </row>
    <row r="351" spans="2:7">
      <c r="B351" s="129" t="s">
        <v>23</v>
      </c>
      <c r="C351" s="127">
        <v>152</v>
      </c>
      <c r="D351" s="127">
        <v>21125</v>
      </c>
      <c r="E351" s="131">
        <f t="shared" si="23"/>
        <v>21277</v>
      </c>
      <c r="F351" s="126">
        <f t="shared" si="24"/>
        <v>0.76973446205050289</v>
      </c>
      <c r="G351" s="127">
        <v>27642</v>
      </c>
    </row>
    <row r="352" spans="2:7">
      <c r="B352" s="129" t="s">
        <v>24</v>
      </c>
      <c r="C352" s="127">
        <v>4836</v>
      </c>
      <c r="D352" s="127">
        <v>1639568</v>
      </c>
      <c r="E352" s="131">
        <f t="shared" si="23"/>
        <v>1644404</v>
      </c>
      <c r="F352" s="126">
        <f t="shared" si="24"/>
        <v>0.41812965496759147</v>
      </c>
      <c r="G352" s="127">
        <v>3932761</v>
      </c>
    </row>
    <row r="353" spans="2:7">
      <c r="B353" s="129" t="s">
        <v>25</v>
      </c>
      <c r="C353" s="127">
        <v>312</v>
      </c>
      <c r="D353" s="127">
        <v>132275</v>
      </c>
      <c r="E353" s="131">
        <f t="shared" si="23"/>
        <v>132587</v>
      </c>
      <c r="F353" s="126">
        <f t="shared" si="24"/>
        <v>0.30878493093578463</v>
      </c>
      <c r="G353" s="127">
        <v>429383</v>
      </c>
    </row>
    <row r="354" spans="2:7">
      <c r="B354" s="129" t="s">
        <v>26</v>
      </c>
      <c r="C354" s="127">
        <v>1172</v>
      </c>
      <c r="D354" s="127">
        <v>151315</v>
      </c>
      <c r="E354" s="131">
        <f t="shared" si="23"/>
        <v>152487</v>
      </c>
      <c r="F354" s="126">
        <f t="shared" si="24"/>
        <v>0.31652921554259811</v>
      </c>
      <c r="G354" s="127">
        <v>481747</v>
      </c>
    </row>
    <row r="355" spans="2:7">
      <c r="B355" s="129" t="s">
        <v>27</v>
      </c>
      <c r="C355" s="127">
        <v>120</v>
      </c>
      <c r="D355" s="127">
        <v>110647</v>
      </c>
      <c r="E355" s="131">
        <f t="shared" si="23"/>
        <v>110767</v>
      </c>
      <c r="F355" s="126">
        <f t="shared" si="24"/>
        <v>0.13253239815117263</v>
      </c>
      <c r="G355" s="127">
        <v>835773</v>
      </c>
    </row>
    <row r="356" spans="2:7">
      <c r="B356" s="129" t="s">
        <v>28</v>
      </c>
      <c r="C356" s="127">
        <v>588</v>
      </c>
      <c r="D356" s="127">
        <v>249246</v>
      </c>
      <c r="E356" s="131">
        <f t="shared" si="23"/>
        <v>249834</v>
      </c>
      <c r="F356" s="126">
        <f t="shared" si="24"/>
        <v>0.17117873890367333</v>
      </c>
      <c r="G356" s="127">
        <v>1459492</v>
      </c>
    </row>
    <row r="357" spans="2:7">
      <c r="B357" s="129" t="s">
        <v>29</v>
      </c>
      <c r="C357" s="127">
        <v>12</v>
      </c>
      <c r="D357" s="127">
        <v>48281</v>
      </c>
      <c r="E357" s="131">
        <f t="shared" si="23"/>
        <v>48293</v>
      </c>
      <c r="F357" s="126">
        <f t="shared" si="24"/>
        <v>0.29420580333481572</v>
      </c>
      <c r="G357" s="127">
        <v>164147</v>
      </c>
    </row>
    <row r="358" spans="2:7">
      <c r="B358" s="129" t="s">
        <v>30</v>
      </c>
      <c r="C358" s="127">
        <v>20</v>
      </c>
      <c r="D358" s="127">
        <v>48320</v>
      </c>
      <c r="E358" s="131">
        <f t="shared" si="23"/>
        <v>48340</v>
      </c>
      <c r="F358" s="126">
        <f t="shared" si="24"/>
        <v>0.42598565360686652</v>
      </c>
      <c r="G358" s="127">
        <v>113478</v>
      </c>
    </row>
    <row r="359" spans="2:7">
      <c r="B359" s="132" t="s">
        <v>31</v>
      </c>
      <c r="C359" s="127">
        <v>12</v>
      </c>
      <c r="D359" s="127">
        <v>44577</v>
      </c>
      <c r="E359" s="131">
        <f t="shared" si="23"/>
        <v>44589</v>
      </c>
      <c r="F359" s="126">
        <f t="shared" si="24"/>
        <v>0.30806273317673066</v>
      </c>
      <c r="G359" s="127">
        <v>144740</v>
      </c>
    </row>
    <row r="360" spans="2:7">
      <c r="B360" s="129" t="s">
        <v>32</v>
      </c>
      <c r="C360" s="127">
        <v>32</v>
      </c>
      <c r="D360" s="127">
        <v>47677</v>
      </c>
      <c r="E360" s="131">
        <f t="shared" si="23"/>
        <v>47709</v>
      </c>
      <c r="F360" s="126">
        <f t="shared" si="24"/>
        <v>0.51280149619502124</v>
      </c>
      <c r="G360" s="127">
        <v>93036</v>
      </c>
    </row>
    <row r="361" spans="2:7">
      <c r="B361" s="129" t="s">
        <v>33</v>
      </c>
      <c r="C361" s="127">
        <v>21444</v>
      </c>
      <c r="D361" s="127">
        <v>2283855</v>
      </c>
      <c r="E361" s="131">
        <f>SUM(C361:D361)</f>
        <v>2305299</v>
      </c>
      <c r="F361" s="126">
        <f t="shared" si="24"/>
        <v>0.82115907688756606</v>
      </c>
      <c r="G361" s="127">
        <v>2807372</v>
      </c>
    </row>
    <row r="362" spans="2:7">
      <c r="B362" s="129" t="s">
        <v>34</v>
      </c>
      <c r="C362" s="127">
        <v>40</v>
      </c>
      <c r="D362" s="127">
        <v>63085</v>
      </c>
      <c r="E362" s="131">
        <f t="shared" ref="E362:E367" si="25">SUM(C362:D362)</f>
        <v>63125</v>
      </c>
      <c r="F362" s="126">
        <f t="shared" si="24"/>
        <v>0.18657157550644024</v>
      </c>
      <c r="G362" s="127">
        <v>338342</v>
      </c>
    </row>
    <row r="363" spans="2:7">
      <c r="B363" s="129" t="s">
        <v>35</v>
      </c>
      <c r="C363" s="127">
        <v>316</v>
      </c>
      <c r="D363" s="127">
        <v>121869</v>
      </c>
      <c r="E363" s="131">
        <f t="shared" si="25"/>
        <v>122185</v>
      </c>
      <c r="F363" s="126">
        <f t="shared" si="24"/>
        <v>0.30615287473252184</v>
      </c>
      <c r="G363" s="127">
        <v>399098</v>
      </c>
    </row>
    <row r="364" spans="2:7">
      <c r="B364" s="129" t="s">
        <v>36</v>
      </c>
      <c r="C364" s="127">
        <v>64</v>
      </c>
      <c r="D364" s="127">
        <v>44292</v>
      </c>
      <c r="E364" s="131">
        <f t="shared" si="25"/>
        <v>44356</v>
      </c>
      <c r="F364" s="126">
        <f t="shared" si="24"/>
        <v>0.22943391541835637</v>
      </c>
      <c r="G364" s="127">
        <v>193328</v>
      </c>
    </row>
    <row r="365" spans="2:7">
      <c r="B365" s="129" t="s">
        <v>37</v>
      </c>
      <c r="C365" s="127">
        <v>540</v>
      </c>
      <c r="D365" s="127">
        <v>222317</v>
      </c>
      <c r="E365" s="131">
        <f t="shared" si="25"/>
        <v>222857</v>
      </c>
      <c r="F365" s="126">
        <f t="shared" si="24"/>
        <v>0.41214785443879559</v>
      </c>
      <c r="G365" s="127">
        <v>540721</v>
      </c>
    </row>
    <row r="366" spans="2:7">
      <c r="B366" s="129" t="s">
        <v>38</v>
      </c>
      <c r="C366" s="127">
        <v>484</v>
      </c>
      <c r="D366" s="127">
        <v>30787</v>
      </c>
      <c r="E366" s="131">
        <f t="shared" si="25"/>
        <v>31271</v>
      </c>
      <c r="F366" s="126">
        <f t="shared" si="24"/>
        <v>0.30831041044297869</v>
      </c>
      <c r="G366" s="127">
        <v>101427</v>
      </c>
    </row>
    <row r="367" spans="2:7">
      <c r="B367" s="145" t="s">
        <v>39</v>
      </c>
      <c r="C367" s="146">
        <f>SUM(C343:C366)</f>
        <v>32567</v>
      </c>
      <c r="D367" s="146">
        <f>SUM(D343:D366)</f>
        <v>6274608</v>
      </c>
      <c r="E367" s="147">
        <f t="shared" si="25"/>
        <v>6307175</v>
      </c>
      <c r="F367" s="148">
        <f>+E367/G367</f>
        <v>0.40399234825006092</v>
      </c>
      <c r="G367" s="149">
        <f>SUM(G343:G366)</f>
        <v>15612115</v>
      </c>
    </row>
    <row r="368" spans="2:7" ht="15">
      <c r="B368" s="300" t="s">
        <v>106</v>
      </c>
      <c r="C368" s="301"/>
      <c r="D368" s="301"/>
      <c r="E368" s="301"/>
      <c r="F368" s="301"/>
      <c r="G368" s="301"/>
    </row>
    <row r="373" spans="2:7" ht="69.75" customHeight="1">
      <c r="B373" s="298" t="s">
        <v>175</v>
      </c>
      <c r="C373" s="299"/>
      <c r="D373" s="299"/>
      <c r="E373" s="299"/>
      <c r="F373" s="120"/>
      <c r="G373" s="121"/>
    </row>
    <row r="374" spans="2:7" ht="14.25">
      <c r="B374" s="296" t="s">
        <v>172</v>
      </c>
      <c r="C374" s="297"/>
      <c r="D374" s="122"/>
      <c r="E374" s="122"/>
      <c r="F374" s="122"/>
      <c r="G374" s="123"/>
    </row>
    <row r="375" spans="2:7" ht="14.25">
      <c r="B375" s="90"/>
      <c r="C375" s="94"/>
      <c r="D375" s="95"/>
      <c r="E375" s="95"/>
      <c r="F375" s="106"/>
      <c r="G375" s="107"/>
    </row>
    <row r="376" spans="2:7" ht="38.25">
      <c r="B376" s="143" t="s">
        <v>14</v>
      </c>
      <c r="C376" s="144" t="s">
        <v>59</v>
      </c>
      <c r="D376" s="144" t="s">
        <v>80</v>
      </c>
      <c r="E376" s="144" t="s">
        <v>39</v>
      </c>
      <c r="F376" s="144" t="s">
        <v>10</v>
      </c>
      <c r="G376" s="144" t="s">
        <v>176</v>
      </c>
    </row>
    <row r="377" spans="2:7">
      <c r="B377" s="129" t="s">
        <v>15</v>
      </c>
      <c r="C377" s="127">
        <v>972</v>
      </c>
      <c r="D377" s="127">
        <v>274308</v>
      </c>
      <c r="E377" s="131">
        <f t="shared" ref="E377:E394" si="26">SUM(C377:D377)</f>
        <v>275280</v>
      </c>
      <c r="F377" s="126">
        <f t="shared" ref="F377:F400" si="27">+E377/G377</f>
        <v>0.35366532067942591</v>
      </c>
      <c r="G377" s="127">
        <v>778363</v>
      </c>
    </row>
    <row r="378" spans="2:7">
      <c r="B378" s="129" t="s">
        <v>16</v>
      </c>
      <c r="C378" s="127">
        <v>48</v>
      </c>
      <c r="D378" s="127">
        <v>49835</v>
      </c>
      <c r="E378" s="131">
        <f t="shared" si="26"/>
        <v>49883</v>
      </c>
      <c r="F378" s="126">
        <f t="shared" si="27"/>
        <v>0.252942600745649</v>
      </c>
      <c r="G378" s="127">
        <v>197210.75</v>
      </c>
    </row>
    <row r="379" spans="2:7">
      <c r="B379" s="129" t="s">
        <v>17</v>
      </c>
      <c r="C379" s="280">
        <v>0</v>
      </c>
      <c r="D379" s="127">
        <v>69193</v>
      </c>
      <c r="E379" s="131">
        <f t="shared" si="26"/>
        <v>69193</v>
      </c>
      <c r="F379" s="126">
        <f t="shared" si="27"/>
        <v>0.27882274126198187</v>
      </c>
      <c r="G379" s="127">
        <v>248161.25</v>
      </c>
    </row>
    <row r="380" spans="2:7">
      <c r="B380" s="129" t="s">
        <v>18</v>
      </c>
      <c r="C380" s="127">
        <v>68</v>
      </c>
      <c r="D380" s="127">
        <v>44169</v>
      </c>
      <c r="E380" s="131">
        <f t="shared" si="26"/>
        <v>44237</v>
      </c>
      <c r="F380" s="126">
        <f t="shared" si="27"/>
        <v>0.25097725506215285</v>
      </c>
      <c r="G380" s="127">
        <v>176259</v>
      </c>
    </row>
    <row r="381" spans="2:7">
      <c r="B381" s="129" t="s">
        <v>19</v>
      </c>
      <c r="C381" s="127">
        <v>192</v>
      </c>
      <c r="D381" s="127">
        <v>189918</v>
      </c>
      <c r="E381" s="131">
        <f t="shared" si="26"/>
        <v>190110</v>
      </c>
      <c r="F381" s="126">
        <f t="shared" si="27"/>
        <v>0.3875961485041074</v>
      </c>
      <c r="G381" s="127">
        <v>490484.75</v>
      </c>
    </row>
    <row r="382" spans="2:7">
      <c r="B382" s="129" t="s">
        <v>20</v>
      </c>
      <c r="C382" s="127">
        <v>132</v>
      </c>
      <c r="D382" s="127">
        <v>131087</v>
      </c>
      <c r="E382" s="131">
        <f t="shared" si="26"/>
        <v>131219</v>
      </c>
      <c r="F382" s="126">
        <f t="shared" si="27"/>
        <v>0.29636932389244613</v>
      </c>
      <c r="G382" s="127">
        <v>442755</v>
      </c>
    </row>
    <row r="383" spans="2:7">
      <c r="B383" s="129" t="s">
        <v>55</v>
      </c>
      <c r="C383" s="127">
        <v>27</v>
      </c>
      <c r="D383" s="127">
        <v>202271</v>
      </c>
      <c r="E383" s="131">
        <f t="shared" si="26"/>
        <v>202298</v>
      </c>
      <c r="F383" s="126">
        <f t="shared" si="27"/>
        <v>0.31072575071039088</v>
      </c>
      <c r="G383" s="127">
        <v>651050</v>
      </c>
    </row>
    <row r="384" spans="2:7">
      <c r="B384" s="129" t="s">
        <v>22</v>
      </c>
      <c r="C384" s="127">
        <v>188</v>
      </c>
      <c r="D384" s="127">
        <v>112134</v>
      </c>
      <c r="E384" s="131">
        <f t="shared" si="26"/>
        <v>112322</v>
      </c>
      <c r="F384" s="126">
        <f t="shared" si="27"/>
        <v>0.19412619706430834</v>
      </c>
      <c r="G384" s="127">
        <v>578603</v>
      </c>
    </row>
    <row r="385" spans="2:7">
      <c r="B385" s="129" t="s">
        <v>23</v>
      </c>
      <c r="C385" s="127">
        <v>52</v>
      </c>
      <c r="D385" s="127">
        <v>20871</v>
      </c>
      <c r="E385" s="131">
        <f t="shared" si="26"/>
        <v>20923</v>
      </c>
      <c r="F385" s="126">
        <f t="shared" si="27"/>
        <v>0.75205779806620898</v>
      </c>
      <c r="G385" s="127">
        <v>27821</v>
      </c>
    </row>
    <row r="386" spans="2:7">
      <c r="B386" s="129" t="s">
        <v>24</v>
      </c>
      <c r="C386" s="127">
        <v>1892</v>
      </c>
      <c r="D386" s="127">
        <v>1715595</v>
      </c>
      <c r="E386" s="131">
        <f t="shared" si="26"/>
        <v>1717487</v>
      </c>
      <c r="F386" s="126">
        <f t="shared" si="27"/>
        <v>0.43501046439206603</v>
      </c>
      <c r="G386" s="127">
        <v>3948151</v>
      </c>
    </row>
    <row r="387" spans="2:7">
      <c r="B387" s="129" t="s">
        <v>25</v>
      </c>
      <c r="C387" s="127">
        <v>284</v>
      </c>
      <c r="D387" s="127">
        <v>145031</v>
      </c>
      <c r="E387" s="131">
        <f t="shared" si="26"/>
        <v>145315</v>
      </c>
      <c r="F387" s="126">
        <f t="shared" si="27"/>
        <v>0.33718671904548653</v>
      </c>
      <c r="G387" s="127">
        <v>430963</v>
      </c>
    </row>
    <row r="388" spans="2:7">
      <c r="B388" s="129" t="s">
        <v>26</v>
      </c>
      <c r="C388" s="127">
        <v>824</v>
      </c>
      <c r="D388" s="127">
        <v>156770</v>
      </c>
      <c r="E388" s="131">
        <f t="shared" si="26"/>
        <v>157594</v>
      </c>
      <c r="F388" s="126">
        <f t="shared" si="27"/>
        <v>0.32618854560629967</v>
      </c>
      <c r="G388" s="127">
        <v>483137.75</v>
      </c>
    </row>
    <row r="389" spans="2:7">
      <c r="B389" s="129" t="s">
        <v>27</v>
      </c>
      <c r="C389" s="127">
        <v>4</v>
      </c>
      <c r="D389" s="127">
        <v>120374</v>
      </c>
      <c r="E389" s="131">
        <f t="shared" si="26"/>
        <v>120378</v>
      </c>
      <c r="F389" s="126">
        <f t="shared" si="27"/>
        <v>0.14351729317929826</v>
      </c>
      <c r="G389" s="127">
        <v>838770</v>
      </c>
    </row>
    <row r="390" spans="2:7">
      <c r="B390" s="129" t="s">
        <v>28</v>
      </c>
      <c r="C390" s="127">
        <v>244</v>
      </c>
      <c r="D390" s="127">
        <v>270032</v>
      </c>
      <c r="E390" s="131">
        <f t="shared" si="26"/>
        <v>270276</v>
      </c>
      <c r="F390" s="126">
        <f t="shared" si="27"/>
        <v>0.1847028790717429</v>
      </c>
      <c r="G390" s="127">
        <v>1463301.5</v>
      </c>
    </row>
    <row r="391" spans="2:7">
      <c r="B391" s="129" t="s">
        <v>29</v>
      </c>
      <c r="C391" s="280">
        <v>0</v>
      </c>
      <c r="D391" s="127">
        <v>53253</v>
      </c>
      <c r="E391" s="131">
        <f t="shared" si="26"/>
        <v>53253</v>
      </c>
      <c r="F391" s="126">
        <f t="shared" si="27"/>
        <v>0.32226547430115449</v>
      </c>
      <c r="G391" s="127">
        <v>165245.75</v>
      </c>
    </row>
    <row r="392" spans="2:7">
      <c r="B392" s="129" t="s">
        <v>30</v>
      </c>
      <c r="C392" s="127">
        <v>24</v>
      </c>
      <c r="D392" s="127">
        <v>51374</v>
      </c>
      <c r="E392" s="131">
        <f t="shared" si="26"/>
        <v>51398</v>
      </c>
      <c r="F392" s="126">
        <f t="shared" si="27"/>
        <v>0.45030072322511983</v>
      </c>
      <c r="G392" s="127">
        <v>114141.49999999997</v>
      </c>
    </row>
    <row r="393" spans="2:7">
      <c r="B393" s="132" t="s">
        <v>31</v>
      </c>
      <c r="C393" s="127">
        <v>12</v>
      </c>
      <c r="D393" s="127">
        <v>48045</v>
      </c>
      <c r="E393" s="131">
        <f t="shared" si="26"/>
        <v>48057</v>
      </c>
      <c r="F393" s="126">
        <f t="shared" si="27"/>
        <v>0.33051865989219303</v>
      </c>
      <c r="G393" s="127">
        <v>145398.75</v>
      </c>
    </row>
    <row r="394" spans="2:7">
      <c r="B394" s="129" t="s">
        <v>32</v>
      </c>
      <c r="C394" s="127">
        <v>32</v>
      </c>
      <c r="D394" s="127">
        <v>49931</v>
      </c>
      <c r="E394" s="131">
        <f t="shared" si="26"/>
        <v>49963</v>
      </c>
      <c r="F394" s="126">
        <f t="shared" si="27"/>
        <v>0.53319744516005096</v>
      </c>
      <c r="G394" s="127">
        <v>93704.5</v>
      </c>
    </row>
    <row r="395" spans="2:7">
      <c r="B395" s="129" t="s">
        <v>33</v>
      </c>
      <c r="C395" s="127">
        <v>25540</v>
      </c>
      <c r="D395" s="127">
        <v>2358256</v>
      </c>
      <c r="E395" s="131">
        <f>SUM(C395:D395)</f>
        <v>2383796</v>
      </c>
      <c r="F395" s="126">
        <f t="shared" si="27"/>
        <v>0.84490658756567838</v>
      </c>
      <c r="G395" s="127">
        <v>2821372.25</v>
      </c>
    </row>
    <row r="396" spans="2:7">
      <c r="B396" s="129" t="s">
        <v>34</v>
      </c>
      <c r="C396" s="280">
        <v>0</v>
      </c>
      <c r="D396" s="127">
        <v>70900</v>
      </c>
      <c r="E396" s="131">
        <f t="shared" ref="E396:E401" si="28">SUM(C396:D396)</f>
        <v>70900</v>
      </c>
      <c r="F396" s="126">
        <f t="shared" si="27"/>
        <v>0.20829966948218875</v>
      </c>
      <c r="G396" s="127">
        <v>340375</v>
      </c>
    </row>
    <row r="397" spans="2:7">
      <c r="B397" s="129" t="s">
        <v>35</v>
      </c>
      <c r="C397" s="127">
        <v>344</v>
      </c>
      <c r="D397" s="127">
        <v>134700</v>
      </c>
      <c r="E397" s="131">
        <f t="shared" si="28"/>
        <v>135044</v>
      </c>
      <c r="F397" s="126">
        <f t="shared" si="27"/>
        <v>0.33670048780731049</v>
      </c>
      <c r="G397" s="127">
        <v>401080.5</v>
      </c>
    </row>
    <row r="398" spans="2:7">
      <c r="B398" s="129" t="s">
        <v>36</v>
      </c>
      <c r="C398" s="127">
        <v>52</v>
      </c>
      <c r="D398" s="127">
        <v>49813</v>
      </c>
      <c r="E398" s="131">
        <f t="shared" si="28"/>
        <v>49865</v>
      </c>
      <c r="F398" s="126">
        <f t="shared" si="27"/>
        <v>0.25631832510251579</v>
      </c>
      <c r="G398" s="127">
        <v>194543.25</v>
      </c>
    </row>
    <row r="399" spans="2:7">
      <c r="B399" s="129" t="s">
        <v>37</v>
      </c>
      <c r="C399" s="127">
        <v>512</v>
      </c>
      <c r="D399" s="127">
        <v>231885</v>
      </c>
      <c r="E399" s="131">
        <f t="shared" si="28"/>
        <v>232397</v>
      </c>
      <c r="F399" s="126">
        <f t="shared" si="27"/>
        <v>0.4284563986060238</v>
      </c>
      <c r="G399" s="127">
        <v>542405.25</v>
      </c>
    </row>
    <row r="400" spans="2:7">
      <c r="B400" s="129" t="s">
        <v>38</v>
      </c>
      <c r="C400" s="127">
        <v>456</v>
      </c>
      <c r="D400" s="127">
        <v>32796</v>
      </c>
      <c r="E400" s="131">
        <f t="shared" si="28"/>
        <v>33252</v>
      </c>
      <c r="F400" s="126">
        <f t="shared" si="27"/>
        <v>0.32582271411143937</v>
      </c>
      <c r="G400" s="127">
        <v>102055.5</v>
      </c>
    </row>
    <row r="401" spans="2:7">
      <c r="B401" s="145" t="s">
        <v>39</v>
      </c>
      <c r="C401" s="146">
        <f>SUM(C377:C400)</f>
        <v>31899</v>
      </c>
      <c r="D401" s="146">
        <f>SUM(D377:D400)</f>
        <v>6582541</v>
      </c>
      <c r="E401" s="147">
        <f t="shared" si="28"/>
        <v>6614440</v>
      </c>
      <c r="F401" s="148">
        <f>+E401/G401</f>
        <v>0.42196433436037556</v>
      </c>
      <c r="G401" s="149">
        <f>SUM(G377:G400)</f>
        <v>15675353.25</v>
      </c>
    </row>
    <row r="402" spans="2:7" ht="15">
      <c r="B402" s="300" t="s">
        <v>106</v>
      </c>
      <c r="C402" s="301"/>
      <c r="D402" s="301"/>
      <c r="E402" s="301"/>
      <c r="F402" s="301"/>
      <c r="G402" s="301"/>
    </row>
    <row r="405" spans="2:7">
      <c r="B405" s="284"/>
      <c r="C405" s="285"/>
      <c r="D405" s="285"/>
      <c r="E405" s="285"/>
    </row>
    <row r="406" spans="2:7">
      <c r="B406" s="98"/>
      <c r="C406" s="25"/>
      <c r="D406" s="25"/>
      <c r="E406" s="25"/>
    </row>
    <row r="407" spans="2:7" ht="51" customHeight="1">
      <c r="B407" s="298" t="s">
        <v>189</v>
      </c>
      <c r="C407" s="299"/>
      <c r="D407" s="299"/>
      <c r="E407" s="299"/>
      <c r="F407" s="120"/>
      <c r="G407" s="121"/>
    </row>
    <row r="408" spans="2:7" ht="27" customHeight="1">
      <c r="B408" s="296" t="s">
        <v>178</v>
      </c>
      <c r="C408" s="297"/>
      <c r="D408" s="122"/>
      <c r="E408" s="122"/>
      <c r="F408" s="122"/>
      <c r="G408" s="123"/>
    </row>
    <row r="409" spans="2:7" ht="14.25">
      <c r="B409" s="90"/>
      <c r="C409" s="94"/>
      <c r="D409" s="95"/>
      <c r="E409" s="95"/>
      <c r="F409" s="106"/>
      <c r="G409" s="107"/>
    </row>
    <row r="410" spans="2:7" ht="38.25">
      <c r="B410" s="143" t="s">
        <v>14</v>
      </c>
      <c r="C410" s="144" t="s">
        <v>59</v>
      </c>
      <c r="D410" s="144" t="s">
        <v>80</v>
      </c>
      <c r="E410" s="144" t="s">
        <v>39</v>
      </c>
      <c r="F410" s="144" t="s">
        <v>10</v>
      </c>
      <c r="G410" s="144" t="s">
        <v>182</v>
      </c>
    </row>
    <row r="411" spans="2:7">
      <c r="B411" s="129" t="s">
        <v>15</v>
      </c>
      <c r="C411" s="127">
        <v>812</v>
      </c>
      <c r="D411" s="127">
        <v>277894</v>
      </c>
      <c r="E411" s="131">
        <f t="shared" ref="E411:E428" si="29">SUM(C411:D411)</f>
        <v>278706</v>
      </c>
      <c r="F411" s="126">
        <f t="shared" ref="F411:F434" si="30">+E411/G411</f>
        <v>0.35643845462253765</v>
      </c>
      <c r="G411" s="127">
        <v>781919</v>
      </c>
    </row>
    <row r="412" spans="2:7">
      <c r="B412" s="129" t="s">
        <v>16</v>
      </c>
      <c r="C412" s="127">
        <v>40</v>
      </c>
      <c r="D412" s="127">
        <v>51605</v>
      </c>
      <c r="E412" s="131">
        <f t="shared" si="29"/>
        <v>51645</v>
      </c>
      <c r="F412" s="126">
        <f t="shared" si="30"/>
        <v>0.26121856475205857</v>
      </c>
      <c r="G412" s="127">
        <v>197708</v>
      </c>
    </row>
    <row r="413" spans="2:7">
      <c r="B413" s="129" t="s">
        <v>17</v>
      </c>
      <c r="C413" s="280">
        <v>0</v>
      </c>
      <c r="D413" s="127">
        <v>68451</v>
      </c>
      <c r="E413" s="131">
        <f t="shared" si="29"/>
        <v>68451</v>
      </c>
      <c r="F413" s="126">
        <f t="shared" si="30"/>
        <v>0.27457610801574028</v>
      </c>
      <c r="G413" s="127">
        <v>249297</v>
      </c>
    </row>
    <row r="414" spans="2:7">
      <c r="B414" s="129" t="s">
        <v>18</v>
      </c>
      <c r="C414" s="127">
        <v>60</v>
      </c>
      <c r="D414" s="127">
        <v>44949</v>
      </c>
      <c r="E414" s="131">
        <f t="shared" si="29"/>
        <v>45009</v>
      </c>
      <c r="F414" s="126">
        <f t="shared" si="30"/>
        <v>0.25477465442483388</v>
      </c>
      <c r="G414" s="127">
        <v>176662</v>
      </c>
    </row>
    <row r="415" spans="2:7">
      <c r="B415" s="129" t="s">
        <v>19</v>
      </c>
      <c r="C415" s="127">
        <v>180</v>
      </c>
      <c r="D415" s="127">
        <v>191008</v>
      </c>
      <c r="E415" s="131">
        <f t="shared" si="29"/>
        <v>191188</v>
      </c>
      <c r="F415" s="126">
        <f t="shared" si="30"/>
        <v>0.38878868049610271</v>
      </c>
      <c r="G415" s="127">
        <v>491753</v>
      </c>
    </row>
    <row r="416" spans="2:7">
      <c r="B416" s="129" t="s">
        <v>20</v>
      </c>
      <c r="C416" s="127">
        <v>116</v>
      </c>
      <c r="D416" s="127">
        <v>130867</v>
      </c>
      <c r="E416" s="131">
        <f t="shared" si="29"/>
        <v>130983</v>
      </c>
      <c r="F416" s="126">
        <f t="shared" si="30"/>
        <v>0.29474255059653731</v>
      </c>
      <c r="G416" s="127">
        <v>444398</v>
      </c>
    </row>
    <row r="417" spans="2:7">
      <c r="B417" s="129" t="s">
        <v>55</v>
      </c>
      <c r="C417" s="127">
        <v>27</v>
      </c>
      <c r="D417" s="127">
        <v>205927</v>
      </c>
      <c r="E417" s="131">
        <f t="shared" si="29"/>
        <v>205954</v>
      </c>
      <c r="F417" s="126">
        <f t="shared" si="30"/>
        <v>0.31520355065809613</v>
      </c>
      <c r="G417" s="127">
        <v>653400</v>
      </c>
    </row>
    <row r="418" spans="2:7">
      <c r="B418" s="129" t="s">
        <v>22</v>
      </c>
      <c r="C418" s="127">
        <v>172</v>
      </c>
      <c r="D418" s="127">
        <v>115394</v>
      </c>
      <c r="E418" s="131">
        <f t="shared" si="29"/>
        <v>115566</v>
      </c>
      <c r="F418" s="126">
        <f t="shared" si="30"/>
        <v>0.198905354468942</v>
      </c>
      <c r="G418" s="127">
        <v>581010</v>
      </c>
    </row>
    <row r="419" spans="2:7">
      <c r="B419" s="129" t="s">
        <v>23</v>
      </c>
      <c r="C419" s="127">
        <v>44</v>
      </c>
      <c r="D419" s="127">
        <v>20866</v>
      </c>
      <c r="E419" s="131">
        <f t="shared" si="29"/>
        <v>20910</v>
      </c>
      <c r="F419" s="126">
        <f t="shared" si="30"/>
        <v>0.74678571428571427</v>
      </c>
      <c r="G419" s="127">
        <v>28000</v>
      </c>
    </row>
    <row r="420" spans="2:7">
      <c r="B420" s="129" t="s">
        <v>24</v>
      </c>
      <c r="C420" s="127">
        <v>1716</v>
      </c>
      <c r="D420" s="127">
        <v>1740773</v>
      </c>
      <c r="E420" s="131">
        <f t="shared" si="29"/>
        <v>1742489</v>
      </c>
      <c r="F420" s="126">
        <f t="shared" si="30"/>
        <v>0.43962936172478095</v>
      </c>
      <c r="G420" s="127">
        <v>3963541</v>
      </c>
    </row>
    <row r="421" spans="2:7">
      <c r="B421" s="129" t="s">
        <v>25</v>
      </c>
      <c r="C421" s="127">
        <v>288</v>
      </c>
      <c r="D421" s="127">
        <v>149552</v>
      </c>
      <c r="E421" s="131">
        <f t="shared" si="29"/>
        <v>149840</v>
      </c>
      <c r="F421" s="126">
        <f t="shared" si="30"/>
        <v>0.34641642565016656</v>
      </c>
      <c r="G421" s="127">
        <v>432543</v>
      </c>
    </row>
    <row r="422" spans="2:7">
      <c r="B422" s="129" t="s">
        <v>26</v>
      </c>
      <c r="C422" s="127">
        <v>824</v>
      </c>
      <c r="D422" s="127">
        <v>157258</v>
      </c>
      <c r="E422" s="131">
        <f t="shared" si="29"/>
        <v>158082</v>
      </c>
      <c r="F422" s="126">
        <f t="shared" si="30"/>
        <v>0.32625910936187513</v>
      </c>
      <c r="G422" s="127">
        <v>484529</v>
      </c>
    </row>
    <row r="423" spans="2:7">
      <c r="B423" s="129" t="s">
        <v>27</v>
      </c>
      <c r="C423" s="127">
        <v>4</v>
      </c>
      <c r="D423" s="127">
        <v>120630</v>
      </c>
      <c r="E423" s="131">
        <f t="shared" si="29"/>
        <v>120634</v>
      </c>
      <c r="F423" s="126">
        <f t="shared" si="30"/>
        <v>0.14331044101277432</v>
      </c>
      <c r="G423" s="127">
        <v>841767</v>
      </c>
    </row>
    <row r="424" spans="2:7">
      <c r="B424" s="129" t="s">
        <v>28</v>
      </c>
      <c r="C424" s="127">
        <v>240</v>
      </c>
      <c r="D424" s="127">
        <v>284362</v>
      </c>
      <c r="E424" s="131">
        <f t="shared" si="29"/>
        <v>284602</v>
      </c>
      <c r="F424" s="126">
        <f t="shared" si="30"/>
        <v>0.19398804862072466</v>
      </c>
      <c r="G424" s="127">
        <v>1467111</v>
      </c>
    </row>
    <row r="425" spans="2:7">
      <c r="B425" s="129" t="s">
        <v>29</v>
      </c>
      <c r="C425" s="280">
        <v>0</v>
      </c>
      <c r="D425" s="127">
        <v>49683</v>
      </c>
      <c r="E425" s="131">
        <f t="shared" si="29"/>
        <v>49683</v>
      </c>
      <c r="F425" s="126">
        <f t="shared" si="30"/>
        <v>0.29867444167242779</v>
      </c>
      <c r="G425" s="127">
        <v>166345</v>
      </c>
    </row>
    <row r="426" spans="2:7">
      <c r="B426" s="129" t="s">
        <v>30</v>
      </c>
      <c r="C426" s="127">
        <v>20</v>
      </c>
      <c r="D426" s="127">
        <v>50832</v>
      </c>
      <c r="E426" s="131">
        <f t="shared" si="29"/>
        <v>50852</v>
      </c>
      <c r="F426" s="126">
        <f t="shared" si="30"/>
        <v>0.44294238055833807</v>
      </c>
      <c r="G426" s="127">
        <v>114805</v>
      </c>
    </row>
    <row r="427" spans="2:7">
      <c r="B427" s="132" t="s">
        <v>31</v>
      </c>
      <c r="C427" s="127">
        <v>8</v>
      </c>
      <c r="D427" s="127">
        <v>48668</v>
      </c>
      <c r="E427" s="131">
        <f t="shared" si="29"/>
        <v>48676</v>
      </c>
      <c r="F427" s="126">
        <f t="shared" si="30"/>
        <v>0.33326486738145122</v>
      </c>
      <c r="G427" s="127">
        <v>146058</v>
      </c>
    </row>
    <row r="428" spans="2:7">
      <c r="B428" s="129" t="s">
        <v>32</v>
      </c>
      <c r="C428" s="127">
        <v>32</v>
      </c>
      <c r="D428" s="127">
        <v>50176</v>
      </c>
      <c r="E428" s="131">
        <f t="shared" si="29"/>
        <v>50208</v>
      </c>
      <c r="F428" s="126">
        <f t="shared" si="30"/>
        <v>0.53201657253663659</v>
      </c>
      <c r="G428" s="127">
        <v>94373</v>
      </c>
    </row>
    <row r="429" spans="2:7">
      <c r="B429" s="129" t="s">
        <v>33</v>
      </c>
      <c r="C429" s="127">
        <v>23052</v>
      </c>
      <c r="D429" s="127">
        <v>2361273</v>
      </c>
      <c r="E429" s="131">
        <f>SUM(C429:D429)</f>
        <v>2384325</v>
      </c>
      <c r="F429" s="126">
        <f t="shared" si="30"/>
        <v>0.84092110632357719</v>
      </c>
      <c r="G429" s="127">
        <v>2835373</v>
      </c>
    </row>
    <row r="430" spans="2:7">
      <c r="B430" s="129" t="s">
        <v>34</v>
      </c>
      <c r="C430" s="280">
        <v>0</v>
      </c>
      <c r="D430" s="127">
        <v>73853</v>
      </c>
      <c r="E430" s="131">
        <f t="shared" ref="E430:E435" si="31">SUM(C430:D430)</f>
        <v>73853</v>
      </c>
      <c r="F430" s="126">
        <f t="shared" si="30"/>
        <v>0.21568713347818977</v>
      </c>
      <c r="G430" s="127">
        <v>342408</v>
      </c>
    </row>
    <row r="431" spans="2:7">
      <c r="B431" s="129" t="s">
        <v>35</v>
      </c>
      <c r="C431" s="127">
        <v>288</v>
      </c>
      <c r="D431" s="127">
        <v>141091</v>
      </c>
      <c r="E431" s="131">
        <f t="shared" si="31"/>
        <v>141379</v>
      </c>
      <c r="F431" s="126">
        <f t="shared" si="30"/>
        <v>0.3507615434807958</v>
      </c>
      <c r="G431" s="127">
        <v>403063</v>
      </c>
    </row>
    <row r="432" spans="2:7">
      <c r="B432" s="129" t="s">
        <v>36</v>
      </c>
      <c r="C432" s="127">
        <v>52</v>
      </c>
      <c r="D432" s="127">
        <v>50752</v>
      </c>
      <c r="E432" s="131">
        <f t="shared" si="31"/>
        <v>50804</v>
      </c>
      <c r="F432" s="126">
        <f t="shared" si="30"/>
        <v>0.25952318922757062</v>
      </c>
      <c r="G432" s="127">
        <v>195759</v>
      </c>
    </row>
    <row r="433" spans="2:26">
      <c r="B433" s="129" t="s">
        <v>37</v>
      </c>
      <c r="C433" s="127">
        <v>492</v>
      </c>
      <c r="D433" s="127">
        <v>235898</v>
      </c>
      <c r="E433" s="131">
        <f t="shared" si="31"/>
        <v>236390</v>
      </c>
      <c r="F433" s="126">
        <f t="shared" si="30"/>
        <v>0.43446856218640301</v>
      </c>
      <c r="G433" s="127">
        <v>544090</v>
      </c>
    </row>
    <row r="434" spans="2:26">
      <c r="B434" s="129" t="s">
        <v>38</v>
      </c>
      <c r="C434" s="127">
        <v>432</v>
      </c>
      <c r="D434" s="127">
        <v>32242</v>
      </c>
      <c r="E434" s="131">
        <f t="shared" si="31"/>
        <v>32674</v>
      </c>
      <c r="F434" s="126">
        <f t="shared" si="30"/>
        <v>0.31819952475556074</v>
      </c>
      <c r="G434" s="127">
        <v>102684</v>
      </c>
    </row>
    <row r="435" spans="2:26">
      <c r="B435" s="145" t="s">
        <v>39</v>
      </c>
      <c r="C435" s="146">
        <f>SUM(C411:C434)</f>
        <v>28899</v>
      </c>
      <c r="D435" s="146">
        <f>SUM(D411:D434)</f>
        <v>6654004</v>
      </c>
      <c r="E435" s="147">
        <f t="shared" si="31"/>
        <v>6682903</v>
      </c>
      <c r="F435" s="148">
        <f>+E435/G435</f>
        <v>0.42461875252404979</v>
      </c>
      <c r="G435" s="149">
        <f>SUM(G411:G434)</f>
        <v>15738596</v>
      </c>
    </row>
    <row r="436" spans="2:26" ht="15">
      <c r="B436" s="300" t="s">
        <v>106</v>
      </c>
      <c r="C436" s="301"/>
      <c r="D436" s="301"/>
      <c r="E436" s="301"/>
      <c r="F436" s="301"/>
      <c r="G436" s="301"/>
    </row>
    <row r="439" spans="2:26" ht="12.75" customHeight="1"/>
    <row r="441" spans="2:26" ht="45" customHeight="1">
      <c r="B441" s="298" t="s">
        <v>188</v>
      </c>
      <c r="C441" s="299"/>
      <c r="D441" s="299"/>
      <c r="E441" s="299"/>
      <c r="F441" s="120"/>
      <c r="G441" s="121"/>
      <c r="I441" s="294" t="s">
        <v>151</v>
      </c>
      <c r="J441" s="295"/>
      <c r="K441" s="295"/>
      <c r="L441" s="295"/>
      <c r="M441" s="295"/>
      <c r="N441" s="295"/>
      <c r="O441" s="258"/>
      <c r="P441" s="258"/>
      <c r="Q441" s="258"/>
      <c r="R441" s="245"/>
      <c r="S441" s="245"/>
      <c r="T441" s="245"/>
      <c r="U441" s="245"/>
      <c r="V441" s="120"/>
      <c r="W441" s="120"/>
      <c r="X441" s="120"/>
      <c r="Y441" s="120"/>
      <c r="Z441" s="121"/>
    </row>
    <row r="442" spans="2:26" ht="21" customHeight="1">
      <c r="B442" s="296" t="s">
        <v>183</v>
      </c>
      <c r="C442" s="297"/>
      <c r="D442" s="122"/>
      <c r="E442" s="122"/>
      <c r="F442" s="122"/>
      <c r="G442" s="123"/>
      <c r="I442" s="296" t="s">
        <v>183</v>
      </c>
      <c r="J442" s="297"/>
      <c r="K442" s="297"/>
      <c r="L442" s="241"/>
      <c r="M442" s="241"/>
      <c r="N442" s="240"/>
      <c r="O442" s="240"/>
      <c r="P442" s="246"/>
      <c r="Q442" s="246"/>
      <c r="R442" s="246"/>
      <c r="S442" s="246"/>
      <c r="T442" s="246"/>
      <c r="U442" s="246"/>
      <c r="V442" s="122"/>
      <c r="W442" s="122"/>
      <c r="X442" s="122"/>
      <c r="Y442" s="122"/>
      <c r="Z442" s="123"/>
    </row>
    <row r="443" spans="2:26" ht="15">
      <c r="B443" s="90"/>
      <c r="C443" s="94"/>
      <c r="D443" s="95"/>
      <c r="E443" s="95"/>
      <c r="F443" s="106"/>
      <c r="G443" s="107"/>
      <c r="I443" s="243"/>
      <c r="J443" s="244"/>
      <c r="K443" s="244"/>
      <c r="L443" s="244"/>
      <c r="M443" s="244"/>
      <c r="N443" s="244"/>
      <c r="O443" s="244"/>
      <c r="P443" s="247"/>
      <c r="Q443" s="247"/>
      <c r="R443" s="247"/>
      <c r="S443" s="247"/>
      <c r="T443" s="247"/>
      <c r="U443" s="247"/>
      <c r="V443" s="247"/>
      <c r="W443" s="247"/>
      <c r="X443" s="247"/>
      <c r="Y443" s="247"/>
      <c r="Z443" s="248"/>
    </row>
    <row r="444" spans="2:26" ht="38.25">
      <c r="B444" s="143" t="s">
        <v>14</v>
      </c>
      <c r="C444" s="144" t="s">
        <v>59</v>
      </c>
      <c r="D444" s="144" t="s">
        <v>80</v>
      </c>
      <c r="E444" s="144" t="s">
        <v>39</v>
      </c>
      <c r="F444" s="144" t="s">
        <v>10</v>
      </c>
      <c r="G444" s="144" t="s">
        <v>187</v>
      </c>
    </row>
    <row r="445" spans="2:26" ht="15">
      <c r="B445" s="129" t="s">
        <v>15</v>
      </c>
      <c r="C445" s="344">
        <v>688</v>
      </c>
      <c r="D445" s="344">
        <v>292730</v>
      </c>
      <c r="E445" s="131">
        <f t="shared" ref="E445:E462" si="32">SUM(C445:D445)</f>
        <v>293418</v>
      </c>
      <c r="F445" s="126">
        <f t="shared" ref="F445:F468" si="33">+E445/G445</f>
        <v>0.37355176410902102</v>
      </c>
      <c r="G445" s="342">
        <v>785481.5</v>
      </c>
    </row>
    <row r="446" spans="2:26" ht="15">
      <c r="B446" s="129" t="s">
        <v>16</v>
      </c>
      <c r="C446" s="344">
        <v>48</v>
      </c>
      <c r="D446" s="344">
        <v>56723</v>
      </c>
      <c r="E446" s="131">
        <f t="shared" si="32"/>
        <v>56771</v>
      </c>
      <c r="F446" s="126">
        <f t="shared" si="33"/>
        <v>0.28644373525738864</v>
      </c>
      <c r="G446" s="343">
        <v>198192.5</v>
      </c>
    </row>
    <row r="447" spans="2:26" ht="15">
      <c r="B447" s="129" t="s">
        <v>17</v>
      </c>
      <c r="C447" s="344">
        <v>0</v>
      </c>
      <c r="D447" s="344">
        <v>75272</v>
      </c>
      <c r="E447" s="131">
        <f t="shared" si="32"/>
        <v>75272</v>
      </c>
      <c r="F447" s="126">
        <f t="shared" si="33"/>
        <v>0.3005608163281604</v>
      </c>
      <c r="G447" s="343">
        <v>250438.5</v>
      </c>
    </row>
    <row r="448" spans="2:26" ht="15">
      <c r="B448" s="129" t="s">
        <v>18</v>
      </c>
      <c r="C448" s="344">
        <v>60</v>
      </c>
      <c r="D448" s="344">
        <v>48415</v>
      </c>
      <c r="E448" s="131">
        <f t="shared" si="32"/>
        <v>48475</v>
      </c>
      <c r="F448" s="126">
        <f t="shared" si="33"/>
        <v>0.27378730157833647</v>
      </c>
      <c r="G448" s="343">
        <v>177053.5</v>
      </c>
    </row>
    <row r="449" spans="2:7" ht="15">
      <c r="B449" s="129" t="s">
        <v>19</v>
      </c>
      <c r="C449" s="344">
        <v>168</v>
      </c>
      <c r="D449" s="344">
        <v>205783</v>
      </c>
      <c r="E449" s="131">
        <f t="shared" si="32"/>
        <v>205951</v>
      </c>
      <c r="F449" s="126">
        <f t="shared" si="33"/>
        <v>0.41775177814942638</v>
      </c>
      <c r="G449" s="343">
        <v>492998.50000000006</v>
      </c>
    </row>
    <row r="450" spans="2:7" ht="15">
      <c r="B450" s="129" t="s">
        <v>20</v>
      </c>
      <c r="C450" s="344">
        <v>112</v>
      </c>
      <c r="D450" s="344">
        <v>140833</v>
      </c>
      <c r="E450" s="131">
        <f t="shared" si="32"/>
        <v>140945</v>
      </c>
      <c r="F450" s="126">
        <f t="shared" si="33"/>
        <v>0.31599980942932493</v>
      </c>
      <c r="G450" s="343">
        <v>446028.74999999994</v>
      </c>
    </row>
    <row r="451" spans="2:7" ht="15">
      <c r="B451" s="129" t="s">
        <v>55</v>
      </c>
      <c r="C451" s="344">
        <v>31</v>
      </c>
      <c r="D451" s="344">
        <v>224264</v>
      </c>
      <c r="E451" s="131">
        <f t="shared" si="32"/>
        <v>224295</v>
      </c>
      <c r="F451" s="126">
        <f t="shared" si="33"/>
        <v>0.34206028432202723</v>
      </c>
      <c r="G451" s="343">
        <v>655717.75000000012</v>
      </c>
    </row>
    <row r="452" spans="2:7" ht="15">
      <c r="B452" s="129" t="s">
        <v>22</v>
      </c>
      <c r="C452" s="344">
        <v>168</v>
      </c>
      <c r="D452" s="344">
        <v>125423</v>
      </c>
      <c r="E452" s="131">
        <f t="shared" si="32"/>
        <v>125591</v>
      </c>
      <c r="F452" s="126">
        <f t="shared" si="33"/>
        <v>0.21528228040726582</v>
      </c>
      <c r="G452" s="343">
        <v>583378.24999999988</v>
      </c>
    </row>
    <row r="453" spans="2:7" ht="15">
      <c r="B453" s="129" t="s">
        <v>23</v>
      </c>
      <c r="C453" s="344">
        <v>44</v>
      </c>
      <c r="D453" s="344">
        <v>21297</v>
      </c>
      <c r="E453" s="131">
        <f t="shared" si="32"/>
        <v>21341</v>
      </c>
      <c r="F453" s="126">
        <f t="shared" si="33"/>
        <v>0.75726984014335641</v>
      </c>
      <c r="G453" s="343">
        <v>28181.5</v>
      </c>
    </row>
    <row r="454" spans="2:7" ht="15">
      <c r="B454" s="129" t="s">
        <v>24</v>
      </c>
      <c r="C454" s="344">
        <v>1624</v>
      </c>
      <c r="D454" s="344">
        <v>1892165</v>
      </c>
      <c r="E454" s="131">
        <f t="shared" si="32"/>
        <v>1893789</v>
      </c>
      <c r="F454" s="126">
        <f t="shared" si="33"/>
        <v>0.47595936352066209</v>
      </c>
      <c r="G454" s="343">
        <v>3978887.9999999995</v>
      </c>
    </row>
    <row r="455" spans="2:7" ht="15">
      <c r="B455" s="129" t="s">
        <v>25</v>
      </c>
      <c r="C455" s="344">
        <v>280</v>
      </c>
      <c r="D455" s="344">
        <v>157802</v>
      </c>
      <c r="E455" s="131">
        <f t="shared" si="32"/>
        <v>158082</v>
      </c>
      <c r="F455" s="126">
        <f t="shared" si="33"/>
        <v>0.3641399898761703</v>
      </c>
      <c r="G455" s="343">
        <v>434124.24999999994</v>
      </c>
    </row>
    <row r="456" spans="2:7" ht="15">
      <c r="B456" s="129" t="s">
        <v>26</v>
      </c>
      <c r="C456" s="344">
        <v>824</v>
      </c>
      <c r="D456" s="344">
        <v>168561</v>
      </c>
      <c r="E456" s="131">
        <f t="shared" si="32"/>
        <v>169385</v>
      </c>
      <c r="F456" s="126">
        <f t="shared" si="33"/>
        <v>0.3485958718395411</v>
      </c>
      <c r="G456" s="343">
        <v>485906.50000000006</v>
      </c>
    </row>
    <row r="457" spans="2:7" ht="15">
      <c r="B457" s="129" t="s">
        <v>27</v>
      </c>
      <c r="C457" s="344">
        <v>4</v>
      </c>
      <c r="D457" s="344">
        <v>134912</v>
      </c>
      <c r="E457" s="131">
        <f t="shared" si="32"/>
        <v>134916</v>
      </c>
      <c r="F457" s="126">
        <f t="shared" si="33"/>
        <v>0.15971479669705407</v>
      </c>
      <c r="G457" s="343">
        <v>844730.74999999988</v>
      </c>
    </row>
    <row r="458" spans="2:7" ht="15">
      <c r="B458" s="129" t="s">
        <v>28</v>
      </c>
      <c r="C458" s="344">
        <v>240</v>
      </c>
      <c r="D458" s="344">
        <v>322886</v>
      </c>
      <c r="E458" s="131">
        <f t="shared" si="32"/>
        <v>323126</v>
      </c>
      <c r="F458" s="126">
        <f t="shared" si="33"/>
        <v>0.21969131808093895</v>
      </c>
      <c r="G458" s="343">
        <v>1470818.25</v>
      </c>
    </row>
    <row r="459" spans="2:7" ht="15">
      <c r="B459" s="129" t="s">
        <v>29</v>
      </c>
      <c r="C459" s="344">
        <v>0</v>
      </c>
      <c r="D459" s="344">
        <v>54194</v>
      </c>
      <c r="E459" s="131">
        <f t="shared" si="32"/>
        <v>54194</v>
      </c>
      <c r="F459" s="126">
        <f t="shared" si="33"/>
        <v>0.32366365711743217</v>
      </c>
      <c r="G459" s="343">
        <v>167439.25</v>
      </c>
    </row>
    <row r="460" spans="2:7" ht="15">
      <c r="B460" s="129" t="s">
        <v>30</v>
      </c>
      <c r="C460" s="344">
        <v>20</v>
      </c>
      <c r="D460" s="344">
        <v>52230</v>
      </c>
      <c r="E460" s="131">
        <f t="shared" si="32"/>
        <v>52250</v>
      </c>
      <c r="F460" s="126">
        <f t="shared" si="33"/>
        <v>0.4524984844548367</v>
      </c>
      <c r="G460" s="343">
        <v>115470.00000000001</v>
      </c>
    </row>
    <row r="461" spans="2:7" ht="15">
      <c r="B461" s="132" t="s">
        <v>31</v>
      </c>
      <c r="C461" s="344">
        <v>8</v>
      </c>
      <c r="D461" s="344">
        <v>55520</v>
      </c>
      <c r="E461" s="131">
        <f t="shared" si="32"/>
        <v>55528</v>
      </c>
      <c r="F461" s="126">
        <f t="shared" si="33"/>
        <v>0.37854816471153657</v>
      </c>
      <c r="G461" s="343">
        <v>146686.75000000003</v>
      </c>
    </row>
    <row r="462" spans="2:7" ht="15">
      <c r="B462" s="129" t="s">
        <v>32</v>
      </c>
      <c r="C462" s="344">
        <v>32</v>
      </c>
      <c r="D462" s="344">
        <v>52146</v>
      </c>
      <c r="E462" s="131">
        <f t="shared" si="32"/>
        <v>52178</v>
      </c>
      <c r="F462" s="126">
        <f t="shared" si="33"/>
        <v>0.54893585683776414</v>
      </c>
      <c r="G462" s="343">
        <v>95053.000000000015</v>
      </c>
    </row>
    <row r="463" spans="2:7" ht="15">
      <c r="B463" s="129" t="s">
        <v>33</v>
      </c>
      <c r="C463" s="344">
        <v>22812</v>
      </c>
      <c r="D463" s="344">
        <v>2497035</v>
      </c>
      <c r="E463" s="131">
        <f>SUM(C463:D463)</f>
        <v>2519847</v>
      </c>
      <c r="F463" s="126">
        <f t="shared" si="33"/>
        <v>0.88434371789617661</v>
      </c>
      <c r="G463" s="343">
        <v>2849397.7499999995</v>
      </c>
    </row>
    <row r="464" spans="2:7" ht="15">
      <c r="B464" s="129" t="s">
        <v>34</v>
      </c>
      <c r="C464" s="344">
        <v>0</v>
      </c>
      <c r="D464" s="344">
        <v>87099</v>
      </c>
      <c r="E464" s="131">
        <f t="shared" ref="E464:E469" si="34">SUM(C464:D464)</f>
        <v>87099</v>
      </c>
      <c r="F464" s="126">
        <f t="shared" si="33"/>
        <v>0.25285517705871763</v>
      </c>
      <c r="G464" s="343">
        <v>344462.00000000006</v>
      </c>
    </row>
    <row r="465" spans="2:7" ht="15">
      <c r="B465" s="129" t="s">
        <v>35</v>
      </c>
      <c r="C465" s="344">
        <v>280</v>
      </c>
      <c r="D465" s="344">
        <v>147949</v>
      </c>
      <c r="E465" s="131">
        <f t="shared" si="34"/>
        <v>148229</v>
      </c>
      <c r="F465" s="126">
        <f t="shared" si="33"/>
        <v>0.36595280329934976</v>
      </c>
      <c r="G465" s="343">
        <v>405049.50000000006</v>
      </c>
    </row>
    <row r="466" spans="2:7" ht="15">
      <c r="B466" s="129" t="s">
        <v>36</v>
      </c>
      <c r="C466" s="344">
        <v>52</v>
      </c>
      <c r="D466" s="344">
        <v>55904</v>
      </c>
      <c r="E466" s="131">
        <f t="shared" si="34"/>
        <v>55956</v>
      </c>
      <c r="F466" s="126">
        <f t="shared" si="33"/>
        <v>0.2840647618515787</v>
      </c>
      <c r="G466" s="343">
        <v>196983.25000000003</v>
      </c>
    </row>
    <row r="467" spans="2:7" ht="15">
      <c r="B467" s="129" t="s">
        <v>37</v>
      </c>
      <c r="C467" s="344">
        <v>472</v>
      </c>
      <c r="D467" s="344">
        <v>256093</v>
      </c>
      <c r="E467" s="131">
        <f t="shared" si="34"/>
        <v>256565</v>
      </c>
      <c r="F467" s="126">
        <f t="shared" si="33"/>
        <v>0.47009255637162156</v>
      </c>
      <c r="G467" s="343">
        <v>545775.50000000012</v>
      </c>
    </row>
    <row r="468" spans="2:7" ht="15">
      <c r="B468" s="129" t="s">
        <v>38</v>
      </c>
      <c r="C468" s="344">
        <v>432</v>
      </c>
      <c r="D468" s="344">
        <v>35905</v>
      </c>
      <c r="E468" s="131">
        <f t="shared" si="34"/>
        <v>36337</v>
      </c>
      <c r="F468" s="126">
        <f t="shared" si="33"/>
        <v>0.35170653212829539</v>
      </c>
      <c r="G468" s="343">
        <v>103316.25</v>
      </c>
    </row>
    <row r="469" spans="2:7">
      <c r="B469" s="145" t="s">
        <v>39</v>
      </c>
      <c r="C469" s="146">
        <f>SUM(C445:C468)</f>
        <v>28399</v>
      </c>
      <c r="D469" s="146">
        <f>SUM(D445:D468)</f>
        <v>7161141</v>
      </c>
      <c r="E469" s="147">
        <f t="shared" si="34"/>
        <v>7189540</v>
      </c>
      <c r="F469" s="148">
        <f>+E469/G469</f>
        <v>0.45498891589692653</v>
      </c>
      <c r="G469" s="149">
        <f>SUM(G445:G468)</f>
        <v>15801571.75</v>
      </c>
    </row>
    <row r="470" spans="2:7" ht="15">
      <c r="B470" s="300" t="s">
        <v>106</v>
      </c>
      <c r="C470" s="301"/>
      <c r="D470" s="301"/>
      <c r="E470" s="301"/>
      <c r="F470" s="301"/>
      <c r="G470" s="301"/>
    </row>
    <row r="472" spans="2:7">
      <c r="B472" s="284"/>
      <c r="C472" s="285"/>
      <c r="D472" s="285"/>
      <c r="E472" s="285"/>
    </row>
    <row r="473" spans="2:7">
      <c r="B473" s="98" t="s">
        <v>107</v>
      </c>
      <c r="C473" s="25"/>
      <c r="D473" s="25"/>
      <c r="E473" s="25"/>
    </row>
  </sheetData>
  <mergeCells count="43">
    <mergeCell ref="B441:E441"/>
    <mergeCell ref="B442:C442"/>
    <mergeCell ref="B470:G470"/>
    <mergeCell ref="B402:G402"/>
    <mergeCell ref="I442:K442"/>
    <mergeCell ref="B240:E240"/>
    <mergeCell ref="B241:C241"/>
    <mergeCell ref="B273:E273"/>
    <mergeCell ref="B274:C274"/>
    <mergeCell ref="B306:E306"/>
    <mergeCell ref="I441:N441"/>
    <mergeCell ref="B12:C12"/>
    <mergeCell ref="B47:E47"/>
    <mergeCell ref="B48:C48"/>
    <mergeCell ref="B79:E79"/>
    <mergeCell ref="B405:E405"/>
    <mergeCell ref="B80:C80"/>
    <mergeCell ref="B111:E111"/>
    <mergeCell ref="B112:C112"/>
    <mergeCell ref="B143:E143"/>
    <mergeCell ref="B144:C144"/>
    <mergeCell ref="B307:C307"/>
    <mergeCell ref="B339:E339"/>
    <mergeCell ref="B340:C340"/>
    <mergeCell ref="B368:G368"/>
    <mergeCell ref="B373:E373"/>
    <mergeCell ref="B374:C374"/>
    <mergeCell ref="B407:E407"/>
    <mergeCell ref="B408:C408"/>
    <mergeCell ref="B436:G436"/>
    <mergeCell ref="B472:E472"/>
    <mergeCell ref="A8:I8"/>
    <mergeCell ref="B43:G44"/>
    <mergeCell ref="B36:D36"/>
    <mergeCell ref="B335:G335"/>
    <mergeCell ref="B302:G302"/>
    <mergeCell ref="B269:G269"/>
    <mergeCell ref="B236:G236"/>
    <mergeCell ref="B175:E175"/>
    <mergeCell ref="B176:C176"/>
    <mergeCell ref="B207:E207"/>
    <mergeCell ref="B208:C208"/>
    <mergeCell ref="B11:D11"/>
  </mergeCells>
  <phoneticPr fontId="0" type="noConversion"/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zoomScale="60" zoomScaleNormal="60" workbookViewId="0">
      <selection activeCell="E46" sqref="E46"/>
    </sheetView>
  </sheetViews>
  <sheetFormatPr baseColWidth="10" defaultRowHeight="12.75"/>
  <cols>
    <col min="1" max="1" width="6.7109375" style="45" customWidth="1"/>
    <col min="2" max="2" width="27.28515625" customWidth="1"/>
    <col min="3" max="3" width="27.28515625" style="45" customWidth="1"/>
    <col min="4" max="5" width="27.28515625" customWidth="1"/>
  </cols>
  <sheetData>
    <row r="1" spans="1:13" s="45" customFormat="1"/>
    <row r="2" spans="1:13" s="45" customFormat="1" ht="60" customHeight="1">
      <c r="B2" s="290" t="s">
        <v>190</v>
      </c>
      <c r="C2" s="291"/>
      <c r="D2" s="291"/>
      <c r="E2" s="87"/>
    </row>
    <row r="3" spans="1:13" s="45" customFormat="1" ht="14.25">
      <c r="B3" s="292" t="s">
        <v>183</v>
      </c>
      <c r="C3" s="293"/>
      <c r="D3" s="87"/>
      <c r="E3" s="87"/>
    </row>
    <row r="4" spans="1:13" s="45" customFormat="1" ht="14.25">
      <c r="B4" s="90"/>
      <c r="C4" s="94"/>
      <c r="D4" s="95"/>
      <c r="E4" s="96"/>
    </row>
    <row r="5" spans="1:13" ht="32.25" customHeight="1">
      <c r="A5" s="70"/>
      <c r="B5" s="143" t="s">
        <v>14</v>
      </c>
      <c r="C5" s="143" t="s">
        <v>39</v>
      </c>
      <c r="D5" s="152" t="s">
        <v>117</v>
      </c>
      <c r="E5" s="153" t="s">
        <v>90</v>
      </c>
      <c r="F5" s="70"/>
      <c r="G5" s="70"/>
      <c r="H5" s="70"/>
      <c r="I5" s="70"/>
      <c r="J5" s="70"/>
      <c r="K5" s="70"/>
      <c r="L5" s="70"/>
      <c r="M5" s="70"/>
    </row>
    <row r="6" spans="1:13" ht="16.5" customHeight="1">
      <c r="A6" s="70"/>
      <c r="B6" s="129" t="s">
        <v>15</v>
      </c>
      <c r="C6" s="154">
        <v>82297</v>
      </c>
      <c r="D6" s="353">
        <v>32670</v>
      </c>
      <c r="E6" s="151">
        <f>C6-D6</f>
        <v>49627</v>
      </c>
      <c r="F6" s="70"/>
      <c r="G6" s="70"/>
      <c r="H6" s="70"/>
      <c r="I6" s="70"/>
      <c r="J6" s="70"/>
      <c r="K6" s="70"/>
      <c r="L6" s="70"/>
      <c r="M6" s="70"/>
    </row>
    <row r="7" spans="1:13" ht="16.5" customHeight="1">
      <c r="A7" s="70"/>
      <c r="B7" s="129" t="s">
        <v>16</v>
      </c>
      <c r="C7" s="154">
        <v>6463</v>
      </c>
      <c r="D7" s="353">
        <v>36</v>
      </c>
      <c r="E7" s="151">
        <f t="shared" ref="E7:E29" si="0">C7-D7</f>
        <v>6427</v>
      </c>
      <c r="F7" s="70"/>
      <c r="G7" s="70"/>
      <c r="H7" s="70"/>
      <c r="I7" s="70"/>
      <c r="J7" s="70"/>
      <c r="K7" s="70"/>
      <c r="L7" s="70"/>
      <c r="M7" s="70"/>
    </row>
    <row r="8" spans="1:13" ht="16.5" customHeight="1">
      <c r="A8" s="70"/>
      <c r="B8" s="129" t="s">
        <v>17</v>
      </c>
      <c r="C8" s="154">
        <v>11546</v>
      </c>
      <c r="D8" s="353">
        <v>636</v>
      </c>
      <c r="E8" s="151">
        <f t="shared" si="0"/>
        <v>10910</v>
      </c>
      <c r="F8" s="70"/>
      <c r="G8" s="70"/>
      <c r="H8" s="70"/>
      <c r="I8" s="70"/>
      <c r="J8" s="70"/>
      <c r="K8" s="70"/>
      <c r="L8" s="70"/>
      <c r="M8" s="70"/>
    </row>
    <row r="9" spans="1:13" ht="16.5" customHeight="1">
      <c r="A9" s="70"/>
      <c r="B9" s="129" t="s">
        <v>18</v>
      </c>
      <c r="C9" s="154">
        <v>7609</v>
      </c>
      <c r="D9" s="353">
        <v>333</v>
      </c>
      <c r="E9" s="151">
        <f t="shared" si="0"/>
        <v>7276</v>
      </c>
      <c r="F9" s="70"/>
      <c r="G9" s="70"/>
      <c r="H9" s="70"/>
      <c r="I9" s="70"/>
      <c r="J9" s="70"/>
      <c r="K9" s="70"/>
      <c r="L9" s="70"/>
      <c r="M9" s="70"/>
    </row>
    <row r="10" spans="1:13" ht="16.5" customHeight="1">
      <c r="A10" s="70"/>
      <c r="B10" s="129" t="s">
        <v>19</v>
      </c>
      <c r="C10" s="154">
        <v>28469</v>
      </c>
      <c r="D10" s="353">
        <v>191</v>
      </c>
      <c r="E10" s="151">
        <f t="shared" si="0"/>
        <v>28278</v>
      </c>
      <c r="F10" s="70"/>
      <c r="G10" s="70"/>
      <c r="H10" s="70"/>
      <c r="I10" s="70"/>
      <c r="J10" s="70"/>
      <c r="K10" s="70"/>
      <c r="L10" s="70"/>
      <c r="M10" s="70"/>
    </row>
    <row r="11" spans="1:13" ht="16.5" customHeight="1">
      <c r="A11" s="70"/>
      <c r="B11" s="129" t="s">
        <v>20</v>
      </c>
      <c r="C11" s="154">
        <v>18903</v>
      </c>
      <c r="D11" s="353">
        <v>111</v>
      </c>
      <c r="E11" s="151">
        <f t="shared" si="0"/>
        <v>18792</v>
      </c>
      <c r="F11" s="70"/>
      <c r="G11" s="70"/>
      <c r="H11" s="70"/>
      <c r="I11" s="70"/>
      <c r="J11" s="70"/>
      <c r="K11" s="70"/>
      <c r="L11" s="70"/>
      <c r="M11" s="70"/>
    </row>
    <row r="12" spans="1:13" ht="16.5" customHeight="1">
      <c r="A12" s="70"/>
      <c r="B12" s="129" t="s">
        <v>55</v>
      </c>
      <c r="C12" s="154">
        <v>33437</v>
      </c>
      <c r="D12" s="353">
        <v>185</v>
      </c>
      <c r="E12" s="151">
        <f t="shared" si="0"/>
        <v>33252</v>
      </c>
      <c r="F12" s="70"/>
      <c r="G12" s="70"/>
      <c r="H12" s="70"/>
      <c r="I12" s="70"/>
      <c r="J12" s="70"/>
      <c r="K12" s="70"/>
      <c r="L12" s="70"/>
      <c r="M12" s="70"/>
    </row>
    <row r="13" spans="1:13" ht="16.5" customHeight="1">
      <c r="A13" s="70"/>
      <c r="B13" s="129" t="s">
        <v>22</v>
      </c>
      <c r="C13" s="154">
        <v>20132</v>
      </c>
      <c r="D13" s="353">
        <v>123</v>
      </c>
      <c r="E13" s="151">
        <f t="shared" si="0"/>
        <v>20009</v>
      </c>
      <c r="F13" s="70"/>
      <c r="G13" s="70"/>
      <c r="H13" s="70"/>
      <c r="I13" s="70"/>
      <c r="J13" s="70"/>
      <c r="K13" s="70"/>
      <c r="L13" s="70"/>
      <c r="M13" s="70"/>
    </row>
    <row r="14" spans="1:13" ht="16.5" customHeight="1">
      <c r="A14" s="70"/>
      <c r="B14" s="129" t="s">
        <v>23</v>
      </c>
      <c r="C14" s="154">
        <v>2474</v>
      </c>
      <c r="D14" s="353">
        <v>53</v>
      </c>
      <c r="E14" s="151">
        <f t="shared" si="0"/>
        <v>2421</v>
      </c>
      <c r="F14" s="70"/>
      <c r="G14" s="70"/>
      <c r="H14" s="70"/>
      <c r="I14" s="70"/>
      <c r="J14" s="70"/>
      <c r="K14" s="70"/>
      <c r="L14" s="70"/>
      <c r="M14" s="70"/>
    </row>
    <row r="15" spans="1:13" ht="16.5" customHeight="1">
      <c r="A15" s="70"/>
      <c r="B15" s="129" t="s">
        <v>24</v>
      </c>
      <c r="C15" s="154">
        <v>286557</v>
      </c>
      <c r="D15" s="353">
        <v>1985</v>
      </c>
      <c r="E15" s="151">
        <f t="shared" si="0"/>
        <v>284572</v>
      </c>
      <c r="F15" s="70"/>
      <c r="G15" s="70"/>
      <c r="H15" s="70"/>
      <c r="I15" s="70"/>
      <c r="J15" s="70"/>
      <c r="K15" s="70"/>
      <c r="L15" s="70"/>
      <c r="M15" s="70"/>
    </row>
    <row r="16" spans="1:13" ht="16.5" customHeight="1">
      <c r="A16" s="70"/>
      <c r="B16" s="129" t="s">
        <v>25</v>
      </c>
      <c r="C16" s="154">
        <v>27836</v>
      </c>
      <c r="D16" s="353">
        <v>277</v>
      </c>
      <c r="E16" s="151">
        <f t="shared" si="0"/>
        <v>27559</v>
      </c>
      <c r="F16" s="70"/>
      <c r="G16" s="70"/>
      <c r="H16" s="70"/>
      <c r="I16" s="70"/>
      <c r="J16" s="70"/>
      <c r="K16" s="70"/>
      <c r="L16" s="70"/>
      <c r="M16" s="70"/>
    </row>
    <row r="17" spans="1:19" ht="16.5" customHeight="1">
      <c r="A17" s="70"/>
      <c r="B17" s="129" t="s">
        <v>26</v>
      </c>
      <c r="C17" s="154">
        <v>27347</v>
      </c>
      <c r="D17" s="353">
        <v>2224</v>
      </c>
      <c r="E17" s="151">
        <f t="shared" si="0"/>
        <v>25123</v>
      </c>
      <c r="F17" s="70"/>
      <c r="G17" s="70"/>
      <c r="H17" s="70"/>
      <c r="I17" s="70"/>
      <c r="J17" s="70"/>
      <c r="K17" s="70"/>
      <c r="L17" s="70"/>
      <c r="M17" s="70"/>
    </row>
    <row r="18" spans="1:19" ht="16.5" customHeight="1">
      <c r="A18" s="70"/>
      <c r="B18" s="129" t="s">
        <v>27</v>
      </c>
      <c r="C18" s="154">
        <v>20832</v>
      </c>
      <c r="D18" s="353">
        <v>140</v>
      </c>
      <c r="E18" s="151">
        <f t="shared" si="0"/>
        <v>20692</v>
      </c>
      <c r="F18" s="70"/>
      <c r="G18" s="70"/>
      <c r="H18" s="70"/>
      <c r="I18" s="70"/>
      <c r="J18" s="70"/>
      <c r="K18" s="70"/>
      <c r="L18" s="70"/>
      <c r="M18" s="70"/>
    </row>
    <row r="19" spans="1:19" ht="16.5" customHeight="1">
      <c r="A19" s="70"/>
      <c r="B19" s="129" t="s">
        <v>28</v>
      </c>
      <c r="C19" s="154">
        <v>55811</v>
      </c>
      <c r="D19" s="353">
        <v>932</v>
      </c>
      <c r="E19" s="151">
        <f t="shared" si="0"/>
        <v>54879</v>
      </c>
      <c r="F19" s="70"/>
      <c r="G19" s="70"/>
      <c r="H19" s="70"/>
      <c r="I19" s="70"/>
      <c r="J19" s="70"/>
      <c r="K19" s="70"/>
      <c r="L19" s="70"/>
      <c r="M19" s="70"/>
    </row>
    <row r="20" spans="1:19" ht="16.5" customHeight="1">
      <c r="A20" s="70"/>
      <c r="B20" s="129" t="s">
        <v>29</v>
      </c>
      <c r="C20" s="154">
        <v>6232</v>
      </c>
      <c r="D20" s="353">
        <v>163</v>
      </c>
      <c r="E20" s="151">
        <f t="shared" si="0"/>
        <v>6069</v>
      </c>
      <c r="F20" s="70"/>
      <c r="G20" s="70"/>
      <c r="H20" s="70"/>
      <c r="I20" s="70"/>
      <c r="J20" s="70"/>
      <c r="K20" s="70"/>
      <c r="L20" s="70"/>
      <c r="M20" s="70"/>
    </row>
    <row r="21" spans="1:19" ht="16.5" customHeight="1">
      <c r="A21" s="70"/>
      <c r="B21" s="129" t="s">
        <v>30</v>
      </c>
      <c r="C21" s="154">
        <v>5969</v>
      </c>
      <c r="D21" s="353">
        <v>38</v>
      </c>
      <c r="E21" s="151">
        <f t="shared" si="0"/>
        <v>5931</v>
      </c>
      <c r="F21" s="70"/>
      <c r="G21" s="70"/>
      <c r="H21" s="70"/>
      <c r="I21" s="70"/>
      <c r="J21" s="70"/>
      <c r="K21" s="70"/>
      <c r="L21" s="70"/>
      <c r="M21" s="70"/>
    </row>
    <row r="22" spans="1:19" ht="16.5" customHeight="1">
      <c r="A22" s="70"/>
      <c r="B22" s="132" t="s">
        <v>31</v>
      </c>
      <c r="C22" s="154">
        <v>6494</v>
      </c>
      <c r="D22" s="353">
        <v>56</v>
      </c>
      <c r="E22" s="151">
        <f t="shared" si="0"/>
        <v>6438</v>
      </c>
      <c r="F22" s="70"/>
      <c r="G22" s="70"/>
      <c r="H22" s="70"/>
      <c r="I22" s="70"/>
      <c r="J22" s="70"/>
      <c r="K22" s="70"/>
      <c r="L22" s="70"/>
      <c r="M22" s="70"/>
    </row>
    <row r="23" spans="1:19" ht="16.5" customHeight="1">
      <c r="A23" s="70"/>
      <c r="B23" s="129" t="s">
        <v>32</v>
      </c>
      <c r="C23" s="154">
        <v>6667</v>
      </c>
      <c r="D23" s="353">
        <v>33</v>
      </c>
      <c r="E23" s="151">
        <f t="shared" si="0"/>
        <v>6634</v>
      </c>
      <c r="F23" s="70"/>
      <c r="G23" s="70"/>
      <c r="H23" s="70"/>
      <c r="I23" s="70"/>
      <c r="J23" s="70"/>
      <c r="K23" s="70"/>
      <c r="L23" s="70"/>
      <c r="M23" s="70"/>
    </row>
    <row r="24" spans="1:19" ht="16.5" customHeight="1">
      <c r="A24" s="70"/>
      <c r="B24" s="129" t="s">
        <v>33</v>
      </c>
      <c r="C24" s="154">
        <v>397673</v>
      </c>
      <c r="D24" s="353">
        <v>8444</v>
      </c>
      <c r="E24" s="151">
        <f t="shared" si="0"/>
        <v>389229</v>
      </c>
      <c r="F24" s="70"/>
      <c r="G24" s="70"/>
      <c r="H24" s="70"/>
      <c r="I24" s="70"/>
      <c r="J24" s="70"/>
      <c r="K24" s="70"/>
      <c r="L24" s="70"/>
      <c r="M24" s="70"/>
    </row>
    <row r="25" spans="1:19" ht="16.5" customHeight="1">
      <c r="A25" s="70"/>
      <c r="B25" s="129" t="s">
        <v>34</v>
      </c>
      <c r="C25" s="154">
        <v>12895</v>
      </c>
      <c r="D25" s="353">
        <v>21</v>
      </c>
      <c r="E25" s="151">
        <f t="shared" si="0"/>
        <v>12874</v>
      </c>
      <c r="F25" s="70"/>
      <c r="G25" s="70"/>
      <c r="H25" s="70"/>
      <c r="I25" s="70"/>
      <c r="J25" s="70"/>
      <c r="K25" s="70"/>
      <c r="L25" s="70"/>
      <c r="M25" s="70"/>
    </row>
    <row r="26" spans="1:19" ht="16.5" customHeight="1">
      <c r="A26" s="70"/>
      <c r="B26" s="129" t="s">
        <v>35</v>
      </c>
      <c r="C26" s="154">
        <v>24993</v>
      </c>
      <c r="D26" s="353">
        <v>212</v>
      </c>
      <c r="E26" s="151">
        <f t="shared" si="0"/>
        <v>24781</v>
      </c>
      <c r="F26" s="70"/>
      <c r="G26" s="70"/>
      <c r="H26" s="70"/>
      <c r="I26" s="70"/>
      <c r="J26" s="70"/>
      <c r="K26" s="70"/>
      <c r="L26" s="70"/>
      <c r="M26" s="70"/>
    </row>
    <row r="27" spans="1:19" ht="16.5" customHeight="1">
      <c r="A27" s="70"/>
      <c r="B27" s="276" t="s">
        <v>36</v>
      </c>
      <c r="C27" s="277">
        <v>7382</v>
      </c>
      <c r="D27" s="353">
        <v>68</v>
      </c>
      <c r="E27" s="151">
        <f t="shared" si="0"/>
        <v>7314</v>
      </c>
      <c r="F27" s="70"/>
      <c r="G27" s="70"/>
      <c r="H27" s="70"/>
      <c r="I27" s="70"/>
      <c r="J27" s="70"/>
      <c r="K27" s="70"/>
      <c r="L27" s="70"/>
      <c r="M27" s="70"/>
    </row>
    <row r="28" spans="1:19" ht="16.5" customHeight="1">
      <c r="A28" s="70"/>
      <c r="B28" s="129" t="s">
        <v>37</v>
      </c>
      <c r="C28" s="154">
        <v>38384</v>
      </c>
      <c r="D28" s="353">
        <v>316</v>
      </c>
      <c r="E28" s="151">
        <f t="shared" si="0"/>
        <v>38068</v>
      </c>
      <c r="F28" s="70"/>
      <c r="G28" s="70"/>
      <c r="H28" s="70"/>
      <c r="I28" s="70"/>
      <c r="J28" s="70"/>
      <c r="K28" s="70"/>
      <c r="L28" s="70"/>
      <c r="M28" s="70"/>
    </row>
    <row r="29" spans="1:19" ht="16.5" customHeight="1">
      <c r="A29" s="70"/>
      <c r="B29" s="129" t="s">
        <v>38</v>
      </c>
      <c r="C29" s="154">
        <v>4204</v>
      </c>
      <c r="D29" s="353">
        <v>145</v>
      </c>
      <c r="E29" s="151">
        <f t="shared" si="0"/>
        <v>4059</v>
      </c>
      <c r="F29" s="71"/>
      <c r="G29" s="71"/>
      <c r="H29" s="70"/>
      <c r="I29" s="70"/>
      <c r="J29" s="70"/>
      <c r="K29" s="70"/>
      <c r="L29" s="70"/>
      <c r="M29" s="70"/>
    </row>
    <row r="30" spans="1:19" ht="23.25" customHeight="1">
      <c r="A30" s="70"/>
      <c r="B30" s="155" t="s">
        <v>39</v>
      </c>
      <c r="C30" s="156">
        <f>SUM(C6:C29)</f>
        <v>1140606</v>
      </c>
      <c r="D30" s="156">
        <f>SUM(D6:D29)</f>
        <v>49392</v>
      </c>
      <c r="E30" s="157">
        <f>SUM(E6:E29)</f>
        <v>1091214</v>
      </c>
      <c r="F30" s="71"/>
      <c r="G30" s="7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s="45" customFormat="1" ht="14.25" customHeight="1">
      <c r="A31" s="70"/>
      <c r="B31" s="66"/>
      <c r="C31" s="67"/>
      <c r="D31" s="67"/>
      <c r="E31" s="68"/>
      <c r="F31" s="42"/>
      <c r="G31" s="7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s="45" customFormat="1" ht="14.25" customHeight="1">
      <c r="A32" s="70"/>
      <c r="B32" s="284"/>
      <c r="C32" s="285"/>
      <c r="D32" s="285"/>
      <c r="E32" s="285"/>
      <c r="F32" s="42"/>
      <c r="G32" s="71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21" ht="14.25" customHeight="1">
      <c r="A33" s="70"/>
      <c r="B33" s="314" t="s">
        <v>91</v>
      </c>
      <c r="C33" s="314"/>
      <c r="D33" s="314"/>
      <c r="E33" s="314"/>
      <c r="F33" s="314"/>
      <c r="G33" s="7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21" ht="14.25" customHeight="1">
      <c r="A34" s="70"/>
      <c r="B34" s="44" t="s">
        <v>107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2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1:2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1:2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1:2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>
      <c r="A128" s="70"/>
    </row>
    <row r="129" spans="1:1">
      <c r="A129" s="70"/>
    </row>
    <row r="130" spans="1:1">
      <c r="A130" s="70"/>
    </row>
    <row r="131" spans="1:1">
      <c r="A131" s="70"/>
    </row>
    <row r="132" spans="1:1">
      <c r="A132" s="70"/>
    </row>
    <row r="133" spans="1:1">
      <c r="A133" s="70"/>
    </row>
    <row r="134" spans="1:1">
      <c r="A134" s="70"/>
    </row>
    <row r="135" spans="1:1">
      <c r="A135" s="70"/>
    </row>
    <row r="136" spans="1:1">
      <c r="A136" s="70"/>
    </row>
    <row r="137" spans="1:1">
      <c r="A137" s="70"/>
    </row>
    <row r="138" spans="1:1">
      <c r="A138" s="70"/>
    </row>
    <row r="139" spans="1:1">
      <c r="A139" s="70"/>
    </row>
  </sheetData>
  <mergeCells count="4">
    <mergeCell ref="B33:F33"/>
    <mergeCell ref="B32:E32"/>
    <mergeCell ref="B2:D2"/>
    <mergeCell ref="B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60" zoomScaleNormal="60" workbookViewId="0">
      <selection activeCell="H42" sqref="H42"/>
    </sheetView>
  </sheetViews>
  <sheetFormatPr baseColWidth="10" defaultRowHeight="12.75"/>
  <cols>
    <col min="1" max="1" width="11.5703125" style="45"/>
    <col min="2" max="5" width="25" customWidth="1"/>
  </cols>
  <sheetData>
    <row r="1" spans="1:13" s="45" customFormat="1"/>
    <row r="2" spans="1:13" s="45" customFormat="1" ht="53.25" customHeight="1">
      <c r="B2" s="290" t="s">
        <v>191</v>
      </c>
      <c r="C2" s="291"/>
      <c r="D2" s="291"/>
      <c r="E2" s="87"/>
    </row>
    <row r="3" spans="1:13" s="45" customFormat="1" ht="14.25">
      <c r="B3" s="292" t="s">
        <v>183</v>
      </c>
      <c r="C3" s="293"/>
      <c r="D3" s="87"/>
      <c r="E3" s="87"/>
    </row>
    <row r="4" spans="1:13" s="45" customFormat="1" ht="14.25">
      <c r="B4" s="90"/>
      <c r="C4" s="94"/>
      <c r="D4" s="95"/>
      <c r="E4" s="96"/>
    </row>
    <row r="5" spans="1:13" ht="37.5" customHeight="1">
      <c r="A5" s="69"/>
      <c r="B5" s="143" t="s">
        <v>14</v>
      </c>
      <c r="C5" s="152" t="s">
        <v>118</v>
      </c>
      <c r="D5" s="152" t="s">
        <v>117</v>
      </c>
      <c r="E5" s="153" t="s">
        <v>90</v>
      </c>
      <c r="F5" s="70"/>
      <c r="G5" s="70"/>
      <c r="H5" s="70"/>
      <c r="I5" s="70"/>
      <c r="J5" s="70"/>
      <c r="K5" s="70"/>
      <c r="L5" s="70"/>
    </row>
    <row r="6" spans="1:13" ht="18.75" customHeight="1">
      <c r="A6" s="69"/>
      <c r="B6" s="129" t="s">
        <v>15</v>
      </c>
      <c r="C6" s="344">
        <v>293418</v>
      </c>
      <c r="D6" s="150">
        <v>36399</v>
      </c>
      <c r="E6" s="151">
        <f>C6-D6</f>
        <v>257019</v>
      </c>
      <c r="F6" s="70"/>
      <c r="G6" s="70"/>
      <c r="H6" s="70"/>
      <c r="I6" s="70"/>
      <c r="J6" s="70"/>
      <c r="K6" s="70"/>
      <c r="L6" s="70"/>
    </row>
    <row r="7" spans="1:13" ht="18.75" customHeight="1">
      <c r="A7" s="69"/>
      <c r="B7" s="129" t="s">
        <v>16</v>
      </c>
      <c r="C7" s="344">
        <v>56771</v>
      </c>
      <c r="D7" s="150">
        <v>680</v>
      </c>
      <c r="E7" s="151">
        <f t="shared" ref="E7:E29" si="0">C7-D7</f>
        <v>56091</v>
      </c>
      <c r="F7" s="70"/>
      <c r="G7" s="70"/>
      <c r="H7" s="70"/>
      <c r="I7" s="70"/>
      <c r="J7" s="70"/>
      <c r="K7" s="70"/>
      <c r="L7" s="70"/>
    </row>
    <row r="8" spans="1:13" ht="18.75" customHeight="1">
      <c r="A8" s="69"/>
      <c r="B8" s="129" t="s">
        <v>17</v>
      </c>
      <c r="C8" s="344">
        <v>75272</v>
      </c>
      <c r="D8" s="150">
        <v>2085</v>
      </c>
      <c r="E8" s="151">
        <f t="shared" si="0"/>
        <v>73187</v>
      </c>
      <c r="F8" s="70"/>
      <c r="G8" s="70"/>
      <c r="H8" s="70"/>
      <c r="I8" s="70"/>
      <c r="J8" s="70"/>
      <c r="K8" s="70"/>
      <c r="L8" s="70"/>
      <c r="M8" s="45"/>
    </row>
    <row r="9" spans="1:13" ht="18.75" customHeight="1">
      <c r="A9" s="69"/>
      <c r="B9" s="129" t="s">
        <v>18</v>
      </c>
      <c r="C9" s="344">
        <v>48475</v>
      </c>
      <c r="D9" s="150">
        <v>1217</v>
      </c>
      <c r="E9" s="151">
        <f t="shared" si="0"/>
        <v>47258</v>
      </c>
      <c r="F9" s="70"/>
      <c r="G9" s="70"/>
      <c r="H9" s="70"/>
      <c r="I9" s="70"/>
      <c r="J9" s="70"/>
      <c r="K9" s="70"/>
      <c r="L9" s="70"/>
      <c r="M9" s="45"/>
    </row>
    <row r="10" spans="1:13" ht="18.75" customHeight="1">
      <c r="A10" s="69"/>
      <c r="B10" s="129" t="s">
        <v>19</v>
      </c>
      <c r="C10" s="344">
        <v>205951</v>
      </c>
      <c r="D10" s="150">
        <v>1341</v>
      </c>
      <c r="E10" s="151">
        <f t="shared" si="0"/>
        <v>204610</v>
      </c>
      <c r="F10" s="70"/>
      <c r="G10" s="70"/>
      <c r="H10" s="70"/>
      <c r="I10" s="70"/>
      <c r="J10" s="70"/>
      <c r="K10" s="70"/>
      <c r="L10" s="70"/>
      <c r="M10" s="45"/>
    </row>
    <row r="11" spans="1:13" ht="18.75" customHeight="1">
      <c r="A11" s="69"/>
      <c r="B11" s="129" t="s">
        <v>20</v>
      </c>
      <c r="C11" s="344">
        <v>140945</v>
      </c>
      <c r="D11" s="150">
        <v>651</v>
      </c>
      <c r="E11" s="151">
        <f t="shared" si="0"/>
        <v>140294</v>
      </c>
      <c r="F11" s="70"/>
      <c r="G11" s="70"/>
      <c r="H11" s="70"/>
      <c r="I11" s="70"/>
      <c r="J11" s="70"/>
      <c r="K11" s="70"/>
      <c r="L11" s="70"/>
      <c r="M11" s="45"/>
    </row>
    <row r="12" spans="1:13" ht="18.75" customHeight="1">
      <c r="A12" s="69"/>
      <c r="B12" s="129" t="s">
        <v>55</v>
      </c>
      <c r="C12" s="344">
        <v>224295</v>
      </c>
      <c r="D12" s="150">
        <v>943</v>
      </c>
      <c r="E12" s="151">
        <f t="shared" si="0"/>
        <v>223352</v>
      </c>
      <c r="F12" s="70"/>
      <c r="G12" s="70"/>
      <c r="H12" s="70"/>
      <c r="I12" s="70"/>
      <c r="J12" s="70"/>
      <c r="K12" s="70"/>
      <c r="L12" s="70"/>
      <c r="M12" s="45"/>
    </row>
    <row r="13" spans="1:13" ht="18.75" customHeight="1">
      <c r="A13" s="69"/>
      <c r="B13" s="129" t="s">
        <v>22</v>
      </c>
      <c r="C13" s="344">
        <v>125591</v>
      </c>
      <c r="D13" s="150">
        <v>2848</v>
      </c>
      <c r="E13" s="151">
        <f t="shared" si="0"/>
        <v>122743</v>
      </c>
      <c r="F13" s="70"/>
      <c r="G13" s="70"/>
      <c r="H13" s="70"/>
      <c r="I13" s="70"/>
      <c r="J13" s="70"/>
      <c r="K13" s="70"/>
      <c r="L13" s="70"/>
      <c r="M13" s="45"/>
    </row>
    <row r="14" spans="1:13" ht="18.75" customHeight="1">
      <c r="A14" s="69"/>
      <c r="B14" s="129" t="s">
        <v>23</v>
      </c>
      <c r="C14" s="344">
        <v>21341</v>
      </c>
      <c r="D14" s="150">
        <v>252</v>
      </c>
      <c r="E14" s="151">
        <f t="shared" si="0"/>
        <v>21089</v>
      </c>
      <c r="F14" s="70"/>
      <c r="G14" s="70"/>
      <c r="H14" s="70"/>
      <c r="I14" s="70"/>
      <c r="J14" s="70"/>
      <c r="K14" s="70"/>
      <c r="L14" s="70"/>
      <c r="M14" s="45"/>
    </row>
    <row r="15" spans="1:13" ht="18.75" customHeight="1">
      <c r="A15" s="69"/>
      <c r="B15" s="129" t="s">
        <v>24</v>
      </c>
      <c r="C15" s="344">
        <v>1893789</v>
      </c>
      <c r="D15" s="150">
        <v>10145</v>
      </c>
      <c r="E15" s="151">
        <f t="shared" si="0"/>
        <v>1883644</v>
      </c>
      <c r="F15" s="70"/>
      <c r="G15" s="70"/>
      <c r="H15" s="70"/>
      <c r="I15" s="70"/>
      <c r="J15" s="70"/>
      <c r="K15" s="70"/>
      <c r="L15" s="70"/>
      <c r="M15" s="45"/>
    </row>
    <row r="16" spans="1:13" ht="18.75" customHeight="1">
      <c r="A16" s="69"/>
      <c r="B16" s="129" t="s">
        <v>25</v>
      </c>
      <c r="C16" s="344">
        <v>158082</v>
      </c>
      <c r="D16" s="150">
        <v>1398</v>
      </c>
      <c r="E16" s="151">
        <f t="shared" si="0"/>
        <v>156684</v>
      </c>
      <c r="F16" s="70"/>
      <c r="G16" s="70"/>
      <c r="H16" s="70"/>
      <c r="I16" s="70"/>
      <c r="J16" s="70"/>
      <c r="K16" s="70"/>
      <c r="L16" s="70"/>
      <c r="M16" s="45"/>
    </row>
    <row r="17" spans="1:13" ht="18.75" customHeight="1">
      <c r="A17" s="69"/>
      <c r="B17" s="129" t="s">
        <v>26</v>
      </c>
      <c r="C17" s="344">
        <v>169385</v>
      </c>
      <c r="D17" s="150">
        <v>5483</v>
      </c>
      <c r="E17" s="151">
        <f t="shared" si="0"/>
        <v>163902</v>
      </c>
      <c r="F17" s="70"/>
      <c r="G17" s="70"/>
      <c r="H17" s="70"/>
      <c r="I17" s="70"/>
      <c r="J17" s="70"/>
      <c r="K17" s="70"/>
      <c r="L17" s="70"/>
      <c r="M17" s="45"/>
    </row>
    <row r="18" spans="1:13" ht="18.75" customHeight="1">
      <c r="A18" s="69"/>
      <c r="B18" s="129" t="s">
        <v>27</v>
      </c>
      <c r="C18" s="344">
        <v>134916</v>
      </c>
      <c r="D18" s="150">
        <v>712</v>
      </c>
      <c r="E18" s="151">
        <f t="shared" si="0"/>
        <v>134204</v>
      </c>
      <c r="F18" s="70"/>
      <c r="G18" s="70"/>
      <c r="H18" s="70"/>
      <c r="I18" s="70"/>
      <c r="J18" s="70"/>
      <c r="K18" s="70"/>
      <c r="L18" s="70"/>
    </row>
    <row r="19" spans="1:13" ht="18.75" customHeight="1">
      <c r="A19" s="69"/>
      <c r="B19" s="129" t="s">
        <v>28</v>
      </c>
      <c r="C19" s="344">
        <v>323126</v>
      </c>
      <c r="D19" s="150">
        <v>4648</v>
      </c>
      <c r="E19" s="151">
        <f t="shared" si="0"/>
        <v>318478</v>
      </c>
      <c r="F19" s="70"/>
      <c r="G19" s="70"/>
      <c r="H19" s="70"/>
      <c r="I19" s="70"/>
      <c r="J19" s="70"/>
      <c r="K19" s="70"/>
      <c r="L19" s="70"/>
    </row>
    <row r="20" spans="1:13" ht="18.75" customHeight="1">
      <c r="A20" s="69"/>
      <c r="B20" s="129" t="s">
        <v>29</v>
      </c>
      <c r="C20" s="344">
        <v>54194</v>
      </c>
      <c r="D20" s="150">
        <v>769</v>
      </c>
      <c r="E20" s="151">
        <f t="shared" si="0"/>
        <v>53425</v>
      </c>
      <c r="F20" s="70"/>
      <c r="G20" s="70"/>
      <c r="H20" s="70"/>
      <c r="I20" s="70"/>
      <c r="J20" s="70"/>
      <c r="K20" s="70"/>
      <c r="L20" s="70"/>
    </row>
    <row r="21" spans="1:13" ht="18.75" customHeight="1">
      <c r="A21" s="69"/>
      <c r="B21" s="129" t="s">
        <v>30</v>
      </c>
      <c r="C21" s="344">
        <v>52250</v>
      </c>
      <c r="D21" s="150">
        <v>539</v>
      </c>
      <c r="E21" s="151">
        <f t="shared" si="0"/>
        <v>51711</v>
      </c>
      <c r="F21" s="70"/>
      <c r="G21" s="70"/>
      <c r="H21" s="70"/>
      <c r="I21" s="70"/>
      <c r="J21" s="70"/>
      <c r="K21" s="70"/>
      <c r="L21" s="70"/>
    </row>
    <row r="22" spans="1:13" ht="18.75" customHeight="1">
      <c r="A22" s="69"/>
      <c r="B22" s="132" t="s">
        <v>31</v>
      </c>
      <c r="C22" s="344">
        <v>55528</v>
      </c>
      <c r="D22" s="150">
        <v>216</v>
      </c>
      <c r="E22" s="151">
        <f t="shared" si="0"/>
        <v>55312</v>
      </c>
      <c r="F22" s="70"/>
      <c r="G22" s="70"/>
      <c r="H22" s="70"/>
      <c r="I22" s="70"/>
      <c r="J22" s="70"/>
      <c r="K22" s="70"/>
      <c r="L22" s="70"/>
    </row>
    <row r="23" spans="1:13" ht="18.75" customHeight="1">
      <c r="A23" s="69"/>
      <c r="B23" s="129" t="s">
        <v>32</v>
      </c>
      <c r="C23" s="344">
        <v>52178</v>
      </c>
      <c r="D23" s="150">
        <v>255</v>
      </c>
      <c r="E23" s="151">
        <f t="shared" si="0"/>
        <v>51923</v>
      </c>
      <c r="F23" s="70"/>
      <c r="G23" s="70"/>
      <c r="H23" s="70"/>
      <c r="I23" s="70"/>
      <c r="J23" s="70"/>
      <c r="K23" s="70"/>
      <c r="L23" s="70"/>
    </row>
    <row r="24" spans="1:13" ht="18.75" customHeight="1">
      <c r="A24" s="69"/>
      <c r="B24" s="129" t="s">
        <v>33</v>
      </c>
      <c r="C24" s="344">
        <v>2519847</v>
      </c>
      <c r="D24" s="150">
        <v>34994</v>
      </c>
      <c r="E24" s="151">
        <f t="shared" si="0"/>
        <v>2484853</v>
      </c>
      <c r="F24" s="71"/>
      <c r="G24" s="71"/>
      <c r="H24" s="71"/>
      <c r="I24" s="70"/>
      <c r="J24" s="70"/>
      <c r="K24" s="70"/>
      <c r="L24" s="70"/>
    </row>
    <row r="25" spans="1:13" ht="18.75" customHeight="1">
      <c r="A25" s="69"/>
      <c r="B25" s="129" t="s">
        <v>34</v>
      </c>
      <c r="C25" s="344">
        <v>87099</v>
      </c>
      <c r="D25" s="150">
        <v>175</v>
      </c>
      <c r="E25" s="151">
        <f t="shared" si="0"/>
        <v>86924</v>
      </c>
      <c r="F25" s="71"/>
      <c r="G25" s="71"/>
      <c r="H25" s="71"/>
      <c r="I25" s="70"/>
      <c r="J25" s="70"/>
      <c r="K25" s="70"/>
      <c r="L25" s="70"/>
    </row>
    <row r="26" spans="1:13" ht="18.75" customHeight="1">
      <c r="A26" s="69"/>
      <c r="B26" s="129" t="s">
        <v>35</v>
      </c>
      <c r="C26" s="344">
        <v>148229</v>
      </c>
      <c r="D26" s="150">
        <v>1122</v>
      </c>
      <c r="E26" s="151">
        <f t="shared" si="0"/>
        <v>147107</v>
      </c>
      <c r="F26" s="71"/>
      <c r="G26" s="71"/>
      <c r="H26" s="71"/>
      <c r="I26" s="70"/>
      <c r="J26" s="70"/>
      <c r="K26" s="70"/>
      <c r="L26" s="70"/>
    </row>
    <row r="27" spans="1:13" ht="18.75" customHeight="1">
      <c r="A27" s="69"/>
      <c r="B27" s="129" t="s">
        <v>36</v>
      </c>
      <c r="C27" s="344">
        <v>55956</v>
      </c>
      <c r="D27" s="150">
        <v>380</v>
      </c>
      <c r="E27" s="151">
        <f t="shared" si="0"/>
        <v>55576</v>
      </c>
      <c r="F27" s="71"/>
      <c r="G27" s="71"/>
      <c r="H27" s="71"/>
      <c r="I27" s="70"/>
      <c r="J27" s="70"/>
      <c r="K27" s="70"/>
      <c r="L27" s="70"/>
    </row>
    <row r="28" spans="1:13" ht="18.75" customHeight="1">
      <c r="A28" s="69"/>
      <c r="B28" s="129" t="s">
        <v>37</v>
      </c>
      <c r="C28" s="344">
        <v>256565</v>
      </c>
      <c r="D28" s="150">
        <v>1784</v>
      </c>
      <c r="E28" s="151">
        <f t="shared" si="0"/>
        <v>254781</v>
      </c>
      <c r="F28" s="71"/>
      <c r="G28" s="71"/>
      <c r="H28" s="71"/>
      <c r="I28" s="70"/>
      <c r="J28" s="70"/>
      <c r="K28" s="70"/>
      <c r="L28" s="70"/>
    </row>
    <row r="29" spans="1:13" ht="18.75" customHeight="1">
      <c r="A29" s="69"/>
      <c r="B29" s="129" t="s">
        <v>38</v>
      </c>
      <c r="C29" s="344">
        <v>36337</v>
      </c>
      <c r="D29" s="150">
        <v>806</v>
      </c>
      <c r="E29" s="151">
        <f t="shared" si="0"/>
        <v>35531</v>
      </c>
      <c r="F29" s="71"/>
      <c r="G29" s="71"/>
      <c r="H29" s="71"/>
      <c r="I29" s="70"/>
      <c r="J29" s="70"/>
      <c r="K29" s="70"/>
      <c r="L29" s="70"/>
    </row>
    <row r="30" spans="1:13" ht="18.75" customHeight="1">
      <c r="A30" s="69"/>
      <c r="B30" s="155" t="s">
        <v>39</v>
      </c>
      <c r="C30" s="156">
        <f t="shared" ref="C30:E30" si="1">SUM(C6:C29)</f>
        <v>7189540</v>
      </c>
      <c r="D30" s="156">
        <f t="shared" si="1"/>
        <v>109842</v>
      </c>
      <c r="E30" s="159">
        <f t="shared" si="1"/>
        <v>7079698</v>
      </c>
      <c r="F30" s="71"/>
      <c r="G30" s="71"/>
      <c r="H30" s="71"/>
      <c r="I30" s="70"/>
      <c r="J30" s="70"/>
      <c r="K30" s="70"/>
      <c r="L30" s="70"/>
    </row>
    <row r="31" spans="1:13" ht="14.25">
      <c r="A31" s="69"/>
      <c r="G31" s="42"/>
      <c r="H31" s="42"/>
      <c r="I31" s="70"/>
      <c r="J31" s="70"/>
      <c r="K31" s="70"/>
      <c r="L31" s="70"/>
    </row>
    <row r="32" spans="1:13" s="45" customFormat="1" ht="14.25" customHeight="1">
      <c r="A32" s="69"/>
      <c r="B32" s="284"/>
      <c r="C32" s="285"/>
      <c r="D32" s="285"/>
      <c r="E32" s="285"/>
      <c r="G32" s="42"/>
      <c r="H32" s="42"/>
      <c r="I32" s="70"/>
      <c r="J32" s="70"/>
      <c r="K32" s="70"/>
      <c r="L32" s="70"/>
    </row>
    <row r="33" spans="1:12" ht="14.25" customHeight="1">
      <c r="A33" s="69"/>
      <c r="B33" s="314" t="s">
        <v>91</v>
      </c>
      <c r="C33" s="314"/>
      <c r="D33" s="314"/>
      <c r="E33" s="314"/>
      <c r="F33" s="314"/>
      <c r="G33" s="42"/>
      <c r="H33" s="42"/>
      <c r="I33" s="70"/>
      <c r="J33" s="70"/>
      <c r="K33" s="70"/>
      <c r="L33" s="70"/>
    </row>
    <row r="34" spans="1:12" ht="14.25">
      <c r="A34" s="69"/>
      <c r="B34" s="98" t="s">
        <v>107</v>
      </c>
      <c r="C34" s="158"/>
      <c r="D34" s="158"/>
      <c r="E34" s="158"/>
      <c r="F34" s="158"/>
      <c r="G34" s="42"/>
      <c r="H34" s="42"/>
      <c r="I34" s="70"/>
      <c r="J34" s="70"/>
      <c r="K34" s="70"/>
      <c r="L34" s="70"/>
    </row>
    <row r="35" spans="1:1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69"/>
      <c r="B37" s="70"/>
      <c r="C37" s="70"/>
      <c r="D37" s="70"/>
      <c r="E37" s="70"/>
      <c r="F37" s="70"/>
      <c r="G37" s="70"/>
      <c r="H37" s="70"/>
      <c r="I37" s="70"/>
    </row>
    <row r="38" spans="1:12">
      <c r="A38" s="69"/>
      <c r="B38" s="70"/>
      <c r="C38" s="70"/>
      <c r="D38" s="70"/>
      <c r="E38" s="70"/>
      <c r="F38" s="70"/>
      <c r="G38" s="70"/>
      <c r="H38" s="70"/>
      <c r="I38" s="70"/>
    </row>
    <row r="39" spans="1:12">
      <c r="A39" s="69"/>
      <c r="B39" s="70"/>
      <c r="C39" s="70"/>
      <c r="D39" s="70"/>
      <c r="E39" s="70"/>
      <c r="F39" s="70"/>
      <c r="G39" s="70"/>
      <c r="H39" s="70"/>
      <c r="I39" s="70"/>
    </row>
    <row r="40" spans="1:12">
      <c r="A40" s="69"/>
      <c r="B40" s="70"/>
      <c r="C40" s="70"/>
      <c r="D40" s="70"/>
      <c r="E40" s="70"/>
      <c r="F40" s="70"/>
      <c r="G40" s="70"/>
      <c r="H40" s="70"/>
      <c r="I40" s="70"/>
    </row>
    <row r="41" spans="1:12">
      <c r="A41" s="69"/>
      <c r="B41" s="70"/>
      <c r="C41" s="70"/>
      <c r="D41" s="70"/>
      <c r="E41" s="70"/>
      <c r="F41" s="70"/>
      <c r="G41" s="70"/>
      <c r="H41" s="70"/>
      <c r="I41" s="70"/>
    </row>
    <row r="42" spans="1:12">
      <c r="A42" s="69"/>
      <c r="B42" s="70"/>
      <c r="C42" s="70"/>
      <c r="D42" s="70"/>
      <c r="E42" s="70"/>
      <c r="F42" s="70"/>
      <c r="G42" s="70"/>
      <c r="H42" s="70"/>
      <c r="I42" s="70"/>
    </row>
    <row r="43" spans="1:12">
      <c r="A43" s="69"/>
      <c r="B43" s="70"/>
      <c r="C43" s="70"/>
      <c r="D43" s="70"/>
      <c r="E43" s="70"/>
      <c r="F43" s="70"/>
      <c r="G43" s="70"/>
      <c r="H43" s="70"/>
      <c r="I43" s="70"/>
    </row>
    <row r="44" spans="1:12">
      <c r="A44" s="70"/>
      <c r="B44" s="70"/>
      <c r="C44" s="70"/>
      <c r="D44" s="70"/>
      <c r="E44" s="70"/>
      <c r="F44" s="70"/>
      <c r="G44" s="70"/>
      <c r="H44" s="70"/>
      <c r="I44" s="70"/>
    </row>
    <row r="45" spans="1:12">
      <c r="A45" s="70"/>
      <c r="B45" s="70"/>
      <c r="C45" s="70"/>
      <c r="D45" s="70"/>
      <c r="E45" s="70"/>
      <c r="F45" s="70"/>
      <c r="G45" s="70"/>
      <c r="H45" s="70"/>
      <c r="I45" s="70"/>
    </row>
    <row r="46" spans="1:12">
      <c r="A46" s="70"/>
      <c r="B46" s="70"/>
      <c r="C46" s="70"/>
      <c r="D46" s="70"/>
      <c r="E46" s="70"/>
      <c r="F46" s="70"/>
      <c r="G46" s="70"/>
      <c r="H46" s="70"/>
      <c r="I46" s="70"/>
    </row>
  </sheetData>
  <mergeCells count="4">
    <mergeCell ref="B33:F33"/>
    <mergeCell ref="B2:D2"/>
    <mergeCell ref="B3:C3"/>
    <mergeCell ref="B32:E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5"/>
  <sheetViews>
    <sheetView topLeftCell="B4" zoomScale="80" zoomScaleNormal="80" workbookViewId="0">
      <selection activeCell="H46" sqref="H46"/>
    </sheetView>
  </sheetViews>
  <sheetFormatPr baseColWidth="10" defaultColWidth="10.85546875" defaultRowHeight="14.25"/>
  <cols>
    <col min="1" max="1" width="11.42578125" style="3" customWidth="1"/>
    <col min="2" max="2" width="54.140625" style="3" customWidth="1"/>
    <col min="3" max="3" width="53.85546875" style="3" customWidth="1"/>
    <col min="4" max="4" width="9.7109375" style="3" customWidth="1"/>
    <col min="5" max="16384" width="10.85546875" style="3"/>
  </cols>
  <sheetData>
    <row r="6" spans="1:19" ht="15" thickBot="1"/>
    <row r="7" spans="1:19" ht="21" thickBot="1">
      <c r="A7" s="315" t="s">
        <v>11</v>
      </c>
      <c r="B7" s="316"/>
      <c r="C7" s="316"/>
      <c r="D7" s="316"/>
      <c r="E7" s="316"/>
      <c r="F7" s="316"/>
      <c r="G7" s="316"/>
      <c r="H7" s="316"/>
      <c r="I7" s="316"/>
      <c r="J7" s="317"/>
      <c r="M7" s="1"/>
      <c r="N7" s="1"/>
      <c r="O7" s="1"/>
      <c r="P7" s="1"/>
      <c r="Q7" s="2"/>
      <c r="R7" s="2"/>
      <c r="S7" s="2"/>
    </row>
    <row r="8" spans="1:19" ht="21.75" customHeight="1"/>
    <row r="9" spans="1:19" ht="68.25" customHeight="1">
      <c r="B9" s="262" t="s">
        <v>152</v>
      </c>
      <c r="C9" s="181"/>
      <c r="E9" s="294" t="s">
        <v>153</v>
      </c>
      <c r="F9" s="295"/>
      <c r="G9" s="295"/>
      <c r="H9" s="295"/>
      <c r="I9" s="295"/>
      <c r="J9" s="211"/>
      <c r="K9" s="211"/>
      <c r="L9" s="121"/>
    </row>
    <row r="10" spans="1:19" ht="27" customHeight="1">
      <c r="B10" s="223" t="s">
        <v>183</v>
      </c>
      <c r="C10" s="170"/>
      <c r="E10" s="296" t="s">
        <v>183</v>
      </c>
      <c r="F10" s="297"/>
      <c r="G10" s="297"/>
      <c r="H10" s="297"/>
      <c r="I10" s="214"/>
      <c r="J10" s="214"/>
      <c r="K10" s="214"/>
      <c r="L10" s="123"/>
    </row>
    <row r="11" spans="1:19" ht="10.5" customHeight="1">
      <c r="B11" s="331"/>
      <c r="C11" s="352"/>
      <c r="E11" s="212"/>
      <c r="F11" s="213"/>
      <c r="G11" s="213"/>
      <c r="H11" s="213"/>
      <c r="I11" s="213"/>
      <c r="J11" s="213"/>
      <c r="K11" s="213"/>
      <c r="L11" s="93"/>
    </row>
    <row r="12" spans="1:19">
      <c r="A12" s="10"/>
      <c r="B12" s="346" t="s">
        <v>1</v>
      </c>
      <c r="C12" s="349" t="s">
        <v>2</v>
      </c>
      <c r="D12" s="10"/>
      <c r="E12" s="10"/>
      <c r="F12" s="22"/>
      <c r="G12" s="22"/>
      <c r="H12" s="22"/>
      <c r="I12" s="22"/>
      <c r="J12" s="22"/>
      <c r="K12" s="22"/>
      <c r="L12" s="22"/>
    </row>
    <row r="13" spans="1:19">
      <c r="A13" s="10"/>
      <c r="B13" s="357">
        <v>1998</v>
      </c>
      <c r="C13" s="278">
        <v>14</v>
      </c>
      <c r="D13" s="10"/>
      <c r="E13" s="10"/>
      <c r="F13" s="22"/>
      <c r="G13" s="22"/>
      <c r="H13" s="22"/>
      <c r="I13" s="22"/>
      <c r="J13" s="22"/>
      <c r="K13" s="22"/>
      <c r="L13" s="22"/>
    </row>
    <row r="14" spans="1:19">
      <c r="A14" s="10"/>
      <c r="B14" s="357">
        <v>1999</v>
      </c>
      <c r="C14" s="278">
        <v>18</v>
      </c>
      <c r="D14" s="10"/>
      <c r="E14" s="10"/>
    </row>
    <row r="15" spans="1:19">
      <c r="A15" s="10"/>
      <c r="B15" s="357">
        <v>2000</v>
      </c>
      <c r="C15" s="278">
        <v>39</v>
      </c>
      <c r="D15" s="10"/>
      <c r="E15" s="10"/>
    </row>
    <row r="16" spans="1:19">
      <c r="A16" s="10"/>
      <c r="B16" s="357">
        <v>2001</v>
      </c>
      <c r="C16" s="278">
        <v>72</v>
      </c>
      <c r="D16" s="10"/>
      <c r="E16" s="10"/>
    </row>
    <row r="17" spans="1:5">
      <c r="A17" s="10"/>
      <c r="B17" s="357">
        <v>2002</v>
      </c>
      <c r="C17" s="278">
        <v>96</v>
      </c>
      <c r="D17" s="10"/>
      <c r="E17" s="10"/>
    </row>
    <row r="18" spans="1:5">
      <c r="A18" s="10"/>
      <c r="B18" s="357">
        <v>2003</v>
      </c>
      <c r="C18" s="278">
        <v>107</v>
      </c>
      <c r="D18" s="10"/>
      <c r="E18" s="10"/>
    </row>
    <row r="19" spans="1:5">
      <c r="A19" s="10"/>
      <c r="B19" s="357">
        <v>2004</v>
      </c>
      <c r="C19" s="278">
        <v>126</v>
      </c>
      <c r="D19" s="10"/>
      <c r="E19" s="10"/>
    </row>
    <row r="20" spans="1:5">
      <c r="A20" s="10"/>
      <c r="B20" s="357">
        <v>2005</v>
      </c>
      <c r="C20" s="350">
        <v>105</v>
      </c>
      <c r="D20" s="10"/>
      <c r="E20" s="10"/>
    </row>
    <row r="21" spans="1:5">
      <c r="A21" s="10"/>
      <c r="B21" s="357">
        <v>2006</v>
      </c>
      <c r="C21" s="350">
        <v>114</v>
      </c>
      <c r="D21" s="10"/>
      <c r="E21" s="10"/>
    </row>
    <row r="22" spans="1:5">
      <c r="A22" s="10"/>
      <c r="B22" s="357">
        <v>2007</v>
      </c>
      <c r="C22" s="350">
        <v>130</v>
      </c>
      <c r="D22" s="10"/>
      <c r="E22" s="27"/>
    </row>
    <row r="23" spans="1:5">
      <c r="A23" s="10"/>
      <c r="B23" s="357">
        <v>2008</v>
      </c>
      <c r="C23" s="351">
        <v>167</v>
      </c>
      <c r="D23" s="10"/>
      <c r="E23" s="27"/>
    </row>
    <row r="24" spans="1:5" hidden="1">
      <c r="A24" s="10"/>
      <c r="B24" s="357">
        <v>39814</v>
      </c>
      <c r="C24" s="345">
        <v>171</v>
      </c>
      <c r="D24" s="10"/>
      <c r="E24" s="27"/>
    </row>
    <row r="25" spans="1:5" hidden="1">
      <c r="A25" s="10"/>
      <c r="B25" s="357">
        <v>39903</v>
      </c>
      <c r="C25" s="345">
        <v>179</v>
      </c>
      <c r="D25" s="10"/>
      <c r="E25" s="27"/>
    </row>
    <row r="26" spans="1:5" hidden="1">
      <c r="A26" s="10"/>
      <c r="B26" s="357">
        <f>+B25+91</f>
        <v>39994</v>
      </c>
      <c r="C26" s="345">
        <v>192</v>
      </c>
      <c r="D26" s="10"/>
      <c r="E26" s="27"/>
    </row>
    <row r="27" spans="1:5" hidden="1">
      <c r="A27" s="10"/>
      <c r="B27" s="357">
        <v>40057</v>
      </c>
      <c r="C27" s="345">
        <v>192</v>
      </c>
      <c r="D27" s="10"/>
      <c r="E27" s="27"/>
    </row>
    <row r="28" spans="1:5">
      <c r="A28" s="10"/>
      <c r="B28" s="357">
        <v>2009</v>
      </c>
      <c r="C28" s="354">
        <v>195</v>
      </c>
      <c r="D28" s="10"/>
      <c r="E28" s="27"/>
    </row>
    <row r="29" spans="1:5" hidden="1">
      <c r="A29" s="10"/>
      <c r="B29" s="357">
        <v>40238</v>
      </c>
      <c r="C29" s="354">
        <v>208</v>
      </c>
      <c r="D29" s="10"/>
      <c r="E29" s="27"/>
    </row>
    <row r="30" spans="1:5" hidden="1">
      <c r="A30" s="10"/>
      <c r="B30" s="357">
        <v>40330</v>
      </c>
      <c r="C30" s="354">
        <v>218</v>
      </c>
      <c r="D30" s="10"/>
      <c r="E30" s="27"/>
    </row>
    <row r="31" spans="1:5" hidden="1">
      <c r="A31" s="10"/>
      <c r="B31" s="357">
        <v>40422</v>
      </c>
      <c r="C31" s="354">
        <v>219</v>
      </c>
      <c r="D31" s="10"/>
      <c r="E31" s="27"/>
    </row>
    <row r="32" spans="1:5">
      <c r="A32" s="10"/>
      <c r="B32" s="357">
        <v>2010</v>
      </c>
      <c r="C32" s="350">
        <v>219</v>
      </c>
      <c r="D32" s="10"/>
      <c r="E32" s="27"/>
    </row>
    <row r="33" spans="1:5" hidden="1">
      <c r="A33" s="10"/>
      <c r="B33" s="357">
        <v>40603</v>
      </c>
      <c r="C33" s="354">
        <v>254</v>
      </c>
      <c r="D33" s="10"/>
      <c r="E33" s="27"/>
    </row>
    <row r="34" spans="1:5" hidden="1">
      <c r="A34" s="10"/>
      <c r="B34" s="357">
        <v>40695</v>
      </c>
      <c r="C34" s="354">
        <v>254</v>
      </c>
      <c r="D34" s="10"/>
      <c r="E34" s="27"/>
    </row>
    <row r="35" spans="1:5" hidden="1">
      <c r="A35" s="10"/>
      <c r="B35" s="357">
        <v>40787</v>
      </c>
      <c r="C35" s="354">
        <v>254</v>
      </c>
      <c r="D35" s="10"/>
      <c r="E35" s="27"/>
    </row>
    <row r="36" spans="1:5">
      <c r="A36" s="10"/>
      <c r="B36" s="357" t="s">
        <v>105</v>
      </c>
      <c r="C36" s="354">
        <v>261</v>
      </c>
      <c r="D36" s="10"/>
      <c r="E36" s="27"/>
    </row>
    <row r="37" spans="1:5">
      <c r="A37" s="10"/>
      <c r="B37" s="357" t="s">
        <v>119</v>
      </c>
      <c r="C37" s="355">
        <v>309</v>
      </c>
      <c r="D37" s="10"/>
      <c r="E37" s="27"/>
    </row>
    <row r="38" spans="1:5">
      <c r="A38" s="10"/>
      <c r="B38" s="357" t="s">
        <v>170</v>
      </c>
      <c r="C38" s="355">
        <v>321</v>
      </c>
      <c r="D38" s="10"/>
      <c r="E38" s="27"/>
    </row>
    <row r="39" spans="1:5">
      <c r="A39" s="10"/>
      <c r="B39" s="357" t="s">
        <v>171</v>
      </c>
      <c r="C39" s="355">
        <v>327</v>
      </c>
      <c r="D39" s="10"/>
      <c r="E39" s="27"/>
    </row>
    <row r="40" spans="1:5">
      <c r="A40" s="10"/>
      <c r="B40" s="356">
        <v>41518</v>
      </c>
      <c r="C40" s="355">
        <v>332</v>
      </c>
      <c r="D40" s="10"/>
      <c r="E40" s="27"/>
    </row>
    <row r="41" spans="1:5">
      <c r="A41" s="10"/>
      <c r="B41" s="356">
        <v>41609</v>
      </c>
      <c r="C41" s="355">
        <v>341</v>
      </c>
      <c r="D41" s="10"/>
      <c r="E41" s="27"/>
    </row>
    <row r="42" spans="1:5">
      <c r="A42" s="10"/>
      <c r="B42" s="348">
        <v>41640</v>
      </c>
      <c r="C42" s="347">
        <v>350</v>
      </c>
      <c r="D42" s="10"/>
      <c r="E42" s="27"/>
    </row>
    <row r="43" spans="1:5">
      <c r="A43" s="10"/>
      <c r="B43" s="64"/>
      <c r="C43" s="65"/>
      <c r="D43" s="10"/>
      <c r="E43" s="27"/>
    </row>
    <row r="44" spans="1:5">
      <c r="B44" s="161" t="s">
        <v>192</v>
      </c>
      <c r="E44" s="4"/>
    </row>
    <row r="45" spans="1:5">
      <c r="B45" s="98" t="s">
        <v>107</v>
      </c>
    </row>
  </sheetData>
  <mergeCells count="4">
    <mergeCell ref="A7:J7"/>
    <mergeCell ref="B11:C11"/>
    <mergeCell ref="E9:I9"/>
    <mergeCell ref="E10:H10"/>
  </mergeCells>
  <phoneticPr fontId="13" type="noConversion"/>
  <pageMargins left="0.75" right="0.75" top="1" bottom="1" header="0" footer="0"/>
  <headerFooter alignWithMargins="0"/>
  <ignoredErrors>
    <ignoredError sqref="B36:B37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48"/>
  <sheetViews>
    <sheetView topLeftCell="C7" zoomScale="80" zoomScaleNormal="80" workbookViewId="0">
      <selection activeCell="H39" sqref="H39"/>
    </sheetView>
  </sheetViews>
  <sheetFormatPr baseColWidth="10" defaultColWidth="10.85546875" defaultRowHeight="14.25"/>
  <cols>
    <col min="1" max="1" width="7.5703125" style="3" customWidth="1"/>
    <col min="2" max="2" width="24.140625" style="3" customWidth="1"/>
    <col min="3" max="3" width="29.5703125" style="3" customWidth="1"/>
    <col min="4" max="4" width="24.140625" style="3" customWidth="1"/>
    <col min="5" max="16384" width="10.85546875" style="3"/>
  </cols>
  <sheetData>
    <row r="6" spans="1:22" ht="15" thickBot="1"/>
    <row r="7" spans="1:22" ht="42" customHeight="1" thickBot="1">
      <c r="A7" s="319" t="s">
        <v>193</v>
      </c>
      <c r="B7" s="320"/>
      <c r="C7" s="320"/>
      <c r="D7" s="320"/>
      <c r="E7" s="320"/>
      <c r="F7" s="320"/>
      <c r="G7" s="320"/>
      <c r="H7" s="320"/>
      <c r="I7" s="321"/>
      <c r="L7" s="1"/>
      <c r="M7" s="1"/>
      <c r="N7" s="1"/>
      <c r="O7" s="1"/>
      <c r="P7" s="2"/>
      <c r="Q7" s="2"/>
      <c r="R7" s="2"/>
    </row>
    <row r="8" spans="1:22">
      <c r="A8" s="20"/>
      <c r="B8" s="20"/>
      <c r="C8" s="20"/>
      <c r="D8" s="20"/>
      <c r="E8" s="20"/>
      <c r="F8" s="20"/>
      <c r="G8" s="20"/>
      <c r="H8" s="20"/>
    </row>
    <row r="9" spans="1:22">
      <c r="A9" s="20"/>
      <c r="B9" s="20"/>
      <c r="C9" s="20"/>
      <c r="D9" s="20"/>
      <c r="E9" s="20"/>
      <c r="F9" s="20"/>
      <c r="G9" s="20"/>
      <c r="H9" s="20"/>
    </row>
    <row r="10" spans="1:22" ht="60" customHeight="1">
      <c r="A10" s="20"/>
      <c r="B10" s="298" t="s">
        <v>152</v>
      </c>
      <c r="C10" s="299"/>
      <c r="D10" s="121"/>
      <c r="E10" s="20"/>
      <c r="F10" s="20"/>
      <c r="G10" s="20"/>
      <c r="H10" s="20"/>
      <c r="K10" s="306" t="s">
        <v>157</v>
      </c>
      <c r="L10" s="307"/>
      <c r="M10" s="307"/>
      <c r="N10" s="307"/>
      <c r="O10" s="307"/>
      <c r="P10" s="307"/>
      <c r="Q10" s="307"/>
      <c r="R10" s="255"/>
      <c r="S10" s="255"/>
      <c r="T10" s="249"/>
      <c r="U10" s="249"/>
      <c r="V10" s="121"/>
    </row>
    <row r="11" spans="1:22" ht="25.5" customHeight="1">
      <c r="A11" s="20"/>
      <c r="B11" s="292" t="s">
        <v>183</v>
      </c>
      <c r="C11" s="293"/>
      <c r="D11" s="162"/>
      <c r="E11" s="20"/>
      <c r="F11" s="20"/>
      <c r="G11" s="20"/>
      <c r="H11" s="20"/>
      <c r="K11" s="296" t="s">
        <v>183</v>
      </c>
      <c r="L11" s="297"/>
      <c r="M11" s="297"/>
      <c r="N11" s="297"/>
      <c r="O11" s="254"/>
      <c r="P11" s="254"/>
      <c r="Q11" s="254"/>
      <c r="R11" s="122"/>
      <c r="S11" s="122"/>
      <c r="T11" s="122"/>
      <c r="U11" s="122"/>
      <c r="V11" s="123"/>
    </row>
    <row r="12" spans="1:22" ht="12" customHeight="1">
      <c r="A12" s="20"/>
      <c r="B12" s="325"/>
      <c r="C12" s="326"/>
      <c r="D12" s="107"/>
      <c r="E12" s="20"/>
      <c r="F12" s="20"/>
      <c r="G12" s="20"/>
      <c r="H12" s="20"/>
      <c r="K12" s="252"/>
      <c r="L12" s="253"/>
      <c r="M12" s="253"/>
      <c r="N12" s="253"/>
      <c r="O12" s="253"/>
      <c r="P12" s="253"/>
      <c r="Q12" s="253"/>
      <c r="R12" s="92"/>
      <c r="S12" s="92"/>
      <c r="T12" s="92"/>
      <c r="U12" s="92"/>
      <c r="V12" s="93"/>
    </row>
    <row r="13" spans="1:22" ht="21.75" customHeight="1">
      <c r="B13" s="141" t="s">
        <v>45</v>
      </c>
      <c r="C13" s="163" t="s">
        <v>51</v>
      </c>
      <c r="D13" s="163" t="s">
        <v>52</v>
      </c>
    </row>
    <row r="14" spans="1:22">
      <c r="B14" s="124" t="s">
        <v>79</v>
      </c>
      <c r="C14" s="164">
        <v>657994</v>
      </c>
      <c r="D14" s="112">
        <f t="shared" ref="D14:D24" si="0">+C14/$C$25</f>
        <v>0.57688106147083218</v>
      </c>
    </row>
    <row r="15" spans="1:22">
      <c r="B15" s="124" t="s">
        <v>49</v>
      </c>
      <c r="C15" s="164">
        <v>157265</v>
      </c>
      <c r="D15" s="112">
        <f t="shared" si="0"/>
        <v>0.13787846109874927</v>
      </c>
    </row>
    <row r="16" spans="1:22">
      <c r="B16" s="124" t="s">
        <v>50</v>
      </c>
      <c r="C16" s="164">
        <v>8311</v>
      </c>
      <c r="D16" s="112">
        <f t="shared" si="0"/>
        <v>7.2864775391327068E-3</v>
      </c>
    </row>
    <row r="17" spans="1:9">
      <c r="B17" s="124" t="s">
        <v>46</v>
      </c>
      <c r="C17" s="164">
        <v>119361</v>
      </c>
      <c r="D17" s="112">
        <f t="shared" si="0"/>
        <v>0.10464700343501612</v>
      </c>
    </row>
    <row r="18" spans="1:9">
      <c r="B18" s="124" t="s">
        <v>195</v>
      </c>
      <c r="C18" s="164">
        <v>804</v>
      </c>
      <c r="D18" s="112">
        <f t="shared" si="0"/>
        <v>7.0488845403233016E-4</v>
      </c>
    </row>
    <row r="19" spans="1:9">
      <c r="B19" s="124" t="s">
        <v>88</v>
      </c>
      <c r="C19" s="164">
        <v>846</v>
      </c>
      <c r="D19" s="112">
        <f t="shared" si="0"/>
        <v>7.4171098521312357E-4</v>
      </c>
    </row>
    <row r="20" spans="1:9">
      <c r="B20" s="124" t="s">
        <v>48</v>
      </c>
      <c r="C20" s="164">
        <v>36012</v>
      </c>
      <c r="D20" s="112">
        <f t="shared" si="0"/>
        <v>3.1572690306731682E-2</v>
      </c>
    </row>
    <row r="21" spans="1:9">
      <c r="B21" s="124" t="s">
        <v>89</v>
      </c>
      <c r="C21" s="164">
        <v>59208</v>
      </c>
      <c r="D21" s="112">
        <f t="shared" si="0"/>
        <v>5.1909248241724139E-2</v>
      </c>
    </row>
    <row r="22" spans="1:9">
      <c r="B22" s="124" t="s">
        <v>47</v>
      </c>
      <c r="C22" s="164">
        <v>48431</v>
      </c>
      <c r="D22" s="112">
        <f t="shared" si="0"/>
        <v>4.2460762086119132E-2</v>
      </c>
      <c r="G22" s="72"/>
    </row>
    <row r="23" spans="1:9">
      <c r="B23" s="124" t="s">
        <v>110</v>
      </c>
      <c r="C23" s="164">
        <v>463</v>
      </c>
      <c r="D23" s="112">
        <f t="shared" si="0"/>
        <v>4.0592456992160307E-4</v>
      </c>
      <c r="G23" s="72"/>
    </row>
    <row r="24" spans="1:9">
      <c r="B24" s="124" t="s">
        <v>68</v>
      </c>
      <c r="C24" s="164">
        <v>51911</v>
      </c>
      <c r="D24" s="112">
        <f t="shared" si="0"/>
        <v>4.5511771812527725E-2</v>
      </c>
    </row>
    <row r="25" spans="1:9" ht="15" thickBot="1">
      <c r="B25" s="165" t="s">
        <v>39</v>
      </c>
      <c r="C25" s="166">
        <f>SUM(C14:C24)</f>
        <v>1140606</v>
      </c>
      <c r="D25" s="167">
        <f>SUM(D14:D24)</f>
        <v>1</v>
      </c>
    </row>
    <row r="26" spans="1:9">
      <c r="C26" s="17"/>
      <c r="E26" s="17"/>
    </row>
    <row r="27" spans="1:9" ht="15" thickBot="1"/>
    <row r="28" spans="1:9" ht="48.75" customHeight="1" thickBot="1">
      <c r="A28" s="322" t="s">
        <v>194</v>
      </c>
      <c r="B28" s="323"/>
      <c r="C28" s="323"/>
      <c r="D28" s="323"/>
      <c r="E28" s="323"/>
      <c r="F28" s="323"/>
      <c r="G28" s="323"/>
      <c r="H28" s="323"/>
      <c r="I28" s="324"/>
    </row>
    <row r="30" spans="1:9" ht="70.5" customHeight="1">
      <c r="B30" s="298" t="s">
        <v>154</v>
      </c>
      <c r="C30" s="327"/>
      <c r="D30" s="121"/>
    </row>
    <row r="31" spans="1:9">
      <c r="B31" s="292" t="s">
        <v>178</v>
      </c>
      <c r="C31" s="293"/>
      <c r="D31" s="162"/>
      <c r="E31" s="56"/>
      <c r="F31" s="56"/>
      <c r="G31" s="56"/>
      <c r="H31" s="56"/>
    </row>
    <row r="32" spans="1:9" ht="9.75" customHeight="1">
      <c r="B32" s="325"/>
      <c r="C32" s="326"/>
      <c r="D32" s="107"/>
      <c r="E32" s="56"/>
      <c r="F32" s="57"/>
      <c r="G32" s="58"/>
      <c r="H32" s="56"/>
    </row>
    <row r="33" spans="2:13" ht="22.5" customHeight="1">
      <c r="B33" s="168" t="s">
        <v>69</v>
      </c>
      <c r="C33" s="168" t="s">
        <v>70</v>
      </c>
      <c r="D33" s="168" t="s">
        <v>52</v>
      </c>
      <c r="E33" s="56"/>
      <c r="F33" s="57"/>
      <c r="G33" s="58"/>
      <c r="H33" s="56"/>
    </row>
    <row r="34" spans="2:13">
      <c r="B34" s="21" t="s">
        <v>53</v>
      </c>
      <c r="C34" s="283">
        <v>257366</v>
      </c>
      <c r="D34" s="29">
        <f>+C34/$C$37</f>
        <v>5.9584304059931113E-2</v>
      </c>
      <c r="E34" s="56"/>
      <c r="F34" s="56"/>
      <c r="G34" s="56"/>
      <c r="H34" s="56"/>
    </row>
    <row r="35" spans="2:13">
      <c r="B35" s="21" t="s">
        <v>71</v>
      </c>
      <c r="C35" s="283">
        <v>2575105</v>
      </c>
      <c r="D35" s="29">
        <f>+C35/$C$37</f>
        <v>0.59617758097902951</v>
      </c>
      <c r="E35" s="56"/>
      <c r="F35" s="56"/>
      <c r="G35" s="56"/>
      <c r="H35" s="56"/>
    </row>
    <row r="36" spans="2:13">
      <c r="B36" s="21" t="s">
        <v>72</v>
      </c>
      <c r="C36" s="283">
        <v>1486888</v>
      </c>
      <c r="D36" s="29">
        <f>+C36/$C$37</f>
        <v>0.34423811496103934</v>
      </c>
      <c r="E36" s="56"/>
      <c r="F36" s="56"/>
      <c r="G36" s="56"/>
      <c r="H36" s="56"/>
    </row>
    <row r="37" spans="2:13" ht="15" thickBot="1">
      <c r="B37" s="35" t="s">
        <v>39</v>
      </c>
      <c r="C37" s="36">
        <f>+SUM(C34:C36)</f>
        <v>4319359</v>
      </c>
      <c r="D37" s="37">
        <f>+SUM(D34:D36)</f>
        <v>1</v>
      </c>
      <c r="E37" s="59"/>
      <c r="F37" s="59"/>
      <c r="G37" s="60"/>
      <c r="H37" s="59"/>
    </row>
    <row r="38" spans="2:13" ht="15" thickBot="1">
      <c r="B38" s="32" t="s">
        <v>10</v>
      </c>
      <c r="C38" s="33">
        <f>+C37/15584417</f>
        <v>0.277158843991405</v>
      </c>
      <c r="D38" s="31"/>
    </row>
    <row r="39" spans="2:13">
      <c r="B39" s="85"/>
      <c r="C39" s="86"/>
      <c r="D39" s="31"/>
      <c r="F39" s="279"/>
      <c r="G39" s="279"/>
    </row>
    <row r="40" spans="2:13">
      <c r="B40" s="30" t="s">
        <v>73</v>
      </c>
      <c r="F40" s="279"/>
      <c r="G40" s="279"/>
    </row>
    <row r="41" spans="2:13" ht="15">
      <c r="B41" s="44" t="s">
        <v>107</v>
      </c>
      <c r="F41" s="279"/>
      <c r="G41" s="279"/>
    </row>
    <row r="45" spans="2:13" ht="33.75" customHeight="1">
      <c r="B45" s="328" t="s">
        <v>155</v>
      </c>
      <c r="C45" s="329"/>
      <c r="D45" s="329"/>
      <c r="E45" s="329"/>
      <c r="F45" s="267"/>
      <c r="G45" s="257"/>
      <c r="H45" s="257"/>
      <c r="I45" s="250"/>
      <c r="J45" s="256"/>
      <c r="K45" s="251"/>
      <c r="L45" s="251"/>
      <c r="M45" s="20"/>
    </row>
    <row r="46" spans="2:13" ht="21.75" customHeight="1">
      <c r="B46" s="274" t="s">
        <v>156</v>
      </c>
      <c r="C46" s="275"/>
      <c r="D46" s="275"/>
      <c r="E46" s="275"/>
      <c r="F46" s="268"/>
      <c r="G46" s="265"/>
      <c r="H46" s="265"/>
      <c r="I46" s="266"/>
      <c r="J46" s="256"/>
      <c r="K46" s="251"/>
      <c r="L46" s="251"/>
      <c r="M46" s="20"/>
    </row>
    <row r="47" spans="2:13" ht="15" customHeight="1">
      <c r="B47" s="296" t="s">
        <v>183</v>
      </c>
      <c r="C47" s="297"/>
      <c r="D47" s="297"/>
      <c r="E47" s="254"/>
      <c r="F47" s="254"/>
      <c r="G47" s="254"/>
      <c r="H47" s="254"/>
      <c r="I47" s="123"/>
      <c r="J47" s="20"/>
      <c r="K47" s="20"/>
      <c r="L47" s="20"/>
      <c r="M47" s="20"/>
    </row>
    <row r="48" spans="2:13" ht="15">
      <c r="B48" s="252"/>
      <c r="C48" s="253"/>
      <c r="D48" s="253"/>
      <c r="E48" s="253"/>
      <c r="F48" s="253"/>
      <c r="G48" s="253"/>
      <c r="H48" s="253"/>
      <c r="I48" s="93"/>
      <c r="J48" s="20"/>
      <c r="K48" s="20"/>
      <c r="L48" s="20"/>
      <c r="M48" s="20"/>
    </row>
  </sheetData>
  <mergeCells count="12">
    <mergeCell ref="B47:D47"/>
    <mergeCell ref="K10:Q10"/>
    <mergeCell ref="B30:C30"/>
    <mergeCell ref="B31:C31"/>
    <mergeCell ref="B32:C32"/>
    <mergeCell ref="B45:E45"/>
    <mergeCell ref="K11:N11"/>
    <mergeCell ref="A7:I7"/>
    <mergeCell ref="A28:I28"/>
    <mergeCell ref="B12:C12"/>
    <mergeCell ref="B10:C10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14"/>
  <sheetViews>
    <sheetView tabSelected="1" topLeftCell="A61" zoomScale="70" zoomScaleNormal="70" workbookViewId="0">
      <selection activeCell="E121" sqref="E121"/>
    </sheetView>
  </sheetViews>
  <sheetFormatPr baseColWidth="10" defaultColWidth="10.85546875" defaultRowHeight="14.25"/>
  <cols>
    <col min="1" max="1" width="8.85546875" style="43" customWidth="1"/>
    <col min="2" max="2" width="57.7109375" style="43" customWidth="1"/>
    <col min="3" max="3" width="40.42578125" style="43" customWidth="1"/>
    <col min="4" max="5" width="20.85546875" style="43" customWidth="1"/>
    <col min="6" max="8" width="10.85546875" style="43"/>
    <col min="9" max="9" width="4.42578125" style="43" customWidth="1"/>
    <col min="10" max="256" width="10.85546875" style="43"/>
    <col min="257" max="257" width="11.42578125" style="43" customWidth="1"/>
    <col min="258" max="258" width="34.5703125" style="43" customWidth="1"/>
    <col min="259" max="259" width="26.7109375" style="43" customWidth="1"/>
    <col min="260" max="260" width="15.140625" style="43" customWidth="1"/>
    <col min="261" max="261" width="16.28515625" style="43" customWidth="1"/>
    <col min="262" max="512" width="10.85546875" style="43"/>
    <col min="513" max="513" width="11.42578125" style="43" customWidth="1"/>
    <col min="514" max="514" width="34.5703125" style="43" customWidth="1"/>
    <col min="515" max="515" width="26.7109375" style="43" customWidth="1"/>
    <col min="516" max="516" width="15.140625" style="43" customWidth="1"/>
    <col min="517" max="517" width="16.28515625" style="43" customWidth="1"/>
    <col min="518" max="768" width="10.85546875" style="43"/>
    <col min="769" max="769" width="11.42578125" style="43" customWidth="1"/>
    <col min="770" max="770" width="34.5703125" style="43" customWidth="1"/>
    <col min="771" max="771" width="26.7109375" style="43" customWidth="1"/>
    <col min="772" max="772" width="15.140625" style="43" customWidth="1"/>
    <col min="773" max="773" width="16.28515625" style="43" customWidth="1"/>
    <col min="774" max="1024" width="10.85546875" style="43"/>
    <col min="1025" max="1025" width="11.42578125" style="43" customWidth="1"/>
    <col min="1026" max="1026" width="34.5703125" style="43" customWidth="1"/>
    <col min="1027" max="1027" width="26.7109375" style="43" customWidth="1"/>
    <col min="1028" max="1028" width="15.140625" style="43" customWidth="1"/>
    <col min="1029" max="1029" width="16.28515625" style="43" customWidth="1"/>
    <col min="1030" max="1280" width="10.85546875" style="43"/>
    <col min="1281" max="1281" width="11.42578125" style="43" customWidth="1"/>
    <col min="1282" max="1282" width="34.5703125" style="43" customWidth="1"/>
    <col min="1283" max="1283" width="26.7109375" style="43" customWidth="1"/>
    <col min="1284" max="1284" width="15.140625" style="43" customWidth="1"/>
    <col min="1285" max="1285" width="16.28515625" style="43" customWidth="1"/>
    <col min="1286" max="1536" width="10.85546875" style="43"/>
    <col min="1537" max="1537" width="11.42578125" style="43" customWidth="1"/>
    <col min="1538" max="1538" width="34.5703125" style="43" customWidth="1"/>
    <col min="1539" max="1539" width="26.7109375" style="43" customWidth="1"/>
    <col min="1540" max="1540" width="15.140625" style="43" customWidth="1"/>
    <col min="1541" max="1541" width="16.28515625" style="43" customWidth="1"/>
    <col min="1542" max="1792" width="10.85546875" style="43"/>
    <col min="1793" max="1793" width="11.42578125" style="43" customWidth="1"/>
    <col min="1794" max="1794" width="34.5703125" style="43" customWidth="1"/>
    <col min="1795" max="1795" width="26.7109375" style="43" customWidth="1"/>
    <col min="1796" max="1796" width="15.140625" style="43" customWidth="1"/>
    <col min="1797" max="1797" width="16.28515625" style="43" customWidth="1"/>
    <col min="1798" max="2048" width="10.85546875" style="43"/>
    <col min="2049" max="2049" width="11.42578125" style="43" customWidth="1"/>
    <col min="2050" max="2050" width="34.5703125" style="43" customWidth="1"/>
    <col min="2051" max="2051" width="26.7109375" style="43" customWidth="1"/>
    <col min="2052" max="2052" width="15.140625" style="43" customWidth="1"/>
    <col min="2053" max="2053" width="16.28515625" style="43" customWidth="1"/>
    <col min="2054" max="2304" width="10.85546875" style="43"/>
    <col min="2305" max="2305" width="11.42578125" style="43" customWidth="1"/>
    <col min="2306" max="2306" width="34.5703125" style="43" customWidth="1"/>
    <col min="2307" max="2307" width="26.7109375" style="43" customWidth="1"/>
    <col min="2308" max="2308" width="15.140625" style="43" customWidth="1"/>
    <col min="2309" max="2309" width="16.28515625" style="43" customWidth="1"/>
    <col min="2310" max="2560" width="10.85546875" style="43"/>
    <col min="2561" max="2561" width="11.42578125" style="43" customWidth="1"/>
    <col min="2562" max="2562" width="34.5703125" style="43" customWidth="1"/>
    <col min="2563" max="2563" width="26.7109375" style="43" customWidth="1"/>
    <col min="2564" max="2564" width="15.140625" style="43" customWidth="1"/>
    <col min="2565" max="2565" width="16.28515625" style="43" customWidth="1"/>
    <col min="2566" max="2816" width="10.85546875" style="43"/>
    <col min="2817" max="2817" width="11.42578125" style="43" customWidth="1"/>
    <col min="2818" max="2818" width="34.5703125" style="43" customWidth="1"/>
    <col min="2819" max="2819" width="26.7109375" style="43" customWidth="1"/>
    <col min="2820" max="2820" width="15.140625" style="43" customWidth="1"/>
    <col min="2821" max="2821" width="16.28515625" style="43" customWidth="1"/>
    <col min="2822" max="3072" width="10.85546875" style="43"/>
    <col min="3073" max="3073" width="11.42578125" style="43" customWidth="1"/>
    <col min="3074" max="3074" width="34.5703125" style="43" customWidth="1"/>
    <col min="3075" max="3075" width="26.7109375" style="43" customWidth="1"/>
    <col min="3076" max="3076" width="15.140625" style="43" customWidth="1"/>
    <col min="3077" max="3077" width="16.28515625" style="43" customWidth="1"/>
    <col min="3078" max="3328" width="10.85546875" style="43"/>
    <col min="3329" max="3329" width="11.42578125" style="43" customWidth="1"/>
    <col min="3330" max="3330" width="34.5703125" style="43" customWidth="1"/>
    <col min="3331" max="3331" width="26.7109375" style="43" customWidth="1"/>
    <col min="3332" max="3332" width="15.140625" style="43" customWidth="1"/>
    <col min="3333" max="3333" width="16.28515625" style="43" customWidth="1"/>
    <col min="3334" max="3584" width="10.85546875" style="43"/>
    <col min="3585" max="3585" width="11.42578125" style="43" customWidth="1"/>
    <col min="3586" max="3586" width="34.5703125" style="43" customWidth="1"/>
    <col min="3587" max="3587" width="26.7109375" style="43" customWidth="1"/>
    <col min="3588" max="3588" width="15.140625" style="43" customWidth="1"/>
    <col min="3589" max="3589" width="16.28515625" style="43" customWidth="1"/>
    <col min="3590" max="3840" width="10.85546875" style="43"/>
    <col min="3841" max="3841" width="11.42578125" style="43" customWidth="1"/>
    <col min="3842" max="3842" width="34.5703125" style="43" customWidth="1"/>
    <col min="3843" max="3843" width="26.7109375" style="43" customWidth="1"/>
    <col min="3844" max="3844" width="15.140625" style="43" customWidth="1"/>
    <col min="3845" max="3845" width="16.28515625" style="43" customWidth="1"/>
    <col min="3846" max="4096" width="10.85546875" style="43"/>
    <col min="4097" max="4097" width="11.42578125" style="43" customWidth="1"/>
    <col min="4098" max="4098" width="34.5703125" style="43" customWidth="1"/>
    <col min="4099" max="4099" width="26.7109375" style="43" customWidth="1"/>
    <col min="4100" max="4100" width="15.140625" style="43" customWidth="1"/>
    <col min="4101" max="4101" width="16.28515625" style="43" customWidth="1"/>
    <col min="4102" max="4352" width="10.85546875" style="43"/>
    <col min="4353" max="4353" width="11.42578125" style="43" customWidth="1"/>
    <col min="4354" max="4354" width="34.5703125" style="43" customWidth="1"/>
    <col min="4355" max="4355" width="26.7109375" style="43" customWidth="1"/>
    <col min="4356" max="4356" width="15.140625" style="43" customWidth="1"/>
    <col min="4357" max="4357" width="16.28515625" style="43" customWidth="1"/>
    <col min="4358" max="4608" width="10.85546875" style="43"/>
    <col min="4609" max="4609" width="11.42578125" style="43" customWidth="1"/>
    <col min="4610" max="4610" width="34.5703125" style="43" customWidth="1"/>
    <col min="4611" max="4611" width="26.7109375" style="43" customWidth="1"/>
    <col min="4612" max="4612" width="15.140625" style="43" customWidth="1"/>
    <col min="4613" max="4613" width="16.28515625" style="43" customWidth="1"/>
    <col min="4614" max="4864" width="10.85546875" style="43"/>
    <col min="4865" max="4865" width="11.42578125" style="43" customWidth="1"/>
    <col min="4866" max="4866" width="34.5703125" style="43" customWidth="1"/>
    <col min="4867" max="4867" width="26.7109375" style="43" customWidth="1"/>
    <col min="4868" max="4868" width="15.140625" style="43" customWidth="1"/>
    <col min="4869" max="4869" width="16.28515625" style="43" customWidth="1"/>
    <col min="4870" max="5120" width="10.85546875" style="43"/>
    <col min="5121" max="5121" width="11.42578125" style="43" customWidth="1"/>
    <col min="5122" max="5122" width="34.5703125" style="43" customWidth="1"/>
    <col min="5123" max="5123" width="26.7109375" style="43" customWidth="1"/>
    <col min="5124" max="5124" width="15.140625" style="43" customWidth="1"/>
    <col min="5125" max="5125" width="16.28515625" style="43" customWidth="1"/>
    <col min="5126" max="5376" width="10.85546875" style="43"/>
    <col min="5377" max="5377" width="11.42578125" style="43" customWidth="1"/>
    <col min="5378" max="5378" width="34.5703125" style="43" customWidth="1"/>
    <col min="5379" max="5379" width="26.7109375" style="43" customWidth="1"/>
    <col min="5380" max="5380" width="15.140625" style="43" customWidth="1"/>
    <col min="5381" max="5381" width="16.28515625" style="43" customWidth="1"/>
    <col min="5382" max="5632" width="10.85546875" style="43"/>
    <col min="5633" max="5633" width="11.42578125" style="43" customWidth="1"/>
    <col min="5634" max="5634" width="34.5703125" style="43" customWidth="1"/>
    <col min="5635" max="5635" width="26.7109375" style="43" customWidth="1"/>
    <col min="5636" max="5636" width="15.140625" style="43" customWidth="1"/>
    <col min="5637" max="5637" width="16.28515625" style="43" customWidth="1"/>
    <col min="5638" max="5888" width="10.85546875" style="43"/>
    <col min="5889" max="5889" width="11.42578125" style="43" customWidth="1"/>
    <col min="5890" max="5890" width="34.5703125" style="43" customWidth="1"/>
    <col min="5891" max="5891" width="26.7109375" style="43" customWidth="1"/>
    <col min="5892" max="5892" width="15.140625" style="43" customWidth="1"/>
    <col min="5893" max="5893" width="16.28515625" style="43" customWidth="1"/>
    <col min="5894" max="6144" width="10.85546875" style="43"/>
    <col min="6145" max="6145" width="11.42578125" style="43" customWidth="1"/>
    <col min="6146" max="6146" width="34.5703125" style="43" customWidth="1"/>
    <col min="6147" max="6147" width="26.7109375" style="43" customWidth="1"/>
    <col min="6148" max="6148" width="15.140625" style="43" customWidth="1"/>
    <col min="6149" max="6149" width="16.28515625" style="43" customWidth="1"/>
    <col min="6150" max="6400" width="10.85546875" style="43"/>
    <col min="6401" max="6401" width="11.42578125" style="43" customWidth="1"/>
    <col min="6402" max="6402" width="34.5703125" style="43" customWidth="1"/>
    <col min="6403" max="6403" width="26.7109375" style="43" customWidth="1"/>
    <col min="6404" max="6404" width="15.140625" style="43" customWidth="1"/>
    <col min="6405" max="6405" width="16.28515625" style="43" customWidth="1"/>
    <col min="6406" max="6656" width="10.85546875" style="43"/>
    <col min="6657" max="6657" width="11.42578125" style="43" customWidth="1"/>
    <col min="6658" max="6658" width="34.5703125" style="43" customWidth="1"/>
    <col min="6659" max="6659" width="26.7109375" style="43" customWidth="1"/>
    <col min="6660" max="6660" width="15.140625" style="43" customWidth="1"/>
    <col min="6661" max="6661" width="16.28515625" style="43" customWidth="1"/>
    <col min="6662" max="6912" width="10.85546875" style="43"/>
    <col min="6913" max="6913" width="11.42578125" style="43" customWidth="1"/>
    <col min="6914" max="6914" width="34.5703125" style="43" customWidth="1"/>
    <col min="6915" max="6915" width="26.7109375" style="43" customWidth="1"/>
    <col min="6916" max="6916" width="15.140625" style="43" customWidth="1"/>
    <col min="6917" max="6917" width="16.28515625" style="43" customWidth="1"/>
    <col min="6918" max="7168" width="10.85546875" style="43"/>
    <col min="7169" max="7169" width="11.42578125" style="43" customWidth="1"/>
    <col min="7170" max="7170" width="34.5703125" style="43" customWidth="1"/>
    <col min="7171" max="7171" width="26.7109375" style="43" customWidth="1"/>
    <col min="7172" max="7172" width="15.140625" style="43" customWidth="1"/>
    <col min="7173" max="7173" width="16.28515625" style="43" customWidth="1"/>
    <col min="7174" max="7424" width="10.85546875" style="43"/>
    <col min="7425" max="7425" width="11.42578125" style="43" customWidth="1"/>
    <col min="7426" max="7426" width="34.5703125" style="43" customWidth="1"/>
    <col min="7427" max="7427" width="26.7109375" style="43" customWidth="1"/>
    <col min="7428" max="7428" width="15.140625" style="43" customWidth="1"/>
    <col min="7429" max="7429" width="16.28515625" style="43" customWidth="1"/>
    <col min="7430" max="7680" width="10.85546875" style="43"/>
    <col min="7681" max="7681" width="11.42578125" style="43" customWidth="1"/>
    <col min="7682" max="7682" width="34.5703125" style="43" customWidth="1"/>
    <col min="7683" max="7683" width="26.7109375" style="43" customWidth="1"/>
    <col min="7684" max="7684" width="15.140625" style="43" customWidth="1"/>
    <col min="7685" max="7685" width="16.28515625" style="43" customWidth="1"/>
    <col min="7686" max="7936" width="10.85546875" style="43"/>
    <col min="7937" max="7937" width="11.42578125" style="43" customWidth="1"/>
    <col min="7938" max="7938" width="34.5703125" style="43" customWidth="1"/>
    <col min="7939" max="7939" width="26.7109375" style="43" customWidth="1"/>
    <col min="7940" max="7940" width="15.140625" style="43" customWidth="1"/>
    <col min="7941" max="7941" width="16.28515625" style="43" customWidth="1"/>
    <col min="7942" max="8192" width="10.85546875" style="43"/>
    <col min="8193" max="8193" width="11.42578125" style="43" customWidth="1"/>
    <col min="8194" max="8194" width="34.5703125" style="43" customWidth="1"/>
    <col min="8195" max="8195" width="26.7109375" style="43" customWidth="1"/>
    <col min="8196" max="8196" width="15.140625" style="43" customWidth="1"/>
    <col min="8197" max="8197" width="16.28515625" style="43" customWidth="1"/>
    <col min="8198" max="8448" width="10.85546875" style="43"/>
    <col min="8449" max="8449" width="11.42578125" style="43" customWidth="1"/>
    <col min="8450" max="8450" width="34.5703125" style="43" customWidth="1"/>
    <col min="8451" max="8451" width="26.7109375" style="43" customWidth="1"/>
    <col min="8452" max="8452" width="15.140625" style="43" customWidth="1"/>
    <col min="8453" max="8453" width="16.28515625" style="43" customWidth="1"/>
    <col min="8454" max="8704" width="10.85546875" style="43"/>
    <col min="8705" max="8705" width="11.42578125" style="43" customWidth="1"/>
    <col min="8706" max="8706" width="34.5703125" style="43" customWidth="1"/>
    <col min="8707" max="8707" width="26.7109375" style="43" customWidth="1"/>
    <col min="8708" max="8708" width="15.140625" style="43" customWidth="1"/>
    <col min="8709" max="8709" width="16.28515625" style="43" customWidth="1"/>
    <col min="8710" max="8960" width="10.85546875" style="43"/>
    <col min="8961" max="8961" width="11.42578125" style="43" customWidth="1"/>
    <col min="8962" max="8962" width="34.5703125" style="43" customWidth="1"/>
    <col min="8963" max="8963" width="26.7109375" style="43" customWidth="1"/>
    <col min="8964" max="8964" width="15.140625" style="43" customWidth="1"/>
    <col min="8965" max="8965" width="16.28515625" style="43" customWidth="1"/>
    <col min="8966" max="9216" width="10.85546875" style="43"/>
    <col min="9217" max="9217" width="11.42578125" style="43" customWidth="1"/>
    <col min="9218" max="9218" width="34.5703125" style="43" customWidth="1"/>
    <col min="9219" max="9219" width="26.7109375" style="43" customWidth="1"/>
    <col min="9220" max="9220" width="15.140625" style="43" customWidth="1"/>
    <col min="9221" max="9221" width="16.28515625" style="43" customWidth="1"/>
    <col min="9222" max="9472" width="10.85546875" style="43"/>
    <col min="9473" max="9473" width="11.42578125" style="43" customWidth="1"/>
    <col min="9474" max="9474" width="34.5703125" style="43" customWidth="1"/>
    <col min="9475" max="9475" width="26.7109375" style="43" customWidth="1"/>
    <col min="9476" max="9476" width="15.140625" style="43" customWidth="1"/>
    <col min="9477" max="9477" width="16.28515625" style="43" customWidth="1"/>
    <col min="9478" max="9728" width="10.85546875" style="43"/>
    <col min="9729" max="9729" width="11.42578125" style="43" customWidth="1"/>
    <col min="9730" max="9730" width="34.5703125" style="43" customWidth="1"/>
    <col min="9731" max="9731" width="26.7109375" style="43" customWidth="1"/>
    <col min="9732" max="9732" width="15.140625" style="43" customWidth="1"/>
    <col min="9733" max="9733" width="16.28515625" style="43" customWidth="1"/>
    <col min="9734" max="9984" width="10.85546875" style="43"/>
    <col min="9985" max="9985" width="11.42578125" style="43" customWidth="1"/>
    <col min="9986" max="9986" width="34.5703125" style="43" customWidth="1"/>
    <col min="9987" max="9987" width="26.7109375" style="43" customWidth="1"/>
    <col min="9988" max="9988" width="15.140625" style="43" customWidth="1"/>
    <col min="9989" max="9989" width="16.28515625" style="43" customWidth="1"/>
    <col min="9990" max="10240" width="10.85546875" style="43"/>
    <col min="10241" max="10241" width="11.42578125" style="43" customWidth="1"/>
    <col min="10242" max="10242" width="34.5703125" style="43" customWidth="1"/>
    <col min="10243" max="10243" width="26.7109375" style="43" customWidth="1"/>
    <col min="10244" max="10244" width="15.140625" style="43" customWidth="1"/>
    <col min="10245" max="10245" width="16.28515625" style="43" customWidth="1"/>
    <col min="10246" max="10496" width="10.85546875" style="43"/>
    <col min="10497" max="10497" width="11.42578125" style="43" customWidth="1"/>
    <col min="10498" max="10498" width="34.5703125" style="43" customWidth="1"/>
    <col min="10499" max="10499" width="26.7109375" style="43" customWidth="1"/>
    <col min="10500" max="10500" width="15.140625" style="43" customWidth="1"/>
    <col min="10501" max="10501" width="16.28515625" style="43" customWidth="1"/>
    <col min="10502" max="10752" width="10.85546875" style="43"/>
    <col min="10753" max="10753" width="11.42578125" style="43" customWidth="1"/>
    <col min="10754" max="10754" width="34.5703125" style="43" customWidth="1"/>
    <col min="10755" max="10755" width="26.7109375" style="43" customWidth="1"/>
    <col min="10756" max="10756" width="15.140625" style="43" customWidth="1"/>
    <col min="10757" max="10757" width="16.28515625" style="43" customWidth="1"/>
    <col min="10758" max="11008" width="10.85546875" style="43"/>
    <col min="11009" max="11009" width="11.42578125" style="43" customWidth="1"/>
    <col min="11010" max="11010" width="34.5703125" style="43" customWidth="1"/>
    <col min="11011" max="11011" width="26.7109375" style="43" customWidth="1"/>
    <col min="11012" max="11012" width="15.140625" style="43" customWidth="1"/>
    <col min="11013" max="11013" width="16.28515625" style="43" customWidth="1"/>
    <col min="11014" max="11264" width="10.85546875" style="43"/>
    <col min="11265" max="11265" width="11.42578125" style="43" customWidth="1"/>
    <col min="11266" max="11266" width="34.5703125" style="43" customWidth="1"/>
    <col min="11267" max="11267" width="26.7109375" style="43" customWidth="1"/>
    <col min="11268" max="11268" width="15.140625" style="43" customWidth="1"/>
    <col min="11269" max="11269" width="16.28515625" style="43" customWidth="1"/>
    <col min="11270" max="11520" width="10.85546875" style="43"/>
    <col min="11521" max="11521" width="11.42578125" style="43" customWidth="1"/>
    <col min="11522" max="11522" width="34.5703125" style="43" customWidth="1"/>
    <col min="11523" max="11523" width="26.7109375" style="43" customWidth="1"/>
    <col min="11524" max="11524" width="15.140625" style="43" customWidth="1"/>
    <col min="11525" max="11525" width="16.28515625" style="43" customWidth="1"/>
    <col min="11526" max="11776" width="10.85546875" style="43"/>
    <col min="11777" max="11777" width="11.42578125" style="43" customWidth="1"/>
    <col min="11778" max="11778" width="34.5703125" style="43" customWidth="1"/>
    <col min="11779" max="11779" width="26.7109375" style="43" customWidth="1"/>
    <col min="11780" max="11780" width="15.140625" style="43" customWidth="1"/>
    <col min="11781" max="11781" width="16.28515625" style="43" customWidth="1"/>
    <col min="11782" max="12032" width="10.85546875" style="43"/>
    <col min="12033" max="12033" width="11.42578125" style="43" customWidth="1"/>
    <col min="12034" max="12034" width="34.5703125" style="43" customWidth="1"/>
    <col min="12035" max="12035" width="26.7109375" style="43" customWidth="1"/>
    <col min="12036" max="12036" width="15.140625" style="43" customWidth="1"/>
    <col min="12037" max="12037" width="16.28515625" style="43" customWidth="1"/>
    <col min="12038" max="12288" width="10.85546875" style="43"/>
    <col min="12289" max="12289" width="11.42578125" style="43" customWidth="1"/>
    <col min="12290" max="12290" width="34.5703125" style="43" customWidth="1"/>
    <col min="12291" max="12291" width="26.7109375" style="43" customWidth="1"/>
    <col min="12292" max="12292" width="15.140625" style="43" customWidth="1"/>
    <col min="12293" max="12293" width="16.28515625" style="43" customWidth="1"/>
    <col min="12294" max="12544" width="10.85546875" style="43"/>
    <col min="12545" max="12545" width="11.42578125" style="43" customWidth="1"/>
    <col min="12546" max="12546" width="34.5703125" style="43" customWidth="1"/>
    <col min="12547" max="12547" width="26.7109375" style="43" customWidth="1"/>
    <col min="12548" max="12548" width="15.140625" style="43" customWidth="1"/>
    <col min="12549" max="12549" width="16.28515625" style="43" customWidth="1"/>
    <col min="12550" max="12800" width="10.85546875" style="43"/>
    <col min="12801" max="12801" width="11.42578125" style="43" customWidth="1"/>
    <col min="12802" max="12802" width="34.5703125" style="43" customWidth="1"/>
    <col min="12803" max="12803" width="26.7109375" style="43" customWidth="1"/>
    <col min="12804" max="12804" width="15.140625" style="43" customWidth="1"/>
    <col min="12805" max="12805" width="16.28515625" style="43" customWidth="1"/>
    <col min="12806" max="13056" width="10.85546875" style="43"/>
    <col min="13057" max="13057" width="11.42578125" style="43" customWidth="1"/>
    <col min="13058" max="13058" width="34.5703125" style="43" customWidth="1"/>
    <col min="13059" max="13059" width="26.7109375" style="43" customWidth="1"/>
    <col min="13060" max="13060" width="15.140625" style="43" customWidth="1"/>
    <col min="13061" max="13061" width="16.28515625" style="43" customWidth="1"/>
    <col min="13062" max="13312" width="10.85546875" style="43"/>
    <col min="13313" max="13313" width="11.42578125" style="43" customWidth="1"/>
    <col min="13314" max="13314" width="34.5703125" style="43" customWidth="1"/>
    <col min="13315" max="13315" width="26.7109375" style="43" customWidth="1"/>
    <col min="13316" max="13316" width="15.140625" style="43" customWidth="1"/>
    <col min="13317" max="13317" width="16.28515625" style="43" customWidth="1"/>
    <col min="13318" max="13568" width="10.85546875" style="43"/>
    <col min="13569" max="13569" width="11.42578125" style="43" customWidth="1"/>
    <col min="13570" max="13570" width="34.5703125" style="43" customWidth="1"/>
    <col min="13571" max="13571" width="26.7109375" style="43" customWidth="1"/>
    <col min="13572" max="13572" width="15.140625" style="43" customWidth="1"/>
    <col min="13573" max="13573" width="16.28515625" style="43" customWidth="1"/>
    <col min="13574" max="13824" width="10.85546875" style="43"/>
    <col min="13825" max="13825" width="11.42578125" style="43" customWidth="1"/>
    <col min="13826" max="13826" width="34.5703125" style="43" customWidth="1"/>
    <col min="13827" max="13827" width="26.7109375" style="43" customWidth="1"/>
    <col min="13828" max="13828" width="15.140625" style="43" customWidth="1"/>
    <col min="13829" max="13829" width="16.28515625" style="43" customWidth="1"/>
    <col min="13830" max="14080" width="10.85546875" style="43"/>
    <col min="14081" max="14081" width="11.42578125" style="43" customWidth="1"/>
    <col min="14082" max="14082" width="34.5703125" style="43" customWidth="1"/>
    <col min="14083" max="14083" width="26.7109375" style="43" customWidth="1"/>
    <col min="14084" max="14084" width="15.140625" style="43" customWidth="1"/>
    <col min="14085" max="14085" width="16.28515625" style="43" customWidth="1"/>
    <col min="14086" max="14336" width="10.85546875" style="43"/>
    <col min="14337" max="14337" width="11.42578125" style="43" customWidth="1"/>
    <col min="14338" max="14338" width="34.5703125" style="43" customWidth="1"/>
    <col min="14339" max="14339" width="26.7109375" style="43" customWidth="1"/>
    <col min="14340" max="14340" width="15.140625" style="43" customWidth="1"/>
    <col min="14341" max="14341" width="16.28515625" style="43" customWidth="1"/>
    <col min="14342" max="14592" width="10.85546875" style="43"/>
    <col min="14593" max="14593" width="11.42578125" style="43" customWidth="1"/>
    <col min="14594" max="14594" width="34.5703125" style="43" customWidth="1"/>
    <col min="14595" max="14595" width="26.7109375" style="43" customWidth="1"/>
    <col min="14596" max="14596" width="15.140625" style="43" customWidth="1"/>
    <col min="14597" max="14597" width="16.28515625" style="43" customWidth="1"/>
    <col min="14598" max="14848" width="10.85546875" style="43"/>
    <col min="14849" max="14849" width="11.42578125" style="43" customWidth="1"/>
    <col min="14850" max="14850" width="34.5703125" style="43" customWidth="1"/>
    <col min="14851" max="14851" width="26.7109375" style="43" customWidth="1"/>
    <col min="14852" max="14852" width="15.140625" style="43" customWidth="1"/>
    <col min="14853" max="14853" width="16.28515625" style="43" customWidth="1"/>
    <col min="14854" max="15104" width="10.85546875" style="43"/>
    <col min="15105" max="15105" width="11.42578125" style="43" customWidth="1"/>
    <col min="15106" max="15106" width="34.5703125" style="43" customWidth="1"/>
    <col min="15107" max="15107" width="26.7109375" style="43" customWidth="1"/>
    <col min="15108" max="15108" width="15.140625" style="43" customWidth="1"/>
    <col min="15109" max="15109" width="16.28515625" style="43" customWidth="1"/>
    <col min="15110" max="15360" width="10.85546875" style="43"/>
    <col min="15361" max="15361" width="11.42578125" style="43" customWidth="1"/>
    <col min="15362" max="15362" width="34.5703125" style="43" customWidth="1"/>
    <col min="15363" max="15363" width="26.7109375" style="43" customWidth="1"/>
    <col min="15364" max="15364" width="15.140625" style="43" customWidth="1"/>
    <col min="15365" max="15365" width="16.28515625" style="43" customWidth="1"/>
    <col min="15366" max="15616" width="10.85546875" style="43"/>
    <col min="15617" max="15617" width="11.42578125" style="43" customWidth="1"/>
    <col min="15618" max="15618" width="34.5703125" style="43" customWidth="1"/>
    <col min="15619" max="15619" width="26.7109375" style="43" customWidth="1"/>
    <col min="15620" max="15620" width="15.140625" style="43" customWidth="1"/>
    <col min="15621" max="15621" width="16.28515625" style="43" customWidth="1"/>
    <col min="15622" max="15872" width="10.85546875" style="43"/>
    <col min="15873" max="15873" width="11.42578125" style="43" customWidth="1"/>
    <col min="15874" max="15874" width="34.5703125" style="43" customWidth="1"/>
    <col min="15875" max="15875" width="26.7109375" style="43" customWidth="1"/>
    <col min="15876" max="15876" width="15.140625" style="43" customWidth="1"/>
    <col min="15877" max="15877" width="16.28515625" style="43" customWidth="1"/>
    <col min="15878" max="16128" width="10.85546875" style="43"/>
    <col min="16129" max="16129" width="11.42578125" style="43" customWidth="1"/>
    <col min="16130" max="16130" width="34.5703125" style="43" customWidth="1"/>
    <col min="16131" max="16131" width="26.7109375" style="43" customWidth="1"/>
    <col min="16132" max="16132" width="15.140625" style="43" customWidth="1"/>
    <col min="16133" max="16133" width="16.28515625" style="43" customWidth="1"/>
    <col min="16134" max="16384" width="10.85546875" style="43"/>
  </cols>
  <sheetData>
    <row r="6" spans="1:20" ht="15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1" thickBot="1">
      <c r="A7" s="333" t="s">
        <v>92</v>
      </c>
      <c r="B7" s="334"/>
      <c r="C7" s="334"/>
      <c r="D7" s="334"/>
      <c r="E7" s="334"/>
      <c r="F7" s="334"/>
      <c r="G7" s="334"/>
      <c r="H7" s="334"/>
      <c r="I7" s="334"/>
      <c r="J7" s="334"/>
      <c r="K7" s="335"/>
      <c r="L7" s="45"/>
      <c r="M7" s="45"/>
      <c r="N7" s="47"/>
      <c r="O7" s="47"/>
      <c r="P7" s="47"/>
      <c r="Q7" s="47"/>
      <c r="R7" s="48"/>
      <c r="S7" s="48"/>
      <c r="T7" s="48"/>
    </row>
    <row r="9" spans="1:20">
      <c r="A9" s="45"/>
      <c r="B9" s="45"/>
      <c r="C9" s="45"/>
      <c r="D9" s="45"/>
      <c r="E9" s="45"/>
      <c r="F9" s="49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46" customFormat="1" ht="65.25" customHeight="1">
      <c r="A10" s="45"/>
      <c r="B10" s="160" t="s">
        <v>196</v>
      </c>
      <c r="C10" s="181"/>
      <c r="D10" s="45"/>
      <c r="E10" s="45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6" customFormat="1">
      <c r="A11" s="45"/>
      <c r="B11" s="182" t="s">
        <v>183</v>
      </c>
      <c r="C11" s="170"/>
      <c r="D11" s="45"/>
      <c r="E11" s="45"/>
      <c r="F11" s="4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46" customFormat="1">
      <c r="A12" s="45"/>
      <c r="B12" s="325"/>
      <c r="C12" s="338"/>
      <c r="D12" s="45"/>
      <c r="E12" s="45"/>
      <c r="F12" s="4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>
      <c r="A13" s="45"/>
      <c r="B13" s="174" t="s">
        <v>93</v>
      </c>
      <c r="C13" s="175">
        <f>C14*1000</f>
        <v>164366450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>
      <c r="A14" s="45"/>
      <c r="B14" s="174" t="s">
        <v>94</v>
      </c>
      <c r="C14" s="177">
        <v>164366.45000000001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>
      <c r="A15" s="45"/>
      <c r="B15" s="174" t="s">
        <v>95</v>
      </c>
      <c r="C15" s="172">
        <f>C14/155.52</f>
        <v>1056.8830375514403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>
      <c r="B16" s="45"/>
      <c r="C16" s="45"/>
      <c r="D16" s="45"/>
      <c r="E16" s="45"/>
    </row>
    <row r="17" spans="2:9" s="46" customFormat="1">
      <c r="B17" s="45"/>
      <c r="C17" s="45"/>
      <c r="D17" s="45"/>
      <c r="E17" s="45"/>
    </row>
    <row r="18" spans="2:9" s="46" customFormat="1" ht="50.25" customHeight="1">
      <c r="B18" s="160" t="s">
        <v>159</v>
      </c>
      <c r="C18" s="180"/>
      <c r="D18" s="178"/>
      <c r="E18" s="176"/>
    </row>
    <row r="19" spans="2:9" s="46" customFormat="1">
      <c r="B19" s="182" t="s">
        <v>183</v>
      </c>
      <c r="C19" s="183"/>
      <c r="D19" s="171"/>
      <c r="E19" s="173"/>
    </row>
    <row r="20" spans="2:9" s="46" customFormat="1">
      <c r="B20" s="318"/>
      <c r="C20" s="339"/>
      <c r="D20" s="169"/>
      <c r="E20" s="179"/>
    </row>
    <row r="21" spans="2:9" ht="12.75" customHeight="1">
      <c r="B21" s="200" t="s">
        <v>96</v>
      </c>
      <c r="C21" s="201" t="s">
        <v>104</v>
      </c>
      <c r="D21" s="336" t="s">
        <v>10</v>
      </c>
      <c r="E21" s="336"/>
    </row>
    <row r="22" spans="2:9">
      <c r="B22" s="184" t="s">
        <v>97</v>
      </c>
      <c r="C22" s="50">
        <v>1140606</v>
      </c>
      <c r="D22" s="51">
        <f>$C$13/C22</f>
        <v>144.10449357622176</v>
      </c>
      <c r="E22" s="185" t="s">
        <v>98</v>
      </c>
    </row>
    <row r="23" spans="2:9">
      <c r="B23" s="184" t="s">
        <v>99</v>
      </c>
      <c r="C23" s="50">
        <v>7189540</v>
      </c>
      <c r="D23" s="51">
        <f t="shared" ref="D23:D24" si="0">$C$13/C23</f>
        <v>22.861886852288187</v>
      </c>
      <c r="E23" s="186" t="s">
        <v>100</v>
      </c>
    </row>
    <row r="24" spans="2:9">
      <c r="B24" s="184" t="s">
        <v>101</v>
      </c>
      <c r="C24" s="187">
        <v>15837928</v>
      </c>
      <c r="D24" s="51">
        <f t="shared" si="0"/>
        <v>10.378027353072952</v>
      </c>
      <c r="E24" s="186" t="s">
        <v>102</v>
      </c>
    </row>
    <row r="26" spans="2:9" s="46" customFormat="1"/>
    <row r="27" spans="2:9" s="46" customFormat="1" ht="48.75" customHeight="1">
      <c r="B27" s="263" t="s">
        <v>158</v>
      </c>
      <c r="C27" s="233"/>
      <c r="D27" s="233"/>
      <c r="E27" s="203"/>
      <c r="F27" s="236"/>
      <c r="G27" s="236"/>
      <c r="H27" s="236"/>
      <c r="I27" s="20"/>
    </row>
    <row r="28" spans="2:9" s="46" customFormat="1" ht="15">
      <c r="B28" s="223" t="s">
        <v>183</v>
      </c>
      <c r="C28" s="224"/>
      <c r="D28" s="224"/>
      <c r="E28" s="232"/>
      <c r="F28" s="236"/>
      <c r="G28" s="236"/>
      <c r="H28" s="236"/>
      <c r="I28" s="20"/>
    </row>
    <row r="29" spans="2:9" s="46" customFormat="1" ht="15">
      <c r="B29" s="228"/>
      <c r="C29" s="229"/>
      <c r="D29" s="229"/>
      <c r="E29" s="230"/>
      <c r="F29" s="236"/>
      <c r="G29" s="236"/>
      <c r="H29" s="236"/>
      <c r="I29" s="20"/>
    </row>
    <row r="30" spans="2:9" s="46" customFormat="1"/>
    <row r="52" spans="2:5" ht="15">
      <c r="B52" s="337">
        <v>41518</v>
      </c>
      <c r="C52" s="337"/>
      <c r="D52" s="337"/>
      <c r="E52" s="337"/>
    </row>
    <row r="53" spans="2:5" s="46" customFormat="1">
      <c r="B53" s="73"/>
      <c r="C53" s="74"/>
    </row>
    <row r="54" spans="2:5" s="46" customFormat="1">
      <c r="B54" s="73"/>
      <c r="C54" s="74"/>
    </row>
    <row r="55" spans="2:5" s="46" customFormat="1" ht="59.25" customHeight="1">
      <c r="B55" s="192" t="s">
        <v>197</v>
      </c>
      <c r="C55" s="193"/>
      <c r="D55" s="189"/>
    </row>
    <row r="56" spans="2:5" s="46" customFormat="1">
      <c r="B56" s="182" t="s">
        <v>183</v>
      </c>
      <c r="C56" s="183"/>
      <c r="D56" s="191"/>
    </row>
    <row r="57" spans="2:5" s="46" customFormat="1">
      <c r="B57" s="331"/>
      <c r="C57" s="332"/>
      <c r="D57" s="194"/>
    </row>
    <row r="58" spans="2:5" s="46" customFormat="1" ht="31.5" customHeight="1">
      <c r="B58" s="196" t="s">
        <v>45</v>
      </c>
      <c r="C58" s="197" t="s">
        <v>103</v>
      </c>
      <c r="D58" s="196" t="s">
        <v>122</v>
      </c>
    </row>
    <row r="59" spans="2:5" s="46" customFormat="1">
      <c r="B59" s="207" t="s">
        <v>79</v>
      </c>
      <c r="C59" s="198">
        <v>58880</v>
      </c>
      <c r="D59" s="195">
        <f>C59/$C$71</f>
        <v>0.35822395628791642</v>
      </c>
    </row>
    <row r="60" spans="2:5" s="46" customFormat="1">
      <c r="B60" s="207" t="s">
        <v>88</v>
      </c>
      <c r="C60" s="199">
        <v>40039.06</v>
      </c>
      <c r="D60" s="195">
        <f t="shared" ref="D60:D70" si="1">C60/$C$71</f>
        <v>0.24359630569377141</v>
      </c>
    </row>
    <row r="61" spans="2:5" s="46" customFormat="1">
      <c r="B61" s="202" t="s">
        <v>49</v>
      </c>
      <c r="C61" s="198">
        <v>13768.08</v>
      </c>
      <c r="D61" s="195">
        <f t="shared" si="1"/>
        <v>8.3764539539547142E-2</v>
      </c>
    </row>
    <row r="62" spans="2:5" s="46" customFormat="1">
      <c r="B62" s="207" t="s">
        <v>50</v>
      </c>
      <c r="C62" s="199">
        <v>5644.12</v>
      </c>
      <c r="D62" s="195">
        <f t="shared" si="1"/>
        <v>3.4338637842455069E-2</v>
      </c>
    </row>
    <row r="63" spans="2:5" s="46" customFormat="1">
      <c r="B63" s="207" t="s">
        <v>123</v>
      </c>
      <c r="C63" s="198">
        <v>12314</v>
      </c>
      <c r="D63" s="195">
        <f t="shared" si="1"/>
        <v>7.4917965314697729E-2</v>
      </c>
    </row>
    <row r="64" spans="2:5" s="46" customFormat="1">
      <c r="B64" s="207" t="s">
        <v>109</v>
      </c>
      <c r="C64" s="198">
        <v>8999.57</v>
      </c>
      <c r="D64" s="195">
        <f t="shared" si="1"/>
        <v>5.4753083734545578E-2</v>
      </c>
    </row>
    <row r="65" spans="2:23" s="46" customFormat="1">
      <c r="B65" s="207" t="s">
        <v>198</v>
      </c>
      <c r="C65" s="198">
        <v>5761.72</v>
      </c>
      <c r="D65" s="195">
        <f t="shared" si="1"/>
        <v>3.5054112320367078E-2</v>
      </c>
    </row>
    <row r="66" spans="2:23" s="46" customFormat="1">
      <c r="B66" s="207" t="s">
        <v>195</v>
      </c>
      <c r="C66" s="199">
        <v>2441.41</v>
      </c>
      <c r="D66" s="195">
        <f t="shared" si="1"/>
        <v>1.4853457016319327E-2</v>
      </c>
    </row>
    <row r="67" spans="2:23" s="46" customFormat="1">
      <c r="B67" s="207" t="s">
        <v>108</v>
      </c>
      <c r="C67" s="199">
        <v>1677</v>
      </c>
      <c r="D67" s="195">
        <f t="shared" si="1"/>
        <v>1.0202812070224793E-2</v>
      </c>
    </row>
    <row r="68" spans="2:23" s="46" customFormat="1">
      <c r="B68" s="207" t="s">
        <v>111</v>
      </c>
      <c r="C68" s="198">
        <v>2747.51</v>
      </c>
      <c r="D68" s="195">
        <f t="shared" si="1"/>
        <v>1.6715759207551178E-2</v>
      </c>
    </row>
    <row r="69" spans="2:23" s="46" customFormat="1">
      <c r="B69" s="207" t="s">
        <v>110</v>
      </c>
      <c r="C69" s="199">
        <v>2048</v>
      </c>
      <c r="D69" s="195">
        <f t="shared" si="1"/>
        <v>1.2459963696971004E-2</v>
      </c>
    </row>
    <row r="70" spans="2:23" s="46" customFormat="1">
      <c r="B70" s="207" t="s">
        <v>68</v>
      </c>
      <c r="C70" s="199">
        <v>10045.98</v>
      </c>
      <c r="D70" s="195">
        <f t="shared" si="1"/>
        <v>6.111940727563319E-2</v>
      </c>
    </row>
    <row r="71" spans="2:23" s="46" customFormat="1">
      <c r="B71" s="210" t="s">
        <v>39</v>
      </c>
      <c r="C71" s="209">
        <f>SUM(C59:C70)</f>
        <v>164366.45000000001</v>
      </c>
      <c r="D71" s="118">
        <f>SUM(D59:D70)</f>
        <v>0.99999999999999978</v>
      </c>
    </row>
    <row r="72" spans="2:23" s="46" customFormat="1" ht="15" customHeight="1">
      <c r="B72" s="340" t="s">
        <v>177</v>
      </c>
      <c r="C72" s="340"/>
      <c r="D72" s="340"/>
    </row>
    <row r="73" spans="2:23" s="46" customFormat="1">
      <c r="B73" s="340"/>
      <c r="C73" s="340"/>
      <c r="D73" s="340"/>
    </row>
    <row r="74" spans="2:23" s="46" customFormat="1" ht="15">
      <c r="B74" s="281"/>
      <c r="C74" s="281"/>
      <c r="D74" s="281"/>
    </row>
    <row r="75" spans="2:23" s="46" customFormat="1">
      <c r="B75" s="73"/>
      <c r="C75" s="74"/>
    </row>
    <row r="76" spans="2:23" s="46" customFormat="1" ht="38.25" customHeight="1">
      <c r="B76" s="259" t="s">
        <v>160</v>
      </c>
      <c r="C76" s="258"/>
      <c r="D76" s="233"/>
      <c r="E76" s="233"/>
      <c r="F76" s="225"/>
      <c r="G76" s="225"/>
      <c r="H76" s="226"/>
      <c r="J76" s="306" t="s">
        <v>162</v>
      </c>
      <c r="K76" s="330"/>
      <c r="L76" s="330"/>
      <c r="M76" s="330"/>
      <c r="N76" s="330"/>
      <c r="O76" s="330"/>
      <c r="P76" s="330"/>
      <c r="Q76" s="219"/>
      <c r="R76" s="219"/>
      <c r="S76" s="219"/>
      <c r="T76" s="219"/>
      <c r="U76" s="219"/>
      <c r="V76" s="219"/>
      <c r="W76" s="189"/>
    </row>
    <row r="77" spans="2:23" s="46" customFormat="1" ht="22.5" customHeight="1">
      <c r="B77" s="272" t="s">
        <v>161</v>
      </c>
      <c r="C77" s="269"/>
      <c r="D77" s="269"/>
      <c r="E77" s="269"/>
      <c r="F77" s="227"/>
      <c r="G77" s="227"/>
      <c r="H77" s="270"/>
      <c r="J77" s="273" t="s">
        <v>161</v>
      </c>
      <c r="K77" s="271"/>
      <c r="L77" s="271"/>
      <c r="M77" s="271"/>
      <c r="N77" s="271"/>
      <c r="O77" s="271"/>
      <c r="P77" s="271"/>
      <c r="Q77" s="188"/>
      <c r="R77" s="188"/>
      <c r="S77" s="188"/>
      <c r="T77" s="188"/>
      <c r="U77" s="188"/>
      <c r="V77" s="188"/>
      <c r="W77" s="190"/>
    </row>
    <row r="78" spans="2:23" s="46" customFormat="1" ht="15" customHeight="1">
      <c r="B78" s="296" t="s">
        <v>183</v>
      </c>
      <c r="C78" s="297"/>
      <c r="D78" s="231"/>
      <c r="E78" s="231"/>
      <c r="F78" s="231"/>
      <c r="G78" s="231"/>
      <c r="H78" s="232"/>
      <c r="J78" s="296" t="s">
        <v>183</v>
      </c>
      <c r="K78" s="297"/>
      <c r="L78" s="297"/>
      <c r="M78" s="297"/>
      <c r="N78" s="227"/>
      <c r="O78" s="227"/>
      <c r="P78" s="227"/>
      <c r="Q78" s="188"/>
      <c r="R78" s="188"/>
      <c r="S78" s="188"/>
      <c r="T78" s="188"/>
      <c r="U78" s="188"/>
      <c r="V78" s="188"/>
      <c r="W78" s="190"/>
    </row>
    <row r="79" spans="2:23" s="46" customFormat="1" ht="15">
      <c r="B79" s="228"/>
      <c r="C79" s="229"/>
      <c r="D79" s="229"/>
      <c r="E79" s="229"/>
      <c r="F79" s="229"/>
      <c r="G79" s="229"/>
      <c r="H79" s="230"/>
      <c r="J79" s="234"/>
      <c r="K79" s="235"/>
      <c r="L79" s="235"/>
      <c r="M79" s="235"/>
      <c r="N79" s="235"/>
      <c r="O79" s="235"/>
      <c r="P79" s="235"/>
      <c r="Q79" s="218"/>
      <c r="R79" s="218"/>
      <c r="S79" s="218"/>
      <c r="T79" s="218"/>
      <c r="U79" s="218"/>
      <c r="V79" s="218"/>
      <c r="W79" s="217"/>
    </row>
    <row r="80" spans="2:23" s="46" customFormat="1">
      <c r="B80" s="73"/>
      <c r="C80" s="74"/>
    </row>
    <row r="81" spans="2:3" s="46" customFormat="1">
      <c r="B81" s="73"/>
      <c r="C81" s="74"/>
    </row>
    <row r="82" spans="2:3" s="46" customFormat="1">
      <c r="B82" s="73"/>
      <c r="C82" s="74"/>
    </row>
    <row r="83" spans="2:3" s="46" customFormat="1">
      <c r="B83" s="73"/>
      <c r="C83" s="74"/>
    </row>
    <row r="84" spans="2:3" s="46" customFormat="1">
      <c r="B84" s="73"/>
      <c r="C84" s="74"/>
    </row>
    <row r="85" spans="2:3" s="46" customFormat="1">
      <c r="B85" s="73"/>
      <c r="C85" s="74"/>
    </row>
    <row r="86" spans="2:3" s="46" customFormat="1">
      <c r="B86" s="73"/>
      <c r="C86" s="74"/>
    </row>
    <row r="87" spans="2:3" s="46" customFormat="1">
      <c r="B87" s="73"/>
      <c r="C87" s="74"/>
    </row>
    <row r="88" spans="2:3" s="46" customFormat="1">
      <c r="B88" s="73"/>
      <c r="C88" s="74"/>
    </row>
    <row r="89" spans="2:3" s="46" customFormat="1">
      <c r="B89" s="73"/>
      <c r="C89" s="74"/>
    </row>
    <row r="90" spans="2:3" s="46" customFormat="1">
      <c r="B90" s="73"/>
      <c r="C90" s="74"/>
    </row>
    <row r="91" spans="2:3" s="46" customFormat="1">
      <c r="B91" s="73"/>
      <c r="C91" s="74"/>
    </row>
    <row r="92" spans="2:3" s="46" customFormat="1">
      <c r="B92" s="73"/>
      <c r="C92" s="74"/>
    </row>
    <row r="93" spans="2:3" s="46" customFormat="1">
      <c r="B93" s="73"/>
      <c r="C93" s="74"/>
    </row>
    <row r="94" spans="2:3" s="46" customFormat="1">
      <c r="B94" s="73"/>
      <c r="C94" s="74"/>
    </row>
    <row r="95" spans="2:3" s="46" customFormat="1">
      <c r="B95" s="73"/>
      <c r="C95" s="74"/>
    </row>
    <row r="96" spans="2:3" s="46" customFormat="1">
      <c r="B96" s="73"/>
      <c r="C96" s="74"/>
    </row>
    <row r="97" spans="2:3" s="46" customFormat="1">
      <c r="B97" s="73"/>
      <c r="C97" s="74"/>
    </row>
    <row r="98" spans="2:3" s="46" customFormat="1">
      <c r="B98" s="73"/>
      <c r="C98" s="74"/>
    </row>
    <row r="99" spans="2:3" s="46" customFormat="1">
      <c r="B99" s="73"/>
      <c r="C99" s="74"/>
    </row>
    <row r="100" spans="2:3" s="46" customFormat="1">
      <c r="B100" s="73"/>
      <c r="C100" s="74"/>
    </row>
    <row r="101" spans="2:3" s="46" customFormat="1">
      <c r="B101" s="73"/>
      <c r="C101" s="74"/>
    </row>
    <row r="102" spans="2:3" s="46" customFormat="1">
      <c r="B102" s="73"/>
      <c r="C102" s="74"/>
    </row>
    <row r="103" spans="2:3" s="46" customFormat="1">
      <c r="B103" s="73"/>
      <c r="C103" s="74"/>
    </row>
    <row r="104" spans="2:3" s="46" customFormat="1">
      <c r="B104" s="73"/>
      <c r="C104" s="74"/>
    </row>
    <row r="105" spans="2:3" s="46" customFormat="1">
      <c r="B105" s="73"/>
      <c r="C105" s="74"/>
    </row>
    <row r="106" spans="2:3" s="46" customFormat="1">
      <c r="B106" s="73"/>
      <c r="C106" s="74"/>
    </row>
    <row r="107" spans="2:3" s="46" customFormat="1">
      <c r="B107" s="73"/>
      <c r="C107" s="74"/>
    </row>
    <row r="108" spans="2:3" s="46" customFormat="1">
      <c r="B108" s="73"/>
      <c r="C108" s="74"/>
    </row>
    <row r="109" spans="2:3" s="46" customFormat="1">
      <c r="B109" s="73"/>
      <c r="C109" s="74"/>
    </row>
    <row r="110" spans="2:3" s="46" customFormat="1">
      <c r="B110" s="73"/>
      <c r="C110" s="74"/>
    </row>
    <row r="111" spans="2:3" s="46" customFormat="1">
      <c r="B111" s="73"/>
      <c r="C111" s="74"/>
    </row>
    <row r="112" spans="2:3" s="46" customFormat="1">
      <c r="B112" s="73"/>
      <c r="C112" s="74"/>
    </row>
    <row r="114" spans="2:2" ht="15">
      <c r="B114" s="44" t="s">
        <v>107</v>
      </c>
    </row>
  </sheetData>
  <mergeCells count="10">
    <mergeCell ref="J76:P76"/>
    <mergeCell ref="J78:M78"/>
    <mergeCell ref="B57:C57"/>
    <mergeCell ref="B78:C78"/>
    <mergeCell ref="A7:K7"/>
    <mergeCell ref="D21:E21"/>
    <mergeCell ref="B52:E52"/>
    <mergeCell ref="B12:C12"/>
    <mergeCell ref="B20:C20"/>
    <mergeCell ref="B72:D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ABONADOS </vt:lpstr>
      <vt:lpstr>USUARIOS</vt:lpstr>
      <vt:lpstr>ABONADOS_BANDA ANCHA</vt:lpstr>
      <vt:lpstr>USUARIOS_BANDA ANCHA</vt:lpstr>
      <vt:lpstr>NRO. ISPs</vt:lpstr>
      <vt:lpstr>PART DE MERCADO</vt:lpstr>
      <vt:lpstr>CONEXION INTERNACIONAL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NFernandez</dc:creator>
  <cp:lastModifiedBy>AAA</cp:lastModifiedBy>
  <cp:lastPrinted>2013-04-26T18:13:52Z</cp:lastPrinted>
  <dcterms:created xsi:type="dcterms:W3CDTF">2009-04-24T14:32:10Z</dcterms:created>
  <dcterms:modified xsi:type="dcterms:W3CDTF">2014-04-29T20:27:26Z</dcterms:modified>
</cp:coreProperties>
</file>