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4. ABRIL_2014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Gráfico1" sheetId="35" r:id="rId5"/>
    <sheet name="Gráfico2" sheetId="36" r:id="rId6"/>
    <sheet name="Gráfico3" sheetId="37" r:id="rId7"/>
    <sheet name="Gráfico4" sheetId="38" r:id="rId8"/>
    <sheet name="Gráfico5" sheetId="39" r:id="rId9"/>
    <sheet name="Gráfico6" sheetId="40" r:id="rId10"/>
    <sheet name="1.Abonados" sheetId="41" r:id="rId11"/>
    <sheet name="Gráfico1 TPP" sheetId="42" r:id="rId12"/>
    <sheet name="Gráfico2 TTP" sheetId="43" r:id="rId13"/>
    <sheet name="Gráfico3 TPP" sheetId="44" r:id="rId14"/>
    <sheet name="Gráfico4 TPP" sheetId="45" r:id="rId15"/>
    <sheet name="Gráfico5 TPP" sheetId="46" r:id="rId16"/>
    <sheet name="Gráfico6 TPP" sheetId="47" r:id="rId17"/>
    <sheet name="2.TelPubpre" sheetId="48" r:id="rId18"/>
    <sheet name="Gráfico1 CPR" sheetId="49" r:id="rId19"/>
    <sheet name="Gráfico2 CPR" sheetId="50" r:id="rId20"/>
    <sheet name="Gráfico3 CPR" sheetId="51" r:id="rId21"/>
    <sheet name="Gráfico4 CPR" sheetId="52" r:id="rId22"/>
    <sheet name="Gráfico5 CPR" sheetId="53" r:id="rId23"/>
    <sheet name="3. CabpurRur" sheetId="54" r:id="rId24"/>
  </sheets>
  <calcPr calcId="152511"/>
</workbook>
</file>

<file path=xl/calcChain.xml><?xml version="1.0" encoding="utf-8"?>
<calcChain xmlns="http://schemas.openxmlformats.org/spreadsheetml/2006/main">
  <c r="B8" i="54" l="1"/>
  <c r="B8" i="53"/>
  <c r="B8" i="52"/>
  <c r="B8" i="51"/>
  <c r="B8" i="50"/>
  <c r="B8" i="49"/>
  <c r="B8" i="48"/>
  <c r="B8" i="47"/>
  <c r="B8" i="46"/>
  <c r="B8" i="45"/>
  <c r="B8" i="44"/>
  <c r="B8" i="43"/>
  <c r="B8" i="42"/>
  <c r="B8" i="41"/>
  <c r="B8" i="40"/>
  <c r="B8" i="39"/>
  <c r="B8" i="38"/>
  <c r="B8" i="37"/>
  <c r="B8" i="36"/>
  <c r="A8" i="32"/>
  <c r="B8" i="31"/>
  <c r="L59" i="1" l="1"/>
  <c r="N59" i="1" s="1"/>
  <c r="M59" i="1" l="1"/>
  <c r="L112" i="1"/>
  <c r="M112" i="1" s="1"/>
  <c r="L96" i="1"/>
  <c r="L80" i="1"/>
  <c r="L113" i="1" l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M98" i="1" s="1"/>
  <c r="L97" i="1"/>
  <c r="L95" i="1"/>
  <c r="L94" i="1"/>
  <c r="L93" i="1"/>
  <c r="L92" i="1"/>
  <c r="I91" i="1"/>
  <c r="L91" i="1" s="1"/>
  <c r="L90" i="1"/>
  <c r="L89" i="1"/>
  <c r="L88" i="1"/>
  <c r="L87" i="1"/>
  <c r="L86" i="1"/>
  <c r="L85" i="1"/>
  <c r="L84" i="1"/>
  <c r="L83" i="1"/>
  <c r="L82" i="1"/>
  <c r="M82" i="1" s="1"/>
  <c r="M83" i="1" s="1"/>
  <c r="M84" i="1" s="1"/>
  <c r="L81" i="1"/>
  <c r="L79" i="1"/>
  <c r="L78" i="1"/>
  <c r="L77" i="1"/>
  <c r="L76" i="1"/>
  <c r="I75" i="1"/>
  <c r="L75" i="1" s="1"/>
  <c r="L74" i="1"/>
  <c r="L73" i="1"/>
  <c r="L72" i="1"/>
  <c r="L71" i="1"/>
  <c r="L70" i="1"/>
  <c r="L69" i="1"/>
  <c r="L68" i="1"/>
  <c r="L67" i="1"/>
  <c r="L66" i="1"/>
  <c r="M66" i="1" s="1"/>
  <c r="M67" i="1" s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M46" i="1" s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M31" i="1" s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16" i="1" s="1"/>
  <c r="M17" i="1" s="1"/>
  <c r="M85" i="1" l="1"/>
  <c r="M86" i="1" s="1"/>
  <c r="M87" i="1" s="1"/>
  <c r="M88" i="1" s="1"/>
  <c r="M89" i="1" s="1"/>
  <c r="M90" i="1" s="1"/>
  <c r="M91" i="1" s="1"/>
  <c r="M92" i="1" s="1"/>
  <c r="M93" i="1" s="1"/>
  <c r="M94" i="1" s="1"/>
  <c r="M18" i="1"/>
  <c r="N19" i="1" s="1"/>
  <c r="M68" i="1"/>
  <c r="M69" i="1" s="1"/>
  <c r="M70" i="1" s="1"/>
  <c r="M71" i="1" s="1"/>
  <c r="M72" i="1" s="1"/>
  <c r="M73" i="1" s="1"/>
  <c r="M74" i="1" s="1"/>
  <c r="M75" i="1" s="1"/>
  <c r="M76" i="1" s="1"/>
  <c r="M77" i="1" s="1"/>
  <c r="M32" i="1"/>
  <c r="M33" i="1" s="1"/>
  <c r="N34" i="1" s="1"/>
  <c r="N32" i="1"/>
  <c r="M99" i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3" i="1" s="1"/>
  <c r="N18" i="1"/>
  <c r="N47" i="1"/>
  <c r="M47" i="1"/>
  <c r="M19" i="1"/>
  <c r="N17" i="1"/>
  <c r="M95" i="1" l="1"/>
  <c r="M97" i="1" s="1"/>
  <c r="M96" i="1"/>
  <c r="M79" i="1"/>
  <c r="M80" i="1"/>
  <c r="M78" i="1"/>
  <c r="M81" i="1" s="1"/>
  <c r="M34" i="1"/>
  <c r="N35" i="1" s="1"/>
  <c r="N33" i="1"/>
  <c r="M48" i="1"/>
  <c r="N48" i="1"/>
  <c r="M20" i="1"/>
  <c r="N20" i="1"/>
  <c r="M35" i="1" l="1"/>
  <c r="M36" i="1"/>
  <c r="N36" i="1"/>
  <c r="M21" i="1"/>
  <c r="N21" i="1"/>
  <c r="M49" i="1"/>
  <c r="N49" i="1"/>
  <c r="M22" i="1" l="1"/>
  <c r="N22" i="1"/>
  <c r="M50" i="1"/>
  <c r="N50" i="1"/>
  <c r="M37" i="1"/>
  <c r="N37" i="1"/>
  <c r="N51" i="1" l="1"/>
  <c r="M51" i="1"/>
  <c r="N38" i="1"/>
  <c r="M38" i="1"/>
  <c r="N23" i="1"/>
  <c r="M23" i="1"/>
  <c r="M24" i="1" l="1"/>
  <c r="N24" i="1"/>
  <c r="M52" i="1"/>
  <c r="N52" i="1"/>
  <c r="M39" i="1"/>
  <c r="N39" i="1"/>
  <c r="M53" i="1" l="1"/>
  <c r="N53" i="1"/>
  <c r="M40" i="1"/>
  <c r="N40" i="1"/>
  <c r="M25" i="1"/>
  <c r="N25" i="1"/>
  <c r="M43" i="1" l="1"/>
  <c r="N42" i="1"/>
  <c r="M41" i="1"/>
  <c r="M42" i="1"/>
  <c r="N43" i="1"/>
  <c r="N41" i="1"/>
  <c r="N27" i="1"/>
  <c r="M27" i="1"/>
  <c r="M26" i="1"/>
  <c r="N26" i="1"/>
  <c r="M54" i="1"/>
  <c r="N54" i="1"/>
  <c r="M57" i="1" l="1"/>
  <c r="N55" i="1"/>
  <c r="M55" i="1"/>
  <c r="N57" i="1"/>
  <c r="M56" i="1" l="1"/>
  <c r="N56" i="1"/>
  <c r="M60" i="1" l="1"/>
  <c r="N60" i="1"/>
</calcChain>
</file>

<file path=xl/sharedStrings.xml><?xml version="1.0" encoding="utf-8"?>
<sst xmlns="http://schemas.openxmlformats.org/spreadsheetml/2006/main" count="264" uniqueCount="125">
  <si>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</si>
  <si>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</si>
  <si>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</si>
  <si>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</si>
  <si>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</si>
  <si>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</si>
  <si>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</si>
  <si>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</si>
  <si>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</si>
  <si>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</si>
  <si>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</si>
  <si>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</si>
  <si>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</si>
  <si>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</si>
  <si>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</si>
  <si>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</si>
  <si>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</si>
  <si>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</si>
  <si>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</si>
  <si>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</si>
  <si>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</si>
  <si>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</si>
  <si>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</si>
  <si>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</si>
  <si>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</si>
  <si>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</si>
  <si>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</si>
  <si>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</si>
  <si>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</si>
  <si>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</si>
  <si>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</si>
  <si>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</si>
  <si>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</si>
  <si>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</si>
  <si>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</si>
  <si>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</si>
  <si>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</si>
  <si>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</si>
  <si>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</si>
  <si>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</si>
  <si>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</si>
  <si>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</si>
  <si>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</si>
  <si>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</si>
  <si>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</si>
  <si>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</si>
  <si>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</si>
  <si>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</si>
  <si>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</si>
  <si>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</si>
  <si>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</si>
  <si>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</si>
  <si>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</si>
  <si>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</si>
  <si>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</si>
  <si>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</si>
  <si>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</si>
  <si>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</si>
  <si>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</si>
  <si>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</si>
  <si>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</si>
  <si>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</si>
  <si>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</si>
  <si>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</si>
  <si>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</si>
  <si>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</si>
  <si>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</si>
  <si>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</si>
  <si>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</si>
  <si>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</si>
  <si>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</si>
  <si>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</si>
  <si>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</si>
  <si>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</si>
  <si>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</si>
  <si>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</si>
  <si>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</si>
  <si>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</si>
  <si>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</si>
  <si>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</si>
  <si>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</si>
  <si>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</si>
  <si>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Ecuador 
telecom S.A.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</si>
  <si>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</si>
  <si>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</si>
  <si>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</si>
  <si>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</si>
  <si>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</si>
  <si>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</si>
  <si>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</si>
  <si>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</si>
  <si>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</si>
  <si>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</si>
  <si>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</si>
  <si>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</si>
  <si>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</si>
  <si>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</si>
  <si>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</si>
  <si>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</si>
  <si>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</si>
  <si>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</si>
  <si>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</si>
  <si>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Grado Crecimiento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</si>
  <si>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</si>
  <si>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</si>
  <si>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</si>
  <si>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</si>
  <si>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de Teléfonos Públicos de Prepago LINKOTEL S.A.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</si>
  <si>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</si>
  <si>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</si>
  <si>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</si>
  <si>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</si>
  <si>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</si>
  <si>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</si>
  <si>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</si>
  <si>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</si>
  <si>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</si>
  <si>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</si>
  <si>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</si>
  <si>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</si>
  <si>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</si>
  <si>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</si>
  <si>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</si>
  <si>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</si>
  <si>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 xml:space="preserve">      Fecha de publicación: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</si>
</sst>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7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2" xfId="1" applyNumberFormat="1" applyFont="1" applyFill="1" applyBorder="1" applyAlignment="1">
      <alignment horizontal="center"/>
    </xf>
    <xf numFmtId="0" fontId="0" fillId="2" borderId="3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3" fontId="0" fillId="2" borderId="2" xfId="4" applyNumberFormat="1" applyFont="1" applyFill="1" applyBorder="1" applyAlignment="1">
      <alignment horizontal="center"/>
    </xf>
    <xf numFmtId="3" fontId="0" fillId="2" borderId="0" xfId="1" applyNumberFormat="1" applyFont="1" applyFill="1"/>
    <xf numFmtId="0" fontId="0" fillId="2" borderId="6" xfId="1" applyFont="1" applyFill="1" applyBorder="1" applyAlignment="1">
      <alignment horizontal="center"/>
    </xf>
    <xf numFmtId="3" fontId="0" fillId="2" borderId="6" xfId="4" applyNumberFormat="1" applyFont="1" applyFill="1" applyBorder="1" applyAlignment="1">
      <alignment horizontal="center"/>
    </xf>
    <xf numFmtId="3" fontId="0" fillId="2" borderId="4" xfId="4" applyNumberFormat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0" fontId="3" fillId="2" borderId="0" xfId="1" applyFont="1" applyFill="1"/>
    <xf numFmtId="0" fontId="12" fillId="2" borderId="0" xfId="1" applyFont="1" applyFill="1"/>
    <xf numFmtId="9" fontId="0" fillId="2" borderId="3" xfId="3" applyFon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9" fontId="0" fillId="2" borderId="2" xfId="3" applyFont="1" applyFill="1" applyBorder="1" applyAlignment="1">
      <alignment horizontal="center"/>
    </xf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6" xfId="4" applyFont="1" applyFill="1" applyBorder="1" applyAlignment="1">
      <alignment vertical="center" wrapText="1"/>
    </xf>
    <xf numFmtId="0" fontId="0" fillId="2" borderId="6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7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8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6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7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0" fontId="0" fillId="2" borderId="7" xfId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2" xfId="1" applyNumberFormat="1" applyFont="1" applyFill="1" applyBorder="1" applyAlignment="1">
      <alignment horizontal="center"/>
    </xf>
    <xf numFmtId="3" fontId="0" fillId="2" borderId="14" xfId="1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3" fontId="0" fillId="2" borderId="9" xfId="4" applyNumberFormat="1" applyFont="1" applyFill="1" applyBorder="1" applyAlignment="1">
      <alignment horizontal="center"/>
    </xf>
    <xf numFmtId="3" fontId="0" fillId="2" borderId="16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2" borderId="3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3" fontId="0" fillId="2" borderId="24" xfId="1" applyNumberFormat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3" fontId="3" fillId="2" borderId="2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3" fontId="1" fillId="2" borderId="2" xfId="4" applyNumberFormat="1" applyFont="1" applyFill="1" applyBorder="1" applyAlignment="1">
      <alignment horizontal="center"/>
    </xf>
    <xf numFmtId="1" fontId="3" fillId="2" borderId="7" xfId="4" applyNumberFormat="1" applyFont="1" applyFill="1" applyBorder="1" applyAlignment="1">
      <alignment horizontal="center"/>
    </xf>
    <xf numFmtId="1" fontId="3" fillId="2" borderId="2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horizontal="center"/>
    </xf>
    <xf numFmtId="3" fontId="0" fillId="2" borderId="4" xfId="1" applyNumberFormat="1" applyFont="1" applyFill="1" applyBorder="1" applyAlignment="1">
      <alignment horizontal="center"/>
    </xf>
    <xf numFmtId="3" fontId="0" fillId="2" borderId="7" xfId="4" applyNumberFormat="1" applyFont="1" applyFill="1" applyBorder="1" applyAlignment="1">
      <alignment horizontal="center"/>
    </xf>
    <xf numFmtId="3" fontId="0" fillId="2" borderId="24" xfId="4" applyNumberFormat="1" applyFont="1" applyFill="1" applyBorder="1" applyAlignment="1">
      <alignment horizontal="center"/>
    </xf>
    <xf numFmtId="9" fontId="0" fillId="2" borderId="4" xfId="3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3" fontId="0" fillId="0" borderId="4" xfId="1" applyNumberFormat="1" applyFont="1" applyFill="1" applyBorder="1" applyAlignment="1">
      <alignment horizontal="center"/>
    </xf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5" xfId="1" applyNumberFormat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/>
    </xf>
    <xf numFmtId="0" fontId="21" fillId="8" borderId="5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3" fontId="0" fillId="9" borderId="2" xfId="1" applyNumberFormat="1" applyFont="1" applyFill="1" applyBorder="1" applyAlignment="1">
      <alignment horizontal="center"/>
    </xf>
    <xf numFmtId="3" fontId="0" fillId="9" borderId="6" xfId="4" applyNumberFormat="1" applyFont="1" applyFill="1" applyBorder="1" applyAlignment="1">
      <alignment horizontal="center"/>
    </xf>
    <xf numFmtId="3" fontId="0" fillId="9" borderId="2" xfId="4" applyNumberFormat="1" applyFont="1" applyFill="1" applyBorder="1" applyAlignment="1">
      <alignment horizontal="center"/>
    </xf>
    <xf numFmtId="3" fontId="0" fillId="9" borderId="4" xfId="4" applyNumberFormat="1" applyFont="1" applyFill="1" applyBorder="1" applyAlignment="1">
      <alignment horizontal="center"/>
    </xf>
    <xf numFmtId="3" fontId="0" fillId="9" borderId="4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9" borderId="25" xfId="1" applyNumberFormat="1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0" fillId="9" borderId="13" xfId="1" applyNumberFormat="1" applyFont="1" applyFill="1" applyBorder="1" applyAlignment="1">
      <alignment horizontal="center"/>
    </xf>
    <xf numFmtId="3" fontId="0" fillId="9" borderId="7" xfId="1" applyNumberFormat="1" applyFont="1" applyFill="1" applyBorder="1" applyAlignment="1">
      <alignment horizontal="center"/>
    </xf>
    <xf numFmtId="3" fontId="0" fillId="9" borderId="11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3" fontId="0" fillId="9" borderId="13" xfId="4" applyNumberFormat="1" applyFont="1" applyFill="1" applyBorder="1" applyAlignment="1">
      <alignment horizontal="center"/>
    </xf>
    <xf numFmtId="3" fontId="0" fillId="9" borderId="14" xfId="1" applyNumberFormat="1" applyFont="1" applyFill="1" applyBorder="1" applyAlignment="1">
      <alignment horizontal="center"/>
    </xf>
    <xf numFmtId="3" fontId="0" fillId="9" borderId="3" xfId="1" applyNumberFormat="1" applyFont="1" applyFill="1" applyBorder="1" applyAlignment="1">
      <alignment horizontal="center"/>
    </xf>
    <xf numFmtId="3" fontId="0" fillId="9" borderId="16" xfId="1" applyNumberFormat="1" applyFont="1" applyFill="1" applyBorder="1" applyAlignment="1">
      <alignment horizontal="center"/>
    </xf>
    <xf numFmtId="3" fontId="0" fillId="9" borderId="24" xfId="1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9" borderId="15" xfId="4" applyNumberFormat="1" applyFont="1" applyFill="1" applyBorder="1" applyAlignment="1">
      <alignment horizontal="center"/>
    </xf>
    <xf numFmtId="3" fontId="0" fillId="9" borderId="16" xfId="4" applyNumberFormat="1" applyFont="1" applyFill="1" applyBorder="1" applyAlignment="1">
      <alignment horizontal="center"/>
    </xf>
    <xf numFmtId="3" fontId="0" fillId="9" borderId="9" xfId="4" applyNumberFormat="1" applyFont="1" applyFill="1" applyBorder="1" applyAlignment="1">
      <alignment horizontal="center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5" xfId="1" applyFont="1" applyFill="1" applyBorder="1" applyAlignment="1">
      <alignment horizontal="center"/>
    </xf>
    <xf numFmtId="0" fontId="21" fillId="8" borderId="5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5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3" fontId="3" fillId="2" borderId="4" xfId="1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left" vertical="center"/>
    </xf>
    <xf numFmtId="0" fontId="13" fillId="2" borderId="7" xfId="4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/>
    </xf>
    <xf numFmtId="3" fontId="13" fillId="2" borderId="0" xfId="4" applyNumberFormat="1" applyFont="1" applyFill="1" applyBorder="1" applyAlignment="1">
      <alignment horizontal="left" vertical="top" wrapText="1"/>
    </xf>
    <xf numFmtId="3" fontId="3" fillId="2" borderId="6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center" vertical="center"/>
    </xf>
    <xf numFmtId="0" fontId="20" fillId="8" borderId="18" xfId="1" applyFont="1" applyFill="1" applyBorder="1" applyAlignment="1">
      <alignment horizontal="center" vertical="center"/>
    </xf>
    <xf numFmtId="0" fontId="20" fillId="8" borderId="19" xfId="1" applyFont="1" applyFill="1" applyBorder="1" applyAlignment="1">
      <alignment horizontal="center" vertical="center"/>
    </xf>
    <xf numFmtId="0" fontId="20" fillId="8" borderId="20" xfId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0" fontId="22" fillId="8" borderId="18" xfId="1" applyFont="1" applyFill="1" applyBorder="1" applyAlignment="1">
      <alignment horizontal="center" vertical="center"/>
    </xf>
    <xf numFmtId="0" fontId="22" fillId="8" borderId="19" xfId="1" applyFont="1" applyFill="1" applyBorder="1" applyAlignment="1">
      <alignment horizontal="center" vertical="center"/>
    </xf>
    <xf numFmtId="0" fontId="22" fillId="8" borderId="20" xfId="1" applyFont="1" applyFill="1" applyBorder="1" applyAlignment="1">
      <alignment horizontal="center" vertical="center"/>
    </xf>
    <xf numFmtId="0" fontId="0" fillId="0" borderId="10" xfId="4" applyFont="1" applyBorder="1"/>
    <xf numFmtId="0" fontId="0" fillId="0" borderId="7" xfId="4" applyFont="1" applyBorder="1"/>
    <xf numFmtId="0" fontId="13" fillId="2" borderId="14" xfId="4" applyFont="1" applyFill="1" applyBorder="1" applyAlignment="1">
      <alignment horizontal="center" vertical="center"/>
    </xf>
    <xf numFmtId="0" fontId="13" fillId="2" borderId="24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17" xfId="4" applyFont="1" applyFill="1" applyBorder="1" applyAlignment="1">
      <alignment horizontal="center" vertical="center" wrapText="1"/>
    </xf>
    <xf numFmtId="0" fontId="13" fillId="2" borderId="23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0" fontId="13" fillId="2" borderId="10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wrapText="1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Resumen!$E$66:$E$77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418608"/>
        <c:axId val="149419168"/>
      </c:lineChart>
      <c:catAx>
        <c:axId val="14941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419168"/>
        <c:crosses val="autoZero"/>
        <c:auto val="1"/>
        <c:lblAlgn val="ctr"/>
        <c:lblOffset val="100"/>
        <c:tickMarkSkip val="1"/>
        <c:noMultiLvlLbl val="0"/>
      </c:catAx>
      <c:valAx>
        <c:axId val="149419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4186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Resumen!$G$42:$G$45</c:f>
              <c:numCache>
                <c:formatCode>#,##0</c:formatCode>
                <c:ptCount val="4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Resumen!$G$93:$G$97</c:f>
              <c:numCache>
                <c:formatCode>#,##0</c:formatCode>
                <c:ptCount val="5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279872"/>
        <c:axId val="153280432"/>
      </c:lineChart>
      <c:catAx>
        <c:axId val="15327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28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280432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2798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Resumen!$I$39:$I$45</c:f>
              <c:numCache>
                <c:formatCode>#,##0</c:formatCode>
                <c:ptCount val="7"/>
                <c:pt idx="0">
                  <c:v>10</c:v>
                </c:pt>
                <c:pt idx="1">
                  <c:v>57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Resumen!$I$90:$I$97</c:f>
              <c:numCache>
                <c:formatCode>#,##0</c:formatCode>
                <c:ptCount val="8"/>
                <c:pt idx="0">
                  <c:v>10</c:v>
                </c:pt>
                <c:pt idx="1">
                  <c:v>56</c:v>
                </c:pt>
                <c:pt idx="2">
                  <c:v>48</c:v>
                </c:pt>
                <c:pt idx="3">
                  <c:v>48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365328"/>
        <c:axId val="153365888"/>
      </c:lineChart>
      <c:catAx>
        <c:axId val="15336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3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365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3653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Resumen!$L$31:$L$45</c:f>
              <c:numCache>
                <c:formatCode>#,##0</c:formatCode>
                <c:ptCount val="15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Resumen!$L$82:$L$97</c:f>
              <c:numCache>
                <c:formatCode>#,##0</c:formatCode>
                <c:ptCount val="16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368688"/>
        <c:axId val="153434400"/>
      </c:lineChart>
      <c:catAx>
        <c:axId val="15336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43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43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3686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Resumen!$M$31:$M$45</c:f>
              <c:numCache>
                <c:formatCode>#,##0</c:formatCode>
                <c:ptCount val="15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436640"/>
        <c:axId val="153437200"/>
      </c:lineChart>
      <c:catAx>
        <c:axId val="1534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43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437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436640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4.1830061915078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B6E5F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Resumen!$E$40:$I$40</c:f>
              <c:numCache>
                <c:formatCode>#,##0</c:formatCode>
                <c:ptCount val="5"/>
                <c:pt idx="0">
                  <c:v>172</c:v>
                </c:pt>
                <c:pt idx="1">
                  <c:v>254</c:v>
                </c:pt>
                <c:pt idx="4">
                  <c:v>57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4.60130681065869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Resumen!$E$41:$I$41</c:f>
              <c:numCache>
                <c:formatCode>#,##0</c:formatCode>
                <c:ptCount val="5"/>
                <c:pt idx="0">
                  <c:v>534</c:v>
                </c:pt>
                <c:pt idx="1">
                  <c:v>138</c:v>
                </c:pt>
                <c:pt idx="4">
                  <c:v>34</c:v>
                </c:pt>
              </c:numCache>
            </c:numRef>
          </c:val>
        </c:ser>
        <c:ser>
          <c:idx val="2"/>
          <c:order val="2"/>
          <c:tx>
            <c:v>2009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Resumen!$E$45:$I$45</c:f>
              <c:numCache>
                <c:formatCode>#,##0</c:formatCode>
                <c:ptCount val="5"/>
                <c:pt idx="2">
                  <c:v>1202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4291120"/>
        <c:axId val="154291680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triangle"/>
            <c:size val="7"/>
          </c:marker>
          <c:dLbls>
            <c:dLbl>
              <c:idx val="3"/>
              <c:layout>
                <c:manualLayout>
                  <c:x val="-1.5023474582313531E-2"/>
                  <c:y val="-6.6928099064126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Resumen!$E$91:$I$91</c:f>
              <c:numCache>
                <c:formatCode>#,##0</c:formatCode>
                <c:ptCount val="5"/>
                <c:pt idx="0">
                  <c:v>100</c:v>
                </c:pt>
                <c:pt idx="1">
                  <c:v>16</c:v>
                </c:pt>
                <c:pt idx="4">
                  <c:v>56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prstDash val="dash"/>
            </a:ln>
          </c:spPr>
          <c:marker>
            <c:symbol val="circle"/>
            <c:size val="7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Resumen!$E$92:$I$92</c:f>
              <c:numCache>
                <c:formatCode>#,##0</c:formatCode>
                <c:ptCount val="5"/>
                <c:pt idx="0">
                  <c:v>150</c:v>
                </c:pt>
                <c:pt idx="1">
                  <c:v>240</c:v>
                </c:pt>
                <c:pt idx="4">
                  <c:v>48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2"/>
              <c:layout>
                <c:manualLayout>
                  <c:x val="-2.1852326665183268E-2"/>
                  <c:y val="-2.091503095753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657704165739573E-3"/>
                  <c:y val="6.27450928726185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Resumen!$E$93:$I$93</c:f>
              <c:numCache>
                <c:formatCode>#,##0</c:formatCode>
                <c:ptCount val="5"/>
                <c:pt idx="2">
                  <c:v>300</c:v>
                </c:pt>
                <c:pt idx="4">
                  <c:v>48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star"/>
            <c:size val="7"/>
            <c:spPr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layout>
                <c:manualLayout>
                  <c:x val="-2.5949637914905139E-2"/>
                  <c:y val="-2.50980371490474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>
                        <a:solidFill>
                          <a:srgbClr val="C759A8"/>
                        </a:solidFill>
                      </a:rPr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023474582313531E-2"/>
                  <c:y val="-4.39215650108329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759A8"/>
                        </a:solidFill>
                      </a:rPr>
                      <a:t>5</a:t>
                    </a:r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Resumen!$E$94:$J$94</c:f>
              <c:numCache>
                <c:formatCode>#,##0</c:formatCode>
                <c:ptCount val="6"/>
                <c:pt idx="2">
                  <c:v>390</c:v>
                </c:pt>
                <c:pt idx="4">
                  <c:v>52</c:v>
                </c:pt>
                <c:pt idx="5">
                  <c:v>70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C759A8"/>
              </a:solidFill>
              <a:prstDash val="lgDashDot"/>
            </a:ln>
          </c:spPr>
          <c:marker>
            <c:symbol val="circle"/>
            <c:size val="7"/>
            <c:spPr>
              <a:ln>
                <a:solidFill>
                  <a:srgbClr val="C759A8"/>
                </a:solidFill>
              </a:ln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218097081757275E-2"/>
                  <c:y val="-2.7189540244801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C759A8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Resumen!$E$97:$K$97</c:f>
              <c:numCache>
                <c:formatCode>#,##0</c:formatCode>
                <c:ptCount val="7"/>
                <c:pt idx="2">
                  <c:v>200</c:v>
                </c:pt>
                <c:pt idx="3">
                  <c:v>0</c:v>
                </c:pt>
                <c:pt idx="4">
                  <c:v>52</c:v>
                </c:pt>
                <c:pt idx="5" formatCode="0">
                  <c:v>400</c:v>
                </c:pt>
                <c:pt idx="6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91120"/>
        <c:axId val="154291680"/>
      </c:lineChart>
      <c:catAx>
        <c:axId val="15429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291680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4291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1.9006269346514906E-2"/>
              <c:y val="0.21612720159520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2911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0589986762744338"/>
          <c:y val="0.86014237563111007"/>
          <c:w val="0.83834481152729579"/>
          <c:h val="6.453192819458158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Resumen!$E$46:$E$60</c:f>
              <c:numCache>
                <c:formatCode>#,##0</c:formatCode>
                <c:ptCount val="15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Resumen!$E$98:$E$109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3818160"/>
        <c:axId val="153818720"/>
      </c:lineChart>
      <c:catAx>
        <c:axId val="15381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81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818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8181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Resumen!$F$46:$F$60</c:f>
              <c:numCache>
                <c:formatCode>#,##0</c:formatCode>
                <c:ptCount val="15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Resumen!$F$98:$F$109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411856"/>
        <c:axId val="154412416"/>
      </c:lineChart>
      <c:catAx>
        <c:axId val="15441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41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12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4118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Resumen!$I$54:$I$60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Resumen!$I$106:$I$113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832640"/>
        <c:axId val="154833200"/>
      </c:lineChart>
      <c:catAx>
        <c:axId val="15483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83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833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8326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Resumen!$L$46:$L$56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Resumen!$L$98:$L$113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836000"/>
        <c:axId val="154473200"/>
      </c:lineChart>
      <c:catAx>
        <c:axId val="15483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4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73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8360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Resumen!$M$98:$M$113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475440"/>
        <c:axId val="154476000"/>
      </c:lineChart>
      <c:catAx>
        <c:axId val="15447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47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76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475440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Resumen!$F$66:$F$77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808640"/>
        <c:axId val="150809200"/>
      </c:lineChart>
      <c:catAx>
        <c:axId val="15080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80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809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8086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1.3559144090039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99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Resumen!$E$55:$I$55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2D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Resumen!$E$56:$I$56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Resumen!$E$60:$I$60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5303072"/>
        <c:axId val="155303632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Resumen!$E$107:$I$107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0"/>
              <c:layout>
                <c:manualLayout>
                  <c:x val="-1.9293711270153412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671833503735797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Resumen!$E$108:$I$108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Resumen!$E$109:$I$109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Resumen!$E$110:$I$110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3"/>
              <c:layout>
                <c:manualLayout>
                  <c:x val="-1.5159344569406251E-2"/>
                  <c:y val="-3.389830508474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7812223358237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Resumen!$E$113:$K$113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03072"/>
        <c:axId val="155303632"/>
      </c:lineChart>
      <c:catAx>
        <c:axId val="15530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3036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5303632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1745103977387442E-2"/>
              <c:y val="0.30908004778972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303072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9344437714516454E-2"/>
          <c:y val="0.8378630090593514"/>
          <c:w val="0.83464445790430042"/>
          <c:h val="7.37259993038504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Resumen!$G$27:$G$30</c:f>
              <c:numCache>
                <c:formatCode>#,##0</c:formatCode>
                <c:ptCount val="4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Resumen!$G$77:$G$81</c:f>
              <c:numCache>
                <c:formatCode>#,##0</c:formatCode>
                <c:ptCount val="5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91472"/>
        <c:axId val="151692032"/>
      </c:lineChart>
      <c:catAx>
        <c:axId val="15169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92032"/>
        <c:crosses val="autoZero"/>
        <c:auto val="1"/>
        <c:lblAlgn val="ctr"/>
        <c:lblOffset val="100"/>
        <c:tickMarkSkip val="1"/>
        <c:noMultiLvlLbl val="0"/>
      </c:catAx>
      <c:valAx>
        <c:axId val="151692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91472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Resumen!$I$23:$I$30</c:f>
              <c:numCache>
                <c:formatCode>#,##0</c:formatCode>
                <c:ptCount val="8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Resumen!$I$73:$I$81</c:f>
              <c:numCache>
                <c:formatCode>#,##0</c:formatCode>
                <c:ptCount val="9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395984"/>
        <c:axId val="151396544"/>
      </c:lineChart>
      <c:catAx>
        <c:axId val="15139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96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9598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Resumen!$L$16:$L$30</c:f>
              <c:numCache>
                <c:formatCode>#,##0</c:formatCode>
                <c:ptCount val="15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113440</c:v>
                </c:pt>
                <c:pt idx="11">
                  <c:v>78956</c:v>
                </c:pt>
                <c:pt idx="12">
                  <c:v>103647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Resumen!$L$66:$L$81</c:f>
              <c:numCache>
                <c:formatCode>#,##0</c:formatCode>
                <c:ptCount val="16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97400</c:v>
                </c:pt>
                <c:pt idx="11">
                  <c:v>41400</c:v>
                </c:pt>
                <c:pt idx="12">
                  <c:v>69066</c:v>
                </c:pt>
                <c:pt idx="13">
                  <c:v>118297</c:v>
                </c:pt>
                <c:pt idx="14">
                  <c:v>143887</c:v>
                </c:pt>
                <c:pt idx="15">
                  <c:v>174803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598016"/>
        <c:axId val="151598576"/>
      </c:lineChart>
      <c:catAx>
        <c:axId val="15159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59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98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5980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Resumen!$M$66:$M$81</c:f>
              <c:numCache>
                <c:formatCode>#,##0</c:formatCode>
                <c:ptCount val="16"/>
                <c:pt idx="0">
                  <c:v>103000</c:v>
                </c:pt>
                <c:pt idx="1">
                  <c:v>187000</c:v>
                </c:pt>
                <c:pt idx="2">
                  <c:v>271000</c:v>
                </c:pt>
                <c:pt idx="3">
                  <c:v>451000</c:v>
                </c:pt>
                <c:pt idx="4">
                  <c:v>673800</c:v>
                </c:pt>
                <c:pt idx="5">
                  <c:v>813800</c:v>
                </c:pt>
                <c:pt idx="6">
                  <c:v>943800</c:v>
                </c:pt>
                <c:pt idx="7">
                  <c:v>999650</c:v>
                </c:pt>
                <c:pt idx="8">
                  <c:v>1066350</c:v>
                </c:pt>
                <c:pt idx="9">
                  <c:v>1110550</c:v>
                </c:pt>
                <c:pt idx="10">
                  <c:v>1207950</c:v>
                </c:pt>
                <c:pt idx="11">
                  <c:v>1249350</c:v>
                </c:pt>
                <c:pt idx="12">
                  <c:v>1318416</c:v>
                </c:pt>
                <c:pt idx="13">
                  <c:v>1367647</c:v>
                </c:pt>
                <c:pt idx="14">
                  <c:v>1393237</c:v>
                </c:pt>
                <c:pt idx="15">
                  <c:v>1493219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0816"/>
        <c:axId val="151601376"/>
      </c:lineChart>
      <c:catAx>
        <c:axId val="15160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0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013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00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0550322210686"/>
          <c:y val="4.0055404523450668E-2"/>
          <c:w val="0.87509198982465974"/>
          <c:h val="0.66391353138102804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9.6468556350767058E-3"/>
                  <c:y val="6.7796610169491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403100102241478E-2"/>
                  <c:y val="2.2598870056498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5124889343295454E-3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024977868659091E-2"/>
                  <c:y val="-2.033898305084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Resumen!$E$25:$I$25</c:f>
              <c:numCache>
                <c:formatCode>#,##0</c:formatCode>
                <c:ptCount val="5"/>
                <c:pt idx="0">
                  <c:v>24593</c:v>
                </c:pt>
                <c:pt idx="1">
                  <c:v>27166</c:v>
                </c:pt>
                <c:pt idx="4">
                  <c:v>798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6468556350767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62444671647727E-3"/>
                  <c:y val="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Resumen!$E$26:$I$26</c:f>
              <c:numCache>
                <c:formatCode>#,##0</c:formatCode>
                <c:ptCount val="5"/>
                <c:pt idx="0">
                  <c:v>107206</c:v>
                </c:pt>
                <c:pt idx="1">
                  <c:v>5023</c:v>
                </c:pt>
                <c:pt idx="4">
                  <c:v>1211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3.4453055839559661E-2"/>
                  <c:y val="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9E-2"/>
                  <c:y val="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70C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Resumen!$E$30:$I$30</c:f>
              <c:numCache>
                <c:formatCode>#,##0</c:formatCode>
                <c:ptCount val="5"/>
                <c:pt idx="2">
                  <c:v>170248</c:v>
                </c:pt>
                <c:pt idx="3">
                  <c:v>10054</c:v>
                </c:pt>
                <c:pt idx="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81104"/>
        <c:axId val="152381664"/>
      </c:barChart>
      <c:lineChart>
        <c:grouping val="standard"/>
        <c:varyColors val="0"/>
        <c:ser>
          <c:idx val="3"/>
          <c:order val="3"/>
          <c:tx>
            <c:v>Meta 2007</c:v>
          </c:tx>
          <c:spPr>
            <a:ln>
              <a:prstDash val="lgDash"/>
            </a:ln>
          </c:spPr>
          <c:marker>
            <c:symbol val="triangle"/>
            <c:size val="7"/>
          </c:marker>
          <c:dLbls>
            <c:dLbl>
              <c:idx val="0"/>
              <c:layout>
                <c:manualLayout>
                  <c:x val="1.1024977868659091E-2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124889343295454E-3"/>
                  <c:y val="2.711864406779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159344569406251E-2"/>
                  <c:y val="-5.875724009075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049955737318182E-2"/>
                  <c:y val="-9.71751412429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Resumen!$E$75:$I$75</c:f>
              <c:numCache>
                <c:formatCode>#,##0</c:formatCode>
                <c:ptCount val="5"/>
                <c:pt idx="0">
                  <c:v>13500</c:v>
                </c:pt>
                <c:pt idx="1">
                  <c:v>30000</c:v>
                </c:pt>
                <c:pt idx="4">
                  <c:v>700</c:v>
                </c:pt>
              </c:numCache>
            </c:numRef>
          </c:val>
          <c:smooth val="0"/>
        </c:ser>
        <c:ser>
          <c:idx val="4"/>
          <c:order val="4"/>
          <c:tx>
            <c:v>Meta 2008</c:v>
          </c:tx>
          <c:spPr>
            <a:ln>
              <a:prstDash val="lgDashDot"/>
            </a:ln>
          </c:spPr>
          <c:marker>
            <c:symbol val="diamond"/>
            <c:size val="7"/>
          </c:marker>
          <c:dLbls>
            <c:dLbl>
              <c:idx val="0"/>
              <c:layout>
                <c:manualLayout>
                  <c:x val="2.20499557373181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159344569406251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42807797090057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432243806534E-2"/>
                  <c:y val="-7.005649717514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Resumen!$E$76:$I$76</c:f>
              <c:numCache>
                <c:formatCode>#,##0</c:formatCode>
                <c:ptCount val="5"/>
                <c:pt idx="0">
                  <c:v>60000</c:v>
                </c:pt>
                <c:pt idx="1">
                  <c:v>36000</c:v>
                </c:pt>
                <c:pt idx="4">
                  <c:v>1400</c:v>
                </c:pt>
              </c:numCache>
            </c:numRef>
          </c:val>
          <c:smooth val="0"/>
        </c:ser>
        <c:ser>
          <c:idx val="5"/>
          <c:order val="5"/>
          <c:tx>
            <c:v>Meta 2009</c:v>
          </c:tx>
          <c:spPr>
            <a:ln>
              <a:solidFill>
                <a:srgbClr val="FF3399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3399"/>
              </a:solidFill>
            </c:spPr>
          </c:marker>
          <c:dLbls>
            <c:dLbl>
              <c:idx val="2"/>
              <c:layout>
                <c:manualLayout>
                  <c:x val="-5.9259256044042613E-2"/>
                  <c:y val="-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671833503735797E-2"/>
                  <c:y val="-0.10847457627118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1751412429378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Resumen!$E$77:$I$77</c:f>
              <c:numCache>
                <c:formatCode>#,##0</c:formatCode>
                <c:ptCount val="5"/>
                <c:pt idx="2">
                  <c:v>40000</c:v>
                </c:pt>
                <c:pt idx="4">
                  <c:v>1400</c:v>
                </c:pt>
              </c:numCache>
            </c:numRef>
          </c:val>
          <c:smooth val="0"/>
        </c:ser>
        <c:ser>
          <c:idx val="6"/>
          <c:order val="6"/>
          <c:tx>
            <c:v>Meta 2010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4.40999114746363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049955737318182E-2"/>
                  <c:y val="-0.1581920903954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42807797090057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Resumen!$E$78:$J$78</c:f>
              <c:numCache>
                <c:formatCode>#,##0</c:formatCode>
                <c:ptCount val="6"/>
                <c:pt idx="2">
                  <c:v>60000</c:v>
                </c:pt>
                <c:pt idx="4">
                  <c:v>2075</c:v>
                </c:pt>
                <c:pt idx="5">
                  <c:v>6991</c:v>
                </c:pt>
              </c:numCache>
            </c:numRef>
          </c:val>
          <c:smooth val="0"/>
        </c:ser>
        <c:ser>
          <c:idx val="7"/>
          <c:order val="7"/>
          <c:tx>
            <c:v>Meta 2011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ymbol val="diamond"/>
            <c:size val="7"/>
            <c:spPr>
              <a:solidFill>
                <a:srgbClr val="990099"/>
              </a:solidFill>
            </c:spPr>
          </c:marker>
          <c:dLbls>
            <c:dLbl>
              <c:idx val="3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62444671647729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671833503735797E-2"/>
                  <c:y val="-2.937853107344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Resumen!$E$81:$K$81</c:f>
              <c:numCache>
                <c:formatCode>#,##0</c:formatCode>
                <c:ptCount val="7"/>
                <c:pt idx="2">
                  <c:v>100000</c:v>
                </c:pt>
                <c:pt idx="3">
                  <c:v>7000</c:v>
                </c:pt>
                <c:pt idx="4">
                  <c:v>2650</c:v>
                </c:pt>
                <c:pt idx="5">
                  <c:v>40153</c:v>
                </c:pt>
                <c:pt idx="6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381104"/>
        <c:axId val="152381664"/>
      </c:lineChart>
      <c:catAx>
        <c:axId val="15238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381664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2381664"/>
        <c:scaling>
          <c:orientation val="minMax"/>
          <c:max val="16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381104"/>
        <c:crosses val="autoZero"/>
        <c:crossBetween val="between"/>
        <c:majorUnit val="200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2009781260499325E-2"/>
          <c:y val="0.80237488203062268"/>
          <c:w val="0.83416448786057662"/>
          <c:h val="7.359411021743927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Resumen!$E$31:$E$45</c:f>
              <c:numCache>
                <c:formatCode>#,##0</c:formatCode>
                <c:ptCount val="15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Resumen!$E$82:$E$93</c:f>
              <c:numCache>
                <c:formatCode>#,##0</c:formatCode>
                <c:ptCount val="12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448672"/>
        <c:axId val="152449232"/>
      </c:lineChart>
      <c:catAx>
        <c:axId val="1524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44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449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4486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Resumen!$F$31:$F$41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Resumen!$F$82:$F$92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728400"/>
        <c:axId val="152728960"/>
      </c:lineChart>
      <c:catAx>
        <c:axId val="15272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72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28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7284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2733675</xdr:colOff>
      <xdr:row>3</xdr:row>
      <xdr:rowOff>47641</xdr:rowOff>
    </xdr:from>
    <xdr:to>
      <xdr:col>3</xdr:col>
      <xdr:colOff>272100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19050</xdr:rowOff>
    </xdr:from>
    <xdr:to>
      <xdr:col>13</xdr:col>
      <xdr:colOff>510225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66675</xdr:rowOff>
    </xdr:from>
    <xdr:to>
      <xdr:col>13</xdr:col>
      <xdr:colOff>519750</xdr:colOff>
      <xdr:row>6</xdr:row>
      <xdr:rowOff>64885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638175"/>
          <a:ext cx="2520000" cy="541135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0.49553</cdr:x>
      <cdr:y>0.3805</cdr:y>
    </cdr:from>
    <cdr:to>
      <cdr:x>0.53753</cdr:x>
      <cdr:y>0.417</cdr:y>
    </cdr:to>
    <cdr:sp macro="" textlink="">
      <cdr:nvSpPr>
        <cdr:cNvPr id="327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9276" y="2025977"/>
          <a:ext cx="415252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0.55164</cdr:x>
      <cdr:y>0.34295</cdr:y>
    </cdr:from>
    <cdr:to>
      <cdr:x>0.59039</cdr:x>
      <cdr:y>0.37995</cdr:y>
    </cdr:to>
    <cdr:sp macro="" textlink="">
      <cdr:nvSpPr>
        <cdr:cNvPr id="327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4065" y="1826031"/>
          <a:ext cx="383119" cy="1970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0.60954</cdr:x>
      <cdr:y>0.31906</cdr:y>
    </cdr:from>
    <cdr:to>
      <cdr:x>0.64079</cdr:x>
      <cdr:y>0.35556</cdr:y>
    </cdr:to>
    <cdr:sp macro="" textlink="">
      <cdr:nvSpPr>
        <cdr:cNvPr id="32799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6450" y="1698841"/>
          <a:ext cx="308968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5%</a:t>
          </a:r>
        </a:p>
      </cdr:txBody>
    </cdr:sp>
  </cdr:relSizeAnchor>
  <cdr:relSizeAnchor xmlns:cdr="http://schemas.openxmlformats.org/drawingml/2006/chartDrawing">
    <cdr:from>
      <cdr:x>0.44676</cdr:x>
      <cdr:y>0.42181</cdr:y>
    </cdr:from>
    <cdr:to>
      <cdr:x>0.48876</cdr:x>
      <cdr:y>0.46931</cdr:y>
    </cdr:to>
    <cdr:sp macro="" textlink="">
      <cdr:nvSpPr>
        <cdr:cNvPr id="328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7096" y="2245891"/>
          <a:ext cx="415252" cy="252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16%</a:t>
          </a:r>
        </a:p>
      </cdr:txBody>
    </cdr:sp>
  </cdr:relSizeAnchor>
  <cdr:relSizeAnchor xmlns:cdr="http://schemas.openxmlformats.org/drawingml/2006/chartDrawing">
    <cdr:from>
      <cdr:x>0.27704</cdr:x>
      <cdr:y>0.65436</cdr:y>
    </cdr:from>
    <cdr:to>
      <cdr:x>0.31804</cdr:x>
      <cdr:y>0.69086</cdr:y>
    </cdr:to>
    <cdr:sp macro="" textlink="">
      <cdr:nvSpPr>
        <cdr:cNvPr id="3280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9057" y="3484128"/>
          <a:ext cx="405365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44%</a:t>
          </a:r>
        </a:p>
      </cdr:txBody>
    </cdr:sp>
  </cdr:relSizeAnchor>
  <cdr:relSizeAnchor xmlns:cdr="http://schemas.openxmlformats.org/drawingml/2006/chartDrawing">
    <cdr:from>
      <cdr:x>0.34091</cdr:x>
      <cdr:y>0.56042</cdr:y>
    </cdr:from>
    <cdr:to>
      <cdr:x>0.37866</cdr:x>
      <cdr:y>0.59692</cdr:y>
    </cdr:to>
    <cdr:sp macro="" textlink="">
      <cdr:nvSpPr>
        <cdr:cNvPr id="3280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536" y="2983947"/>
          <a:ext cx="373232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33%%</a:t>
          </a:r>
        </a:p>
      </cdr:txBody>
    </cdr:sp>
  </cdr:relSizeAnchor>
  <cdr:relSizeAnchor xmlns:cdr="http://schemas.openxmlformats.org/drawingml/2006/chartDrawing">
    <cdr:from>
      <cdr:x>0.39774</cdr:x>
      <cdr:y>0.49853</cdr:y>
    </cdr:from>
    <cdr:to>
      <cdr:x>0.44474</cdr:x>
      <cdr:y>0.53428</cdr:y>
    </cdr:to>
    <cdr:sp macro="" textlink="">
      <cdr:nvSpPr>
        <cdr:cNvPr id="3280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2411" y="2654415"/>
          <a:ext cx="464687" cy="190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24%</a:t>
          </a:r>
        </a:p>
      </cdr:txBody>
    </cdr:sp>
  </cdr:relSizeAnchor>
  <cdr:relSizeAnchor xmlns:cdr="http://schemas.openxmlformats.org/drawingml/2006/chartDrawing">
    <cdr:from>
      <cdr:x>0.35223</cdr:x>
      <cdr:y>0.73537</cdr:y>
    </cdr:from>
    <cdr:to>
      <cdr:x>0.43598</cdr:x>
      <cdr:y>0.80237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2456" y="3915464"/>
          <a:ext cx="828032" cy="356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0.31804</cdr:x>
      <cdr:y>0.69036</cdr:y>
    </cdr:from>
    <cdr:to>
      <cdr:x>0.34584</cdr:x>
      <cdr:y>0.74906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44422" y="3675809"/>
          <a:ext cx="274857" cy="312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0.72035</cdr:x>
      <cdr:y>0.23881</cdr:y>
    </cdr:from>
    <cdr:to>
      <cdr:x>0.7496</cdr:x>
      <cdr:y>0.27656</cdr:y>
    </cdr:to>
    <cdr:sp macro="" textlink="">
      <cdr:nvSpPr>
        <cdr:cNvPr id="3280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2027" y="1271533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0.66143</cdr:x>
      <cdr:y>0.27932</cdr:y>
    </cdr:from>
    <cdr:to>
      <cdr:x>0.69918</cdr:x>
      <cdr:y>0.31782</cdr:y>
    </cdr:to>
    <cdr:sp macro="" textlink="">
      <cdr:nvSpPr>
        <cdr:cNvPr id="3280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9548" y="1487240"/>
          <a:ext cx="373232" cy="204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0.77931</cdr:x>
      <cdr:y>0.21345</cdr:y>
    </cdr:from>
    <cdr:to>
      <cdr:x>0.80856</cdr:x>
      <cdr:y>0.2512</cdr:y>
    </cdr:to>
    <cdr:sp macro="" textlink="">
      <cdr:nvSpPr>
        <cdr:cNvPr id="15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4968" y="1136534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0.83693</cdr:x>
      <cdr:y>0.18872</cdr:y>
    </cdr:from>
    <cdr:to>
      <cdr:x>0.86618</cdr:x>
      <cdr:y>0.22647</cdr:y>
    </cdr:to>
    <cdr:sp macro="" textlink="">
      <cdr:nvSpPr>
        <cdr:cNvPr id="1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4654" y="1004819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7%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0</xdr:rowOff>
    </xdr:from>
    <xdr:to>
      <xdr:col>13</xdr:col>
      <xdr:colOff>567375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0.86225</cdr:x>
      <cdr:y>0.328</cdr:y>
    </cdr:from>
    <cdr:to>
      <cdr:x>0.9825</cdr:x>
      <cdr:y>0.57625</cdr:y>
    </cdr:to>
    <cdr:sp macro="" textlink="">
      <cdr:nvSpPr>
        <cdr:cNvPr id="109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905" y="1843278"/>
          <a:ext cx="1107583" cy="1395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  <cdr:relSizeAnchor xmlns:cdr="http://schemas.openxmlformats.org/drawingml/2006/chartDrawing">
    <cdr:from>
      <cdr:x>0.06133</cdr:x>
      <cdr:y>0.89088</cdr:y>
    </cdr:from>
    <cdr:to>
      <cdr:x>0.81232</cdr:x>
      <cdr:y>0.99284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980" y="4743450"/>
          <a:ext cx="7432120" cy="542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3</xdr:row>
      <xdr:rowOff>9525</xdr:rowOff>
    </xdr:from>
    <xdr:to>
      <xdr:col>13</xdr:col>
      <xdr:colOff>615000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28575</xdr:rowOff>
    </xdr:from>
    <xdr:to>
      <xdr:col>13</xdr:col>
      <xdr:colOff>548325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0007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121</xdr:row>
      <xdr:rowOff>23813</xdr:rowOff>
    </xdr:from>
    <xdr:to>
      <xdr:col>7</xdr:col>
      <xdr:colOff>57679</xdr:colOff>
      <xdr:row>122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785812</xdr:colOff>
      <xdr:row>3</xdr:row>
      <xdr:rowOff>0</xdr:rowOff>
    </xdr:from>
    <xdr:to>
      <xdr:col>13</xdr:col>
      <xdr:colOff>555468</xdr:colOff>
      <xdr:row>6</xdr:row>
      <xdr:rowOff>5354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656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3</xdr:row>
      <xdr:rowOff>0</xdr:rowOff>
    </xdr:from>
    <xdr:to>
      <xdr:col>13</xdr:col>
      <xdr:colOff>576900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3</xdr:row>
      <xdr:rowOff>38100</xdr:rowOff>
    </xdr:from>
    <xdr:to>
      <xdr:col>13</xdr:col>
      <xdr:colOff>529275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123825</xdr:rowOff>
    </xdr:from>
    <xdr:to>
      <xdr:col>13</xdr:col>
      <xdr:colOff>519750</xdr:colOff>
      <xdr:row>5</xdr:row>
      <xdr:rowOff>122035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85725</xdr:rowOff>
    </xdr:from>
    <xdr:to>
      <xdr:col>13</xdr:col>
      <xdr:colOff>548325</xdr:colOff>
      <xdr:row>6</xdr:row>
      <xdr:rowOff>83935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57225"/>
          <a:ext cx="2520000" cy="541135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0.69669</cdr:x>
      <cdr:y>0.18454</cdr:y>
    </cdr:from>
    <cdr:to>
      <cdr:x>0.72844</cdr:x>
      <cdr:y>0.22204</cdr:y>
    </cdr:to>
    <cdr:sp macro="" textlink="">
      <cdr:nvSpPr>
        <cdr:cNvPr id="7990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4742" y="998381"/>
          <a:ext cx="314213" cy="202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0.51615</cdr:x>
      <cdr:y>0.24484</cdr:y>
    </cdr:from>
    <cdr:to>
      <cdr:x>0.5589</cdr:x>
      <cdr:y>0.28234</cdr:y>
    </cdr:to>
    <cdr:sp macro="" textlink="">
      <cdr:nvSpPr>
        <cdr:cNvPr id="799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08077" y="1324631"/>
          <a:ext cx="423074" cy="202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0.57544</cdr:x>
      <cdr:y>0.22602</cdr:y>
    </cdr:from>
    <cdr:to>
      <cdr:x>0.61319</cdr:x>
      <cdr:y>0.26252</cdr:y>
    </cdr:to>
    <cdr:sp macro="" textlink="">
      <cdr:nvSpPr>
        <cdr:cNvPr id="7990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4792" y="1222814"/>
          <a:ext cx="373592" cy="197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0.63711</cdr:x>
      <cdr:y>0.21663</cdr:y>
    </cdr:from>
    <cdr:to>
      <cdr:x>0.66811</cdr:x>
      <cdr:y>0.25263</cdr:y>
    </cdr:to>
    <cdr:sp macro="" textlink="">
      <cdr:nvSpPr>
        <cdr:cNvPr id="7990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163" y="1172022"/>
          <a:ext cx="306791" cy="194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0.46648</cdr:x>
      <cdr:y>0.34364</cdr:y>
    </cdr:from>
    <cdr:to>
      <cdr:x>0.50773</cdr:x>
      <cdr:y>0.37889</cdr:y>
    </cdr:to>
    <cdr:sp macro="" textlink="">
      <cdr:nvSpPr>
        <cdr:cNvPr id="79904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6465" y="1859154"/>
          <a:ext cx="408229" cy="190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</a:t>
          </a:r>
        </a:p>
      </cdr:txBody>
    </cdr:sp>
  </cdr:relSizeAnchor>
  <cdr:relSizeAnchor xmlns:cdr="http://schemas.openxmlformats.org/drawingml/2006/chartDrawing">
    <cdr:from>
      <cdr:x>0.34873</cdr:x>
      <cdr:y>0.56064</cdr:y>
    </cdr:from>
    <cdr:to>
      <cdr:x>0.39148</cdr:x>
      <cdr:y>0.59739</cdr:y>
    </cdr:to>
    <cdr:sp macro="" textlink="">
      <cdr:nvSpPr>
        <cdr:cNvPr id="79905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219" y="3033189"/>
          <a:ext cx="423074" cy="198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28%</a:t>
          </a:r>
        </a:p>
      </cdr:txBody>
    </cdr:sp>
  </cdr:relSizeAnchor>
  <cdr:relSizeAnchor xmlns:cdr="http://schemas.openxmlformats.org/drawingml/2006/chartDrawing">
    <cdr:from>
      <cdr:x>0.40632</cdr:x>
      <cdr:y>0.46507</cdr:y>
    </cdr:from>
    <cdr:to>
      <cdr:x>0.44932</cdr:x>
      <cdr:y>0.49982</cdr:y>
    </cdr:to>
    <cdr:sp macro="" textlink="">
      <cdr:nvSpPr>
        <cdr:cNvPr id="79906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14" y="2516115"/>
          <a:ext cx="425549" cy="188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27%</a:t>
          </a:r>
        </a:p>
      </cdr:txBody>
    </cdr:sp>
  </cdr:relSizeAnchor>
  <cdr:relSizeAnchor xmlns:cdr="http://schemas.openxmlformats.org/drawingml/2006/chartDrawing">
    <cdr:from>
      <cdr:x>0.27078</cdr:x>
      <cdr:y>0.62147</cdr:y>
    </cdr:from>
    <cdr:to>
      <cdr:x>0.31278</cdr:x>
      <cdr:y>0.65722</cdr:y>
    </cdr:to>
    <cdr:sp macro="" textlink="">
      <cdr:nvSpPr>
        <cdr:cNvPr id="79907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810" y="3362295"/>
          <a:ext cx="415652" cy="193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9%</a:t>
          </a:r>
        </a:p>
      </cdr:txBody>
    </cdr:sp>
  </cdr:relSizeAnchor>
  <cdr:relSizeAnchor xmlns:cdr="http://schemas.openxmlformats.org/drawingml/2006/chartDrawing">
    <cdr:from>
      <cdr:x>0.2217</cdr:x>
      <cdr:y>0.7769</cdr:y>
    </cdr:from>
    <cdr:to>
      <cdr:x>0.3067</cdr:x>
      <cdr:y>0.8424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4067" y="4203211"/>
          <a:ext cx="841200" cy="354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0.2647</cdr:x>
      <cdr:y>0.66965</cdr:y>
    </cdr:from>
    <cdr:to>
      <cdr:x>0.27745</cdr:x>
      <cdr:y>0.77765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19616" y="3622967"/>
          <a:ext cx="126180" cy="5843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0.76119</cdr:x>
      <cdr:y>0.19169</cdr:y>
    </cdr:from>
    <cdr:to>
      <cdr:x>0.79194</cdr:x>
      <cdr:y>0.22969</cdr:y>
    </cdr:to>
    <cdr:sp macro="" textlink="">
      <cdr:nvSpPr>
        <cdr:cNvPr id="7991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3093" y="1037094"/>
          <a:ext cx="304317" cy="20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47625</xdr:rowOff>
    </xdr:from>
    <xdr:to>
      <xdr:col>13</xdr:col>
      <xdr:colOff>567375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619125"/>
          <a:ext cx="2520000" cy="541135"/>
        </a:xfrm>
        <a:prstGeom prst="rect">
          <a:avLst/>
        </a:prstGeom>
      </xdr:spPr>
    </xdr:pic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0.05972</cdr:x>
      <cdr:y>0.94205</cdr:y>
    </cdr:from>
    <cdr:to>
      <cdr:x>0.88717</cdr:x>
      <cdr:y>0.98828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900" y="5051838"/>
          <a:ext cx="8173100" cy="247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33</xdr:row>
      <xdr:rowOff>95250</xdr:rowOff>
    </xdr:from>
    <xdr:to>
      <xdr:col>3</xdr:col>
      <xdr:colOff>2241817</xdr:colOff>
      <xdr:row>35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2127250</xdr:colOff>
      <xdr:row>2</xdr:row>
      <xdr:rowOff>169334</xdr:rowOff>
    </xdr:from>
    <xdr:to>
      <xdr:col>5</xdr:col>
      <xdr:colOff>2096667</xdr:colOff>
      <xdr:row>5</xdr:row>
      <xdr:rowOff>170719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667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133350</xdr:rowOff>
    </xdr:from>
    <xdr:to>
      <xdr:col>13</xdr:col>
      <xdr:colOff>615000</xdr:colOff>
      <xdr:row>5</xdr:row>
      <xdr:rowOff>131560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19050</xdr:rowOff>
    </xdr:from>
    <xdr:to>
      <xdr:col>13</xdr:col>
      <xdr:colOff>557850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615000</xdr:colOff>
      <xdr:row>5</xdr:row>
      <xdr:rowOff>169660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361950</xdr:colOff>
      <xdr:row>3</xdr:row>
      <xdr:rowOff>38100</xdr:rowOff>
    </xdr:from>
    <xdr:to>
      <xdr:col>13</xdr:col>
      <xdr:colOff>595950</xdr:colOff>
      <xdr:row>6</xdr:row>
      <xdr:rowOff>36310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390525</xdr:colOff>
      <xdr:row>3</xdr:row>
      <xdr:rowOff>19050</xdr:rowOff>
    </xdr:from>
    <xdr:to>
      <xdr:col>13</xdr:col>
      <xdr:colOff>624525</xdr:colOff>
      <xdr:row>6</xdr:row>
      <xdr:rowOff>17260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0.04479</cdr:x>
      <cdr:y>0.93369</cdr:y>
    </cdr:from>
    <cdr:to>
      <cdr:x>0.98269</cdr:x>
      <cdr:y>0.99283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74" y="4962524"/>
          <a:ext cx="929087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1724025</xdr:colOff>
      <xdr:row>3</xdr:row>
      <xdr:rowOff>104775</xdr:rowOff>
    </xdr:from>
    <xdr:to>
      <xdr:col>2</xdr:col>
      <xdr:colOff>4244025</xdr:colOff>
      <xdr:row>6</xdr:row>
      <xdr:rowOff>102985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6762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9525</xdr:rowOff>
    </xdr:from>
    <xdr:to>
      <xdr:col>13</xdr:col>
      <xdr:colOff>557850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238125</xdr:colOff>
      <xdr:row>3</xdr:row>
      <xdr:rowOff>19050</xdr:rowOff>
    </xdr:from>
    <xdr:to>
      <xdr:col>13</xdr:col>
      <xdr:colOff>472125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28575</xdr:rowOff>
    </xdr:from>
    <xdr:to>
      <xdr:col>13</xdr:col>
      <xdr:colOff>557850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00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99"/>
      <c r="C1" s="99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101" t="s">
        <v>92</v>
      </c>
      <c r="C2" s="99"/>
      <c r="D2" s="9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100" t="s">
        <v>93</v>
      </c>
      <c r="C3" s="99"/>
      <c r="D3" s="99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99"/>
      <c r="C4" s="99"/>
      <c r="D4" s="9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99"/>
      <c r="C5" s="99"/>
      <c r="D5" s="9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99"/>
      <c r="C6" s="99"/>
      <c r="D6" s="9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99"/>
      <c r="C7" s="99"/>
      <c r="D7" s="9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61" t="s">
        <v>124</v>
      </c>
      <c r="C8" s="161"/>
      <c r="D8" s="9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99"/>
      <c r="C9" s="99"/>
      <c r="D9" s="9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99"/>
      <c r="C10" s="99"/>
      <c r="D10" s="9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102"/>
      <c r="C11" s="102"/>
      <c r="D11" s="10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29" t="s">
        <v>55</v>
      </c>
    </row>
    <row r="20" spans="3:4" ht="28.5" customHeight="1" x14ac:dyDescent="0.2">
      <c r="C20" s="29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27"/>
    </row>
    <row r="27" spans="3:4" x14ac:dyDescent="0.2">
      <c r="C27" s="3"/>
      <c r="D27" s="48"/>
    </row>
    <row r="28" spans="3:4" x14ac:dyDescent="0.2">
      <c r="C28" s="3"/>
    </row>
    <row r="29" spans="3:4" x14ac:dyDescent="0.2">
      <c r="C29" s="48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sheetProtection algorithmName="SHA-512" hashValue="TOnkydp/2Rp8s1Pq0mozip6JVOpOD+eBiKeFDUzl6xoxin6I68qAp1pYMRmympoMuVokW4ioqLTpxvROu8vonQ==" saltValue="oQpM3z7SeSqYoS63VOtMkw==" spinCount="100000" sheet="1" objects="1" scenarios="1"/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1"/>
  </sheetPr>
  <dimension ref="A1:Q126"/>
  <sheetViews>
    <sheetView zoomScale="80" workbookViewId="0">
      <selection activeCell="B9" sqref="B9"/>
    </sheetView>
  </sheetViews>
  <sheetFormatPr baseColWidth="10" defaultRowHeight="12.75" x14ac:dyDescent="0.2"/>
  <cols>
    <col min="1" max="1" width="4.28515625" style="1" customWidth="1"/>
    <col min="2" max="2" width="39.28515625" style="1" bestFit="1" customWidth="1"/>
    <col min="3" max="3" width="10.85546875" style="1" customWidth="1"/>
    <col min="4" max="4" width="5.5703125" style="1" bestFit="1" customWidth="1"/>
    <col min="5" max="9" width="17.28515625" style="1" customWidth="1"/>
    <col min="10" max="11" width="17.42578125" style="1" customWidth="1"/>
    <col min="12" max="12" width="11.42578125" style="1"/>
    <col min="13" max="13" width="12.28515625" style="1" customWidth="1"/>
    <col min="14" max="14" width="13.42578125" style="1" bestFit="1" customWidth="1"/>
    <col min="15" max="16384" width="11.42578125" style="1"/>
  </cols>
  <sheetData>
    <row r="1" spans="1:15" x14ac:dyDescent="0.2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5" ht="18" x14ac:dyDescent="0.25">
      <c r="A2" s="104"/>
      <c r="B2" s="101" t="s">
        <v>92</v>
      </c>
      <c r="C2" s="99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5" ht="14.25" x14ac:dyDescent="0.2">
      <c r="A3" s="104"/>
      <c r="B3" s="100" t="s">
        <v>94</v>
      </c>
      <c r="C3" s="99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5" ht="14.25" x14ac:dyDescent="0.2">
      <c r="A4" s="104"/>
      <c r="B4" s="99"/>
      <c r="C4" s="99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14.25" x14ac:dyDescent="0.2">
      <c r="A5" s="104"/>
      <c r="B5" s="99"/>
      <c r="C5" s="99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5" ht="14.25" x14ac:dyDescent="0.2">
      <c r="A6" s="104"/>
      <c r="B6" s="99"/>
      <c r="C6" s="99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5" ht="14.25" x14ac:dyDescent="0.2">
      <c r="A7" s="104"/>
      <c r="B7" s="99"/>
      <c r="C7" s="99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5" x14ac:dyDescent="0.2">
      <c r="A8" s="104"/>
      <c r="B8" s="161" t="s">
        <v>124</v>
      </c>
      <c r="C8" s="161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5" x14ac:dyDescent="0.2">
      <c r="A9" s="104"/>
      <c r="B9" s="104"/>
      <c r="C9" s="104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O9" s="21">
        <v>900384</v>
      </c>
    </row>
    <row r="10" spans="1:15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2" spans="1:15" ht="13.5" thickBot="1" x14ac:dyDescent="0.25"/>
    <row r="13" spans="1:15" ht="16.5" thickBot="1" x14ac:dyDescent="0.25">
      <c r="A13" s="166" t="s">
        <v>11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8"/>
    </row>
    <row r="14" spans="1:15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s="30" customFormat="1" ht="27" thickTop="1" thickBot="1" x14ac:dyDescent="0.25">
      <c r="A15" s="106" t="s">
        <v>10</v>
      </c>
      <c r="B15" s="106" t="s">
        <v>39</v>
      </c>
      <c r="C15" s="106" t="s">
        <v>0</v>
      </c>
      <c r="D15" s="107" t="s">
        <v>7</v>
      </c>
      <c r="E15" s="108" t="s">
        <v>78</v>
      </c>
      <c r="F15" s="108" t="s">
        <v>79</v>
      </c>
      <c r="G15" s="108" t="s">
        <v>83</v>
      </c>
      <c r="H15" s="108" t="s">
        <v>90</v>
      </c>
      <c r="I15" s="107" t="s">
        <v>8</v>
      </c>
      <c r="J15" s="108" t="s">
        <v>82</v>
      </c>
      <c r="K15" s="108" t="s">
        <v>84</v>
      </c>
      <c r="L15" s="108" t="s">
        <v>13</v>
      </c>
      <c r="M15" s="108" t="s">
        <v>14</v>
      </c>
      <c r="N15" s="108" t="s">
        <v>15</v>
      </c>
    </row>
    <row r="16" spans="1:15" ht="13.5" customHeight="1" thickTop="1" x14ac:dyDescent="0.2">
      <c r="A16" s="163">
        <v>1</v>
      </c>
      <c r="B16" s="163" t="s">
        <v>1</v>
      </c>
      <c r="C16" s="172" t="s">
        <v>9</v>
      </c>
      <c r="D16" s="16">
        <v>1998</v>
      </c>
      <c r="E16" s="17">
        <v>47170</v>
      </c>
      <c r="F16" s="17">
        <v>59029</v>
      </c>
      <c r="G16" s="116"/>
      <c r="H16" s="116"/>
      <c r="I16" s="17" t="s">
        <v>16</v>
      </c>
      <c r="J16" s="116"/>
      <c r="K16" s="116"/>
      <c r="L16" s="17">
        <f t="shared" ref="L16:L28" si="0">SUM(E16:K16)</f>
        <v>106199</v>
      </c>
      <c r="M16" s="17">
        <f>+L16</f>
        <v>106199</v>
      </c>
      <c r="N16" s="22"/>
    </row>
    <row r="17" spans="1:15" x14ac:dyDescent="0.2">
      <c r="A17" s="164"/>
      <c r="B17" s="164"/>
      <c r="C17" s="173"/>
      <c r="D17" s="10">
        <v>1999</v>
      </c>
      <c r="E17" s="14">
        <v>61914</v>
      </c>
      <c r="F17" s="14">
        <v>40046</v>
      </c>
      <c r="G17" s="117"/>
      <c r="H17" s="117"/>
      <c r="I17" s="14" t="s">
        <v>16</v>
      </c>
      <c r="J17" s="117"/>
      <c r="K17" s="117"/>
      <c r="L17" s="14">
        <f t="shared" si="0"/>
        <v>101960</v>
      </c>
      <c r="M17" s="14">
        <f t="shared" ref="M17:M25" si="1">+M16+L17</f>
        <v>208159</v>
      </c>
      <c r="N17" s="24">
        <f>+L17/M16</f>
        <v>0.96008436990932122</v>
      </c>
    </row>
    <row r="18" spans="1:15" ht="13.5" customHeight="1" x14ac:dyDescent="0.2">
      <c r="A18" s="164"/>
      <c r="B18" s="164"/>
      <c r="C18" s="173"/>
      <c r="D18" s="13">
        <v>2000</v>
      </c>
      <c r="E18" s="18">
        <v>74806</v>
      </c>
      <c r="F18" s="18">
        <v>44214</v>
      </c>
      <c r="G18" s="118"/>
      <c r="H18" s="118"/>
      <c r="I18" s="18" t="s">
        <v>16</v>
      </c>
      <c r="J18" s="118"/>
      <c r="K18" s="118"/>
      <c r="L18" s="14">
        <f t="shared" si="0"/>
        <v>119020</v>
      </c>
      <c r="M18" s="18">
        <f t="shared" si="1"/>
        <v>327179</v>
      </c>
      <c r="N18" s="24">
        <f t="shared" ref="N18:N55" si="2">+L18/M17</f>
        <v>0.57177446086885508</v>
      </c>
      <c r="O18" s="26"/>
    </row>
    <row r="19" spans="1:15" x14ac:dyDescent="0.2">
      <c r="A19" s="164"/>
      <c r="B19" s="164"/>
      <c r="C19" s="173"/>
      <c r="D19" s="10">
        <v>2001</v>
      </c>
      <c r="E19" s="14">
        <v>95992</v>
      </c>
      <c r="F19" s="14">
        <v>49494</v>
      </c>
      <c r="G19" s="117"/>
      <c r="H19" s="117"/>
      <c r="I19" s="14" t="s">
        <v>16</v>
      </c>
      <c r="J19" s="117"/>
      <c r="K19" s="117"/>
      <c r="L19" s="14">
        <f t="shared" si="0"/>
        <v>145486</v>
      </c>
      <c r="M19" s="14">
        <f t="shared" si="1"/>
        <v>472665</v>
      </c>
      <c r="N19" s="24">
        <f t="shared" si="2"/>
        <v>0.44466790350236413</v>
      </c>
    </row>
    <row r="20" spans="1:15" x14ac:dyDescent="0.2">
      <c r="A20" s="164"/>
      <c r="B20" s="164"/>
      <c r="C20" s="173"/>
      <c r="D20" s="10">
        <v>2002</v>
      </c>
      <c r="E20" s="14">
        <v>109152</v>
      </c>
      <c r="F20" s="14">
        <v>45386</v>
      </c>
      <c r="G20" s="117"/>
      <c r="H20" s="117"/>
      <c r="I20" s="14" t="s">
        <v>16</v>
      </c>
      <c r="J20" s="117"/>
      <c r="K20" s="117"/>
      <c r="L20" s="14">
        <f t="shared" si="0"/>
        <v>154538</v>
      </c>
      <c r="M20" s="14">
        <f t="shared" si="1"/>
        <v>627203</v>
      </c>
      <c r="N20" s="24">
        <f t="shared" si="2"/>
        <v>0.3269503771169856</v>
      </c>
    </row>
    <row r="21" spans="1:15" x14ac:dyDescent="0.2">
      <c r="A21" s="164"/>
      <c r="B21" s="164"/>
      <c r="C21" s="173"/>
      <c r="D21" s="10">
        <v>2003</v>
      </c>
      <c r="E21" s="14">
        <v>118262</v>
      </c>
      <c r="F21" s="14">
        <v>35268</v>
      </c>
      <c r="G21" s="117"/>
      <c r="H21" s="117"/>
      <c r="I21" s="14" t="s">
        <v>16</v>
      </c>
      <c r="J21" s="117"/>
      <c r="K21" s="117"/>
      <c r="L21" s="14">
        <f t="shared" si="0"/>
        <v>153530</v>
      </c>
      <c r="M21" s="14">
        <f t="shared" si="1"/>
        <v>780733</v>
      </c>
      <c r="N21" s="24">
        <f t="shared" si="2"/>
        <v>0.24478518119332976</v>
      </c>
    </row>
    <row r="22" spans="1:15" x14ac:dyDescent="0.2">
      <c r="A22" s="164"/>
      <c r="B22" s="164"/>
      <c r="C22" s="173"/>
      <c r="D22" s="10">
        <v>2004</v>
      </c>
      <c r="E22" s="14">
        <v>77703</v>
      </c>
      <c r="F22" s="14">
        <v>49515</v>
      </c>
      <c r="G22" s="117"/>
      <c r="H22" s="117"/>
      <c r="I22" s="14" t="s">
        <v>16</v>
      </c>
      <c r="J22" s="117"/>
      <c r="K22" s="117"/>
      <c r="L22" s="14">
        <f t="shared" si="0"/>
        <v>127218</v>
      </c>
      <c r="M22" s="14">
        <f t="shared" si="1"/>
        <v>907951</v>
      </c>
      <c r="N22" s="24">
        <f t="shared" si="2"/>
        <v>0.16294687172183064</v>
      </c>
    </row>
    <row r="23" spans="1:15" x14ac:dyDescent="0.2">
      <c r="A23" s="164"/>
      <c r="B23" s="164"/>
      <c r="C23" s="173"/>
      <c r="D23" s="10">
        <v>2005</v>
      </c>
      <c r="E23" s="14">
        <v>41465</v>
      </c>
      <c r="F23" s="14">
        <v>28865</v>
      </c>
      <c r="G23" s="117"/>
      <c r="H23" s="117"/>
      <c r="I23" s="14">
        <v>859</v>
      </c>
      <c r="J23" s="117"/>
      <c r="K23" s="117"/>
      <c r="L23" s="14">
        <f t="shared" si="0"/>
        <v>71189</v>
      </c>
      <c r="M23" s="14">
        <f t="shared" si="1"/>
        <v>979140</v>
      </c>
      <c r="N23" s="24">
        <f t="shared" si="2"/>
        <v>7.8406213551171819E-2</v>
      </c>
    </row>
    <row r="24" spans="1:15" x14ac:dyDescent="0.2">
      <c r="A24" s="164"/>
      <c r="B24" s="164"/>
      <c r="C24" s="173"/>
      <c r="D24" s="10">
        <v>2006</v>
      </c>
      <c r="E24" s="14">
        <v>56664</v>
      </c>
      <c r="F24" s="14">
        <v>35614</v>
      </c>
      <c r="G24" s="117"/>
      <c r="H24" s="117"/>
      <c r="I24" s="14">
        <v>1700</v>
      </c>
      <c r="J24" s="117"/>
      <c r="K24" s="117"/>
      <c r="L24" s="14">
        <f t="shared" si="0"/>
        <v>93978</v>
      </c>
      <c r="M24" s="14">
        <f t="shared" si="1"/>
        <v>1073118</v>
      </c>
      <c r="N24" s="24">
        <f t="shared" si="2"/>
        <v>9.5980145842269743E-2</v>
      </c>
    </row>
    <row r="25" spans="1:15" x14ac:dyDescent="0.2">
      <c r="A25" s="164"/>
      <c r="B25" s="164"/>
      <c r="C25" s="173"/>
      <c r="D25" s="10">
        <v>2007</v>
      </c>
      <c r="E25" s="11">
        <v>24593</v>
      </c>
      <c r="F25" s="11">
        <v>27166</v>
      </c>
      <c r="G25" s="115"/>
      <c r="H25" s="115"/>
      <c r="I25" s="11">
        <v>798</v>
      </c>
      <c r="J25" s="115"/>
      <c r="K25" s="115"/>
      <c r="L25" s="14">
        <f t="shared" si="0"/>
        <v>52557</v>
      </c>
      <c r="M25" s="11">
        <f t="shared" si="1"/>
        <v>1125675</v>
      </c>
      <c r="N25" s="24">
        <f t="shared" si="2"/>
        <v>4.8975974683119657E-2</v>
      </c>
    </row>
    <row r="26" spans="1:15" x14ac:dyDescent="0.2">
      <c r="A26" s="164"/>
      <c r="B26" s="164"/>
      <c r="C26" s="173"/>
      <c r="D26" s="10">
        <v>2008</v>
      </c>
      <c r="E26" s="11">
        <v>107206</v>
      </c>
      <c r="F26" s="11">
        <v>5023</v>
      </c>
      <c r="G26" s="115"/>
      <c r="H26" s="115"/>
      <c r="I26" s="11">
        <v>1211</v>
      </c>
      <c r="J26" s="115"/>
      <c r="K26" s="115"/>
      <c r="L26" s="14">
        <f t="shared" si="0"/>
        <v>113440</v>
      </c>
      <c r="M26" s="11">
        <f>+M25+L26</f>
        <v>1239115</v>
      </c>
      <c r="N26" s="24">
        <f>+L26/M25</f>
        <v>0.1007750905012548</v>
      </c>
      <c r="O26" s="15"/>
    </row>
    <row r="27" spans="1:15" x14ac:dyDescent="0.2">
      <c r="A27" s="164"/>
      <c r="B27" s="164"/>
      <c r="C27" s="173"/>
      <c r="D27" s="10">
        <v>2009</v>
      </c>
      <c r="E27" s="115"/>
      <c r="F27" s="115"/>
      <c r="G27" s="11">
        <v>78663</v>
      </c>
      <c r="H27" s="115"/>
      <c r="I27" s="11">
        <v>293</v>
      </c>
      <c r="J27" s="115"/>
      <c r="K27" s="115"/>
      <c r="L27" s="18">
        <f t="shared" si="0"/>
        <v>78956</v>
      </c>
      <c r="M27" s="14">
        <f>+M25+L27</f>
        <v>1204631</v>
      </c>
      <c r="N27" s="24">
        <f>+L27/M25</f>
        <v>7.0141026495213976E-2</v>
      </c>
      <c r="O27" s="15"/>
    </row>
    <row r="28" spans="1:15" x14ac:dyDescent="0.2">
      <c r="A28" s="164"/>
      <c r="B28" s="164"/>
      <c r="C28" s="173"/>
      <c r="D28" s="10">
        <v>2010</v>
      </c>
      <c r="E28" s="115"/>
      <c r="F28" s="115"/>
      <c r="G28" s="11">
        <v>94414</v>
      </c>
      <c r="H28" s="115"/>
      <c r="I28" s="11">
        <v>936</v>
      </c>
      <c r="J28" s="96">
        <v>8297</v>
      </c>
      <c r="K28" s="115"/>
      <c r="L28" s="14">
        <f t="shared" si="0"/>
        <v>103647</v>
      </c>
      <c r="M28" s="14"/>
      <c r="N28" s="24"/>
      <c r="O28" s="15"/>
    </row>
    <row r="29" spans="1:15" x14ac:dyDescent="0.2">
      <c r="A29" s="164"/>
      <c r="B29" s="164"/>
      <c r="C29" s="173"/>
      <c r="D29" s="10">
        <v>2011</v>
      </c>
      <c r="E29" s="115"/>
      <c r="F29" s="115"/>
      <c r="G29" s="11">
        <v>152830</v>
      </c>
      <c r="H29" s="11">
        <v>5338</v>
      </c>
      <c r="I29" s="11">
        <v>442</v>
      </c>
      <c r="J29" s="96">
        <v>35153</v>
      </c>
      <c r="K29" s="96">
        <v>10862</v>
      </c>
      <c r="L29" s="14"/>
      <c r="M29" s="14"/>
      <c r="N29" s="24"/>
      <c r="O29" s="15"/>
    </row>
    <row r="30" spans="1:15" ht="13.5" thickBot="1" x14ac:dyDescent="0.25">
      <c r="A30" s="165"/>
      <c r="B30" s="165"/>
      <c r="C30" s="174"/>
      <c r="D30" s="54">
        <v>2012</v>
      </c>
      <c r="E30" s="115"/>
      <c r="F30" s="115"/>
      <c r="G30" s="78">
        <v>170248</v>
      </c>
      <c r="H30" s="78">
        <v>10054</v>
      </c>
      <c r="I30" s="55">
        <v>38</v>
      </c>
      <c r="J30" s="97">
        <v>41836</v>
      </c>
      <c r="K30" s="97">
        <v>12143</v>
      </c>
      <c r="L30" s="18"/>
      <c r="M30" s="56"/>
      <c r="N30" s="23"/>
      <c r="O30" s="15"/>
    </row>
    <row r="31" spans="1:15" ht="13.5" customHeight="1" thickTop="1" x14ac:dyDescent="0.2">
      <c r="A31" s="163">
        <v>2</v>
      </c>
      <c r="B31" s="175" t="s">
        <v>2</v>
      </c>
      <c r="C31" s="169" t="s">
        <v>3</v>
      </c>
      <c r="D31" s="16">
        <v>1998</v>
      </c>
      <c r="E31" s="17">
        <v>5790</v>
      </c>
      <c r="F31" s="17">
        <v>1110</v>
      </c>
      <c r="G31" s="119"/>
      <c r="H31" s="120"/>
      <c r="I31" s="17" t="s">
        <v>16</v>
      </c>
      <c r="J31" s="116"/>
      <c r="K31" s="116"/>
      <c r="L31" s="17">
        <f t="shared" ref="L31:L60" si="3">SUM(E31:K31)</f>
        <v>6900</v>
      </c>
      <c r="M31" s="17">
        <f>+L31</f>
        <v>6900</v>
      </c>
      <c r="N31" s="24"/>
    </row>
    <row r="32" spans="1:15" x14ac:dyDescent="0.2">
      <c r="A32" s="164"/>
      <c r="B32" s="176"/>
      <c r="C32" s="170"/>
      <c r="D32" s="10">
        <v>1999</v>
      </c>
      <c r="E32" s="14">
        <v>0</v>
      </c>
      <c r="F32" s="14">
        <v>400</v>
      </c>
      <c r="G32" s="115"/>
      <c r="H32" s="115"/>
      <c r="I32" s="14" t="s">
        <v>16</v>
      </c>
      <c r="J32" s="117"/>
      <c r="K32" s="117"/>
      <c r="L32" s="14">
        <f t="shared" si="3"/>
        <v>400</v>
      </c>
      <c r="M32" s="14">
        <f t="shared" ref="M32:M40" si="4">+M31+L32</f>
        <v>7300</v>
      </c>
      <c r="N32" s="24">
        <f>+L32/M31</f>
        <v>5.7971014492753624E-2</v>
      </c>
    </row>
    <row r="33" spans="1:15" x14ac:dyDescent="0.2">
      <c r="A33" s="164"/>
      <c r="B33" s="176"/>
      <c r="C33" s="170"/>
      <c r="D33" s="13">
        <v>2000</v>
      </c>
      <c r="E33" s="18">
        <v>0</v>
      </c>
      <c r="F33" s="18">
        <v>475</v>
      </c>
      <c r="G33" s="115"/>
      <c r="H33" s="119"/>
      <c r="I33" s="18" t="s">
        <v>16</v>
      </c>
      <c r="J33" s="118"/>
      <c r="K33" s="118"/>
      <c r="L33" s="14">
        <f t="shared" si="3"/>
        <v>475</v>
      </c>
      <c r="M33" s="18">
        <f t="shared" si="4"/>
        <v>7775</v>
      </c>
      <c r="N33" s="24">
        <f t="shared" si="2"/>
        <v>6.5068493150684928E-2</v>
      </c>
      <c r="O33" s="26"/>
    </row>
    <row r="34" spans="1:15" x14ac:dyDescent="0.2">
      <c r="A34" s="164"/>
      <c r="B34" s="176"/>
      <c r="C34" s="170"/>
      <c r="D34" s="10">
        <v>2001</v>
      </c>
      <c r="E34" s="14">
        <v>233</v>
      </c>
      <c r="F34" s="14">
        <v>450</v>
      </c>
      <c r="G34" s="115"/>
      <c r="H34" s="115"/>
      <c r="I34" s="14" t="s">
        <v>16</v>
      </c>
      <c r="J34" s="117"/>
      <c r="K34" s="117"/>
      <c r="L34" s="14">
        <f t="shared" si="3"/>
        <v>683</v>
      </c>
      <c r="M34" s="14">
        <f t="shared" si="4"/>
        <v>8458</v>
      </c>
      <c r="N34" s="24">
        <f t="shared" si="2"/>
        <v>8.7845659163987136E-2</v>
      </c>
    </row>
    <row r="35" spans="1:15" x14ac:dyDescent="0.2">
      <c r="A35" s="164"/>
      <c r="B35" s="176"/>
      <c r="C35" s="170"/>
      <c r="D35" s="10">
        <v>2002</v>
      </c>
      <c r="E35" s="14">
        <v>2053</v>
      </c>
      <c r="F35" s="14">
        <v>296</v>
      </c>
      <c r="G35" s="115"/>
      <c r="H35" s="115"/>
      <c r="I35" s="14" t="s">
        <v>16</v>
      </c>
      <c r="J35" s="117"/>
      <c r="K35" s="117"/>
      <c r="L35" s="14">
        <f t="shared" si="3"/>
        <v>2349</v>
      </c>
      <c r="M35" s="14">
        <f t="shared" si="4"/>
        <v>10807</v>
      </c>
      <c r="N35" s="24">
        <f t="shared" si="2"/>
        <v>0.27772523055095766</v>
      </c>
    </row>
    <row r="36" spans="1:15" x14ac:dyDescent="0.2">
      <c r="A36" s="164"/>
      <c r="B36" s="176"/>
      <c r="C36" s="170"/>
      <c r="D36" s="10">
        <v>2003</v>
      </c>
      <c r="E36" s="14">
        <v>1835</v>
      </c>
      <c r="F36" s="14">
        <v>1109</v>
      </c>
      <c r="G36" s="115"/>
      <c r="H36" s="115"/>
      <c r="I36" s="14" t="s">
        <v>16</v>
      </c>
      <c r="J36" s="117"/>
      <c r="K36" s="117"/>
      <c r="L36" s="14">
        <f t="shared" si="3"/>
        <v>2944</v>
      </c>
      <c r="M36" s="14">
        <f t="shared" si="4"/>
        <v>13751</v>
      </c>
      <c r="N36" s="24">
        <f t="shared" si="2"/>
        <v>0.27241602664939391</v>
      </c>
    </row>
    <row r="37" spans="1:15" x14ac:dyDescent="0.2">
      <c r="A37" s="164"/>
      <c r="B37" s="176"/>
      <c r="C37" s="170"/>
      <c r="D37" s="10">
        <v>2004</v>
      </c>
      <c r="E37" s="14">
        <v>2684</v>
      </c>
      <c r="F37" s="14">
        <v>1787</v>
      </c>
      <c r="G37" s="115"/>
      <c r="H37" s="115"/>
      <c r="I37" s="14" t="s">
        <v>16</v>
      </c>
      <c r="J37" s="117"/>
      <c r="K37" s="117"/>
      <c r="L37" s="14">
        <f t="shared" si="3"/>
        <v>4471</v>
      </c>
      <c r="M37" s="14">
        <f t="shared" si="4"/>
        <v>18222</v>
      </c>
      <c r="N37" s="24">
        <f t="shared" si="2"/>
        <v>0.32513998981892228</v>
      </c>
    </row>
    <row r="38" spans="1:15" x14ac:dyDescent="0.2">
      <c r="A38" s="164"/>
      <c r="B38" s="176"/>
      <c r="C38" s="170"/>
      <c r="D38" s="10">
        <v>2005</v>
      </c>
      <c r="E38" s="14">
        <v>1187</v>
      </c>
      <c r="F38" s="14">
        <v>217</v>
      </c>
      <c r="G38" s="115"/>
      <c r="H38" s="115"/>
      <c r="I38" s="87" t="s">
        <v>16</v>
      </c>
      <c r="J38" s="117"/>
      <c r="K38" s="117"/>
      <c r="L38" s="14">
        <f t="shared" si="3"/>
        <v>1404</v>
      </c>
      <c r="M38" s="14">
        <f t="shared" si="4"/>
        <v>19626</v>
      </c>
      <c r="N38" s="24">
        <f t="shared" si="2"/>
        <v>7.7049720118538029E-2</v>
      </c>
    </row>
    <row r="39" spans="1:15" x14ac:dyDescent="0.2">
      <c r="A39" s="164"/>
      <c r="B39" s="176"/>
      <c r="C39" s="170"/>
      <c r="D39" s="10">
        <v>2006</v>
      </c>
      <c r="E39" s="14">
        <v>410</v>
      </c>
      <c r="F39" s="14">
        <v>157</v>
      </c>
      <c r="G39" s="115"/>
      <c r="H39" s="115"/>
      <c r="I39" s="80">
        <v>10</v>
      </c>
      <c r="J39" s="117"/>
      <c r="K39" s="117"/>
      <c r="L39" s="14">
        <f t="shared" si="3"/>
        <v>577</v>
      </c>
      <c r="M39" s="14">
        <f t="shared" si="4"/>
        <v>20203</v>
      </c>
      <c r="N39" s="24">
        <f t="shared" si="2"/>
        <v>2.9399775807602162E-2</v>
      </c>
    </row>
    <row r="40" spans="1:15" x14ac:dyDescent="0.2">
      <c r="A40" s="164"/>
      <c r="B40" s="176"/>
      <c r="C40" s="170"/>
      <c r="D40" s="10">
        <v>2007</v>
      </c>
      <c r="E40" s="11">
        <v>172</v>
      </c>
      <c r="F40" s="11">
        <v>254</v>
      </c>
      <c r="G40" s="115"/>
      <c r="H40" s="115"/>
      <c r="I40" s="11">
        <v>57</v>
      </c>
      <c r="J40" s="115"/>
      <c r="K40" s="115"/>
      <c r="L40" s="14">
        <f t="shared" si="3"/>
        <v>483</v>
      </c>
      <c r="M40" s="11">
        <f t="shared" si="4"/>
        <v>20686</v>
      </c>
      <c r="N40" s="24">
        <f t="shared" si="2"/>
        <v>2.3907340493986042E-2</v>
      </c>
    </row>
    <row r="41" spans="1:15" x14ac:dyDescent="0.2">
      <c r="A41" s="164"/>
      <c r="B41" s="176"/>
      <c r="C41" s="170"/>
      <c r="D41" s="10">
        <v>2008</v>
      </c>
      <c r="E41" s="11">
        <v>534</v>
      </c>
      <c r="F41" s="11">
        <v>138</v>
      </c>
      <c r="G41" s="115"/>
      <c r="H41" s="115"/>
      <c r="I41" s="11">
        <v>34</v>
      </c>
      <c r="J41" s="115"/>
      <c r="K41" s="115"/>
      <c r="L41" s="14">
        <f t="shared" si="3"/>
        <v>706</v>
      </c>
      <c r="M41" s="11">
        <f>+M40+L41</f>
        <v>21392</v>
      </c>
      <c r="N41" s="24">
        <f>+L41/M40</f>
        <v>3.4129362854104228E-2</v>
      </c>
    </row>
    <row r="42" spans="1:15" x14ac:dyDescent="0.2">
      <c r="A42" s="164"/>
      <c r="B42" s="176"/>
      <c r="C42" s="170"/>
      <c r="D42" s="10">
        <v>2009</v>
      </c>
      <c r="E42" s="115"/>
      <c r="F42" s="115"/>
      <c r="G42" s="11">
        <v>474</v>
      </c>
      <c r="H42" s="11"/>
      <c r="I42" s="91">
        <v>0</v>
      </c>
      <c r="J42" s="115"/>
      <c r="K42" s="115"/>
      <c r="L42" s="18">
        <f t="shared" si="3"/>
        <v>474</v>
      </c>
      <c r="M42" s="11">
        <f>+M40+L42</f>
        <v>21160</v>
      </c>
      <c r="N42" s="24">
        <f>+L42/M40</f>
        <v>2.2914048148506234E-2</v>
      </c>
    </row>
    <row r="43" spans="1:15" x14ac:dyDescent="0.2">
      <c r="A43" s="164"/>
      <c r="B43" s="176"/>
      <c r="C43" s="170"/>
      <c r="D43" s="13">
        <v>2010</v>
      </c>
      <c r="E43" s="115"/>
      <c r="F43" s="115"/>
      <c r="G43" s="11">
        <v>488</v>
      </c>
      <c r="H43" s="11"/>
      <c r="I43" s="91">
        <v>0</v>
      </c>
      <c r="J43" s="98">
        <v>608</v>
      </c>
      <c r="K43" s="119"/>
      <c r="L43" s="18">
        <f>SUM(E43:K43)</f>
        <v>1096</v>
      </c>
      <c r="M43" s="92">
        <f>+M40+L43</f>
        <v>21782</v>
      </c>
      <c r="N43" s="24">
        <f>+L43/M40</f>
        <v>5.2982693609204295E-2</v>
      </c>
    </row>
    <row r="44" spans="1:15" x14ac:dyDescent="0.2">
      <c r="A44" s="164"/>
      <c r="B44" s="176"/>
      <c r="C44" s="170"/>
      <c r="D44" s="10">
        <v>2011</v>
      </c>
      <c r="E44" s="115"/>
      <c r="F44" s="115"/>
      <c r="G44" s="11">
        <v>824</v>
      </c>
      <c r="H44" s="91">
        <v>0</v>
      </c>
      <c r="I44" s="91">
        <v>0</v>
      </c>
      <c r="J44" s="96">
        <v>1783</v>
      </c>
      <c r="K44" s="96">
        <v>1417</v>
      </c>
      <c r="L44" s="14"/>
      <c r="M44" s="11"/>
      <c r="N44" s="24"/>
    </row>
    <row r="45" spans="1:15" ht="13.5" thickBot="1" x14ac:dyDescent="0.25">
      <c r="A45" s="165"/>
      <c r="B45" s="177"/>
      <c r="C45" s="171"/>
      <c r="D45" s="54">
        <v>2012</v>
      </c>
      <c r="E45" s="115"/>
      <c r="F45" s="115"/>
      <c r="G45" s="78">
        <v>1202</v>
      </c>
      <c r="H45" s="158">
        <v>0</v>
      </c>
      <c r="I45" s="81">
        <v>0</v>
      </c>
      <c r="J45" s="97">
        <v>2244</v>
      </c>
      <c r="K45" s="97">
        <v>1791</v>
      </c>
      <c r="L45" s="18"/>
      <c r="M45" s="55"/>
      <c r="N45" s="23"/>
    </row>
    <row r="46" spans="1:15" ht="13.5" thickTop="1" x14ac:dyDescent="0.2">
      <c r="A46" s="163">
        <v>3</v>
      </c>
      <c r="B46" s="163" t="s">
        <v>4</v>
      </c>
      <c r="C46" s="169" t="s">
        <v>5</v>
      </c>
      <c r="D46" s="16">
        <v>1998</v>
      </c>
      <c r="E46" s="17">
        <v>81</v>
      </c>
      <c r="F46" s="17">
        <v>154</v>
      </c>
      <c r="G46" s="119"/>
      <c r="H46" s="121"/>
      <c r="I46" s="64" t="s">
        <v>16</v>
      </c>
      <c r="J46" s="125"/>
      <c r="K46" s="125"/>
      <c r="L46" s="17">
        <f t="shared" si="3"/>
        <v>235</v>
      </c>
      <c r="M46" s="69">
        <f>+L46</f>
        <v>235</v>
      </c>
      <c r="N46" s="24"/>
    </row>
    <row r="47" spans="1:15" x14ac:dyDescent="0.2">
      <c r="A47" s="181"/>
      <c r="B47" s="164"/>
      <c r="C47" s="170"/>
      <c r="D47" s="10">
        <v>1999</v>
      </c>
      <c r="E47" s="14">
        <v>72</v>
      </c>
      <c r="F47" s="14">
        <v>139</v>
      </c>
      <c r="G47" s="115"/>
      <c r="H47" s="122"/>
      <c r="I47" s="65" t="s">
        <v>16</v>
      </c>
      <c r="J47" s="126"/>
      <c r="K47" s="126"/>
      <c r="L47" s="14">
        <f t="shared" si="3"/>
        <v>211</v>
      </c>
      <c r="M47" s="70">
        <f>M46+L47</f>
        <v>446</v>
      </c>
      <c r="N47" s="24">
        <f t="shared" si="2"/>
        <v>0.89787234042553188</v>
      </c>
    </row>
    <row r="48" spans="1:15" x14ac:dyDescent="0.2">
      <c r="A48" s="181"/>
      <c r="B48" s="164"/>
      <c r="C48" s="170"/>
      <c r="D48" s="13">
        <v>2000</v>
      </c>
      <c r="E48" s="18">
        <v>86</v>
      </c>
      <c r="F48" s="18">
        <v>65</v>
      </c>
      <c r="G48" s="115"/>
      <c r="H48" s="123"/>
      <c r="I48" s="66" t="s">
        <v>16</v>
      </c>
      <c r="J48" s="127"/>
      <c r="K48" s="127"/>
      <c r="L48" s="14">
        <f t="shared" si="3"/>
        <v>151</v>
      </c>
      <c r="M48" s="70">
        <f t="shared" ref="M48:M55" si="5">M47+L48</f>
        <v>597</v>
      </c>
      <c r="N48" s="24">
        <f t="shared" si="2"/>
        <v>0.33856502242152464</v>
      </c>
    </row>
    <row r="49" spans="1:15" x14ac:dyDescent="0.2">
      <c r="A49" s="181"/>
      <c r="B49" s="164"/>
      <c r="C49" s="170"/>
      <c r="D49" s="10">
        <v>2001</v>
      </c>
      <c r="E49" s="14">
        <v>40</v>
      </c>
      <c r="F49" s="14">
        <v>75</v>
      </c>
      <c r="G49" s="115"/>
      <c r="H49" s="122"/>
      <c r="I49" s="65" t="s">
        <v>16</v>
      </c>
      <c r="J49" s="126"/>
      <c r="K49" s="126"/>
      <c r="L49" s="14">
        <f t="shared" si="3"/>
        <v>115</v>
      </c>
      <c r="M49" s="70">
        <f t="shared" si="5"/>
        <v>712</v>
      </c>
      <c r="N49" s="24">
        <f t="shared" si="2"/>
        <v>0.19262981574539365</v>
      </c>
    </row>
    <row r="50" spans="1:15" x14ac:dyDescent="0.2">
      <c r="A50" s="181"/>
      <c r="B50" s="164"/>
      <c r="C50" s="170"/>
      <c r="D50" s="10">
        <v>2002</v>
      </c>
      <c r="E50" s="14">
        <v>96</v>
      </c>
      <c r="F50" s="14">
        <v>287</v>
      </c>
      <c r="G50" s="115"/>
      <c r="H50" s="122"/>
      <c r="I50" s="65" t="s">
        <v>16</v>
      </c>
      <c r="J50" s="126"/>
      <c r="K50" s="126"/>
      <c r="L50" s="14">
        <f t="shared" si="3"/>
        <v>383</v>
      </c>
      <c r="M50" s="70">
        <f t="shared" si="5"/>
        <v>1095</v>
      </c>
      <c r="N50" s="24">
        <f t="shared" si="2"/>
        <v>0.5379213483146067</v>
      </c>
    </row>
    <row r="51" spans="1:15" x14ac:dyDescent="0.2">
      <c r="A51" s="181"/>
      <c r="B51" s="164"/>
      <c r="C51" s="170"/>
      <c r="D51" s="10">
        <v>2003</v>
      </c>
      <c r="E51" s="14">
        <v>55</v>
      </c>
      <c r="F51" s="14">
        <v>77</v>
      </c>
      <c r="G51" s="115"/>
      <c r="H51" s="122"/>
      <c r="I51" s="65" t="s">
        <v>16</v>
      </c>
      <c r="J51" s="126"/>
      <c r="K51" s="126"/>
      <c r="L51" s="14">
        <f t="shared" si="3"/>
        <v>132</v>
      </c>
      <c r="M51" s="70">
        <f t="shared" si="5"/>
        <v>1227</v>
      </c>
      <c r="N51" s="24">
        <f t="shared" si="2"/>
        <v>0.12054794520547946</v>
      </c>
    </row>
    <row r="52" spans="1:15" x14ac:dyDescent="0.2">
      <c r="A52" s="181"/>
      <c r="B52" s="164"/>
      <c r="C52" s="170"/>
      <c r="D52" s="10">
        <v>2004</v>
      </c>
      <c r="E52" s="14">
        <v>90</v>
      </c>
      <c r="F52" s="14">
        <v>91</v>
      </c>
      <c r="G52" s="115"/>
      <c r="H52" s="122"/>
      <c r="I52" s="65" t="s">
        <v>16</v>
      </c>
      <c r="J52" s="126"/>
      <c r="K52" s="126"/>
      <c r="L52" s="14">
        <f t="shared" si="3"/>
        <v>181</v>
      </c>
      <c r="M52" s="70">
        <f t="shared" si="5"/>
        <v>1408</v>
      </c>
      <c r="N52" s="24">
        <f t="shared" si="2"/>
        <v>0.14751426242868787</v>
      </c>
    </row>
    <row r="53" spans="1:15" x14ac:dyDescent="0.2">
      <c r="A53" s="181"/>
      <c r="B53" s="164"/>
      <c r="C53" s="170"/>
      <c r="D53" s="10">
        <v>2005</v>
      </c>
      <c r="E53" s="14">
        <v>83</v>
      </c>
      <c r="F53" s="14">
        <v>33</v>
      </c>
      <c r="G53" s="115"/>
      <c r="H53" s="122"/>
      <c r="I53" s="65" t="s">
        <v>16</v>
      </c>
      <c r="J53" s="126"/>
      <c r="K53" s="126"/>
      <c r="L53" s="14">
        <f t="shared" si="3"/>
        <v>116</v>
      </c>
      <c r="M53" s="70">
        <f t="shared" si="5"/>
        <v>1524</v>
      </c>
      <c r="N53" s="24">
        <f t="shared" si="2"/>
        <v>8.2386363636363633E-2</v>
      </c>
    </row>
    <row r="54" spans="1:15" x14ac:dyDescent="0.2">
      <c r="A54" s="181"/>
      <c r="B54" s="164"/>
      <c r="C54" s="170"/>
      <c r="D54" s="10">
        <v>2006</v>
      </c>
      <c r="E54" s="14">
        <v>22</v>
      </c>
      <c r="F54" s="14">
        <v>13</v>
      </c>
      <c r="G54" s="115"/>
      <c r="H54" s="122"/>
      <c r="I54" s="65">
        <v>2</v>
      </c>
      <c r="J54" s="126"/>
      <c r="K54" s="126"/>
      <c r="L54" s="14">
        <f t="shared" si="3"/>
        <v>37</v>
      </c>
      <c r="M54" s="70">
        <f t="shared" si="5"/>
        <v>1561</v>
      </c>
      <c r="N54" s="24">
        <f t="shared" si="2"/>
        <v>2.4278215223097113E-2</v>
      </c>
    </row>
    <row r="55" spans="1:15" x14ac:dyDescent="0.2">
      <c r="A55" s="181"/>
      <c r="B55" s="164"/>
      <c r="C55" s="170"/>
      <c r="D55" s="10">
        <v>2007</v>
      </c>
      <c r="E55" s="11">
        <v>11</v>
      </c>
      <c r="F55" s="11">
        <v>8</v>
      </c>
      <c r="G55" s="115"/>
      <c r="H55" s="122"/>
      <c r="I55" s="67">
        <v>22</v>
      </c>
      <c r="J55" s="122"/>
      <c r="K55" s="122"/>
      <c r="L55" s="14">
        <f t="shared" si="3"/>
        <v>41</v>
      </c>
      <c r="M55" s="70">
        <f t="shared" si="5"/>
        <v>1602</v>
      </c>
      <c r="N55" s="24">
        <f t="shared" si="2"/>
        <v>2.626521460602178E-2</v>
      </c>
    </row>
    <row r="56" spans="1:15" x14ac:dyDescent="0.2">
      <c r="A56" s="181"/>
      <c r="B56" s="164"/>
      <c r="C56" s="170"/>
      <c r="D56" s="10">
        <v>2008</v>
      </c>
      <c r="E56" s="11">
        <v>11</v>
      </c>
      <c r="F56" s="11" t="s">
        <v>6</v>
      </c>
      <c r="G56" s="115"/>
      <c r="H56" s="122"/>
      <c r="I56" s="67">
        <v>2</v>
      </c>
      <c r="J56" s="122"/>
      <c r="K56" s="122"/>
      <c r="L56" s="14">
        <f t="shared" si="3"/>
        <v>13</v>
      </c>
      <c r="M56" s="70">
        <f>M55+L56</f>
        <v>1615</v>
      </c>
      <c r="N56" s="24">
        <f>+L56/M55</f>
        <v>8.1148564294631718E-3</v>
      </c>
    </row>
    <row r="57" spans="1:15" x14ac:dyDescent="0.2">
      <c r="A57" s="181"/>
      <c r="B57" s="164"/>
      <c r="C57" s="170"/>
      <c r="D57" s="10">
        <v>2009</v>
      </c>
      <c r="E57" s="115"/>
      <c r="F57" s="115"/>
      <c r="G57" s="67"/>
      <c r="H57" s="67"/>
      <c r="I57" s="67">
        <v>0</v>
      </c>
      <c r="J57" s="122"/>
      <c r="K57" s="115"/>
      <c r="L57" s="14">
        <f>SUM(E57:K57)</f>
        <v>0</v>
      </c>
      <c r="M57" s="70">
        <f>M54+L57</f>
        <v>1561</v>
      </c>
      <c r="N57" s="24">
        <f>+L57/M54</f>
        <v>0</v>
      </c>
    </row>
    <row r="58" spans="1:15" x14ac:dyDescent="0.2">
      <c r="A58" s="181"/>
      <c r="B58" s="164"/>
      <c r="C58" s="170"/>
      <c r="D58" s="10">
        <v>2010</v>
      </c>
      <c r="E58" s="115"/>
      <c r="F58" s="115"/>
      <c r="G58" s="123"/>
      <c r="H58" s="123"/>
      <c r="I58" s="11">
        <v>1</v>
      </c>
      <c r="J58" s="123"/>
      <c r="K58" s="123"/>
      <c r="L58" s="18">
        <f>SUM(E58:K58)</f>
        <v>1</v>
      </c>
      <c r="M58" s="71"/>
      <c r="N58" s="95"/>
    </row>
    <row r="59" spans="1:15" x14ac:dyDescent="0.2">
      <c r="A59" s="181"/>
      <c r="B59" s="164"/>
      <c r="C59" s="170"/>
      <c r="D59" s="10">
        <v>2011</v>
      </c>
      <c r="E59" s="115"/>
      <c r="F59" s="115"/>
      <c r="G59" s="67"/>
      <c r="H59" s="67"/>
      <c r="I59" s="67">
        <v>0</v>
      </c>
      <c r="J59" s="122"/>
      <c r="K59" s="115"/>
      <c r="L59" s="14">
        <f t="shared" ref="L59" si="6">SUM(E59:K59)</f>
        <v>0</v>
      </c>
      <c r="M59" s="70">
        <f>M55+L59</f>
        <v>1602</v>
      </c>
      <c r="N59" s="24">
        <f>+L59/M55</f>
        <v>0</v>
      </c>
    </row>
    <row r="60" spans="1:15" ht="13.5" thickBot="1" x14ac:dyDescent="0.25">
      <c r="A60" s="182"/>
      <c r="B60" s="165"/>
      <c r="C60" s="171"/>
      <c r="D60" s="63">
        <v>2012</v>
      </c>
      <c r="E60" s="124"/>
      <c r="F60" s="124"/>
      <c r="G60" s="68"/>
      <c r="H60" s="68"/>
      <c r="I60" s="68">
        <v>0</v>
      </c>
      <c r="J60" s="128"/>
      <c r="K60" s="124"/>
      <c r="L60" s="93">
        <f t="shared" si="3"/>
        <v>0</v>
      </c>
      <c r="M60" s="94">
        <f>M56+L60</f>
        <v>1615</v>
      </c>
      <c r="N60" s="23">
        <f>+L60/M56</f>
        <v>0</v>
      </c>
    </row>
    <row r="61" spans="1:15" ht="13.5" thickTop="1" x14ac:dyDescent="0.2">
      <c r="A61" s="57"/>
      <c r="B61" s="57"/>
      <c r="C61" s="58"/>
      <c r="D61" s="59"/>
      <c r="E61" s="60"/>
      <c r="F61" s="60"/>
      <c r="G61" s="60"/>
      <c r="H61" s="60"/>
      <c r="I61" s="60"/>
      <c r="J61" s="60"/>
      <c r="K61" s="60"/>
      <c r="L61" s="60"/>
      <c r="M61" s="61"/>
      <c r="N61" s="62"/>
    </row>
    <row r="62" spans="1:15" ht="14.25" customHeight="1" thickBot="1" x14ac:dyDescent="0.25"/>
    <row r="63" spans="1:15" ht="15.75" thickBot="1" x14ac:dyDescent="0.25">
      <c r="A63" s="178" t="s">
        <v>12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80"/>
      <c r="N63" s="79"/>
      <c r="O63" s="15"/>
    </row>
    <row r="64" spans="1:15" ht="15.75" thickBot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7" s="30" customFormat="1" ht="27" thickTop="1" thickBot="1" x14ac:dyDescent="0.25">
      <c r="A65" s="106" t="s">
        <v>10</v>
      </c>
      <c r="B65" s="106" t="s">
        <v>39</v>
      </c>
      <c r="C65" s="106" t="s">
        <v>0</v>
      </c>
      <c r="D65" s="107" t="s">
        <v>7</v>
      </c>
      <c r="E65" s="108" t="s">
        <v>78</v>
      </c>
      <c r="F65" s="108" t="s">
        <v>79</v>
      </c>
      <c r="G65" s="108" t="s">
        <v>83</v>
      </c>
      <c r="H65" s="108" t="s">
        <v>90</v>
      </c>
      <c r="I65" s="107" t="s">
        <v>8</v>
      </c>
      <c r="J65" s="108" t="s">
        <v>82</v>
      </c>
      <c r="K65" s="108" t="s">
        <v>84</v>
      </c>
      <c r="L65" s="108" t="s">
        <v>13</v>
      </c>
      <c r="M65" s="108" t="s">
        <v>14</v>
      </c>
    </row>
    <row r="66" spans="1:17" ht="13.5" thickTop="1" x14ac:dyDescent="0.2">
      <c r="A66" s="163">
        <v>1</v>
      </c>
      <c r="B66" s="163" t="s">
        <v>1</v>
      </c>
      <c r="C66" s="172" t="s">
        <v>9</v>
      </c>
      <c r="D66" s="16">
        <v>1998</v>
      </c>
      <c r="E66" s="17">
        <v>48000</v>
      </c>
      <c r="F66" s="17">
        <v>55000</v>
      </c>
      <c r="G66" s="116"/>
      <c r="H66" s="116"/>
      <c r="I66" s="17" t="s">
        <v>16</v>
      </c>
      <c r="J66" s="116"/>
      <c r="K66" s="116"/>
      <c r="L66" s="17">
        <f t="shared" ref="L66:L113" si="7">SUM(E66:K66)</f>
        <v>103000</v>
      </c>
      <c r="M66" s="17">
        <f>+L66</f>
        <v>103000</v>
      </c>
      <c r="N66" s="83"/>
      <c r="O66" s="84"/>
      <c r="P66" s="85"/>
    </row>
    <row r="67" spans="1:17" x14ac:dyDescent="0.2">
      <c r="A67" s="164"/>
      <c r="B67" s="164"/>
      <c r="C67" s="173"/>
      <c r="D67" s="10">
        <v>1999</v>
      </c>
      <c r="E67" s="14">
        <v>42000</v>
      </c>
      <c r="F67" s="14">
        <v>42000</v>
      </c>
      <c r="G67" s="117"/>
      <c r="H67" s="117"/>
      <c r="I67" s="14" t="s">
        <v>16</v>
      </c>
      <c r="J67" s="117"/>
      <c r="K67" s="117"/>
      <c r="L67" s="14">
        <f t="shared" si="7"/>
        <v>84000</v>
      </c>
      <c r="M67" s="14">
        <f t="shared" ref="M67:M78" si="8">+M66+L67</f>
        <v>187000</v>
      </c>
      <c r="N67" s="83"/>
      <c r="O67" s="85"/>
      <c r="P67" s="85"/>
    </row>
    <row r="68" spans="1:17" ht="13.5" customHeight="1" x14ac:dyDescent="0.2">
      <c r="A68" s="164"/>
      <c r="B68" s="164"/>
      <c r="C68" s="173"/>
      <c r="D68" s="13">
        <v>2000</v>
      </c>
      <c r="E68" s="18">
        <v>42000</v>
      </c>
      <c r="F68" s="18">
        <v>42000</v>
      </c>
      <c r="G68" s="118"/>
      <c r="H68" s="118"/>
      <c r="I68" s="18" t="s">
        <v>16</v>
      </c>
      <c r="J68" s="118"/>
      <c r="K68" s="118"/>
      <c r="L68" s="14">
        <f t="shared" si="7"/>
        <v>84000</v>
      </c>
      <c r="M68" s="14">
        <f t="shared" si="8"/>
        <v>271000</v>
      </c>
      <c r="N68" s="83"/>
      <c r="O68" s="85"/>
      <c r="P68" s="85"/>
      <c r="Q68" s="82"/>
    </row>
    <row r="69" spans="1:17" x14ac:dyDescent="0.2">
      <c r="A69" s="164"/>
      <c r="B69" s="164"/>
      <c r="C69" s="173"/>
      <c r="D69" s="10">
        <v>2001</v>
      </c>
      <c r="E69" s="14">
        <v>90000</v>
      </c>
      <c r="F69" s="14">
        <v>90000</v>
      </c>
      <c r="G69" s="117"/>
      <c r="H69" s="117"/>
      <c r="I69" s="14" t="s">
        <v>16</v>
      </c>
      <c r="J69" s="117"/>
      <c r="K69" s="117"/>
      <c r="L69" s="14">
        <f t="shared" si="7"/>
        <v>180000</v>
      </c>
      <c r="M69" s="14">
        <f t="shared" si="8"/>
        <v>451000</v>
      </c>
      <c r="N69" s="83"/>
      <c r="O69" s="85"/>
      <c r="P69" s="85"/>
      <c r="Q69" s="82"/>
    </row>
    <row r="70" spans="1:17" x14ac:dyDescent="0.2">
      <c r="A70" s="164"/>
      <c r="B70" s="164"/>
      <c r="C70" s="173"/>
      <c r="D70" s="10">
        <v>2002</v>
      </c>
      <c r="E70" s="14">
        <v>111400</v>
      </c>
      <c r="F70" s="14">
        <v>111400</v>
      </c>
      <c r="G70" s="117"/>
      <c r="H70" s="117"/>
      <c r="I70" s="14" t="s">
        <v>16</v>
      </c>
      <c r="J70" s="117"/>
      <c r="K70" s="132"/>
      <c r="L70" s="14">
        <f t="shared" si="7"/>
        <v>222800</v>
      </c>
      <c r="M70" s="14">
        <f t="shared" si="8"/>
        <v>673800</v>
      </c>
      <c r="N70" s="83"/>
      <c r="O70" s="85"/>
      <c r="P70" s="85"/>
      <c r="Q70" s="82"/>
    </row>
    <row r="71" spans="1:17" x14ac:dyDescent="0.2">
      <c r="A71" s="164"/>
      <c r="B71" s="164"/>
      <c r="C71" s="173"/>
      <c r="D71" s="10">
        <v>2003</v>
      </c>
      <c r="E71" s="14">
        <v>80000</v>
      </c>
      <c r="F71" s="14">
        <v>60000</v>
      </c>
      <c r="G71" s="117"/>
      <c r="H71" s="117"/>
      <c r="I71" s="14" t="s">
        <v>16</v>
      </c>
      <c r="J71" s="117"/>
      <c r="K71" s="117"/>
      <c r="L71" s="14">
        <f t="shared" si="7"/>
        <v>140000</v>
      </c>
      <c r="M71" s="14">
        <f t="shared" si="8"/>
        <v>813800</v>
      </c>
      <c r="N71" s="83"/>
      <c r="O71" s="85"/>
      <c r="P71" s="85"/>
      <c r="Q71" s="82"/>
    </row>
    <row r="72" spans="1:17" x14ac:dyDescent="0.2">
      <c r="A72" s="164"/>
      <c r="B72" s="164"/>
      <c r="C72" s="173"/>
      <c r="D72" s="10">
        <v>2004</v>
      </c>
      <c r="E72" s="14">
        <v>60000</v>
      </c>
      <c r="F72" s="14">
        <v>70000</v>
      </c>
      <c r="G72" s="117"/>
      <c r="H72" s="117"/>
      <c r="I72" s="14" t="s">
        <v>16</v>
      </c>
      <c r="J72" s="117"/>
      <c r="K72" s="132"/>
      <c r="L72" s="14">
        <f t="shared" si="7"/>
        <v>130000</v>
      </c>
      <c r="M72" s="14">
        <f t="shared" si="8"/>
        <v>943800</v>
      </c>
      <c r="N72" s="83"/>
      <c r="O72" s="85"/>
      <c r="P72" s="85"/>
      <c r="Q72" s="82"/>
    </row>
    <row r="73" spans="1:17" x14ac:dyDescent="0.2">
      <c r="A73" s="164"/>
      <c r="B73" s="164"/>
      <c r="C73" s="173"/>
      <c r="D73" s="10">
        <v>2005</v>
      </c>
      <c r="E73" s="14">
        <v>50000</v>
      </c>
      <c r="F73" s="14">
        <v>5000</v>
      </c>
      <c r="G73" s="117"/>
      <c r="H73" s="117"/>
      <c r="I73" s="14">
        <v>850</v>
      </c>
      <c r="J73" s="117"/>
      <c r="K73" s="117"/>
      <c r="L73" s="14">
        <f t="shared" si="7"/>
        <v>55850</v>
      </c>
      <c r="M73" s="14">
        <f t="shared" si="8"/>
        <v>999650</v>
      </c>
      <c r="N73" s="83"/>
      <c r="O73" s="85"/>
      <c r="P73" s="85"/>
      <c r="Q73" s="82"/>
    </row>
    <row r="74" spans="1:17" x14ac:dyDescent="0.2">
      <c r="A74" s="164"/>
      <c r="B74" s="164"/>
      <c r="C74" s="173"/>
      <c r="D74" s="10">
        <v>2006</v>
      </c>
      <c r="E74" s="14">
        <v>40000</v>
      </c>
      <c r="F74" s="14">
        <v>25000</v>
      </c>
      <c r="G74" s="117"/>
      <c r="H74" s="117"/>
      <c r="I74" s="14">
        <v>1700</v>
      </c>
      <c r="J74" s="117"/>
      <c r="K74" s="117"/>
      <c r="L74" s="14">
        <f t="shared" si="7"/>
        <v>66700</v>
      </c>
      <c r="M74" s="14">
        <f t="shared" si="8"/>
        <v>1066350</v>
      </c>
      <c r="N74" s="83"/>
      <c r="O74" s="85"/>
      <c r="P74" s="85"/>
      <c r="Q74" s="82"/>
    </row>
    <row r="75" spans="1:17" x14ac:dyDescent="0.2">
      <c r="A75" s="164"/>
      <c r="B75" s="164"/>
      <c r="C75" s="173"/>
      <c r="D75" s="10">
        <v>2007</v>
      </c>
      <c r="E75" s="11">
        <v>13500</v>
      </c>
      <c r="F75" s="11">
        <v>30000</v>
      </c>
      <c r="G75" s="115"/>
      <c r="H75" s="115"/>
      <c r="I75" s="11">
        <f>100+150+200+250</f>
        <v>700</v>
      </c>
      <c r="J75" s="115"/>
      <c r="K75" s="115"/>
      <c r="L75" s="14">
        <f t="shared" si="7"/>
        <v>44200</v>
      </c>
      <c r="M75" s="14">
        <f t="shared" si="8"/>
        <v>1110550</v>
      </c>
      <c r="N75" s="83"/>
      <c r="O75" s="85"/>
      <c r="P75" s="85"/>
      <c r="Q75" s="82"/>
    </row>
    <row r="76" spans="1:17" x14ac:dyDescent="0.2">
      <c r="A76" s="164"/>
      <c r="B76" s="164"/>
      <c r="C76" s="173"/>
      <c r="D76" s="12">
        <v>2008</v>
      </c>
      <c r="E76" s="19">
        <v>60000</v>
      </c>
      <c r="F76" s="19">
        <v>36000</v>
      </c>
      <c r="G76" s="129"/>
      <c r="H76" s="129"/>
      <c r="I76" s="19">
        <v>1400</v>
      </c>
      <c r="J76" s="129"/>
      <c r="K76" s="129"/>
      <c r="L76" s="14">
        <f t="shared" si="7"/>
        <v>97400</v>
      </c>
      <c r="M76" s="14">
        <f t="shared" si="8"/>
        <v>1207950</v>
      </c>
      <c r="N76" s="83"/>
      <c r="O76" s="85"/>
      <c r="P76" s="85"/>
      <c r="Q76" s="82"/>
    </row>
    <row r="77" spans="1:17" x14ac:dyDescent="0.2">
      <c r="A77" s="164"/>
      <c r="B77" s="164"/>
      <c r="C77" s="173"/>
      <c r="D77" s="12">
        <v>2009</v>
      </c>
      <c r="E77" s="129"/>
      <c r="F77" s="129"/>
      <c r="G77" s="73">
        <v>40000</v>
      </c>
      <c r="H77" s="73"/>
      <c r="I77" s="19">
        <v>1400</v>
      </c>
      <c r="J77" s="129"/>
      <c r="K77" s="129"/>
      <c r="L77" s="14">
        <f t="shared" si="7"/>
        <v>41400</v>
      </c>
      <c r="M77" s="14">
        <f t="shared" si="8"/>
        <v>1249350</v>
      </c>
      <c r="N77" s="83"/>
      <c r="O77" s="85"/>
      <c r="P77" s="85"/>
      <c r="Q77" s="82"/>
    </row>
    <row r="78" spans="1:17" x14ac:dyDescent="0.2">
      <c r="A78" s="164"/>
      <c r="B78" s="164"/>
      <c r="C78" s="173"/>
      <c r="D78" s="10">
        <v>2010</v>
      </c>
      <c r="E78" s="129"/>
      <c r="F78" s="129"/>
      <c r="G78" s="11">
        <v>60000</v>
      </c>
      <c r="H78" s="11"/>
      <c r="I78" s="11">
        <v>2075</v>
      </c>
      <c r="J78" s="11">
        <v>6991</v>
      </c>
      <c r="K78" s="11"/>
      <c r="L78" s="14">
        <f t="shared" si="7"/>
        <v>69066</v>
      </c>
      <c r="M78" s="14">
        <f t="shared" si="8"/>
        <v>1318416</v>
      </c>
      <c r="N78" s="83"/>
      <c r="O78" s="85"/>
      <c r="P78" s="85"/>
      <c r="Q78" s="82"/>
    </row>
    <row r="79" spans="1:17" x14ac:dyDescent="0.2">
      <c r="A79" s="164"/>
      <c r="B79" s="164"/>
      <c r="C79" s="173"/>
      <c r="D79" s="13">
        <v>2011</v>
      </c>
      <c r="E79" s="115"/>
      <c r="F79" s="130"/>
      <c r="G79" s="72">
        <v>80000</v>
      </c>
      <c r="H79" s="72">
        <v>3000</v>
      </c>
      <c r="I79" s="11">
        <v>2650</v>
      </c>
      <c r="J79" s="11">
        <v>21897</v>
      </c>
      <c r="K79" s="19">
        <v>10750</v>
      </c>
      <c r="L79" s="18">
        <f t="shared" si="7"/>
        <v>118297</v>
      </c>
      <c r="M79" s="14">
        <f>+M77+L79</f>
        <v>1367647</v>
      </c>
      <c r="N79" s="83"/>
      <c r="O79" s="85"/>
      <c r="P79" s="85"/>
      <c r="Q79" s="82"/>
    </row>
    <row r="80" spans="1:17" x14ac:dyDescent="0.2">
      <c r="A80" s="164"/>
      <c r="B80" s="164"/>
      <c r="C80" s="173"/>
      <c r="D80" s="10">
        <v>2012</v>
      </c>
      <c r="E80" s="115"/>
      <c r="F80" s="130"/>
      <c r="G80" s="72">
        <v>100000</v>
      </c>
      <c r="H80" s="72">
        <v>5000</v>
      </c>
      <c r="I80" s="11">
        <v>2650</v>
      </c>
      <c r="J80" s="11">
        <v>21897</v>
      </c>
      <c r="K80" s="11">
        <v>14340</v>
      </c>
      <c r="L80" s="18">
        <f t="shared" ref="L80" si="9">SUM(E80:K80)</f>
        <v>143887</v>
      </c>
      <c r="M80" s="14">
        <f>+M77+L80</f>
        <v>1393237</v>
      </c>
      <c r="N80" s="83"/>
      <c r="O80" s="85"/>
      <c r="P80" s="85"/>
      <c r="Q80" s="82"/>
    </row>
    <row r="81" spans="1:17" ht="13.5" thickBot="1" x14ac:dyDescent="0.25">
      <c r="A81" s="164"/>
      <c r="B81" s="164"/>
      <c r="C81" s="173"/>
      <c r="D81" s="63">
        <v>2013</v>
      </c>
      <c r="E81" s="124"/>
      <c r="F81" s="131"/>
      <c r="G81" s="77">
        <v>100000</v>
      </c>
      <c r="H81" s="77">
        <v>7000</v>
      </c>
      <c r="I81" s="78">
        <v>2650</v>
      </c>
      <c r="J81" s="55">
        <v>40153</v>
      </c>
      <c r="K81" s="55">
        <v>25000</v>
      </c>
      <c r="L81" s="18">
        <f t="shared" si="7"/>
        <v>174803</v>
      </c>
      <c r="M81" s="14">
        <f>+M78+L81</f>
        <v>1493219</v>
      </c>
      <c r="N81" s="83"/>
      <c r="O81" s="85"/>
      <c r="P81" s="85"/>
      <c r="Q81" s="82"/>
    </row>
    <row r="82" spans="1:17" ht="13.5" thickTop="1" x14ac:dyDescent="0.2">
      <c r="A82" s="163">
        <v>2</v>
      </c>
      <c r="B82" s="163" t="s">
        <v>2</v>
      </c>
      <c r="C82" s="169" t="s">
        <v>3</v>
      </c>
      <c r="D82" s="16">
        <v>1998</v>
      </c>
      <c r="E82" s="17">
        <v>3000</v>
      </c>
      <c r="F82" s="69">
        <v>3000</v>
      </c>
      <c r="G82" s="129"/>
      <c r="H82" s="120"/>
      <c r="I82" s="17" t="s">
        <v>16</v>
      </c>
      <c r="J82" s="116"/>
      <c r="K82" s="116"/>
      <c r="L82" s="17">
        <f t="shared" si="7"/>
        <v>6000</v>
      </c>
      <c r="M82" s="17">
        <f>+L82</f>
        <v>6000</v>
      </c>
      <c r="N82" s="83"/>
      <c r="O82" s="85"/>
      <c r="P82" s="85"/>
    </row>
    <row r="83" spans="1:17" x14ac:dyDescent="0.2">
      <c r="A83" s="164"/>
      <c r="B83" s="164"/>
      <c r="C83" s="170"/>
      <c r="D83" s="10">
        <v>1999</v>
      </c>
      <c r="E83" s="14">
        <v>400</v>
      </c>
      <c r="F83" s="70">
        <v>400</v>
      </c>
      <c r="G83" s="129"/>
      <c r="H83" s="129"/>
      <c r="I83" s="14" t="s">
        <v>16</v>
      </c>
      <c r="J83" s="117"/>
      <c r="K83" s="117"/>
      <c r="L83" s="14">
        <f t="shared" si="7"/>
        <v>800</v>
      </c>
      <c r="M83" s="14">
        <f t="shared" ref="M83:M92" si="10">+M82+L83</f>
        <v>6800</v>
      </c>
    </row>
    <row r="84" spans="1:17" x14ac:dyDescent="0.2">
      <c r="A84" s="164"/>
      <c r="B84" s="164"/>
      <c r="C84" s="170"/>
      <c r="D84" s="13">
        <v>2000</v>
      </c>
      <c r="E84" s="18">
        <v>500</v>
      </c>
      <c r="F84" s="71">
        <v>500</v>
      </c>
      <c r="G84" s="129"/>
      <c r="H84" s="120"/>
      <c r="I84" s="18" t="s">
        <v>16</v>
      </c>
      <c r="J84" s="118"/>
      <c r="K84" s="118"/>
      <c r="L84" s="14">
        <f t="shared" si="7"/>
        <v>1000</v>
      </c>
      <c r="M84" s="14">
        <f t="shared" si="10"/>
        <v>7800</v>
      </c>
    </row>
    <row r="85" spans="1:17" x14ac:dyDescent="0.2">
      <c r="A85" s="164"/>
      <c r="B85" s="164"/>
      <c r="C85" s="170"/>
      <c r="D85" s="10">
        <v>2001</v>
      </c>
      <c r="E85" s="14">
        <v>800</v>
      </c>
      <c r="F85" s="70">
        <v>800</v>
      </c>
      <c r="G85" s="129"/>
      <c r="H85" s="129"/>
      <c r="I85" s="14" t="s">
        <v>16</v>
      </c>
      <c r="J85" s="117"/>
      <c r="K85" s="117"/>
      <c r="L85" s="14">
        <f t="shared" si="7"/>
        <v>1600</v>
      </c>
      <c r="M85" s="14">
        <f t="shared" si="10"/>
        <v>9400</v>
      </c>
    </row>
    <row r="86" spans="1:17" x14ac:dyDescent="0.2">
      <c r="A86" s="164"/>
      <c r="B86" s="164"/>
      <c r="C86" s="170"/>
      <c r="D86" s="10">
        <v>2002</v>
      </c>
      <c r="E86" s="14">
        <v>2000</v>
      </c>
      <c r="F86" s="70">
        <v>10000</v>
      </c>
      <c r="G86" s="129"/>
      <c r="H86" s="129"/>
      <c r="I86" s="14" t="s">
        <v>16</v>
      </c>
      <c r="J86" s="117"/>
      <c r="K86" s="117"/>
      <c r="L86" s="14">
        <f t="shared" si="7"/>
        <v>12000</v>
      </c>
      <c r="M86" s="14">
        <f t="shared" si="10"/>
        <v>21400</v>
      </c>
    </row>
    <row r="87" spans="1:17" x14ac:dyDescent="0.2">
      <c r="A87" s="164"/>
      <c r="B87" s="164"/>
      <c r="C87" s="170"/>
      <c r="D87" s="10">
        <v>2003</v>
      </c>
      <c r="E87" s="14">
        <v>2000</v>
      </c>
      <c r="F87" s="70">
        <v>1008</v>
      </c>
      <c r="G87" s="129"/>
      <c r="H87" s="129"/>
      <c r="I87" s="14" t="s">
        <v>16</v>
      </c>
      <c r="J87" s="117"/>
      <c r="K87" s="117"/>
      <c r="L87" s="14">
        <f t="shared" si="7"/>
        <v>3008</v>
      </c>
      <c r="M87" s="14">
        <f t="shared" si="10"/>
        <v>24408</v>
      </c>
    </row>
    <row r="88" spans="1:17" x14ac:dyDescent="0.2">
      <c r="A88" s="164"/>
      <c r="B88" s="164"/>
      <c r="C88" s="170"/>
      <c r="D88" s="10">
        <v>2004</v>
      </c>
      <c r="E88" s="14">
        <v>1500</v>
      </c>
      <c r="F88" s="70">
        <v>2000</v>
      </c>
      <c r="G88" s="129"/>
      <c r="H88" s="129"/>
      <c r="I88" s="14" t="s">
        <v>16</v>
      </c>
      <c r="J88" s="117"/>
      <c r="K88" s="117"/>
      <c r="L88" s="14">
        <f t="shared" si="7"/>
        <v>3500</v>
      </c>
      <c r="M88" s="14">
        <f t="shared" si="10"/>
        <v>27908</v>
      </c>
    </row>
    <row r="89" spans="1:17" x14ac:dyDescent="0.2">
      <c r="A89" s="164"/>
      <c r="B89" s="164"/>
      <c r="C89" s="170"/>
      <c r="D89" s="10">
        <v>2005</v>
      </c>
      <c r="E89" s="14">
        <v>1000</v>
      </c>
      <c r="F89" s="70">
        <v>500</v>
      </c>
      <c r="G89" s="129"/>
      <c r="H89" s="129"/>
      <c r="I89" s="14" t="s">
        <v>16</v>
      </c>
      <c r="J89" s="117"/>
      <c r="K89" s="117"/>
      <c r="L89" s="14">
        <f t="shared" si="7"/>
        <v>1500</v>
      </c>
      <c r="M89" s="14">
        <f t="shared" si="10"/>
        <v>29408</v>
      </c>
    </row>
    <row r="90" spans="1:17" x14ac:dyDescent="0.2">
      <c r="A90" s="164"/>
      <c r="B90" s="164"/>
      <c r="C90" s="170"/>
      <c r="D90" s="10">
        <v>2006</v>
      </c>
      <c r="E90" s="14">
        <v>300</v>
      </c>
      <c r="F90" s="70">
        <v>500</v>
      </c>
      <c r="G90" s="129"/>
      <c r="H90" s="129"/>
      <c r="I90" s="14">
        <v>10</v>
      </c>
      <c r="J90" s="117"/>
      <c r="K90" s="117"/>
      <c r="L90" s="14">
        <f t="shared" si="7"/>
        <v>810</v>
      </c>
      <c r="M90" s="14">
        <f t="shared" si="10"/>
        <v>30218</v>
      </c>
    </row>
    <row r="91" spans="1:17" x14ac:dyDescent="0.2">
      <c r="A91" s="164"/>
      <c r="B91" s="164"/>
      <c r="C91" s="170"/>
      <c r="D91" s="10">
        <v>2007</v>
      </c>
      <c r="E91" s="11">
        <v>100</v>
      </c>
      <c r="F91" s="72">
        <v>16</v>
      </c>
      <c r="G91" s="129"/>
      <c r="H91" s="129"/>
      <c r="I91" s="11">
        <f>11+13+15+17</f>
        <v>56</v>
      </c>
      <c r="J91" s="115"/>
      <c r="K91" s="115"/>
      <c r="L91" s="14">
        <f t="shared" si="7"/>
        <v>172</v>
      </c>
      <c r="M91" s="14">
        <f t="shared" si="10"/>
        <v>30390</v>
      </c>
    </row>
    <row r="92" spans="1:17" x14ac:dyDescent="0.2">
      <c r="A92" s="164"/>
      <c r="B92" s="164"/>
      <c r="C92" s="170"/>
      <c r="D92" s="12">
        <v>2008</v>
      </c>
      <c r="E92" s="19">
        <v>150</v>
      </c>
      <c r="F92" s="73">
        <v>240</v>
      </c>
      <c r="G92" s="129"/>
      <c r="H92" s="129"/>
      <c r="I92" s="19">
        <v>48</v>
      </c>
      <c r="J92" s="129"/>
      <c r="K92" s="129"/>
      <c r="L92" s="14">
        <f t="shared" si="7"/>
        <v>438</v>
      </c>
      <c r="M92" s="14">
        <f t="shared" si="10"/>
        <v>30828</v>
      </c>
    </row>
    <row r="93" spans="1:17" x14ac:dyDescent="0.2">
      <c r="A93" s="164"/>
      <c r="B93" s="164"/>
      <c r="C93" s="170"/>
      <c r="D93" s="12">
        <v>2009</v>
      </c>
      <c r="E93" s="129"/>
      <c r="F93" s="129"/>
      <c r="G93" s="73">
        <v>300</v>
      </c>
      <c r="H93" s="73"/>
      <c r="I93" s="73">
        <v>48</v>
      </c>
      <c r="J93" s="133"/>
      <c r="K93" s="133"/>
      <c r="L93" s="14">
        <f t="shared" si="7"/>
        <v>348</v>
      </c>
      <c r="M93" s="14">
        <f>+M92+L93</f>
        <v>31176</v>
      </c>
      <c r="O93" s="61"/>
    </row>
    <row r="94" spans="1:17" x14ac:dyDescent="0.2">
      <c r="A94" s="164"/>
      <c r="B94" s="164"/>
      <c r="C94" s="170"/>
      <c r="D94" s="12">
        <v>2010</v>
      </c>
      <c r="E94" s="129"/>
      <c r="F94" s="129"/>
      <c r="G94" s="73">
        <v>390</v>
      </c>
      <c r="H94" s="73"/>
      <c r="I94" s="73">
        <v>52</v>
      </c>
      <c r="J94" s="73">
        <v>70</v>
      </c>
      <c r="K94" s="73"/>
      <c r="L94" s="14">
        <f t="shared" si="7"/>
        <v>512</v>
      </c>
      <c r="M94" s="14">
        <f>+M93+L94</f>
        <v>31688</v>
      </c>
      <c r="O94" s="61"/>
    </row>
    <row r="95" spans="1:17" x14ac:dyDescent="0.2">
      <c r="A95" s="164"/>
      <c r="B95" s="164"/>
      <c r="C95" s="170"/>
      <c r="D95" s="10">
        <v>2011</v>
      </c>
      <c r="E95" s="115"/>
      <c r="F95" s="130"/>
      <c r="G95" s="72">
        <v>390</v>
      </c>
      <c r="H95" s="72">
        <v>0</v>
      </c>
      <c r="I95" s="72">
        <v>52</v>
      </c>
      <c r="J95" s="89">
        <v>219</v>
      </c>
      <c r="K95" s="89">
        <v>107</v>
      </c>
      <c r="L95" s="18">
        <f t="shared" si="7"/>
        <v>768</v>
      </c>
      <c r="M95" s="14">
        <f>+M94+L95</f>
        <v>32456</v>
      </c>
      <c r="O95" s="61"/>
    </row>
    <row r="96" spans="1:17" x14ac:dyDescent="0.2">
      <c r="A96" s="164"/>
      <c r="B96" s="164"/>
      <c r="C96" s="170"/>
      <c r="D96" s="10">
        <v>2012</v>
      </c>
      <c r="E96" s="115"/>
      <c r="F96" s="130"/>
      <c r="G96" s="72">
        <v>400</v>
      </c>
      <c r="H96" s="72">
        <v>0</v>
      </c>
      <c r="I96" s="72">
        <v>52</v>
      </c>
      <c r="J96" s="89">
        <v>219</v>
      </c>
      <c r="K96" s="89">
        <v>143</v>
      </c>
      <c r="L96" s="18">
        <f t="shared" ref="L96" si="11">SUM(E96:K96)</f>
        <v>814</v>
      </c>
      <c r="M96" s="14">
        <f>+M94+L96</f>
        <v>32502</v>
      </c>
      <c r="O96" s="61"/>
    </row>
    <row r="97" spans="1:13" ht="13.5" thickBot="1" x14ac:dyDescent="0.25">
      <c r="A97" s="165"/>
      <c r="B97" s="165"/>
      <c r="C97" s="171"/>
      <c r="D97" s="63">
        <v>2013</v>
      </c>
      <c r="E97" s="124"/>
      <c r="F97" s="131"/>
      <c r="G97" s="77">
        <v>200</v>
      </c>
      <c r="H97" s="77">
        <v>0</v>
      </c>
      <c r="I97" s="77">
        <v>52</v>
      </c>
      <c r="J97" s="88">
        <v>400</v>
      </c>
      <c r="K97" s="88">
        <v>250</v>
      </c>
      <c r="L97" s="18">
        <f t="shared" si="7"/>
        <v>902</v>
      </c>
      <c r="M97" s="14">
        <f>+M95+L97</f>
        <v>33358</v>
      </c>
    </row>
    <row r="98" spans="1:13" ht="13.5" thickTop="1" x14ac:dyDescent="0.2">
      <c r="A98" s="163">
        <v>3</v>
      </c>
      <c r="B98" s="163" t="s">
        <v>4</v>
      </c>
      <c r="C98" s="169" t="s">
        <v>5</v>
      </c>
      <c r="D98" s="16">
        <v>1998</v>
      </c>
      <c r="E98" s="17">
        <v>50</v>
      </c>
      <c r="F98" s="69">
        <v>50</v>
      </c>
      <c r="G98" s="134"/>
      <c r="H98" s="134"/>
      <c r="I98" s="17" t="s">
        <v>16</v>
      </c>
      <c r="J98" s="115"/>
      <c r="K98" s="120"/>
      <c r="L98" s="17">
        <f t="shared" si="7"/>
        <v>100</v>
      </c>
      <c r="M98" s="17">
        <f>+L98</f>
        <v>100</v>
      </c>
    </row>
    <row r="99" spans="1:13" x14ac:dyDescent="0.2">
      <c r="A99" s="164"/>
      <c r="B99" s="164"/>
      <c r="C99" s="170"/>
      <c r="D99" s="10">
        <v>1999</v>
      </c>
      <c r="E99" s="14">
        <v>55</v>
      </c>
      <c r="F99" s="70">
        <v>55</v>
      </c>
      <c r="G99" s="135"/>
      <c r="H99" s="135"/>
      <c r="I99" s="14" t="s">
        <v>16</v>
      </c>
      <c r="J99" s="115"/>
      <c r="K99" s="115"/>
      <c r="L99" s="14">
        <f t="shared" si="7"/>
        <v>110</v>
      </c>
      <c r="M99" s="14">
        <f t="shared" ref="M99:M108" si="12">+M98+L99</f>
        <v>210</v>
      </c>
    </row>
    <row r="100" spans="1:13" x14ac:dyDescent="0.2">
      <c r="A100" s="164"/>
      <c r="B100" s="164"/>
      <c r="C100" s="170"/>
      <c r="D100" s="13">
        <v>2000</v>
      </c>
      <c r="E100" s="18">
        <v>55</v>
      </c>
      <c r="F100" s="71">
        <v>55</v>
      </c>
      <c r="G100" s="136"/>
      <c r="H100" s="136"/>
      <c r="I100" s="18" t="s">
        <v>16</v>
      </c>
      <c r="J100" s="115"/>
      <c r="K100" s="119"/>
      <c r="L100" s="14">
        <f t="shared" si="7"/>
        <v>110</v>
      </c>
      <c r="M100" s="14">
        <f t="shared" si="12"/>
        <v>320</v>
      </c>
    </row>
    <row r="101" spans="1:13" x14ac:dyDescent="0.2">
      <c r="A101" s="164"/>
      <c r="B101" s="164"/>
      <c r="C101" s="170"/>
      <c r="D101" s="10">
        <v>2001</v>
      </c>
      <c r="E101" s="14">
        <v>50</v>
      </c>
      <c r="F101" s="70">
        <v>50</v>
      </c>
      <c r="G101" s="135"/>
      <c r="H101" s="135"/>
      <c r="I101" s="14" t="s">
        <v>16</v>
      </c>
      <c r="J101" s="115"/>
      <c r="K101" s="115"/>
      <c r="L101" s="14">
        <f t="shared" si="7"/>
        <v>100</v>
      </c>
      <c r="M101" s="14">
        <f t="shared" si="12"/>
        <v>420</v>
      </c>
    </row>
    <row r="102" spans="1:13" x14ac:dyDescent="0.2">
      <c r="A102" s="164"/>
      <c r="B102" s="164"/>
      <c r="C102" s="170"/>
      <c r="D102" s="10">
        <v>2002</v>
      </c>
      <c r="E102" s="14">
        <v>90</v>
      </c>
      <c r="F102" s="70">
        <v>90</v>
      </c>
      <c r="G102" s="135"/>
      <c r="H102" s="135"/>
      <c r="I102" s="14" t="s">
        <v>16</v>
      </c>
      <c r="J102" s="115"/>
      <c r="K102" s="115"/>
      <c r="L102" s="14">
        <f t="shared" si="7"/>
        <v>180</v>
      </c>
      <c r="M102" s="14">
        <f t="shared" si="12"/>
        <v>600</v>
      </c>
    </row>
    <row r="103" spans="1:13" x14ac:dyDescent="0.2">
      <c r="A103" s="164"/>
      <c r="B103" s="164"/>
      <c r="C103" s="170"/>
      <c r="D103" s="10">
        <v>2003</v>
      </c>
      <c r="E103" s="14">
        <v>40</v>
      </c>
      <c r="F103" s="70">
        <v>40</v>
      </c>
      <c r="G103" s="135"/>
      <c r="H103" s="135"/>
      <c r="I103" s="14" t="s">
        <v>16</v>
      </c>
      <c r="J103" s="115"/>
      <c r="K103" s="115"/>
      <c r="L103" s="14">
        <f t="shared" si="7"/>
        <v>80</v>
      </c>
      <c r="M103" s="14">
        <f t="shared" si="12"/>
        <v>680</v>
      </c>
    </row>
    <row r="104" spans="1:13" x14ac:dyDescent="0.2">
      <c r="A104" s="164"/>
      <c r="B104" s="164"/>
      <c r="C104" s="170"/>
      <c r="D104" s="10">
        <v>2004</v>
      </c>
      <c r="E104" s="14">
        <v>20</v>
      </c>
      <c r="F104" s="70">
        <v>40</v>
      </c>
      <c r="G104" s="135"/>
      <c r="H104" s="135"/>
      <c r="I104" s="14" t="s">
        <v>16</v>
      </c>
      <c r="J104" s="115"/>
      <c r="K104" s="115"/>
      <c r="L104" s="14">
        <f t="shared" si="7"/>
        <v>60</v>
      </c>
      <c r="M104" s="14">
        <f t="shared" si="12"/>
        <v>740</v>
      </c>
    </row>
    <row r="105" spans="1:13" x14ac:dyDescent="0.2">
      <c r="A105" s="164"/>
      <c r="B105" s="164"/>
      <c r="C105" s="170"/>
      <c r="D105" s="10">
        <v>2005</v>
      </c>
      <c r="E105" s="14">
        <v>20</v>
      </c>
      <c r="F105" s="70">
        <v>40</v>
      </c>
      <c r="G105" s="135"/>
      <c r="H105" s="135"/>
      <c r="I105" s="14" t="s">
        <v>16</v>
      </c>
      <c r="J105" s="115"/>
      <c r="K105" s="115"/>
      <c r="L105" s="14">
        <f t="shared" si="7"/>
        <v>60</v>
      </c>
      <c r="M105" s="14">
        <f t="shared" si="12"/>
        <v>800</v>
      </c>
    </row>
    <row r="106" spans="1:13" x14ac:dyDescent="0.2">
      <c r="A106" s="164"/>
      <c r="B106" s="164"/>
      <c r="C106" s="170"/>
      <c r="D106" s="10">
        <v>2006</v>
      </c>
      <c r="E106" s="14">
        <v>15</v>
      </c>
      <c r="F106" s="70">
        <v>40</v>
      </c>
      <c r="G106" s="135"/>
      <c r="H106" s="135"/>
      <c r="I106" s="14">
        <v>2</v>
      </c>
      <c r="J106" s="115"/>
      <c r="K106" s="115"/>
      <c r="L106" s="14">
        <f t="shared" si="7"/>
        <v>57</v>
      </c>
      <c r="M106" s="14">
        <f t="shared" si="12"/>
        <v>857</v>
      </c>
    </row>
    <row r="107" spans="1:13" x14ac:dyDescent="0.2">
      <c r="A107" s="164"/>
      <c r="B107" s="164"/>
      <c r="C107" s="170"/>
      <c r="D107" s="10">
        <v>2007</v>
      </c>
      <c r="E107" s="11">
        <v>5</v>
      </c>
      <c r="F107" s="72">
        <v>20</v>
      </c>
      <c r="G107" s="130"/>
      <c r="H107" s="130"/>
      <c r="I107" s="11">
        <v>20</v>
      </c>
      <c r="J107" s="115"/>
      <c r="K107" s="115"/>
      <c r="L107" s="14">
        <f t="shared" si="7"/>
        <v>45</v>
      </c>
      <c r="M107" s="14">
        <f t="shared" si="12"/>
        <v>902</v>
      </c>
    </row>
    <row r="108" spans="1:13" x14ac:dyDescent="0.2">
      <c r="A108" s="164"/>
      <c r="B108" s="164"/>
      <c r="C108" s="170"/>
      <c r="D108" s="12">
        <v>2008</v>
      </c>
      <c r="E108" s="19">
        <v>8</v>
      </c>
      <c r="F108" s="73">
        <v>20</v>
      </c>
      <c r="G108" s="133"/>
      <c r="H108" s="133"/>
      <c r="I108" s="19">
        <v>4</v>
      </c>
      <c r="J108" s="115"/>
      <c r="K108" s="129"/>
      <c r="L108" s="14">
        <f t="shared" si="7"/>
        <v>32</v>
      </c>
      <c r="M108" s="14">
        <f t="shared" si="12"/>
        <v>934</v>
      </c>
    </row>
    <row r="109" spans="1:13" x14ac:dyDescent="0.2">
      <c r="A109" s="164"/>
      <c r="B109" s="164"/>
      <c r="C109" s="170"/>
      <c r="D109" s="12">
        <v>2009</v>
      </c>
      <c r="E109" s="129"/>
      <c r="F109" s="133"/>
      <c r="G109" s="73">
        <v>0</v>
      </c>
      <c r="H109" s="73"/>
      <c r="I109" s="19">
        <v>4</v>
      </c>
      <c r="J109" s="115"/>
      <c r="K109" s="129"/>
      <c r="L109" s="14">
        <f t="shared" si="7"/>
        <v>4</v>
      </c>
      <c r="M109" s="74">
        <f>M108+L109</f>
        <v>938</v>
      </c>
    </row>
    <row r="110" spans="1:13" x14ac:dyDescent="0.2">
      <c r="A110" s="164"/>
      <c r="B110" s="164"/>
      <c r="C110" s="170"/>
      <c r="D110" s="12">
        <v>2010</v>
      </c>
      <c r="E110" s="129"/>
      <c r="F110" s="133"/>
      <c r="G110" s="73">
        <v>0</v>
      </c>
      <c r="H110" s="73"/>
      <c r="I110" s="19">
        <v>4</v>
      </c>
      <c r="J110" s="115"/>
      <c r="K110" s="129"/>
      <c r="L110" s="14">
        <f t="shared" si="7"/>
        <v>4</v>
      </c>
      <c r="M110" s="74">
        <f>M109+L110</f>
        <v>942</v>
      </c>
    </row>
    <row r="111" spans="1:13" x14ac:dyDescent="0.2">
      <c r="A111" s="164"/>
      <c r="B111" s="164"/>
      <c r="C111" s="170"/>
      <c r="D111" s="10">
        <v>2011</v>
      </c>
      <c r="E111" s="115"/>
      <c r="F111" s="130"/>
      <c r="G111" s="72">
        <v>0</v>
      </c>
      <c r="H111" s="72">
        <v>0</v>
      </c>
      <c r="I111" s="89">
        <v>4</v>
      </c>
      <c r="J111" s="89">
        <v>0</v>
      </c>
      <c r="K111" s="89">
        <v>0</v>
      </c>
      <c r="L111" s="14">
        <f t="shared" si="7"/>
        <v>4</v>
      </c>
      <c r="M111" s="89">
        <f>M110+L111</f>
        <v>946</v>
      </c>
    </row>
    <row r="112" spans="1:13" x14ac:dyDescent="0.2">
      <c r="A112" s="164"/>
      <c r="B112" s="164"/>
      <c r="C112" s="170"/>
      <c r="D112" s="10">
        <v>2012</v>
      </c>
      <c r="E112" s="115"/>
      <c r="F112" s="130"/>
      <c r="G112" s="72">
        <v>0</v>
      </c>
      <c r="H112" s="72">
        <v>0</v>
      </c>
      <c r="I112" s="89">
        <v>4</v>
      </c>
      <c r="J112" s="89">
        <v>0</v>
      </c>
      <c r="K112" s="89">
        <v>0</v>
      </c>
      <c r="L112" s="14">
        <f t="shared" ref="L112" si="13">SUM(E112:K112)</f>
        <v>4</v>
      </c>
      <c r="M112" s="89">
        <f>M110+L112</f>
        <v>946</v>
      </c>
    </row>
    <row r="113" spans="1:13" ht="13.5" thickBot="1" x14ac:dyDescent="0.25">
      <c r="A113" s="165"/>
      <c r="B113" s="165"/>
      <c r="C113" s="171"/>
      <c r="D113" s="63">
        <v>2013</v>
      </c>
      <c r="E113" s="124"/>
      <c r="F113" s="131"/>
      <c r="G113" s="77">
        <v>0</v>
      </c>
      <c r="H113" s="77">
        <v>0</v>
      </c>
      <c r="I113" s="88">
        <v>4</v>
      </c>
      <c r="J113" s="88">
        <v>0</v>
      </c>
      <c r="K113" s="88">
        <v>0</v>
      </c>
      <c r="L113" s="18">
        <f t="shared" si="7"/>
        <v>4</v>
      </c>
      <c r="M113" s="88">
        <f>M111+L113</f>
        <v>950</v>
      </c>
    </row>
    <row r="114" spans="1:13" ht="13.5" thickTop="1" x14ac:dyDescent="0.2"/>
    <row r="115" spans="1:13" x14ac:dyDescent="0.2">
      <c r="A115" s="109" t="s">
        <v>46</v>
      </c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</row>
    <row r="116" spans="1:13" ht="6" customHeight="1" x14ac:dyDescent="0.2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 s="20" customFormat="1" x14ac:dyDescent="0.2">
      <c r="A117" s="111" t="s">
        <v>63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</row>
    <row r="118" spans="1:13" s="20" customFormat="1" x14ac:dyDescent="0.2">
      <c r="A118" s="111" t="s">
        <v>64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</row>
    <row r="119" spans="1:13" s="20" customFormat="1" ht="15" customHeight="1" x14ac:dyDescent="0.2">
      <c r="A119" s="162" t="s">
        <v>74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</row>
    <row r="120" spans="1:13" s="20" customFormat="1" x14ac:dyDescent="0.2">
      <c r="A120" s="112" t="s">
        <v>49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</row>
    <row r="121" spans="1:13" s="20" customFormat="1" x14ac:dyDescent="0.2">
      <c r="A121" s="110" t="s">
        <v>50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</row>
    <row r="122" spans="1:13" s="20" customFormat="1" x14ac:dyDescent="0.2">
      <c r="A122" s="110" t="s">
        <v>51</v>
      </c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spans="1:13" x14ac:dyDescent="0.2">
      <c r="A123" s="113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</row>
    <row r="124" spans="1:13" x14ac:dyDescent="0.2">
      <c r="A124" s="114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</row>
    <row r="126" spans="1:13" x14ac:dyDescent="0.2">
      <c r="B126" s="49"/>
    </row>
  </sheetData>
  <sheetProtection algorithmName="SHA-512" hashValue="kj6m0rx0oiG6qaf+9MlM8I08Bu7q0IVqKiRi5dmEiGI2tFTaYkuNpCMqJCyrUBHTUrEF23sJ43SH71daWC/zdA==" saltValue="eYqRwNt7Z3BSbc9VBnzIZQ==" spinCount="100000" sheet="1" objects="1" scenarios="1"/>
  <mergeCells count="22">
    <mergeCell ref="B8:C8"/>
    <mergeCell ref="A63:M63"/>
    <mergeCell ref="A46:A60"/>
    <mergeCell ref="A66:A81"/>
    <mergeCell ref="B66:B81"/>
    <mergeCell ref="C66:C81"/>
    <mergeCell ref="A119:M119"/>
    <mergeCell ref="B98:B113"/>
    <mergeCell ref="A13:N13"/>
    <mergeCell ref="A98:A113"/>
    <mergeCell ref="B46:B60"/>
    <mergeCell ref="C46:C60"/>
    <mergeCell ref="C98:C113"/>
    <mergeCell ref="A16:A30"/>
    <mergeCell ref="B16:B30"/>
    <mergeCell ref="C16:C30"/>
    <mergeCell ref="A31:A45"/>
    <mergeCell ref="B31:B45"/>
    <mergeCell ref="A82:A97"/>
    <mergeCell ref="B82:B97"/>
    <mergeCell ref="C82:C97"/>
    <mergeCell ref="C31:C45"/>
  </mergeCells>
  <phoneticPr fontId="2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38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25" bestFit="1" customWidth="1"/>
    <col min="2" max="2" width="35.140625" style="25" customWidth="1"/>
    <col min="3" max="3" width="42.85546875" style="25" bestFit="1" customWidth="1"/>
    <col min="4" max="4" width="40.140625" style="25" customWidth="1"/>
    <col min="5" max="6" width="38.28515625" style="25" customWidth="1"/>
    <col min="7" max="7" width="38.85546875" style="25" customWidth="1"/>
    <col min="8" max="8" width="37.42578125" style="25" customWidth="1"/>
    <col min="9" max="9" width="32.42578125" style="25" customWidth="1"/>
    <col min="10" max="16384" width="11.42578125" style="25"/>
  </cols>
  <sheetData>
    <row r="1" spans="1:9" x14ac:dyDescent="0.2">
      <c r="A1" s="139"/>
      <c r="B1" s="139"/>
      <c r="C1" s="139"/>
      <c r="D1" s="139"/>
      <c r="E1" s="139"/>
      <c r="F1" s="139"/>
      <c r="G1" s="139"/>
      <c r="H1" s="144"/>
      <c r="I1" s="138"/>
    </row>
    <row r="2" spans="1:9" ht="18" x14ac:dyDescent="0.25">
      <c r="A2" s="139"/>
      <c r="B2" s="101" t="s">
        <v>92</v>
      </c>
      <c r="C2" s="99"/>
      <c r="D2" s="139"/>
      <c r="E2" s="139"/>
      <c r="F2" s="139"/>
      <c r="G2" s="139"/>
      <c r="H2" s="139"/>
      <c r="I2" s="138"/>
    </row>
    <row r="3" spans="1:9" ht="14.25" x14ac:dyDescent="0.2">
      <c r="A3" s="139"/>
      <c r="B3" s="100" t="s">
        <v>95</v>
      </c>
      <c r="C3" s="99"/>
      <c r="D3" s="139"/>
      <c r="E3" s="139"/>
      <c r="F3" s="139"/>
      <c r="G3" s="139"/>
      <c r="H3" s="139"/>
      <c r="I3" s="138"/>
    </row>
    <row r="4" spans="1:9" ht="14.25" x14ac:dyDescent="0.2">
      <c r="A4" s="139"/>
      <c r="B4" s="99"/>
      <c r="C4" s="99"/>
      <c r="D4" s="139"/>
      <c r="E4" s="139"/>
      <c r="F4" s="139"/>
      <c r="G4" s="139"/>
      <c r="H4" s="139"/>
      <c r="I4" s="138"/>
    </row>
    <row r="5" spans="1:9" ht="14.25" x14ac:dyDescent="0.2">
      <c r="A5" s="139"/>
      <c r="B5" s="99"/>
      <c r="C5" s="99"/>
      <c r="D5" s="139"/>
      <c r="E5" s="139"/>
      <c r="F5" s="139"/>
      <c r="G5" s="139"/>
      <c r="H5" s="139"/>
      <c r="I5" s="138"/>
    </row>
    <row r="6" spans="1:9" ht="14.25" x14ac:dyDescent="0.2">
      <c r="A6" s="139"/>
      <c r="B6" s="99"/>
      <c r="C6" s="99"/>
      <c r="D6" s="139"/>
      <c r="E6" s="139"/>
      <c r="F6" s="139"/>
      <c r="G6" s="139"/>
      <c r="H6" s="139"/>
      <c r="I6" s="138"/>
    </row>
    <row r="7" spans="1:9" ht="14.25" x14ac:dyDescent="0.2">
      <c r="A7" s="139"/>
      <c r="B7" s="99"/>
      <c r="C7" s="99"/>
      <c r="D7" s="139"/>
      <c r="E7" s="139"/>
      <c r="F7" s="139"/>
      <c r="G7" s="139"/>
      <c r="H7" s="139"/>
      <c r="I7" s="138"/>
    </row>
    <row r="8" spans="1:9" x14ac:dyDescent="0.2">
      <c r="A8" s="139"/>
      <c r="B8" s="161" t="str">
        <f>Resumen!B8</f>
        <v xml:space="preserve">      Fecha de publicación: abril de 2014</v>
      </c>
      <c r="C8" s="161"/>
      <c r="D8" s="139"/>
      <c r="E8" s="139"/>
      <c r="F8" s="139"/>
      <c r="G8" s="139"/>
      <c r="H8" s="139"/>
      <c r="I8" s="138"/>
    </row>
    <row r="9" spans="1:9" x14ac:dyDescent="0.2">
      <c r="A9" s="139"/>
      <c r="B9" s="139"/>
      <c r="C9" s="139"/>
      <c r="D9" s="139"/>
      <c r="E9" s="139"/>
      <c r="F9" s="139"/>
      <c r="G9" s="139"/>
      <c r="H9" s="139"/>
      <c r="I9" s="138"/>
    </row>
    <row r="10" spans="1:9" x14ac:dyDescent="0.2">
      <c r="A10" s="139"/>
      <c r="B10" s="139"/>
      <c r="C10" s="139"/>
      <c r="D10" s="139"/>
      <c r="E10" s="139"/>
      <c r="F10" s="139"/>
      <c r="G10" s="139"/>
      <c r="H10" s="139"/>
      <c r="I10" s="138"/>
    </row>
    <row r="11" spans="1:9" ht="13.5" thickBot="1" x14ac:dyDescent="0.25">
      <c r="A11" s="140"/>
      <c r="B11" s="141"/>
      <c r="C11" s="141"/>
      <c r="D11" s="140"/>
      <c r="E11" s="141"/>
      <c r="F11" s="141"/>
      <c r="G11" s="141"/>
      <c r="H11" s="141"/>
      <c r="I11" s="141"/>
    </row>
    <row r="12" spans="1:9" ht="14.25" thickTop="1" thickBot="1" x14ac:dyDescent="0.25">
      <c r="A12" s="142" t="s">
        <v>7</v>
      </c>
      <c r="B12" s="143" t="s">
        <v>80</v>
      </c>
      <c r="C12" s="143" t="s">
        <v>81</v>
      </c>
      <c r="D12" s="143" t="s">
        <v>8</v>
      </c>
      <c r="E12" s="107" t="s">
        <v>53</v>
      </c>
      <c r="F12" s="108" t="s">
        <v>54</v>
      </c>
      <c r="G12" s="108" t="s">
        <v>91</v>
      </c>
      <c r="H12" s="108" t="s">
        <v>67</v>
      </c>
      <c r="I12" s="108" t="s">
        <v>68</v>
      </c>
    </row>
    <row r="13" spans="1:9" ht="13.5" thickTop="1" x14ac:dyDescent="0.2">
      <c r="A13" s="13">
        <v>1999</v>
      </c>
      <c r="B13" s="42" t="s">
        <v>18</v>
      </c>
      <c r="C13" s="42" t="s">
        <v>18</v>
      </c>
      <c r="D13" s="40" t="s">
        <v>16</v>
      </c>
      <c r="E13" s="40" t="s">
        <v>16</v>
      </c>
      <c r="F13" s="40" t="s">
        <v>16</v>
      </c>
      <c r="G13" s="40" t="s">
        <v>16</v>
      </c>
      <c r="H13" s="40" t="s">
        <v>16</v>
      </c>
      <c r="I13" s="40" t="s">
        <v>16</v>
      </c>
    </row>
    <row r="14" spans="1:9" x14ac:dyDescent="0.2">
      <c r="A14" s="10">
        <v>2000</v>
      </c>
      <c r="B14" s="39" t="s">
        <v>19</v>
      </c>
      <c r="C14" s="39" t="s">
        <v>19</v>
      </c>
      <c r="D14" s="39" t="s">
        <v>16</v>
      </c>
      <c r="E14" s="39" t="s">
        <v>16</v>
      </c>
      <c r="F14" s="39" t="s">
        <v>16</v>
      </c>
      <c r="G14" s="39" t="s">
        <v>16</v>
      </c>
      <c r="H14" s="39" t="s">
        <v>16</v>
      </c>
      <c r="I14" s="39" t="s">
        <v>16</v>
      </c>
    </row>
    <row r="15" spans="1:9" x14ac:dyDescent="0.2">
      <c r="A15" s="10">
        <v>2001</v>
      </c>
      <c r="B15" s="39" t="s">
        <v>20</v>
      </c>
      <c r="C15" s="39" t="s">
        <v>20</v>
      </c>
      <c r="D15" s="39" t="s">
        <v>16</v>
      </c>
      <c r="E15" s="39" t="s">
        <v>16</v>
      </c>
      <c r="F15" s="39" t="s">
        <v>16</v>
      </c>
      <c r="G15" s="39" t="s">
        <v>16</v>
      </c>
      <c r="H15" s="39" t="s">
        <v>16</v>
      </c>
      <c r="I15" s="39" t="s">
        <v>16</v>
      </c>
    </row>
    <row r="16" spans="1:9" x14ac:dyDescent="0.2">
      <c r="A16" s="10">
        <v>2002</v>
      </c>
      <c r="B16" s="39" t="s">
        <v>21</v>
      </c>
      <c r="C16" s="39" t="s">
        <v>21</v>
      </c>
      <c r="D16" s="39" t="s">
        <v>16</v>
      </c>
      <c r="E16" s="39" t="s">
        <v>16</v>
      </c>
      <c r="F16" s="39" t="s">
        <v>16</v>
      </c>
      <c r="G16" s="39" t="s">
        <v>16</v>
      </c>
      <c r="H16" s="39" t="s">
        <v>16</v>
      </c>
      <c r="I16" s="39" t="s">
        <v>16</v>
      </c>
    </row>
    <row r="17" spans="1:9" ht="25.5" customHeight="1" x14ac:dyDescent="0.2">
      <c r="A17" s="38">
        <v>2003</v>
      </c>
      <c r="B17" s="41" t="s">
        <v>22</v>
      </c>
      <c r="C17" s="43" t="s">
        <v>38</v>
      </c>
      <c r="D17" s="39" t="s">
        <v>16</v>
      </c>
      <c r="E17" s="39" t="s">
        <v>16</v>
      </c>
      <c r="F17" s="39" t="s">
        <v>16</v>
      </c>
      <c r="G17" s="39" t="s">
        <v>16</v>
      </c>
      <c r="H17" s="39" t="s">
        <v>16</v>
      </c>
      <c r="I17" s="39" t="s">
        <v>16</v>
      </c>
    </row>
    <row r="18" spans="1:9" x14ac:dyDescent="0.2">
      <c r="A18" s="10">
        <v>2004</v>
      </c>
      <c r="B18" s="39" t="s">
        <v>23</v>
      </c>
      <c r="C18" s="39" t="s">
        <v>24</v>
      </c>
      <c r="D18" s="39" t="s">
        <v>16</v>
      </c>
      <c r="E18" s="39" t="s">
        <v>16</v>
      </c>
      <c r="F18" s="39" t="s">
        <v>16</v>
      </c>
      <c r="G18" s="39" t="s">
        <v>16</v>
      </c>
      <c r="H18" s="39" t="s">
        <v>16</v>
      </c>
      <c r="I18" s="39" t="s">
        <v>16</v>
      </c>
    </row>
    <row r="19" spans="1:9" ht="12.75" customHeight="1" x14ac:dyDescent="0.2">
      <c r="A19" s="10">
        <v>2005</v>
      </c>
      <c r="B19" s="39" t="s">
        <v>25</v>
      </c>
      <c r="C19" s="39" t="s">
        <v>26</v>
      </c>
      <c r="D19" s="39" t="s">
        <v>27</v>
      </c>
      <c r="E19" s="41" t="s">
        <v>16</v>
      </c>
      <c r="F19" s="191" t="s">
        <v>48</v>
      </c>
      <c r="G19" s="191" t="s">
        <v>66</v>
      </c>
      <c r="H19" s="51" t="s">
        <v>16</v>
      </c>
      <c r="I19" s="51" t="s">
        <v>16</v>
      </c>
    </row>
    <row r="20" spans="1:9" ht="26.25" customHeight="1" x14ac:dyDescent="0.2">
      <c r="A20" s="38">
        <v>2006</v>
      </c>
      <c r="B20" s="41" t="s">
        <v>28</v>
      </c>
      <c r="C20" s="41" t="s">
        <v>29</v>
      </c>
      <c r="D20" s="43" t="s">
        <v>37</v>
      </c>
      <c r="E20" s="191" t="s">
        <v>47</v>
      </c>
      <c r="F20" s="192"/>
      <c r="G20" s="192"/>
      <c r="H20" s="194" t="s">
        <v>69</v>
      </c>
      <c r="I20" s="53" t="s">
        <v>16</v>
      </c>
    </row>
    <row r="21" spans="1:9" ht="24" customHeight="1" x14ac:dyDescent="0.2">
      <c r="A21" s="38">
        <v>2007</v>
      </c>
      <c r="B21" s="43" t="s">
        <v>36</v>
      </c>
      <c r="C21" s="44" t="s">
        <v>30</v>
      </c>
      <c r="D21" s="44" t="s">
        <v>31</v>
      </c>
      <c r="E21" s="192"/>
      <c r="F21" s="192"/>
      <c r="G21" s="192"/>
      <c r="H21" s="195"/>
      <c r="I21" s="186" t="s">
        <v>70</v>
      </c>
    </row>
    <row r="22" spans="1:9" x14ac:dyDescent="0.2">
      <c r="A22" s="10">
        <v>2008</v>
      </c>
      <c r="B22" s="39" t="s">
        <v>32</v>
      </c>
      <c r="C22" s="39" t="s">
        <v>33</v>
      </c>
      <c r="D22" s="39" t="s">
        <v>34</v>
      </c>
      <c r="E22" s="192"/>
      <c r="F22" s="192"/>
      <c r="G22" s="192"/>
      <c r="H22" s="195"/>
      <c r="I22" s="187"/>
    </row>
    <row r="23" spans="1:9" ht="19.5" customHeight="1" x14ac:dyDescent="0.2">
      <c r="A23" s="38">
        <v>2009</v>
      </c>
      <c r="B23" s="189" t="s">
        <v>71</v>
      </c>
      <c r="C23" s="190"/>
      <c r="D23" s="41" t="s">
        <v>35</v>
      </c>
      <c r="E23" s="192"/>
      <c r="F23" s="192"/>
      <c r="G23" s="192"/>
      <c r="H23" s="195"/>
      <c r="I23" s="187"/>
    </row>
    <row r="24" spans="1:9" ht="19.5" customHeight="1" x14ac:dyDescent="0.2">
      <c r="A24" s="38">
        <v>2010</v>
      </c>
      <c r="B24" s="189" t="s">
        <v>72</v>
      </c>
      <c r="C24" s="190"/>
      <c r="D24" s="41" t="s">
        <v>73</v>
      </c>
      <c r="E24" s="193"/>
      <c r="F24" s="193"/>
      <c r="G24" s="192"/>
      <c r="H24" s="195"/>
      <c r="I24" s="187"/>
    </row>
    <row r="25" spans="1:9" ht="19.5" customHeight="1" x14ac:dyDescent="0.2">
      <c r="A25" s="38">
        <v>2011</v>
      </c>
      <c r="B25" s="189" t="s">
        <v>75</v>
      </c>
      <c r="C25" s="190"/>
      <c r="D25" s="41" t="s">
        <v>76</v>
      </c>
      <c r="E25" s="157" t="s">
        <v>123</v>
      </c>
      <c r="F25" s="159" t="s">
        <v>77</v>
      </c>
      <c r="G25" s="192"/>
      <c r="H25" s="195"/>
      <c r="I25" s="187"/>
    </row>
    <row r="26" spans="1:9" ht="19.5" customHeight="1" x14ac:dyDescent="0.2">
      <c r="A26" s="38">
        <v>2012</v>
      </c>
      <c r="B26" s="189" t="s">
        <v>85</v>
      </c>
      <c r="C26" s="190"/>
      <c r="D26" s="41" t="s">
        <v>87</v>
      </c>
      <c r="E26" s="157" t="s">
        <v>89</v>
      </c>
      <c r="F26" s="159" t="s">
        <v>88</v>
      </c>
      <c r="G26" s="157" t="s">
        <v>86</v>
      </c>
      <c r="H26" s="196"/>
      <c r="I26" s="187"/>
    </row>
    <row r="27" spans="1:9" ht="23.25" customHeight="1" thickBot="1" x14ac:dyDescent="0.25">
      <c r="A27" s="76">
        <v>2013</v>
      </c>
      <c r="B27" s="183" t="s">
        <v>117</v>
      </c>
      <c r="C27" s="184"/>
      <c r="D27" s="75" t="s">
        <v>118</v>
      </c>
      <c r="E27" s="90" t="s">
        <v>119</v>
      </c>
      <c r="F27" s="160" t="s">
        <v>120</v>
      </c>
      <c r="G27" s="90" t="s">
        <v>121</v>
      </c>
      <c r="H27" s="90" t="s">
        <v>122</v>
      </c>
      <c r="I27" s="188"/>
    </row>
    <row r="28" spans="1:9" ht="14.25" customHeight="1" thickTop="1" x14ac:dyDescent="0.2">
      <c r="A28" s="28"/>
      <c r="B28" s="28"/>
      <c r="C28" s="28"/>
      <c r="D28" s="28"/>
      <c r="I28" s="52"/>
    </row>
    <row r="29" spans="1:9" x14ac:dyDescent="0.2">
      <c r="A29" s="109" t="s">
        <v>46</v>
      </c>
      <c r="B29" s="28"/>
      <c r="C29" s="28"/>
      <c r="D29" s="28"/>
      <c r="I29" s="52"/>
    </row>
    <row r="30" spans="1:9" ht="5.25" customHeight="1" x14ac:dyDescent="0.2">
      <c r="A30" s="113"/>
      <c r="B30" s="28"/>
      <c r="C30" s="28"/>
      <c r="D30" s="28"/>
      <c r="I30" s="52"/>
    </row>
    <row r="31" spans="1:9" x14ac:dyDescent="0.2">
      <c r="A31" s="112" t="s">
        <v>52</v>
      </c>
      <c r="B31" s="28"/>
      <c r="C31" s="28"/>
      <c r="D31" s="28"/>
      <c r="I31" s="52"/>
    </row>
    <row r="32" spans="1:9" x14ac:dyDescent="0.2">
      <c r="A32" s="113" t="s">
        <v>65</v>
      </c>
    </row>
    <row r="33" spans="1:9" x14ac:dyDescent="0.2">
      <c r="A33" s="137"/>
    </row>
    <row r="34" spans="1:9" x14ac:dyDescent="0.2">
      <c r="A34" s="28"/>
      <c r="H34" s="185"/>
      <c r="I34" s="185"/>
    </row>
    <row r="35" spans="1:9" x14ac:dyDescent="0.2">
      <c r="A35" s="28"/>
      <c r="H35" s="185"/>
      <c r="I35" s="185"/>
    </row>
    <row r="36" spans="1:9" x14ac:dyDescent="0.2">
      <c r="H36" s="185"/>
      <c r="I36" s="185"/>
    </row>
    <row r="37" spans="1:9" x14ac:dyDescent="0.2">
      <c r="H37" s="185"/>
      <c r="I37" s="185"/>
    </row>
    <row r="38" spans="1:9" x14ac:dyDescent="0.2">
      <c r="H38" s="185"/>
      <c r="I38" s="185"/>
    </row>
  </sheetData>
  <sheetProtection algorithmName="SHA-512" hashValue="7GwYFkoLMRiqRue/6CXd+uywtfJLTh+EieJxIvDXGDI/kypriiUOJgI36tvfX8a13Z2PAyCLRpmBfSUOvYxD3Q==" saltValue="HxuAbLfQ6lFGp9qLsB0yGw==" spinCount="100000" sheet="1" objects="1" scenarios="1"/>
  <mergeCells count="13">
    <mergeCell ref="B8:C8"/>
    <mergeCell ref="B27:C27"/>
    <mergeCell ref="H34:H38"/>
    <mergeCell ref="I34:I38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31" bestFit="1" customWidth="1"/>
    <col min="2" max="2" width="33.5703125" style="31" customWidth="1"/>
    <col min="3" max="3" width="66.5703125" style="31" customWidth="1"/>
    <col min="4" max="4" width="6.7109375" style="31" customWidth="1"/>
    <col min="5" max="16384" width="11.42578125" style="31"/>
  </cols>
  <sheetData>
    <row r="1" spans="1:5" x14ac:dyDescent="0.2">
      <c r="A1" s="146"/>
      <c r="B1" s="146"/>
      <c r="C1" s="146"/>
      <c r="D1" s="50"/>
    </row>
    <row r="2" spans="1:5" ht="18" x14ac:dyDescent="0.25">
      <c r="A2" s="101" t="s">
        <v>92</v>
      </c>
      <c r="B2" s="99"/>
      <c r="C2" s="146"/>
    </row>
    <row r="3" spans="1:5" ht="14.25" x14ac:dyDescent="0.2">
      <c r="A3" s="100" t="s">
        <v>95</v>
      </c>
      <c r="B3" s="100" t="s">
        <v>96</v>
      </c>
      <c r="C3" s="146"/>
    </row>
    <row r="4" spans="1:5" ht="14.25" x14ac:dyDescent="0.2">
      <c r="A4" s="99"/>
      <c r="B4" s="99"/>
      <c r="C4" s="146"/>
    </row>
    <row r="5" spans="1:5" ht="14.25" x14ac:dyDescent="0.2">
      <c r="A5" s="99"/>
      <c r="B5" s="99"/>
      <c r="C5" s="146"/>
    </row>
    <row r="6" spans="1:5" ht="14.25" x14ac:dyDescent="0.2">
      <c r="A6" s="99"/>
      <c r="B6" s="99"/>
      <c r="C6" s="146"/>
    </row>
    <row r="7" spans="1:5" ht="14.25" x14ac:dyDescent="0.2">
      <c r="A7" s="99"/>
      <c r="B7" s="99"/>
      <c r="C7" s="146"/>
    </row>
    <row r="8" spans="1:5" x14ac:dyDescent="0.2">
      <c r="A8" s="161" t="str">
        <f>Resumen!B8</f>
        <v xml:space="preserve">      Fecha de publicación: abril de 2014</v>
      </c>
      <c r="B8" s="161"/>
      <c r="C8" s="146"/>
    </row>
    <row r="9" spans="1:5" x14ac:dyDescent="0.2">
      <c r="A9" s="146"/>
      <c r="B9" s="146"/>
      <c r="C9" s="146"/>
    </row>
    <row r="10" spans="1:5" x14ac:dyDescent="0.2">
      <c r="A10" s="146"/>
      <c r="B10" s="146"/>
      <c r="C10" s="146"/>
    </row>
    <row r="11" spans="1:5" ht="13.5" thickBot="1" x14ac:dyDescent="0.25">
      <c r="A11" s="145"/>
      <c r="B11" s="141"/>
      <c r="C11" s="145"/>
      <c r="D11" s="32"/>
      <c r="E11" s="32"/>
    </row>
    <row r="12" spans="1:5" ht="14.25" thickTop="1" thickBot="1" x14ac:dyDescent="0.25">
      <c r="A12" s="147" t="s">
        <v>10</v>
      </c>
      <c r="B12" s="147" t="s">
        <v>61</v>
      </c>
      <c r="C12" s="147" t="s">
        <v>42</v>
      </c>
    </row>
    <row r="13" spans="1:5" ht="44.25" customHeight="1" thickTop="1" x14ac:dyDescent="0.2">
      <c r="A13" s="45" t="s">
        <v>56</v>
      </c>
      <c r="B13" s="33" t="s">
        <v>1</v>
      </c>
      <c r="C13" s="34" t="s">
        <v>41</v>
      </c>
    </row>
    <row r="14" spans="1:5" ht="44.25" customHeight="1" x14ac:dyDescent="0.2">
      <c r="A14" s="46" t="s">
        <v>57</v>
      </c>
      <c r="B14" s="35" t="s">
        <v>59</v>
      </c>
      <c r="C14" s="35" t="s">
        <v>40</v>
      </c>
    </row>
    <row r="15" spans="1:5" ht="44.25" customHeight="1" thickBot="1" x14ac:dyDescent="0.25">
      <c r="A15" s="47" t="s">
        <v>58</v>
      </c>
      <c r="B15" s="36" t="s">
        <v>60</v>
      </c>
      <c r="C15" s="36" t="s">
        <v>44</v>
      </c>
    </row>
    <row r="16" spans="1:5" ht="13.5" thickTop="1" x14ac:dyDescent="0.2"/>
    <row r="17" spans="1:3" x14ac:dyDescent="0.2">
      <c r="A17" s="37"/>
    </row>
    <row r="18" spans="1:3" ht="5.25" customHeight="1" x14ac:dyDescent="0.2">
      <c r="A18" s="28"/>
    </row>
    <row r="19" spans="1:3" x14ac:dyDescent="0.2">
      <c r="A19" s="86"/>
      <c r="C19" s="50"/>
    </row>
  </sheetData>
  <sheetProtection algorithmName="SHA-512" hashValue="9UAYEG5wt1pc3txfQNOioPUMi/pcxD6PXm2YwvXnlVFDnP6id9OOpm8mQK2BsJzMjTVS/zGRL5NqJ/TjK6RpgA==" saltValue="0vnwLPTBH0lwKueYcgNqHw==" spinCount="100000" sheet="1" objects="1" scenarios="1"/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2:14" ht="18" x14ac:dyDescent="0.25">
      <c r="B2" s="101" t="s">
        <v>92</v>
      </c>
      <c r="C2" s="9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2:14" ht="14.25" x14ac:dyDescent="0.2">
      <c r="B3" s="151" t="s">
        <v>98</v>
      </c>
      <c r="C3" s="150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4" ht="14.25" x14ac:dyDescent="0.2">
      <c r="B4" s="99"/>
      <c r="C4" s="9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4.25" x14ac:dyDescent="0.2">
      <c r="B5" s="99"/>
      <c r="C5" s="9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2:14" ht="14.25" x14ac:dyDescent="0.2">
      <c r="B6" s="99"/>
      <c r="C6" s="9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2:14" ht="14.25" x14ac:dyDescent="0.2">
      <c r="B7" s="99"/>
      <c r="C7" s="9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2:14" x14ac:dyDescent="0.2">
      <c r="B8" s="152" t="s">
        <v>124</v>
      </c>
      <c r="C8" s="152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4" x14ac:dyDescent="0.2"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2:14" x14ac:dyDescent="0.2"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2:14" x14ac:dyDescent="0.2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abril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Resumen</vt:lpstr>
      <vt:lpstr>Resoluciones</vt:lpstr>
      <vt:lpstr>Definiciones</vt:lpstr>
      <vt:lpstr>Gráfico1</vt:lpstr>
      <vt:lpstr>Gráfico2</vt:lpstr>
      <vt:lpstr>Gráfico3</vt:lpstr>
      <vt:lpstr>Gráfico4</vt:lpstr>
      <vt:lpstr>Gráfico5</vt:lpstr>
      <vt:lpstr>Gráfico6</vt:lpstr>
      <vt:lpstr>1.Abonados</vt:lpstr>
      <vt:lpstr>Gráfico1 TPP</vt:lpstr>
      <vt:lpstr>Gráfico2 TTP</vt:lpstr>
      <vt:lpstr>Gráfico3 TPP</vt:lpstr>
      <vt:lpstr>Gráfico4 TPP</vt:lpstr>
      <vt:lpstr>Gráfico5 TPP</vt:lpstr>
      <vt:lpstr>Gráfico6 TPP</vt:lpstr>
      <vt:lpstr>2.TelPubpre</vt:lpstr>
      <vt:lpstr>Gráfico1 CPR</vt:lpstr>
      <vt:lpstr>Gráfico2 CPR</vt:lpstr>
      <vt:lpstr>Gráfico3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2014-05-21T17:13:53Z</dcterms:modified>
</cp:coreProperties>
</file>