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08. AGOSTO_2014\"/>
    </mc:Choice>
  </mc:AlternateContent>
  <bookViews>
    <workbookView xWindow="0" yWindow="840" windowWidth="19200" windowHeight="10755" tabRatio="707"/>
  </bookViews>
  <sheets>
    <sheet name="Inicio" sheetId="48" r:id="rId1"/>
    <sheet name="2-PTFN" sheetId="35" r:id="rId2"/>
    <sheet name="3-Fijo" sheetId="33" r:id="rId3"/>
    <sheet name="4-Fijo (CA)" sheetId="53" r:id="rId4"/>
    <sheet name="5-RI" sheetId="61" r:id="rId5"/>
    <sheet name="Gráfico1" sheetId="54" r:id="rId6"/>
    <sheet name="Gráfico2" sheetId="55" r:id="rId7"/>
    <sheet name="Gráfico3" sheetId="62" r:id="rId8"/>
    <sheet name="Gráfico4" sheetId="63" r:id="rId9"/>
  </sheets>
  <definedNames>
    <definedName name="_xlnm.Print_Area" localSheetId="2">'3-Fijo'!$A$11:$L$72</definedName>
    <definedName name="_xlnm.Print_Titles" localSheetId="2">'3-Fijo'!$13:$13</definedName>
  </definedNames>
  <calcPr calcId="152511"/>
</workbook>
</file>

<file path=xl/calcChain.xml><?xml version="1.0" encoding="utf-8"?>
<calcChain xmlns="http://schemas.openxmlformats.org/spreadsheetml/2006/main">
  <c r="D14" i="35" l="1"/>
  <c r="B8" i="63" l="1"/>
  <c r="B8" i="62"/>
  <c r="L51" i="61"/>
  <c r="L50" i="61"/>
  <c r="L49" i="61"/>
  <c r="L48" i="61"/>
  <c r="L47" i="61"/>
  <c r="L46" i="61"/>
  <c r="L45" i="61"/>
  <c r="L44" i="61"/>
  <c r="L43" i="61"/>
  <c r="L42" i="61"/>
  <c r="L41" i="61"/>
  <c r="L40" i="61"/>
  <c r="L39" i="61"/>
  <c r="L38" i="61"/>
  <c r="L37" i="61"/>
  <c r="L36" i="61"/>
  <c r="L35" i="61"/>
  <c r="I31" i="61"/>
  <c r="I30" i="61"/>
  <c r="I29" i="61"/>
  <c r="I28" i="61"/>
  <c r="I27" i="61"/>
  <c r="I26" i="61"/>
  <c r="I25" i="61"/>
  <c r="I24" i="61"/>
  <c r="I23" i="61"/>
  <c r="I22" i="61"/>
  <c r="I21" i="61"/>
  <c r="I20" i="61"/>
  <c r="I19" i="61"/>
  <c r="I18" i="61"/>
  <c r="I17" i="61"/>
  <c r="I16" i="61"/>
  <c r="I15" i="61"/>
  <c r="I101" i="53" l="1"/>
  <c r="I78" i="53"/>
  <c r="I54" i="53"/>
  <c r="I31" i="53"/>
  <c r="K56" i="33"/>
  <c r="J56" i="33"/>
  <c r="H56" i="33"/>
  <c r="G56" i="33"/>
  <c r="F56" i="33"/>
  <c r="D56" i="33"/>
  <c r="B56" i="33"/>
  <c r="K55" i="33"/>
  <c r="J55" i="33"/>
  <c r="H55" i="33"/>
  <c r="G55" i="33"/>
  <c r="F55" i="33"/>
  <c r="D55" i="33"/>
  <c r="B55" i="33"/>
  <c r="L31" i="33"/>
  <c r="I30" i="53" l="1"/>
  <c r="I100" i="53" l="1"/>
  <c r="I77" i="53"/>
  <c r="I53" i="53"/>
  <c r="K54" i="33"/>
  <c r="J54" i="33"/>
  <c r="H54" i="33"/>
  <c r="G54" i="33"/>
  <c r="F54" i="33"/>
  <c r="D54" i="33"/>
  <c r="B54" i="33"/>
  <c r="L30" i="33"/>
  <c r="L29" i="33" l="1"/>
  <c r="K53" i="33"/>
  <c r="J53" i="33"/>
  <c r="H53" i="33"/>
  <c r="G53" i="33"/>
  <c r="F53" i="33"/>
  <c r="D53" i="33"/>
  <c r="B53" i="33"/>
  <c r="I99" i="53"/>
  <c r="I76" i="53"/>
  <c r="I52" i="53"/>
  <c r="I29" i="53"/>
  <c r="I98" i="53" l="1"/>
  <c r="I75" i="53"/>
  <c r="I28" i="53"/>
  <c r="I51" i="53"/>
  <c r="K52" i="33"/>
  <c r="J52" i="33"/>
  <c r="H52" i="33"/>
  <c r="G52" i="33"/>
  <c r="F52" i="33"/>
  <c r="D52" i="33"/>
  <c r="B52" i="33"/>
  <c r="L28" i="33"/>
  <c r="I97" i="53" l="1"/>
  <c r="I74" i="53"/>
  <c r="I50" i="53"/>
  <c r="I27" i="53"/>
  <c r="K51" i="33" l="1"/>
  <c r="J51" i="33"/>
  <c r="H51" i="33"/>
  <c r="G51" i="33"/>
  <c r="F51" i="33"/>
  <c r="D51" i="33"/>
  <c r="B51" i="33"/>
  <c r="L27" i="33"/>
  <c r="K50" i="33" l="1"/>
  <c r="J50" i="33"/>
  <c r="H50" i="33"/>
  <c r="G50" i="33"/>
  <c r="F50" i="33"/>
  <c r="D50" i="33"/>
  <c r="B50" i="33"/>
  <c r="I96" i="53" l="1"/>
  <c r="I73" i="53"/>
  <c r="I26" i="53"/>
  <c r="I49" i="53"/>
  <c r="L26" i="33"/>
  <c r="I95" i="53" l="1"/>
  <c r="I72" i="53"/>
  <c r="I48" i="53"/>
  <c r="I25" i="53"/>
  <c r="K49" i="33"/>
  <c r="J49" i="33"/>
  <c r="H49" i="33"/>
  <c r="G49" i="33"/>
  <c r="F49" i="33"/>
  <c r="D49" i="33"/>
  <c r="B49" i="33"/>
  <c r="L25" i="33"/>
  <c r="I93" i="53" l="1"/>
  <c r="I94" i="53"/>
  <c r="I91" i="53"/>
  <c r="I92" i="53"/>
  <c r="I68" i="53"/>
  <c r="I69" i="53"/>
  <c r="I70" i="53"/>
  <c r="I71" i="53"/>
  <c r="I102" i="53"/>
  <c r="I79" i="53"/>
  <c r="I55" i="53"/>
  <c r="L24" i="33"/>
  <c r="L23" i="33"/>
  <c r="L22" i="33"/>
  <c r="L21" i="33"/>
  <c r="L20" i="33"/>
  <c r="L19" i="33"/>
  <c r="L18" i="33"/>
  <c r="L17" i="33"/>
  <c r="L16" i="33"/>
  <c r="L15" i="33"/>
  <c r="L14" i="33"/>
  <c r="L32" i="33"/>
  <c r="D13" i="35" l="1"/>
  <c r="L94" i="33"/>
  <c r="L50" i="33" s="1"/>
  <c r="L95" i="33"/>
  <c r="L51" i="33" s="1"/>
  <c r="L96" i="33"/>
  <c r="L52" i="33" s="1"/>
  <c r="L97" i="33"/>
  <c r="L53" i="33" s="1"/>
  <c r="L98" i="33"/>
  <c r="L54" i="33" s="1"/>
  <c r="L99" i="33"/>
  <c r="L55" i="33" s="1"/>
  <c r="L100" i="33"/>
  <c r="L101" i="33"/>
  <c r="L56" i="33" s="1"/>
  <c r="L102" i="33"/>
  <c r="L103" i="33"/>
  <c r="L104" i="33"/>
  <c r="L105" i="33"/>
  <c r="L106" i="33"/>
  <c r="I32" i="53" l="1"/>
  <c r="C13" i="35" l="1"/>
  <c r="K48" i="33" l="1"/>
  <c r="J48" i="33"/>
  <c r="H48" i="33"/>
  <c r="G48" i="33"/>
  <c r="F48" i="33"/>
  <c r="D48" i="33"/>
  <c r="B48" i="33"/>
  <c r="I47" i="53" l="1"/>
  <c r="I24" i="53"/>
  <c r="K47" i="33" l="1"/>
  <c r="J47" i="33"/>
  <c r="I47" i="33"/>
  <c r="H47" i="33"/>
  <c r="G47" i="33"/>
  <c r="F47" i="33"/>
  <c r="D47" i="33"/>
  <c r="B47" i="33"/>
  <c r="I46" i="53"/>
  <c r="I23" i="53"/>
  <c r="L92" i="33" l="1"/>
  <c r="L47" i="33" s="1"/>
  <c r="I38" i="53" l="1"/>
  <c r="I39" i="53"/>
  <c r="I40" i="53"/>
  <c r="I41" i="53"/>
  <c r="I42" i="53"/>
  <c r="I43" i="53"/>
  <c r="I44" i="53"/>
  <c r="I45" i="53"/>
  <c r="I37" i="53"/>
  <c r="I15" i="53" l="1"/>
  <c r="I16" i="53"/>
  <c r="I17" i="53"/>
  <c r="I18" i="53"/>
  <c r="I19" i="53"/>
  <c r="I20" i="53"/>
  <c r="I21" i="53"/>
  <c r="I22" i="53"/>
  <c r="I14" i="53"/>
  <c r="K46" i="33" l="1"/>
  <c r="J46" i="33"/>
  <c r="I46" i="33"/>
  <c r="H46" i="33"/>
  <c r="G46" i="33"/>
  <c r="F46" i="33"/>
  <c r="D46" i="33"/>
  <c r="B46" i="33"/>
  <c r="L91" i="33" l="1"/>
  <c r="L46" i="33" s="1"/>
  <c r="E45" i="33" l="1"/>
  <c r="E44" i="33"/>
  <c r="E43" i="33"/>
  <c r="E42" i="33"/>
  <c r="E41" i="33"/>
  <c r="E18" i="35"/>
  <c r="F45" i="33"/>
  <c r="K45" i="33"/>
  <c r="J45" i="33"/>
  <c r="I45" i="33"/>
  <c r="H45" i="33"/>
  <c r="G45" i="33"/>
  <c r="D45" i="33"/>
  <c r="B45" i="33"/>
  <c r="L90" i="33"/>
  <c r="B60" i="35"/>
  <c r="L89" i="33"/>
  <c r="E22" i="35"/>
  <c r="E23" i="35"/>
  <c r="B44" i="33"/>
  <c r="B43" i="33"/>
  <c r="K44" i="33"/>
  <c r="J44" i="33"/>
  <c r="I44" i="33"/>
  <c r="H44" i="33"/>
  <c r="G44" i="33"/>
  <c r="F44" i="33"/>
  <c r="D44" i="33"/>
  <c r="L88" i="33"/>
  <c r="K43" i="33"/>
  <c r="J43" i="33"/>
  <c r="I43" i="33"/>
  <c r="H43" i="33"/>
  <c r="G43" i="33"/>
  <c r="F43" i="33"/>
  <c r="D43" i="33"/>
  <c r="L87" i="33"/>
  <c r="C62" i="35"/>
  <c r="C63" i="35"/>
  <c r="B59" i="35"/>
  <c r="C14" i="35"/>
  <c r="D65" i="35" s="1"/>
  <c r="C15" i="35"/>
  <c r="E68" i="35" s="1"/>
  <c r="D15" i="35"/>
  <c r="E69" i="35" s="1"/>
  <c r="L86" i="33"/>
  <c r="L85" i="33"/>
  <c r="L84" i="33"/>
  <c r="L93" i="33"/>
  <c r="E26" i="35"/>
  <c r="E25" i="35"/>
  <c r="E24" i="35"/>
  <c r="E21" i="35"/>
  <c r="E20" i="35"/>
  <c r="E19" i="35"/>
  <c r="E17" i="35"/>
  <c r="E16" i="35"/>
  <c r="I41" i="33"/>
  <c r="K42" i="33"/>
  <c r="J42" i="33"/>
  <c r="I42" i="33"/>
  <c r="H41" i="33"/>
  <c r="G41" i="33"/>
  <c r="H42" i="33"/>
  <c r="G42" i="33"/>
  <c r="F42" i="33"/>
  <c r="F41" i="33"/>
  <c r="F40" i="33"/>
  <c r="F39" i="33"/>
  <c r="D42" i="33"/>
  <c r="D41" i="33"/>
  <c r="D40" i="33"/>
  <c r="D39" i="33"/>
  <c r="D38" i="33"/>
  <c r="C42" i="33"/>
  <c r="C41" i="33"/>
  <c r="C40" i="33"/>
  <c r="C39" i="33"/>
  <c r="C38" i="33"/>
  <c r="B42" i="33"/>
  <c r="B41" i="33"/>
  <c r="B40" i="33"/>
  <c r="B39" i="33"/>
  <c r="B38" i="33"/>
  <c r="L48" i="33" l="1"/>
  <c r="L49" i="33"/>
  <c r="L44" i="33"/>
  <c r="C64" i="35"/>
  <c r="L42" i="33"/>
  <c r="L39" i="33"/>
  <c r="L43" i="33"/>
  <c r="L40" i="33"/>
  <c r="L38" i="33"/>
  <c r="B61" i="35"/>
  <c r="E15" i="35"/>
  <c r="E13" i="35"/>
  <c r="E70" i="35"/>
  <c r="L45" i="33"/>
  <c r="L41" i="33"/>
  <c r="E14" i="35"/>
  <c r="D66" i="35" l="1"/>
  <c r="D67" i="35" s="1"/>
</calcChain>
</file>

<file path=xl/sharedStrings.xml><?xml version="1.0" encoding="utf-8"?>
<sst xmlns="http://schemas.openxmlformats.org/spreadsheetml/2006/main" count="333" uniqueCount="107">
  <si>
    <t>MES</t>
  </si>
  <si>
    <t>CONECEL S.A.</t>
  </si>
  <si>
    <t>OTECEL S.A.</t>
  </si>
  <si>
    <t>TOTAL</t>
  </si>
  <si>
    <t>Etapa</t>
  </si>
  <si>
    <t>*</t>
  </si>
  <si>
    <t>Recurso Numérico Asignado</t>
  </si>
  <si>
    <t>Números Geográficos</t>
  </si>
  <si>
    <t>Números No Geográficos Red Inteligente</t>
  </si>
  <si>
    <t>3 códigos de acceso con 1'000.000 números cada uno</t>
  </si>
  <si>
    <t>97 números para cada operador</t>
  </si>
  <si>
    <t>Números para Servicios Especiales de Abonado 1XY</t>
  </si>
  <si>
    <t>Tipo de Numeración</t>
  </si>
  <si>
    <t>Relación Porcentual *</t>
  </si>
  <si>
    <t>OPERADOR</t>
  </si>
  <si>
    <t>AÑO 2005</t>
  </si>
  <si>
    <t>AÑO 2006</t>
  </si>
  <si>
    <t>AÑO 2007</t>
  </si>
  <si>
    <t>AÑO 2008</t>
  </si>
  <si>
    <t>TOTALES</t>
  </si>
  <si>
    <t>Recurso Numérico Asignado 1700</t>
  </si>
  <si>
    <t>Recurso Numérico Asignado 1800</t>
  </si>
  <si>
    <t>LINKOTEL S.A.</t>
  </si>
  <si>
    <t>SETEL S.A.</t>
  </si>
  <si>
    <t xml:space="preserve">TOTALES </t>
  </si>
  <si>
    <t>Linkotel S.A.</t>
  </si>
  <si>
    <t>Setel S.A.</t>
  </si>
  <si>
    <t>Ecuadortelecom S.A.</t>
  </si>
  <si>
    <t>Conecel S.A.</t>
  </si>
  <si>
    <t>Otecel S.A.</t>
  </si>
  <si>
    <t>Ecuador 
Telecom S.A.</t>
  </si>
  <si>
    <t>Global
Net S.A.</t>
  </si>
  <si>
    <t>Números Geográficos Fijos Totales</t>
  </si>
  <si>
    <t>Números Geográficos Fijos Asignados</t>
  </si>
  <si>
    <t>Números Geográficos Fijos Libres</t>
  </si>
  <si>
    <t>Números No Geográficos Móviles Totales</t>
  </si>
  <si>
    <t>Números No Geográficos Móviles Asignados</t>
  </si>
  <si>
    <t>Números No Geográficos Móviles Libres</t>
  </si>
  <si>
    <t>Números No Geográficos Red Inteligente Totales</t>
  </si>
  <si>
    <t>Números No Geográficos Red Inteligente Asignados</t>
  </si>
  <si>
    <t>Números No Geográficos Red Inteligente Libres</t>
  </si>
  <si>
    <t>Números 1XY Totales</t>
  </si>
  <si>
    <t>Números 1XY Asignados</t>
  </si>
  <si>
    <t>Números 1XYInteligente Libres</t>
  </si>
  <si>
    <t>1. Situación actual de la distribución del Recurso Numérico</t>
  </si>
  <si>
    <t xml:space="preserve">A continuación se presenta información relacionada con el Recurso Numérico utilizado y asignado por la SENATEL, a los distintos operadores de Telefonía Fija. </t>
  </si>
  <si>
    <t>El Recurso Numérico del Plan Técnico Fundamental de Numeración, es aquel recurso correspondiente a los números geográficos (fijos), números no geográficos móviles, números no geográficos de Red Inteligente, números especiales de abonado (1XY), número de servicios, etc.</t>
  </si>
  <si>
    <t>El Recurso Utilizado corresponde a la cantidad de números que la Senatel ha asignado a los operadores  y la cantidad de números que éstos han utilizado con respecto a lo asignado por la SENATEL.</t>
  </si>
  <si>
    <t>Notas:</t>
  </si>
  <si>
    <t>1.  Relación Porcentual: dado por la división entre la cantidad de números asignados sobre la cantidad de números disponibles</t>
  </si>
  <si>
    <t>Grupo 
Coripar S.A.</t>
  </si>
  <si>
    <t>1. Recurso Numérico Asignado: corresponde a la cantidad de números asignados por la SENATEL a las empresas de Telefonía Fija</t>
  </si>
  <si>
    <t>Disponibilidad Máxima
(números)</t>
  </si>
  <si>
    <t>Recurso Numérico Asignado 
(números)</t>
  </si>
  <si>
    <t>2. Recurso Numérico Geográfico Fijo</t>
  </si>
  <si>
    <t>La planificación del uso del recurso numérico permite preveer la futura demanda del recurso numérico requerido para ofrecer los distintos servicios.</t>
  </si>
  <si>
    <t>Relación Porcentual (Líneas Principales / Recurso Numérico Asignado)</t>
  </si>
  <si>
    <t>AÑO 2009</t>
  </si>
  <si>
    <t>ETAPA E.P</t>
  </si>
  <si>
    <t xml:space="preserve"> </t>
  </si>
  <si>
    <t>CNT  E.P.</t>
  </si>
  <si>
    <t>CNT E.P. (Ex-Telecsa S.A.)</t>
  </si>
  <si>
    <t>AÑO 2010</t>
  </si>
  <si>
    <t>Etapa E.P. (Ex Etapatelecom S.A.)</t>
  </si>
  <si>
    <t>RECURSO NUMÉRICO DISPONIBLE</t>
  </si>
  <si>
    <t>C.A. 2</t>
  </si>
  <si>
    <t>C.A. 3</t>
  </si>
  <si>
    <t>C.A. 4</t>
  </si>
  <si>
    <t>C.A. 5</t>
  </si>
  <si>
    <t>C.A. 6</t>
  </si>
  <si>
    <t>C.A. 7</t>
  </si>
  <si>
    <t>RECURSO NUMÉRICO ASIGNADO</t>
  </si>
  <si>
    <t>RECURSO NUMÉRICO UTILIZADO</t>
  </si>
  <si>
    <t>LÍNEAS PRINCIPALES</t>
  </si>
  <si>
    <t>2. Líneas Principales: Cantidad de líneas principales instaladas que incluye líneas de abonados, líneas de telefonía pública y líneas de servicio</t>
  </si>
  <si>
    <t>3. Recurso Numérico Geográfico Fijo (código de área)</t>
  </si>
  <si>
    <t>4. Recurso Numérico No Geográfico Red Inteligente</t>
  </si>
  <si>
    <t>3. * Periodos en los cuales no se tiene registro por parte de las operadoras</t>
  </si>
  <si>
    <t>Etapa E.P.</t>
  </si>
  <si>
    <t>Etapa E.P. 
(Ex-Etapa Telecom S.A.)</t>
  </si>
  <si>
    <t>CNT E.P. 
(Ex-Andinatel)</t>
  </si>
  <si>
    <t>CNT E.P. 
(Ex-Pacifictel)</t>
  </si>
  <si>
    <t>AÑO 2011</t>
  </si>
  <si>
    <t>C.A. 8</t>
  </si>
  <si>
    <t>**</t>
  </si>
  <si>
    <t>4. ** Periodo en el cual este recurso numérico era utilizado por el Servicio Móvil Avanzado (SMA)</t>
  </si>
  <si>
    <t>8 códigos de área con 8'000.000 números cada uno</t>
  </si>
  <si>
    <t>LEVEL 3 ECUADOR LVLT S.A.</t>
  </si>
  <si>
    <t>AÑO 2012</t>
  </si>
  <si>
    <t>Grupo Coripar S.A.</t>
  </si>
  <si>
    <t xml:space="preserve">CNT E.P. </t>
  </si>
  <si>
    <t xml:space="preserve">     Servicio de Telefonía Fija</t>
  </si>
  <si>
    <t xml:space="preserve">       Plan Técnico Fundamental de Numeración - Recurso numérico</t>
  </si>
  <si>
    <t xml:space="preserve">       Plan Técnico Fundamental de Numeración - Situación Actual del Recurso numérico</t>
  </si>
  <si>
    <t xml:space="preserve">       Plan Técnico Fundamental de Numeración - Recurso Numérico Greográfico Fijo</t>
  </si>
  <si>
    <t xml:space="preserve">       Plan Técnico Fundamental de Numeración - Recurso Numérico No Greográfico Red Inteligente</t>
  </si>
  <si>
    <t xml:space="preserve">       Plan Técnico Fundamental de Numeración - Recurso Numérico </t>
  </si>
  <si>
    <t xml:space="preserve">       Plan Técnico Fundamental de Numeración - Utilización Recurso Numérico Fijo Vs. Líneas Principales </t>
  </si>
  <si>
    <t xml:space="preserve">       Plan Técnico Fundamental de Numeración - Utilización Recurso Numérico Red Inteligente 1700 </t>
  </si>
  <si>
    <t xml:space="preserve">       Números Asignados</t>
  </si>
  <si>
    <t xml:space="preserve">       Plan Técnico Fundamental de Numeración - Utilización Recurso Numérico Red Inteligente 1800 </t>
  </si>
  <si>
    <t>AÑO 2013</t>
  </si>
  <si>
    <t>LEVEL 3 
ECUADOR LVLT S.A.</t>
  </si>
  <si>
    <t>GRUPO
 CORIPAR S.A.</t>
  </si>
  <si>
    <t xml:space="preserve">      Fecha de publicación: agosto de 2014</t>
  </si>
  <si>
    <t xml:space="preserve">      Fecha de publicación:  agosto de 2014</t>
  </si>
  <si>
    <t xml:space="preserve">      Fecha de publicación: agostos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</si>
</sst>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_-[$€-2]* #,##0.00_-;\-[$€-2]* #,##0.00_-;_-[$€-2]* &quot;-&quot;??_-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u/>
      <sz val="9"/>
      <name val="Arial"/>
      <family val="2"/>
    </font>
    <font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lightGray">
        <fgColor theme="2" tint="-9.9917600024414813E-2"/>
        <bgColor theme="2" tint="-9.9948118533890809E-2"/>
      </patternFill>
    </fill>
    <fill>
      <patternFill patternType="lightGray">
        <bgColor theme="2" tint="-9.9948118533890809E-2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6" fontId="1" fillId="0" borderId="0" applyNumberFormat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330">
    <xf numFmtId="0" fontId="0" fillId="0" borderId="0" xfId="0"/>
    <xf numFmtId="0" fontId="0" fillId="2" borderId="0" xfId="1" applyFont="1" applyFill="1" applyBorder="1"/>
    <xf numFmtId="3" fontId="0" fillId="2" borderId="0" xfId="1" applyNumberFormat="1" applyFont="1" applyFill="1" applyBorder="1"/>
    <xf numFmtId="9" fontId="2" fillId="2" borderId="1" xfId="6" applyFont="1" applyFill="1" applyBorder="1"/>
    <xf numFmtId="0" fontId="4" fillId="2" borderId="0" xfId="1" applyFont="1" applyFill="1" applyBorder="1" applyAlignment="1">
      <alignment vertical="center" wrapText="1"/>
    </xf>
    <xf numFmtId="17" fontId="4" fillId="2" borderId="0" xfId="1" applyNumberFormat="1" applyFont="1" applyFill="1" applyBorder="1"/>
    <xf numFmtId="3" fontId="2" fillId="2" borderId="1" xfId="1" applyNumberFormat="1" applyFont="1" applyFill="1" applyBorder="1"/>
    <xf numFmtId="9" fontId="1" fillId="2" borderId="0" xfId="6" applyFill="1" applyBorder="1"/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horizontal="right"/>
    </xf>
    <xf numFmtId="3" fontId="2" fillId="2" borderId="1" xfId="1" applyNumberFormat="1" applyFont="1" applyFill="1" applyBorder="1" applyAlignment="1">
      <alignment horizontal="right"/>
    </xf>
    <xf numFmtId="3" fontId="2" fillId="2" borderId="0" xfId="1" applyNumberFormat="1" applyFont="1" applyFill="1" applyBorder="1"/>
    <xf numFmtId="0" fontId="6" fillId="2" borderId="0" xfId="1" applyFont="1" applyFill="1" applyBorder="1" applyAlignment="1"/>
    <xf numFmtId="9" fontId="2" fillId="2" borderId="1" xfId="6" applyFont="1" applyFill="1" applyBorder="1" applyAlignment="1">
      <alignment horizontal="right"/>
    </xf>
    <xf numFmtId="9" fontId="2" fillId="2" borderId="6" xfId="6" applyFont="1" applyFill="1" applyBorder="1"/>
    <xf numFmtId="0" fontId="0" fillId="2" borderId="0" xfId="1" applyFont="1" applyFill="1" applyAlignment="1">
      <alignment vertical="top" wrapText="1"/>
    </xf>
    <xf numFmtId="3" fontId="0" fillId="2" borderId="0" xfId="1" applyNumberFormat="1" applyFont="1" applyFill="1" applyAlignment="1">
      <alignment vertical="top" wrapText="1"/>
    </xf>
    <xf numFmtId="0" fontId="0" fillId="2" borderId="0" xfId="1" applyFont="1" applyFill="1" applyAlignment="1">
      <alignment horizontal="right" vertical="top"/>
    </xf>
    <xf numFmtId="0" fontId="0" fillId="2" borderId="0" xfId="1" applyFont="1" applyFill="1" applyBorder="1" applyAlignment="1">
      <alignment vertical="top" wrapText="1"/>
    </xf>
    <xf numFmtId="0" fontId="0" fillId="2" borderId="0" xfId="1" applyFont="1" applyFill="1" applyBorder="1" applyAlignment="1">
      <alignment horizontal="center" vertical="top" wrapText="1"/>
    </xf>
    <xf numFmtId="0" fontId="0" fillId="2" borderId="0" xfId="1" applyFont="1" applyFill="1" applyAlignment="1">
      <alignment horizontal="center" vertical="top" wrapText="1"/>
    </xf>
    <xf numFmtId="0" fontId="9" fillId="3" borderId="0" xfId="1" applyFont="1" applyFill="1" applyBorder="1" applyAlignment="1">
      <alignment wrapText="1"/>
    </xf>
    <xf numFmtId="0" fontId="9" fillId="2" borderId="0" xfId="1" applyFont="1" applyFill="1" applyBorder="1" applyAlignment="1">
      <alignment wrapText="1"/>
    </xf>
    <xf numFmtId="0" fontId="9" fillId="3" borderId="0" xfId="1" applyFont="1" applyFill="1" applyAlignment="1">
      <alignment wrapText="1"/>
    </xf>
    <xf numFmtId="0" fontId="9" fillId="2" borderId="0" xfId="1" applyFont="1" applyFill="1" applyAlignment="1">
      <alignment wrapText="1"/>
    </xf>
    <xf numFmtId="0" fontId="9" fillId="2" borderId="0" xfId="1" applyFont="1" applyFill="1" applyBorder="1" applyAlignment="1">
      <alignment horizontal="justify" vertical="top"/>
    </xf>
    <xf numFmtId="0" fontId="9" fillId="2" borderId="0" xfId="1" applyFont="1" applyFill="1" applyBorder="1" applyAlignment="1">
      <alignment horizontal="justify" vertical="center" wrapText="1"/>
    </xf>
    <xf numFmtId="0" fontId="4" fillId="2" borderId="1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justify" wrapText="1"/>
    </xf>
    <xf numFmtId="0" fontId="10" fillId="2" borderId="0" xfId="5" applyFont="1" applyFill="1" applyBorder="1" applyAlignment="1" applyProtection="1">
      <alignment vertical="center" wrapText="1"/>
    </xf>
    <xf numFmtId="0" fontId="0" fillId="2" borderId="12" xfId="1" applyFont="1" applyFill="1" applyBorder="1" applyAlignment="1">
      <alignment vertical="top" wrapText="1"/>
    </xf>
    <xf numFmtId="0" fontId="0" fillId="2" borderId="13" xfId="1" applyFont="1" applyFill="1" applyBorder="1" applyAlignment="1">
      <alignment vertical="center" wrapText="1"/>
    </xf>
    <xf numFmtId="3" fontId="2" fillId="2" borderId="5" xfId="1" applyNumberFormat="1" applyFont="1" applyFill="1" applyBorder="1" applyAlignment="1">
      <alignment vertical="center" wrapText="1"/>
    </xf>
    <xf numFmtId="0" fontId="2" fillId="2" borderId="12" xfId="1" applyFont="1" applyFill="1" applyBorder="1" applyAlignment="1">
      <alignment vertical="top" wrapText="1"/>
    </xf>
    <xf numFmtId="0" fontId="2" fillId="2" borderId="14" xfId="1" applyFont="1" applyFill="1" applyBorder="1" applyAlignment="1">
      <alignment vertical="top" wrapText="1"/>
    </xf>
    <xf numFmtId="164" fontId="0" fillId="2" borderId="4" xfId="6" applyNumberFormat="1" applyFont="1" applyFill="1" applyBorder="1" applyAlignment="1">
      <alignment vertical="center" wrapText="1"/>
    </xf>
    <xf numFmtId="1" fontId="4" fillId="2" borderId="13" xfId="1" applyNumberFormat="1" applyFont="1" applyFill="1" applyBorder="1"/>
    <xf numFmtId="165" fontId="2" fillId="2" borderId="0" xfId="1" applyNumberFormat="1" applyFont="1" applyFill="1" applyBorder="1" applyAlignment="1">
      <alignment horizontal="right"/>
    </xf>
    <xf numFmtId="3" fontId="2" fillId="2" borderId="12" xfId="1" applyNumberFormat="1" applyFont="1" applyFill="1" applyBorder="1" applyAlignment="1">
      <alignment horizontal="right"/>
    </xf>
    <xf numFmtId="1" fontId="4" fillId="2" borderId="18" xfId="1" applyNumberFormat="1" applyFont="1" applyFill="1" applyBorder="1"/>
    <xf numFmtId="0" fontId="4" fillId="2" borderId="19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9" fontId="2" fillId="2" borderId="11" xfId="6" applyFont="1" applyFill="1" applyBorder="1"/>
    <xf numFmtId="9" fontId="2" fillId="2" borderId="12" xfId="6" applyFont="1" applyFill="1" applyBorder="1"/>
    <xf numFmtId="3" fontId="0" fillId="2" borderId="17" xfId="1" applyNumberFormat="1" applyFont="1" applyFill="1" applyBorder="1" applyAlignment="1">
      <alignment vertical="center" wrapText="1"/>
    </xf>
    <xf numFmtId="3" fontId="0" fillId="2" borderId="20" xfId="1" applyNumberFormat="1" applyFont="1" applyFill="1" applyBorder="1" applyAlignment="1">
      <alignment vertical="center" wrapText="1"/>
    </xf>
    <xf numFmtId="164" fontId="0" fillId="2" borderId="16" xfId="6" applyNumberFormat="1" applyFont="1" applyFill="1" applyBorder="1" applyAlignment="1">
      <alignment vertical="center" wrapText="1"/>
    </xf>
    <xf numFmtId="3" fontId="0" fillId="2" borderId="5" xfId="1" applyNumberFormat="1" applyFont="1" applyFill="1" applyBorder="1" applyAlignment="1">
      <alignment vertical="center" wrapText="1"/>
    </xf>
    <xf numFmtId="3" fontId="0" fillId="2" borderId="9" xfId="1" applyNumberFormat="1" applyFont="1" applyFill="1" applyBorder="1" applyAlignment="1">
      <alignment vertical="center" wrapText="1"/>
    </xf>
    <xf numFmtId="3" fontId="0" fillId="2" borderId="21" xfId="1" applyNumberFormat="1" applyFont="1" applyFill="1" applyBorder="1" applyAlignment="1">
      <alignment vertical="center" wrapText="1"/>
    </xf>
    <xf numFmtId="3" fontId="0" fillId="2" borderId="15" xfId="1" applyNumberFormat="1" applyFont="1" applyFill="1" applyBorder="1" applyAlignment="1">
      <alignment vertical="center" wrapText="1"/>
    </xf>
    <xf numFmtId="164" fontId="0" fillId="2" borderId="22" xfId="6" applyNumberFormat="1" applyFont="1" applyFill="1" applyBorder="1" applyAlignment="1">
      <alignment vertical="center" wrapText="1"/>
    </xf>
    <xf numFmtId="164" fontId="0" fillId="2" borderId="0" xfId="1" applyNumberFormat="1" applyFont="1" applyFill="1" applyBorder="1" applyAlignment="1">
      <alignment vertical="top" wrapText="1"/>
    </xf>
    <xf numFmtId="3" fontId="0" fillId="2" borderId="0" xfId="1" applyNumberFormat="1" applyFont="1" applyFill="1" applyBorder="1" applyAlignment="1">
      <alignment vertical="top" wrapText="1"/>
    </xf>
    <xf numFmtId="0" fontId="13" fillId="2" borderId="0" xfId="1" applyFont="1" applyFill="1" applyBorder="1"/>
    <xf numFmtId="0" fontId="9" fillId="2" borderId="0" xfId="1" applyFont="1" applyFill="1" applyAlignment="1" applyProtection="1">
      <alignment wrapText="1"/>
      <protection locked="0"/>
    </xf>
    <xf numFmtId="1" fontId="0" fillId="2" borderId="0" xfId="1" applyNumberFormat="1" applyFont="1" applyFill="1" applyBorder="1" applyAlignment="1" applyProtection="1">
      <alignment vertical="top" wrapText="1"/>
      <protection locked="0"/>
    </xf>
    <xf numFmtId="1" fontId="7" fillId="2" borderId="0" xfId="1" applyNumberFormat="1" applyFont="1" applyFill="1" applyBorder="1"/>
    <xf numFmtId="9" fontId="0" fillId="2" borderId="0" xfId="6" applyFont="1" applyFill="1" applyBorder="1" applyAlignment="1">
      <alignment vertical="top" wrapText="1"/>
    </xf>
    <xf numFmtId="3" fontId="1" fillId="2" borderId="9" xfId="1" applyNumberFormat="1" applyFont="1" applyFill="1" applyBorder="1" applyAlignment="1">
      <alignment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 wrapText="1"/>
    </xf>
    <xf numFmtId="3" fontId="2" fillId="2" borderId="26" xfId="1" applyNumberFormat="1" applyFont="1" applyFill="1" applyBorder="1"/>
    <xf numFmtId="3" fontId="2" fillId="2" borderId="27" xfId="1" applyNumberFormat="1" applyFont="1" applyFill="1" applyBorder="1"/>
    <xf numFmtId="3" fontId="2" fillId="2" borderId="28" xfId="1" applyNumberFormat="1" applyFont="1" applyFill="1" applyBorder="1"/>
    <xf numFmtId="3" fontId="2" fillId="2" borderId="5" xfId="1" applyNumberFormat="1" applyFont="1" applyFill="1" applyBorder="1" applyAlignment="1">
      <alignment horizontal="right"/>
    </xf>
    <xf numFmtId="3" fontId="2" fillId="2" borderId="5" xfId="1" applyNumberFormat="1" applyFont="1" applyFill="1" applyBorder="1"/>
    <xf numFmtId="0" fontId="13" fillId="2" borderId="0" xfId="1" applyFont="1" applyFill="1" applyAlignment="1">
      <alignment vertical="top" wrapText="1"/>
    </xf>
    <xf numFmtId="3" fontId="13" fillId="2" borderId="0" xfId="1" applyNumberFormat="1" applyFont="1" applyFill="1" applyAlignment="1">
      <alignment vertical="top" wrapText="1"/>
    </xf>
    <xf numFmtId="0" fontId="13" fillId="2" borderId="0" xfId="1" applyFont="1" applyFill="1" applyBorder="1" applyAlignment="1">
      <alignment vertical="top" wrapText="1"/>
    </xf>
    <xf numFmtId="3" fontId="13" fillId="2" borderId="0" xfId="1" applyNumberFormat="1" applyFont="1" applyFill="1" applyBorder="1"/>
    <xf numFmtId="1" fontId="4" fillId="2" borderId="32" xfId="1" applyNumberFormat="1" applyFont="1" applyFill="1" applyBorder="1"/>
    <xf numFmtId="3" fontId="2" fillId="2" borderId="33" xfId="1" applyNumberFormat="1" applyFont="1" applyFill="1" applyBorder="1" applyAlignment="1">
      <alignment horizontal="right"/>
    </xf>
    <xf numFmtId="3" fontId="2" fillId="2" borderId="34" xfId="1" applyNumberFormat="1" applyFont="1" applyFill="1" applyBorder="1" applyAlignment="1">
      <alignment horizontal="right"/>
    </xf>
    <xf numFmtId="3" fontId="2" fillId="2" borderId="35" xfId="1" applyNumberFormat="1" applyFont="1" applyFill="1" applyBorder="1" applyAlignment="1">
      <alignment horizontal="right"/>
    </xf>
    <xf numFmtId="3" fontId="2" fillId="2" borderId="22" xfId="1" applyNumberFormat="1" applyFont="1" applyFill="1" applyBorder="1" applyAlignment="1">
      <alignment horizontal="right"/>
    </xf>
    <xf numFmtId="9" fontId="2" fillId="2" borderId="33" xfId="6" applyFont="1" applyFill="1" applyBorder="1"/>
    <xf numFmtId="9" fontId="2" fillId="2" borderId="33" xfId="6" applyFont="1" applyFill="1" applyBorder="1" applyAlignment="1">
      <alignment horizontal="right"/>
    </xf>
    <xf numFmtId="0" fontId="1" fillId="2" borderId="0" xfId="2" applyFont="1" applyFill="1" applyBorder="1"/>
    <xf numFmtId="0" fontId="4" fillId="2" borderId="2" xfId="2" applyFont="1" applyFill="1" applyBorder="1" applyAlignment="1">
      <alignment horizontal="center" vertical="center" wrapText="1"/>
    </xf>
    <xf numFmtId="0" fontId="4" fillId="2" borderId="19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vertical="center" wrapText="1"/>
    </xf>
    <xf numFmtId="1" fontId="4" fillId="2" borderId="18" xfId="2" applyNumberFormat="1" applyFont="1" applyFill="1" applyBorder="1"/>
    <xf numFmtId="3" fontId="2" fillId="2" borderId="11" xfId="2" applyNumberFormat="1" applyFont="1" applyFill="1" applyBorder="1"/>
    <xf numFmtId="3" fontId="2" fillId="2" borderId="6" xfId="2" applyNumberFormat="1" applyFont="1" applyFill="1" applyBorder="1"/>
    <xf numFmtId="1" fontId="4" fillId="2" borderId="13" xfId="2" applyNumberFormat="1" applyFont="1" applyFill="1" applyBorder="1"/>
    <xf numFmtId="3" fontId="2" fillId="2" borderId="9" xfId="2" applyNumberFormat="1" applyFont="1" applyFill="1" applyBorder="1"/>
    <xf numFmtId="17" fontId="4" fillId="2" borderId="0" xfId="2" applyNumberFormat="1" applyFont="1" applyFill="1" applyBorder="1"/>
    <xf numFmtId="3" fontId="2" fillId="2" borderId="0" xfId="2" applyNumberFormat="1" applyFont="1" applyFill="1" applyBorder="1" applyAlignment="1">
      <alignment horizontal="right"/>
    </xf>
    <xf numFmtId="165" fontId="2" fillId="2" borderId="0" xfId="2" applyNumberFormat="1" applyFont="1" applyFill="1" applyBorder="1" applyAlignment="1">
      <alignment horizontal="right"/>
    </xf>
    <xf numFmtId="3" fontId="1" fillId="2" borderId="0" xfId="2" applyNumberFormat="1" applyFont="1" applyFill="1" applyBorder="1"/>
    <xf numFmtId="3" fontId="2" fillId="2" borderId="12" xfId="2" applyNumberFormat="1" applyFont="1" applyFill="1" applyBorder="1" applyAlignment="1">
      <alignment horizontal="right"/>
    </xf>
    <xf numFmtId="3" fontId="2" fillId="2" borderId="1" xfId="2" applyNumberFormat="1" applyFont="1" applyFill="1" applyBorder="1"/>
    <xf numFmtId="3" fontId="2" fillId="2" borderId="1" xfId="2" applyNumberFormat="1" applyFont="1" applyFill="1" applyBorder="1" applyAlignment="1">
      <alignment horizontal="right"/>
    </xf>
    <xf numFmtId="3" fontId="2" fillId="2" borderId="14" xfId="2" applyNumberFormat="1" applyFont="1" applyFill="1" applyBorder="1" applyAlignment="1">
      <alignment horizontal="right"/>
    </xf>
    <xf numFmtId="3" fontId="2" fillId="2" borderId="35" xfId="2" applyNumberFormat="1" applyFont="1" applyFill="1" applyBorder="1" applyAlignment="1">
      <alignment horizontal="right"/>
    </xf>
    <xf numFmtId="3" fontId="2" fillId="2" borderId="0" xfId="2" applyNumberFormat="1" applyFont="1" applyFill="1" applyBorder="1"/>
    <xf numFmtId="0" fontId="1" fillId="2" borderId="0" xfId="2" applyFont="1" applyFill="1" applyAlignment="1">
      <alignment horizontal="right" vertical="top"/>
    </xf>
    <xf numFmtId="0" fontId="13" fillId="2" borderId="0" xfId="2" applyFont="1" applyFill="1" applyBorder="1"/>
    <xf numFmtId="0" fontId="14" fillId="2" borderId="0" xfId="2" applyFont="1" applyFill="1" applyBorder="1"/>
    <xf numFmtId="17" fontId="16" fillId="2" borderId="0" xfId="2" applyNumberFormat="1" applyFont="1" applyFill="1" applyBorder="1"/>
    <xf numFmtId="3" fontId="13" fillId="2" borderId="0" xfId="2" applyNumberFormat="1" applyFont="1" applyFill="1" applyBorder="1" applyAlignment="1">
      <alignment horizontal="right"/>
    </xf>
    <xf numFmtId="3" fontId="13" fillId="2" borderId="0" xfId="2" applyNumberFormat="1" applyFont="1" applyFill="1" applyBorder="1"/>
    <xf numFmtId="3" fontId="13" fillId="2" borderId="0" xfId="2" applyNumberFormat="1" applyFont="1" applyFill="1" applyBorder="1" applyAlignment="1">
      <alignment horizontal="center"/>
    </xf>
    <xf numFmtId="0" fontId="13" fillId="2" borderId="0" xfId="2" applyFont="1" applyFill="1" applyBorder="1" applyAlignment="1">
      <alignment horizontal="right"/>
    </xf>
    <xf numFmtId="1" fontId="4" fillId="2" borderId="32" xfId="2" applyNumberFormat="1" applyFont="1" applyFill="1" applyBorder="1"/>
    <xf numFmtId="3" fontId="2" fillId="2" borderId="38" xfId="2" applyNumberFormat="1" applyFont="1" applyFill="1" applyBorder="1" applyAlignment="1">
      <alignment horizontal="right"/>
    </xf>
    <xf numFmtId="3" fontId="2" fillId="2" borderId="39" xfId="2" applyNumberFormat="1" applyFont="1" applyFill="1" applyBorder="1" applyAlignment="1">
      <alignment horizontal="right"/>
    </xf>
    <xf numFmtId="0" fontId="15" fillId="2" borderId="0" xfId="2" applyFont="1" applyFill="1" applyBorder="1" applyAlignment="1"/>
    <xf numFmtId="0" fontId="16" fillId="2" borderId="0" xfId="2" applyFont="1" applyFill="1" applyBorder="1" applyAlignment="1">
      <alignment horizontal="center" vertical="center" wrapText="1"/>
    </xf>
    <xf numFmtId="0" fontId="16" fillId="2" borderId="0" xfId="2" applyFont="1" applyFill="1" applyBorder="1" applyAlignment="1">
      <alignment horizontal="center" vertical="center"/>
    </xf>
    <xf numFmtId="1" fontId="16" fillId="2" borderId="0" xfId="2" applyNumberFormat="1" applyFont="1" applyFill="1" applyBorder="1"/>
    <xf numFmtId="0" fontId="17" fillId="2" borderId="0" xfId="1" applyFont="1" applyFill="1" applyBorder="1" applyAlignment="1">
      <alignment vertical="top" wrapText="1"/>
    </xf>
    <xf numFmtId="0" fontId="18" fillId="2" borderId="0" xfId="1" applyFont="1" applyFill="1" applyAlignment="1">
      <alignment vertical="top" wrapText="1"/>
    </xf>
    <xf numFmtId="3" fontId="18" fillId="2" borderId="0" xfId="1" applyNumberFormat="1" applyFont="1" applyFill="1" applyAlignment="1">
      <alignment vertical="top" wrapText="1"/>
    </xf>
    <xf numFmtId="3" fontId="2" fillId="2" borderId="47" xfId="2" applyNumberFormat="1" applyFont="1" applyFill="1" applyBorder="1"/>
    <xf numFmtId="3" fontId="2" fillId="2" borderId="33" xfId="2" applyNumberFormat="1" applyFont="1" applyFill="1" applyBorder="1"/>
    <xf numFmtId="0" fontId="1" fillId="2" borderId="0" xfId="1" applyFont="1" applyFill="1" applyBorder="1"/>
    <xf numFmtId="3" fontId="1" fillId="2" borderId="0" xfId="1" applyNumberFormat="1" applyFont="1" applyFill="1" applyBorder="1" applyAlignment="1">
      <alignment vertical="top" wrapText="1"/>
    </xf>
    <xf numFmtId="3" fontId="2" fillId="2" borderId="0" xfId="1" applyNumberFormat="1" applyFont="1" applyFill="1" applyBorder="1" applyAlignment="1">
      <alignment horizontal="center"/>
    </xf>
    <xf numFmtId="9" fontId="2" fillId="2" borderId="50" xfId="6" applyFont="1" applyFill="1" applyBorder="1" applyAlignment="1">
      <alignment horizontal="right"/>
    </xf>
    <xf numFmtId="9" fontId="2" fillId="2" borderId="51" xfId="6" applyFont="1" applyFill="1" applyBorder="1" applyAlignment="1">
      <alignment horizontal="right"/>
    </xf>
    <xf numFmtId="9" fontId="2" fillId="2" borderId="9" xfId="6" applyFont="1" applyFill="1" applyBorder="1"/>
    <xf numFmtId="9" fontId="2" fillId="2" borderId="29" xfId="6" applyFont="1" applyFill="1" applyBorder="1" applyAlignment="1">
      <alignment horizontal="right"/>
    </xf>
    <xf numFmtId="9" fontId="2" fillId="2" borderId="20" xfId="6" applyFont="1" applyFill="1" applyBorder="1"/>
    <xf numFmtId="0" fontId="4" fillId="2" borderId="10" xfId="1" applyFont="1" applyFill="1" applyBorder="1" applyAlignment="1">
      <alignment horizontal="center" vertical="center" wrapText="1"/>
    </xf>
    <xf numFmtId="3" fontId="2" fillId="2" borderId="49" xfId="2" applyNumberFormat="1" applyFont="1" applyFill="1" applyBorder="1"/>
    <xf numFmtId="3" fontId="2" fillId="2" borderId="51" xfId="2" applyNumberFormat="1" applyFont="1" applyFill="1" applyBorder="1"/>
    <xf numFmtId="3" fontId="2" fillId="2" borderId="50" xfId="2" applyNumberFormat="1" applyFont="1" applyFill="1" applyBorder="1" applyAlignment="1">
      <alignment horizontal="right"/>
    </xf>
    <xf numFmtId="3" fontId="2" fillId="2" borderId="52" xfId="2" applyNumberFormat="1" applyFont="1" applyFill="1" applyBorder="1" applyAlignment="1">
      <alignment horizontal="right"/>
    </xf>
    <xf numFmtId="3" fontId="2" fillId="2" borderId="53" xfId="2" applyNumberFormat="1" applyFont="1" applyFill="1" applyBorder="1" applyAlignment="1">
      <alignment horizontal="right"/>
    </xf>
    <xf numFmtId="3" fontId="2" fillId="2" borderId="30" xfId="2" applyNumberFormat="1" applyFont="1" applyFill="1" applyBorder="1"/>
    <xf numFmtId="3" fontId="2" fillId="2" borderId="15" xfId="2" applyNumberFormat="1" applyFont="1" applyFill="1" applyBorder="1"/>
    <xf numFmtId="3" fontId="2" fillId="2" borderId="41" xfId="2" applyNumberFormat="1" applyFont="1" applyFill="1" applyBorder="1"/>
    <xf numFmtId="1" fontId="4" fillId="2" borderId="30" xfId="2" applyNumberFormat="1" applyFont="1" applyFill="1" applyBorder="1"/>
    <xf numFmtId="1" fontId="4" fillId="2" borderId="9" xfId="2" applyNumberFormat="1" applyFont="1" applyFill="1" applyBorder="1"/>
    <xf numFmtId="1" fontId="4" fillId="2" borderId="48" xfId="2" applyNumberFormat="1" applyFont="1" applyFill="1" applyBorder="1"/>
    <xf numFmtId="3" fontId="2" fillId="2" borderId="44" xfId="2" applyNumberFormat="1" applyFont="1" applyFill="1" applyBorder="1" applyAlignment="1">
      <alignment horizontal="right"/>
    </xf>
    <xf numFmtId="3" fontId="2" fillId="2" borderId="55" xfId="2" applyNumberFormat="1" applyFont="1" applyFill="1" applyBorder="1" applyAlignment="1">
      <alignment horizontal="right"/>
    </xf>
    <xf numFmtId="3" fontId="2" fillId="2" borderId="39" xfId="1" applyNumberFormat="1" applyFont="1" applyFill="1" applyBorder="1" applyAlignment="1">
      <alignment horizontal="right"/>
    </xf>
    <xf numFmtId="3" fontId="2" fillId="2" borderId="56" xfId="1" applyNumberFormat="1" applyFont="1" applyFill="1" applyBorder="1" applyAlignment="1">
      <alignment horizontal="right"/>
    </xf>
    <xf numFmtId="9" fontId="2" fillId="2" borderId="39" xfId="6" applyFont="1" applyFill="1" applyBorder="1" applyAlignment="1">
      <alignment horizontal="right"/>
    </xf>
    <xf numFmtId="9" fontId="2" fillId="2" borderId="52" xfId="6" applyFont="1" applyFill="1" applyBorder="1" applyAlignment="1">
      <alignment horizontal="right"/>
    </xf>
    <xf numFmtId="9" fontId="2" fillId="2" borderId="48" xfId="6" applyFont="1" applyFill="1" applyBorder="1" applyAlignment="1">
      <alignment horizontal="right"/>
    </xf>
    <xf numFmtId="3" fontId="1" fillId="2" borderId="49" xfId="2" applyNumberFormat="1" applyFont="1" applyFill="1" applyBorder="1" applyAlignment="1">
      <alignment horizontal="center" vertical="center"/>
    </xf>
    <xf numFmtId="3" fontId="1" fillId="2" borderId="51" xfId="2" applyNumberFormat="1" applyFont="1" applyFill="1" applyBorder="1" applyAlignment="1">
      <alignment horizontal="center" vertical="center"/>
    </xf>
    <xf numFmtId="3" fontId="1" fillId="2" borderId="52" xfId="2" applyNumberFormat="1" applyFont="1" applyFill="1" applyBorder="1" applyAlignment="1">
      <alignment horizontal="center" vertical="center"/>
    </xf>
    <xf numFmtId="3" fontId="2" fillId="2" borderId="49" xfId="2" applyNumberFormat="1" applyFont="1" applyFill="1" applyBorder="1" applyAlignment="1">
      <alignment horizontal="center" vertical="center"/>
    </xf>
    <xf numFmtId="3" fontId="2" fillId="2" borderId="50" xfId="2" applyNumberFormat="1" applyFont="1" applyFill="1" applyBorder="1" applyAlignment="1">
      <alignment horizontal="center" vertical="center"/>
    </xf>
    <xf numFmtId="3" fontId="2" fillId="2" borderId="48" xfId="2" applyNumberFormat="1" applyFont="1" applyFill="1" applyBorder="1"/>
    <xf numFmtId="0" fontId="1" fillId="2" borderId="11" xfId="1" applyFont="1" applyFill="1" applyBorder="1" applyAlignment="1">
      <alignment vertical="top" wrapText="1"/>
    </xf>
    <xf numFmtId="1" fontId="4" fillId="2" borderId="15" xfId="1" applyNumberFormat="1" applyFont="1" applyFill="1" applyBorder="1"/>
    <xf numFmtId="0" fontId="1" fillId="2" borderId="12" xfId="1" applyFont="1" applyFill="1" applyBorder="1" applyAlignment="1">
      <alignment vertical="top" wrapText="1"/>
    </xf>
    <xf numFmtId="3" fontId="2" fillId="2" borderId="26" xfId="2" applyNumberFormat="1" applyFont="1" applyFill="1" applyBorder="1" applyAlignment="1">
      <alignment horizontal="right"/>
    </xf>
    <xf numFmtId="3" fontId="2" fillId="2" borderId="27" xfId="2" applyNumberFormat="1" applyFont="1" applyFill="1" applyBorder="1" applyAlignment="1">
      <alignment horizontal="right"/>
    </xf>
    <xf numFmtId="17" fontId="4" fillId="2" borderId="15" xfId="2" applyNumberFormat="1" applyFont="1" applyFill="1" applyBorder="1"/>
    <xf numFmtId="17" fontId="4" fillId="2" borderId="9" xfId="1" applyNumberFormat="1" applyFont="1" applyFill="1" applyBorder="1"/>
    <xf numFmtId="9" fontId="2" fillId="2" borderId="9" xfId="6" applyFont="1" applyFill="1" applyBorder="1" applyAlignment="1">
      <alignment horizontal="right"/>
    </xf>
    <xf numFmtId="1" fontId="4" fillId="2" borderId="48" xfId="1" applyNumberFormat="1" applyFont="1" applyFill="1" applyBorder="1"/>
    <xf numFmtId="9" fontId="2" fillId="2" borderId="27" xfId="6" applyFont="1" applyFill="1" applyBorder="1" applyAlignment="1">
      <alignment horizontal="right"/>
    </xf>
    <xf numFmtId="9" fontId="2" fillId="2" borderId="59" xfId="6" applyFont="1" applyFill="1" applyBorder="1" applyAlignment="1">
      <alignment horizontal="right"/>
    </xf>
    <xf numFmtId="9" fontId="2" fillId="2" borderId="30" xfId="6" applyFont="1" applyFill="1" applyBorder="1" applyAlignment="1">
      <alignment horizontal="right"/>
    </xf>
    <xf numFmtId="3" fontId="1" fillId="2" borderId="35" xfId="1" applyNumberFormat="1" applyFont="1" applyFill="1" applyBorder="1" applyAlignment="1">
      <alignment horizontal="right"/>
    </xf>
    <xf numFmtId="0" fontId="21" fillId="5" borderId="0" xfId="1" applyFont="1" applyFill="1" applyAlignment="1">
      <alignment wrapText="1"/>
    </xf>
    <xf numFmtId="0" fontId="22" fillId="5" borderId="0" xfId="1" applyFont="1" applyFill="1" applyAlignment="1"/>
    <xf numFmtId="0" fontId="21" fillId="5" borderId="0" xfId="1" applyFont="1" applyFill="1" applyAlignment="1">
      <alignment horizontal="left" vertical="center"/>
    </xf>
    <xf numFmtId="0" fontId="23" fillId="6" borderId="0" xfId="0" applyFont="1" applyFill="1" applyAlignment="1"/>
    <xf numFmtId="0" fontId="9" fillId="7" borderId="0" xfId="1" applyFont="1" applyFill="1" applyBorder="1" applyAlignment="1">
      <alignment wrapText="1"/>
    </xf>
    <xf numFmtId="0" fontId="21" fillId="5" borderId="0" xfId="1" applyFont="1" applyFill="1" applyAlignment="1" applyProtection="1">
      <alignment wrapText="1"/>
      <protection locked="0"/>
    </xf>
    <xf numFmtId="0" fontId="18" fillId="5" borderId="0" xfId="1" applyFont="1" applyFill="1" applyAlignment="1">
      <alignment vertical="top" wrapText="1"/>
    </xf>
    <xf numFmtId="3" fontId="18" fillId="5" borderId="0" xfId="1" applyNumberFormat="1" applyFont="1" applyFill="1" applyAlignment="1">
      <alignment vertical="top" wrapText="1"/>
    </xf>
    <xf numFmtId="3" fontId="18" fillId="5" borderId="0" xfId="1" applyNumberFormat="1" applyFont="1" applyFill="1" applyAlignment="1" applyProtection="1">
      <alignment vertical="top" wrapText="1"/>
      <protection locked="0"/>
    </xf>
    <xf numFmtId="0" fontId="0" fillId="7" borderId="0" xfId="1" applyFont="1" applyFill="1" applyAlignment="1">
      <alignment vertical="top" wrapText="1"/>
    </xf>
    <xf numFmtId="3" fontId="0" fillId="7" borderId="0" xfId="1" applyNumberFormat="1" applyFont="1" applyFill="1" applyAlignment="1">
      <alignment vertical="top" wrapText="1"/>
    </xf>
    <xf numFmtId="0" fontId="20" fillId="8" borderId="2" xfId="1" applyFont="1" applyFill="1" applyBorder="1" applyAlignment="1">
      <alignment horizontal="center" vertical="center" wrapText="1"/>
    </xf>
    <xf numFmtId="0" fontId="20" fillId="8" borderId="7" xfId="1" applyFont="1" applyFill="1" applyBorder="1" applyAlignment="1">
      <alignment horizontal="center" vertical="center" wrapText="1"/>
    </xf>
    <xf numFmtId="0" fontId="20" fillId="8" borderId="10" xfId="1" applyFont="1" applyFill="1" applyBorder="1" applyAlignment="1">
      <alignment horizontal="center" vertical="top" wrapText="1"/>
    </xf>
    <xf numFmtId="0" fontId="1" fillId="9" borderId="18" xfId="1" applyFont="1" applyFill="1" applyBorder="1" applyAlignment="1">
      <alignment vertical="center" wrapText="1"/>
    </xf>
    <xf numFmtId="0" fontId="1" fillId="9" borderId="13" xfId="1" applyFont="1" applyFill="1" applyBorder="1" applyAlignment="1">
      <alignment vertical="center" wrapText="1"/>
    </xf>
    <xf numFmtId="0" fontId="24" fillId="2" borderId="0" xfId="1" applyFont="1" applyFill="1" applyAlignment="1">
      <alignment vertical="top"/>
    </xf>
    <xf numFmtId="0" fontId="25" fillId="2" borderId="0" xfId="1" applyFont="1" applyFill="1" applyAlignment="1">
      <alignment vertical="top"/>
    </xf>
    <xf numFmtId="0" fontId="25" fillId="2" borderId="8" xfId="1" applyFont="1" applyFill="1" applyBorder="1"/>
    <xf numFmtId="0" fontId="18" fillId="5" borderId="0" xfId="1" applyFont="1" applyFill="1" applyAlignment="1" applyProtection="1">
      <alignment vertical="top" wrapText="1"/>
      <protection locked="0"/>
    </xf>
    <xf numFmtId="0" fontId="18" fillId="5" borderId="0" xfId="1" applyFont="1" applyFill="1" applyBorder="1"/>
    <xf numFmtId="0" fontId="0" fillId="7" borderId="0" xfId="1" applyFont="1" applyFill="1" applyBorder="1"/>
    <xf numFmtId="0" fontId="0" fillId="7" borderId="0" xfId="1" applyFont="1" applyFill="1" applyBorder="1" applyProtection="1">
      <protection locked="0"/>
    </xf>
    <xf numFmtId="3" fontId="2" fillId="10" borderId="6" xfId="1" applyNumberFormat="1" applyFont="1" applyFill="1" applyBorder="1" applyAlignment="1">
      <alignment horizontal="center"/>
    </xf>
    <xf numFmtId="3" fontId="2" fillId="10" borderId="1" xfId="1" applyNumberFormat="1" applyFont="1" applyFill="1" applyBorder="1" applyAlignment="1">
      <alignment horizontal="center"/>
    </xf>
    <xf numFmtId="3" fontId="2" fillId="10" borderId="49" xfId="1" applyNumberFormat="1" applyFont="1" applyFill="1" applyBorder="1" applyAlignment="1">
      <alignment horizontal="center"/>
    </xf>
    <xf numFmtId="3" fontId="2" fillId="10" borderId="50" xfId="1" applyNumberFormat="1" applyFont="1" applyFill="1" applyBorder="1" applyAlignment="1">
      <alignment horizontal="center"/>
    </xf>
    <xf numFmtId="0" fontId="24" fillId="2" borderId="0" xfId="1" applyFont="1" applyFill="1" applyBorder="1"/>
    <xf numFmtId="0" fontId="25" fillId="2" borderId="0" xfId="1" applyFont="1" applyFill="1" applyBorder="1"/>
    <xf numFmtId="0" fontId="18" fillId="5" borderId="0" xfId="1" applyFont="1" applyFill="1" applyBorder="1" applyProtection="1">
      <protection locked="0"/>
    </xf>
    <xf numFmtId="0" fontId="18" fillId="5" borderId="0" xfId="2" applyFont="1" applyFill="1" applyBorder="1"/>
    <xf numFmtId="0" fontId="1" fillId="7" borderId="0" xfId="2" applyFont="1" applyFill="1" applyBorder="1"/>
    <xf numFmtId="3" fontId="2" fillId="11" borderId="54" xfId="2" applyNumberFormat="1" applyFont="1" applyFill="1" applyBorder="1" applyAlignment="1">
      <alignment horizontal="center"/>
    </xf>
    <xf numFmtId="3" fontId="2" fillId="11" borderId="6" xfId="2" applyNumberFormat="1" applyFont="1" applyFill="1" applyBorder="1" applyAlignment="1">
      <alignment horizontal="center"/>
    </xf>
    <xf numFmtId="3" fontId="2" fillId="11" borderId="49" xfId="2" applyNumberFormat="1" applyFont="1" applyFill="1" applyBorder="1" applyAlignment="1">
      <alignment horizontal="center"/>
    </xf>
    <xf numFmtId="0" fontId="24" fillId="2" borderId="0" xfId="2" applyFont="1" applyFill="1" applyBorder="1"/>
    <xf numFmtId="0" fontId="25" fillId="2" borderId="0" xfId="2" applyFont="1" applyFill="1" applyBorder="1"/>
    <xf numFmtId="17" fontId="25" fillId="2" borderId="0" xfId="2" applyNumberFormat="1" applyFont="1" applyFill="1" applyBorder="1"/>
    <xf numFmtId="0" fontId="18" fillId="5" borderId="0" xfId="2" applyFont="1" applyFill="1" applyBorder="1" applyProtection="1">
      <protection locked="0"/>
    </xf>
    <xf numFmtId="0" fontId="0" fillId="4" borderId="0" xfId="0" applyFill="1"/>
    <xf numFmtId="0" fontId="18" fillId="5" borderId="0" xfId="0" applyFont="1" applyFill="1"/>
    <xf numFmtId="0" fontId="0" fillId="8" borderId="0" xfId="0" applyFill="1"/>
    <xf numFmtId="3" fontId="1" fillId="2" borderId="42" xfId="2" applyNumberFormat="1" applyFont="1" applyFill="1" applyBorder="1" applyAlignment="1">
      <alignment horizontal="right"/>
    </xf>
    <xf numFmtId="3" fontId="1" fillId="2" borderId="35" xfId="2" applyNumberFormat="1" applyFont="1" applyFill="1" applyBorder="1" applyAlignment="1">
      <alignment horizontal="right"/>
    </xf>
    <xf numFmtId="3" fontId="1" fillId="2" borderId="53" xfId="2" applyNumberFormat="1" applyFont="1" applyFill="1" applyBorder="1" applyAlignment="1">
      <alignment horizontal="right"/>
    </xf>
    <xf numFmtId="3" fontId="1" fillId="2" borderId="15" xfId="2" applyNumberFormat="1" applyFont="1" applyFill="1" applyBorder="1"/>
    <xf numFmtId="0" fontId="18" fillId="4" borderId="0" xfId="1" applyFont="1" applyFill="1" applyBorder="1"/>
    <xf numFmtId="1" fontId="20" fillId="4" borderId="0" xfId="1" applyNumberFormat="1" applyFont="1" applyFill="1" applyBorder="1"/>
    <xf numFmtId="3" fontId="18" fillId="4" borderId="0" xfId="1" applyNumberFormat="1" applyFont="1" applyFill="1" applyBorder="1"/>
    <xf numFmtId="3" fontId="18" fillId="4" borderId="0" xfId="1" applyNumberFormat="1" applyFont="1" applyFill="1" applyBorder="1" applyAlignment="1">
      <alignment horizontal="right"/>
    </xf>
    <xf numFmtId="17" fontId="20" fillId="4" borderId="0" xfId="1" applyNumberFormat="1" applyFont="1" applyFill="1" applyBorder="1"/>
    <xf numFmtId="0" fontId="1" fillId="2" borderId="0" xfId="1" applyFont="1" applyFill="1" applyAlignment="1">
      <alignment vertical="top" wrapText="1"/>
    </xf>
    <xf numFmtId="3" fontId="1" fillId="2" borderId="0" xfId="1" applyNumberFormat="1" applyFont="1" applyFill="1" applyAlignment="1">
      <alignment vertical="top" wrapText="1"/>
    </xf>
    <xf numFmtId="0" fontId="1" fillId="2" borderId="0" xfId="1" applyFont="1" applyFill="1" applyBorder="1" applyAlignment="1">
      <alignment vertical="top" wrapText="1"/>
    </xf>
    <xf numFmtId="3" fontId="1" fillId="2" borderId="22" xfId="1" applyNumberFormat="1" applyFont="1" applyFill="1" applyBorder="1" applyAlignment="1">
      <alignment horizontal="right"/>
    </xf>
    <xf numFmtId="9" fontId="1" fillId="2" borderId="27" xfId="6" applyFont="1" applyFill="1" applyBorder="1" applyAlignment="1">
      <alignment horizontal="right"/>
    </xf>
    <xf numFmtId="9" fontId="1" fillId="2" borderId="1" xfId="6" applyFont="1" applyFill="1" applyBorder="1" applyAlignment="1">
      <alignment horizontal="right"/>
    </xf>
    <xf numFmtId="3" fontId="1" fillId="11" borderId="54" xfId="2" applyNumberFormat="1" applyFont="1" applyFill="1" applyBorder="1" applyAlignment="1">
      <alignment horizontal="center"/>
    </xf>
    <xf numFmtId="3" fontId="2" fillId="2" borderId="30" xfId="6" applyNumberFormat="1" applyFont="1" applyFill="1" applyBorder="1"/>
    <xf numFmtId="3" fontId="2" fillId="2" borderId="9" xfId="6" applyNumberFormat="1" applyFont="1" applyFill="1" applyBorder="1"/>
    <xf numFmtId="1" fontId="4" fillId="2" borderId="36" xfId="2" applyNumberFormat="1" applyFont="1" applyFill="1" applyBorder="1"/>
    <xf numFmtId="3" fontId="2" fillId="2" borderId="62" xfId="2" applyNumberFormat="1" applyFont="1" applyFill="1" applyBorder="1" applyAlignment="1">
      <alignment horizontal="right"/>
    </xf>
    <xf numFmtId="3" fontId="1" fillId="2" borderId="63" xfId="2" applyNumberFormat="1" applyFont="1" applyFill="1" applyBorder="1" applyAlignment="1">
      <alignment horizontal="right"/>
    </xf>
    <xf numFmtId="3" fontId="1" fillId="2" borderId="64" xfId="2" applyNumberFormat="1" applyFont="1" applyFill="1" applyBorder="1" applyAlignment="1">
      <alignment horizontal="right"/>
    </xf>
    <xf numFmtId="3" fontId="1" fillId="2" borderId="14" xfId="2" applyNumberFormat="1" applyFont="1" applyFill="1" applyBorder="1" applyAlignment="1">
      <alignment horizontal="right"/>
    </xf>
    <xf numFmtId="0" fontId="0" fillId="2" borderId="0" xfId="1" applyFont="1" applyFill="1" applyBorder="1"/>
    <xf numFmtId="0" fontId="18" fillId="5" borderId="0" xfId="7" applyFont="1" applyFill="1"/>
    <xf numFmtId="0" fontId="0" fillId="2" borderId="0" xfId="7" applyFont="1" applyFill="1"/>
    <xf numFmtId="0" fontId="21" fillId="5" borderId="0" xfId="7" applyFont="1" applyFill="1" applyAlignment="1">
      <alignment horizontal="left" vertical="center"/>
    </xf>
    <xf numFmtId="0" fontId="21" fillId="5" borderId="0" xfId="7" applyFont="1" applyFill="1" applyAlignment="1">
      <alignment wrapText="1"/>
    </xf>
    <xf numFmtId="0" fontId="18" fillId="5" borderId="0" xfId="8" applyFont="1" applyFill="1" applyBorder="1"/>
    <xf numFmtId="0" fontId="0" fillId="7" borderId="0" xfId="7" applyFont="1" applyFill="1"/>
    <xf numFmtId="0" fontId="25" fillId="2" borderId="0" xfId="7" applyFont="1" applyFill="1" applyAlignment="1">
      <alignment vertical="top"/>
    </xf>
    <xf numFmtId="0" fontId="0" fillId="4" borderId="0" xfId="7" applyFont="1" applyFill="1"/>
    <xf numFmtId="0" fontId="20" fillId="8" borderId="65" xfId="7" applyFont="1" applyFill="1" applyBorder="1" applyAlignment="1">
      <alignment horizontal="center" vertical="center"/>
    </xf>
    <xf numFmtId="0" fontId="4" fillId="0" borderId="66" xfId="7" applyFont="1" applyBorder="1" applyAlignment="1">
      <alignment horizontal="center" vertical="center"/>
    </xf>
    <xf numFmtId="0" fontId="4" fillId="9" borderId="67" xfId="7" applyFont="1" applyFill="1" applyBorder="1" applyAlignment="1">
      <alignment horizontal="center" vertical="center"/>
    </xf>
    <xf numFmtId="0" fontId="20" fillId="8" borderId="68" xfId="7" applyFont="1" applyFill="1" applyBorder="1" applyAlignment="1">
      <alignment horizontal="right" vertical="center"/>
    </xf>
    <xf numFmtId="0" fontId="1" fillId="0" borderId="1" xfId="7" applyFont="1" applyBorder="1" applyAlignment="1">
      <alignment horizontal="right" vertical="center"/>
    </xf>
    <xf numFmtId="0" fontId="4" fillId="9" borderId="69" xfId="7" applyFont="1" applyFill="1" applyBorder="1" applyAlignment="1">
      <alignment horizontal="right" vertical="center"/>
    </xf>
    <xf numFmtId="0" fontId="1" fillId="2" borderId="1" xfId="7" applyFont="1" applyFill="1" applyBorder="1" applyAlignment="1">
      <alignment horizontal="right" vertical="center"/>
    </xf>
    <xf numFmtId="17" fontId="20" fillId="8" borderId="68" xfId="7" applyNumberFormat="1" applyFont="1" applyFill="1" applyBorder="1" applyAlignment="1">
      <alignment horizontal="right" vertical="center"/>
    </xf>
    <xf numFmtId="0" fontId="1" fillId="0" borderId="1" xfId="7" applyFont="1" applyFill="1" applyBorder="1" applyAlignment="1">
      <alignment horizontal="right" vertical="center"/>
    </xf>
    <xf numFmtId="17" fontId="20" fillId="8" borderId="70" xfId="7" applyNumberFormat="1" applyFont="1" applyFill="1" applyBorder="1" applyAlignment="1">
      <alignment horizontal="right" vertical="center"/>
    </xf>
    <xf numFmtId="0" fontId="1" fillId="0" borderId="71" xfId="7" applyFont="1" applyFill="1" applyBorder="1" applyAlignment="1">
      <alignment horizontal="right" vertical="center"/>
    </xf>
    <xf numFmtId="0" fontId="4" fillId="9" borderId="72" xfId="7" applyFont="1" applyFill="1" applyBorder="1" applyAlignment="1">
      <alignment horizontal="right" vertical="center"/>
    </xf>
    <xf numFmtId="0" fontId="4" fillId="0" borderId="66" xfId="7" applyFont="1" applyBorder="1" applyAlignment="1">
      <alignment horizontal="center" vertical="center" wrapText="1"/>
    </xf>
    <xf numFmtId="0" fontId="4" fillId="4" borderId="66" xfId="7" applyFont="1" applyFill="1" applyBorder="1" applyAlignment="1">
      <alignment horizontal="center" vertical="center"/>
    </xf>
    <xf numFmtId="0" fontId="20" fillId="8" borderId="68" xfId="7" applyFont="1" applyFill="1" applyBorder="1" applyAlignment="1">
      <alignment horizontal="right"/>
    </xf>
    <xf numFmtId="3" fontId="1" fillId="0" borderId="1" xfId="7" applyNumberFormat="1" applyFont="1" applyBorder="1" applyAlignment="1">
      <alignment horizontal="right"/>
    </xf>
    <xf numFmtId="0" fontId="1" fillId="0" borderId="1" xfId="7" applyFont="1" applyBorder="1" applyAlignment="1">
      <alignment horizontal="right"/>
    </xf>
    <xf numFmtId="0" fontId="1" fillId="4" borderId="1" xfId="7" applyFont="1" applyFill="1" applyBorder="1" applyAlignment="1">
      <alignment horizontal="right"/>
    </xf>
    <xf numFmtId="3" fontId="4" fillId="9" borderId="69" xfId="7" applyNumberFormat="1" applyFont="1" applyFill="1" applyBorder="1" applyAlignment="1">
      <alignment horizontal="right"/>
    </xf>
    <xf numFmtId="3" fontId="1" fillId="2" borderId="1" xfId="7" applyNumberFormat="1" applyFont="1" applyFill="1" applyBorder="1" applyAlignment="1">
      <alignment horizontal="right"/>
    </xf>
    <xf numFmtId="0" fontId="1" fillId="2" borderId="1" xfId="7" applyFont="1" applyFill="1" applyBorder="1" applyAlignment="1">
      <alignment horizontal="right"/>
    </xf>
    <xf numFmtId="17" fontId="20" fillId="8" borderId="68" xfId="7" applyNumberFormat="1" applyFont="1" applyFill="1" applyBorder="1" applyAlignment="1">
      <alignment horizontal="right"/>
    </xf>
    <xf numFmtId="3" fontId="1" fillId="0" borderId="1" xfId="7" applyNumberFormat="1" applyFont="1" applyFill="1" applyBorder="1" applyAlignment="1">
      <alignment horizontal="right"/>
    </xf>
    <xf numFmtId="0" fontId="1" fillId="0" borderId="1" xfId="7" applyFont="1" applyFill="1" applyBorder="1" applyAlignment="1">
      <alignment horizontal="right"/>
    </xf>
    <xf numFmtId="17" fontId="20" fillId="8" borderId="70" xfId="7" applyNumberFormat="1" applyFont="1" applyFill="1" applyBorder="1" applyAlignment="1">
      <alignment horizontal="right"/>
    </xf>
    <xf numFmtId="0" fontId="21" fillId="5" borderId="0" xfId="7" applyFont="1" applyFill="1" applyAlignment="1">
      <alignment horizontal="left"/>
    </xf>
    <xf numFmtId="3" fontId="1" fillId="0" borderId="71" xfId="7" applyNumberFormat="1" applyFont="1" applyFill="1" applyBorder="1" applyAlignment="1">
      <alignment horizontal="right"/>
    </xf>
    <xf numFmtId="0" fontId="1" fillId="0" borderId="71" xfId="7" applyFont="1" applyFill="1" applyBorder="1" applyAlignment="1">
      <alignment horizontal="right"/>
    </xf>
    <xf numFmtId="0" fontId="1" fillId="4" borderId="71" xfId="7" applyFont="1" applyFill="1" applyBorder="1" applyAlignment="1">
      <alignment horizontal="right"/>
    </xf>
    <xf numFmtId="3" fontId="4" fillId="9" borderId="72" xfId="7" applyNumberFormat="1" applyFont="1" applyFill="1" applyBorder="1" applyAlignment="1">
      <alignment horizontal="right"/>
    </xf>
    <xf numFmtId="0" fontId="18" fillId="2" borderId="0" xfId="1" applyFont="1" applyFill="1" applyBorder="1"/>
    <xf numFmtId="0" fontId="1" fillId="2" borderId="0" xfId="1" applyFont="1" applyFill="1" applyBorder="1"/>
    <xf numFmtId="3" fontId="18" fillId="4" borderId="0" xfId="1" applyNumberFormat="1" applyFont="1" applyFill="1" applyBorder="1" applyAlignment="1">
      <alignment horizontal="center"/>
    </xf>
    <xf numFmtId="0" fontId="1" fillId="2" borderId="0" xfId="1" applyFont="1" applyFill="1" applyBorder="1"/>
    <xf numFmtId="9" fontId="18" fillId="4" borderId="0" xfId="6" applyFont="1" applyFill="1" applyBorder="1"/>
    <xf numFmtId="0" fontId="1" fillId="4" borderId="0" xfId="9" applyFill="1"/>
    <xf numFmtId="0" fontId="23" fillId="6" borderId="0" xfId="9" applyFont="1" applyFill="1" applyAlignment="1"/>
    <xf numFmtId="0" fontId="18" fillId="5" borderId="0" xfId="9" applyFont="1" applyFill="1"/>
    <xf numFmtId="0" fontId="1" fillId="8" borderId="0" xfId="9" applyFill="1"/>
    <xf numFmtId="0" fontId="1" fillId="9" borderId="32" xfId="1" applyFont="1" applyFill="1" applyBorder="1" applyAlignment="1">
      <alignment horizontal="left" vertical="center" wrapText="1"/>
    </xf>
    <xf numFmtId="0" fontId="1" fillId="9" borderId="36" xfId="1" applyFont="1" applyFill="1" applyBorder="1" applyAlignment="1">
      <alignment horizontal="left" vertical="center" wrapText="1"/>
    </xf>
    <xf numFmtId="0" fontId="1" fillId="9" borderId="31" xfId="1" applyFont="1" applyFill="1" applyBorder="1" applyAlignment="1">
      <alignment horizontal="left" vertical="center" wrapText="1"/>
    </xf>
    <xf numFmtId="0" fontId="20" fillId="8" borderId="19" xfId="1" applyFont="1" applyFill="1" applyBorder="1" applyAlignment="1">
      <alignment horizontal="center" vertical="top" wrapText="1"/>
    </xf>
    <xf numFmtId="0" fontId="20" fillId="8" borderId="40" xfId="1" applyFont="1" applyFill="1" applyBorder="1" applyAlignment="1">
      <alignment horizontal="center" vertical="top" wrapText="1"/>
    </xf>
    <xf numFmtId="3" fontId="18" fillId="4" borderId="0" xfId="1" applyNumberFormat="1" applyFont="1" applyFill="1" applyBorder="1" applyAlignment="1">
      <alignment horizontal="center"/>
    </xf>
    <xf numFmtId="9" fontId="2" fillId="2" borderId="13" xfId="6" applyFont="1" applyFill="1" applyBorder="1" applyAlignment="1">
      <alignment horizontal="center"/>
    </xf>
    <xf numFmtId="9" fontId="2" fillId="2" borderId="44" xfId="6" applyFont="1" applyFill="1" applyBorder="1" applyAlignment="1">
      <alignment horizontal="center"/>
    </xf>
    <xf numFmtId="3" fontId="2" fillId="2" borderId="57" xfId="1" applyNumberFormat="1" applyFont="1" applyFill="1" applyBorder="1" applyAlignment="1">
      <alignment horizontal="center"/>
    </xf>
    <xf numFmtId="3" fontId="2" fillId="2" borderId="58" xfId="1" applyNumberFormat="1" applyFont="1" applyFill="1" applyBorder="1" applyAlignment="1">
      <alignment horizontal="center"/>
    </xf>
    <xf numFmtId="3" fontId="1" fillId="2" borderId="60" xfId="1" applyNumberFormat="1" applyFont="1" applyFill="1" applyBorder="1" applyAlignment="1">
      <alignment horizontal="center"/>
    </xf>
    <xf numFmtId="3" fontId="1" fillId="2" borderId="61" xfId="1" applyNumberFormat="1" applyFont="1" applyFill="1" applyBorder="1" applyAlignment="1">
      <alignment horizontal="center"/>
    </xf>
    <xf numFmtId="9" fontId="2" fillId="2" borderId="50" xfId="6" applyFont="1" applyFill="1" applyBorder="1" applyAlignment="1">
      <alignment horizontal="center"/>
    </xf>
    <xf numFmtId="0" fontId="1" fillId="2" borderId="0" xfId="1" applyFont="1" applyFill="1" applyBorder="1"/>
    <xf numFmtId="9" fontId="2" fillId="2" borderId="32" xfId="6" applyFont="1" applyFill="1" applyBorder="1" applyAlignment="1">
      <alignment horizontal="center"/>
    </xf>
    <xf numFmtId="9" fontId="2" fillId="2" borderId="55" xfId="6" applyFont="1" applyFill="1" applyBorder="1" applyAlignment="1">
      <alignment horizontal="center"/>
    </xf>
    <xf numFmtId="9" fontId="2" fillId="2" borderId="52" xfId="6" applyFont="1" applyFill="1" applyBorder="1" applyAlignment="1">
      <alignment horizontal="center"/>
    </xf>
    <xf numFmtId="0" fontId="19" fillId="8" borderId="2" xfId="1" applyFont="1" applyFill="1" applyBorder="1" applyAlignment="1">
      <alignment horizontal="center"/>
    </xf>
    <xf numFmtId="0" fontId="19" fillId="8" borderId="43" xfId="1" applyFont="1" applyFill="1" applyBorder="1" applyAlignment="1">
      <alignment horizontal="center"/>
    </xf>
    <xf numFmtId="0" fontId="19" fillId="8" borderId="10" xfId="1" applyFont="1" applyFill="1" applyBorder="1" applyAlignment="1">
      <alignment horizontal="center"/>
    </xf>
    <xf numFmtId="3" fontId="2" fillId="2" borderId="12" xfId="1" applyNumberFormat="1" applyFont="1" applyFill="1" applyBorder="1" applyAlignment="1">
      <alignment horizontal="center"/>
    </xf>
    <xf numFmtId="3" fontId="2" fillId="2" borderId="1" xfId="1" applyNumberFormat="1" applyFont="1" applyFill="1" applyBorder="1" applyAlignment="1">
      <alignment horizontal="center"/>
    </xf>
    <xf numFmtId="0" fontId="19" fillId="8" borderId="45" xfId="1" applyFont="1" applyFill="1" applyBorder="1" applyAlignment="1">
      <alignment horizontal="center"/>
    </xf>
    <xf numFmtId="0" fontId="19" fillId="8" borderId="46" xfId="1" applyFont="1" applyFill="1" applyBorder="1" applyAlignment="1">
      <alignment horizontal="center"/>
    </xf>
    <xf numFmtId="0" fontId="19" fillId="8" borderId="25" xfId="1" applyFont="1" applyFill="1" applyBorder="1" applyAlignment="1">
      <alignment horizontal="center"/>
    </xf>
    <xf numFmtId="3" fontId="2" fillId="2" borderId="36" xfId="1" applyNumberFormat="1" applyFont="1" applyFill="1" applyBorder="1" applyAlignment="1">
      <alignment horizontal="center"/>
    </xf>
    <xf numFmtId="3" fontId="2" fillId="2" borderId="41" xfId="1" applyNumberFormat="1" applyFont="1" applyFill="1" applyBorder="1" applyAlignment="1">
      <alignment horizontal="center"/>
    </xf>
    <xf numFmtId="3" fontId="2" fillId="2" borderId="32" xfId="1" applyNumberFormat="1" applyFont="1" applyFill="1" applyBorder="1" applyAlignment="1">
      <alignment horizontal="center"/>
    </xf>
    <xf numFmtId="3" fontId="2" fillId="2" borderId="55" xfId="1" applyNumberFormat="1" applyFont="1" applyFill="1" applyBorder="1" applyAlignment="1">
      <alignment horizontal="center"/>
    </xf>
    <xf numFmtId="3" fontId="2" fillId="2" borderId="52" xfId="1" applyNumberFormat="1" applyFont="1" applyFill="1" applyBorder="1" applyAlignment="1">
      <alignment horizontal="center"/>
    </xf>
    <xf numFmtId="3" fontId="1" fillId="2" borderId="2" xfId="1" applyNumberFormat="1" applyFont="1" applyFill="1" applyBorder="1" applyAlignment="1">
      <alignment horizontal="center"/>
    </xf>
    <xf numFmtId="3" fontId="2" fillId="2" borderId="53" xfId="1" applyNumberFormat="1" applyFont="1" applyFill="1" applyBorder="1" applyAlignment="1">
      <alignment horizontal="center"/>
    </xf>
    <xf numFmtId="3" fontId="2" fillId="2" borderId="42" xfId="1" applyNumberFormat="1" applyFont="1" applyFill="1" applyBorder="1" applyAlignment="1">
      <alignment horizontal="center"/>
    </xf>
    <xf numFmtId="3" fontId="2" fillId="2" borderId="37" xfId="1" applyNumberFormat="1" applyFont="1" applyFill="1" applyBorder="1" applyAlignment="1">
      <alignment horizontal="center"/>
    </xf>
    <xf numFmtId="9" fontId="2" fillId="2" borderId="36" xfId="6" applyFont="1" applyFill="1" applyBorder="1" applyAlignment="1">
      <alignment horizontal="center"/>
    </xf>
    <xf numFmtId="9" fontId="2" fillId="2" borderId="41" xfId="6" applyFont="1" applyFill="1" applyBorder="1" applyAlignment="1">
      <alignment horizontal="center"/>
    </xf>
    <xf numFmtId="9" fontId="2" fillId="2" borderId="57" xfId="6" applyFont="1" applyFill="1" applyBorder="1" applyAlignment="1">
      <alignment horizontal="center"/>
    </xf>
    <xf numFmtId="9" fontId="2" fillId="2" borderId="58" xfId="6" applyFont="1" applyFill="1" applyBorder="1" applyAlignment="1">
      <alignment horizontal="center"/>
    </xf>
    <xf numFmtId="9" fontId="2" fillId="2" borderId="59" xfId="6" applyFont="1" applyFill="1" applyBorder="1" applyAlignment="1">
      <alignment horizontal="center"/>
    </xf>
    <xf numFmtId="0" fontId="15" fillId="2" borderId="0" xfId="2" applyFont="1" applyFill="1" applyBorder="1" applyAlignment="1">
      <alignment horizontal="center"/>
    </xf>
    <xf numFmtId="3" fontId="13" fillId="2" borderId="0" xfId="2" applyNumberFormat="1" applyFont="1" applyFill="1" applyBorder="1" applyAlignment="1">
      <alignment horizontal="center"/>
    </xf>
    <xf numFmtId="0" fontId="19" fillId="8" borderId="2" xfId="2" applyFont="1" applyFill="1" applyBorder="1" applyAlignment="1">
      <alignment horizontal="center"/>
    </xf>
    <xf numFmtId="0" fontId="19" fillId="8" borderId="43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/>
    </xf>
    <xf numFmtId="0" fontId="22" fillId="8" borderId="76" xfId="7" applyFont="1" applyFill="1" applyBorder="1" applyAlignment="1">
      <alignment horizontal="center" vertical="center"/>
    </xf>
    <xf numFmtId="0" fontId="22" fillId="8" borderId="77" xfId="7" applyFont="1" applyFill="1" applyBorder="1" applyAlignment="1">
      <alignment horizontal="center" vertical="center"/>
    </xf>
    <xf numFmtId="0" fontId="22" fillId="8" borderId="78" xfId="7" applyFont="1" applyFill="1" applyBorder="1" applyAlignment="1">
      <alignment horizontal="center" vertical="center"/>
    </xf>
    <xf numFmtId="0" fontId="22" fillId="8" borderId="73" xfId="7" applyFont="1" applyFill="1" applyBorder="1" applyAlignment="1">
      <alignment horizontal="center"/>
    </xf>
    <xf numFmtId="0" fontId="22" fillId="8" borderId="74" xfId="7" applyFont="1" applyFill="1" applyBorder="1" applyAlignment="1">
      <alignment horizontal="center"/>
    </xf>
    <xf numFmtId="0" fontId="22" fillId="8" borderId="75" xfId="7" applyFont="1" applyFill="1" applyBorder="1" applyAlignment="1">
      <alignment horizontal="center"/>
    </xf>
  </cellXfs>
  <cellStyles count="10">
    <cellStyle name="=C:\WINNT\SYSTEM32\COMMAND.COM" xfId="1"/>
    <cellStyle name="=C:\WINNT\SYSTEM32\COMMAND.COM 2" xfId="7"/>
    <cellStyle name="=C:\WINNT\SYSTEM32\COMMAND.COM_43-Recurso Numérico Fijo PTFN_DGP_PT_PA_Mar10" xfId="2"/>
    <cellStyle name="=C:\WINNT\SYSTEM32\COMMAND.COM_43-Recurso Numérico Fijo PTFN_DGP_PT_PA_Mar10 2" xfId="8"/>
    <cellStyle name="ANCLAS,REZONES Y SUS PARTES,DE FUNDICION,DE HIERRO O DE ACERO" xfId="3"/>
    <cellStyle name="Euro" xfId="4"/>
    <cellStyle name="Hipervínculo" xfId="5" builtinId="8"/>
    <cellStyle name="Normal" xfId="0" builtinId="0"/>
    <cellStyle name="Normal 2" xfId="9"/>
    <cellStyle name="Porcentaje" xfId="6" builtinId="5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523474267352768"/>
          <c:y val="9.685292916203006E-2"/>
          <c:w val="0.44844795747980976"/>
          <c:h val="0.83351954887571078"/>
        </c:manualLayout>
      </c:layout>
      <c:doughnutChart>
        <c:varyColors val="1"/>
        <c:ser>
          <c:idx val="0"/>
          <c:order val="0"/>
          <c:tx>
            <c:v>FIJO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3350430329991234"/>
                  <c:y val="-1.2592978650477277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70C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70C0"/>
                        </a:solidFill>
                      </a:rPr>
                      <a:t>FIJO
4,113,696  números asignados
7 %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5424118183494637"/>
                  <c:y val="-4.6620558834439951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B0F0"/>
                        </a:solidFill>
                      </a:rPr>
                      <a:t>FIJO
51,886,304 números libres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B0F0"/>
                        </a:solidFill>
                      </a:rPr>
                      <a:t>93 %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('2-PTFN'!$A$60:$A$61,'2-PTFN'!$A$63:$A$64,'2-PTFN'!$A$66:$A$67,'2-PTFN'!$A$69:$A$70)</c:f>
              <c:strCache>
                <c:ptCount val="8"/>
                <c:pt idx="0">
                  <c:v>Números Geográficos Fijos Asignados</c:v>
                </c:pt>
                <c:pt idx="1">
                  <c:v>Números Geográficos Fijos Libres</c:v>
                </c:pt>
                <c:pt idx="2">
                  <c:v>Números No Geográficos Móviles Asignados</c:v>
                </c:pt>
                <c:pt idx="3">
                  <c:v>Números No Geográficos Móviles Libres</c:v>
                </c:pt>
                <c:pt idx="4">
                  <c:v>Números No Geográficos Red Inteligente Asignados</c:v>
                </c:pt>
                <c:pt idx="5">
                  <c:v>Números No Geográficos Red Inteligente Libres</c:v>
                </c:pt>
                <c:pt idx="6">
                  <c:v>Números 1XY Asignados</c:v>
                </c:pt>
                <c:pt idx="7">
                  <c:v>Números 1XYInteligente Libres</c:v>
                </c:pt>
              </c:strCache>
            </c:strRef>
          </c:cat>
          <c:val>
            <c:numRef>
              <c:f>'2-PTFN'!$B$60:$B$61</c:f>
              <c:numCache>
                <c:formatCode>#,##0</c:formatCode>
                <c:ptCount val="2"/>
                <c:pt idx="0">
                  <c:v>4565654</c:v>
                </c:pt>
                <c:pt idx="1">
                  <c:v>51434346</c:v>
                </c:pt>
              </c:numCache>
            </c:numRef>
          </c:val>
        </c:ser>
        <c:ser>
          <c:idx val="2"/>
          <c:order val="1"/>
          <c:tx>
            <c:v>RI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0.15977809064482748"/>
                  <c:y val="-8.48979519076156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RI
 2.373 números asignados
 0,1 %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644648725935244"/>
                  <c:y val="9.57177937730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RI
2.997.627 números libres
 99,9%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('2-PTFN'!$A$60:$A$61,'2-PTFN'!$A$63:$A$64,'2-PTFN'!$A$66:$A$67,'2-PTFN'!$A$69:$A$70)</c:f>
              <c:strCache>
                <c:ptCount val="8"/>
                <c:pt idx="0">
                  <c:v>Números Geográficos Fijos Asignados</c:v>
                </c:pt>
                <c:pt idx="1">
                  <c:v>Números Geográficos Fijos Libres</c:v>
                </c:pt>
                <c:pt idx="2">
                  <c:v>Números No Geográficos Móviles Asignados</c:v>
                </c:pt>
                <c:pt idx="3">
                  <c:v>Números No Geográficos Móviles Libres</c:v>
                </c:pt>
                <c:pt idx="4">
                  <c:v>Números No Geográficos Red Inteligente Asignados</c:v>
                </c:pt>
                <c:pt idx="5">
                  <c:v>Números No Geográficos Red Inteligente Libres</c:v>
                </c:pt>
                <c:pt idx="6">
                  <c:v>Números 1XY Asignados</c:v>
                </c:pt>
                <c:pt idx="7">
                  <c:v>Números 1XYInteligente Libres</c:v>
                </c:pt>
              </c:strCache>
            </c:strRef>
          </c:cat>
          <c:val>
            <c:numRef>
              <c:f>'2-PTFN'!$D$66:$D$67</c:f>
              <c:numCache>
                <c:formatCode>#,##0</c:formatCode>
                <c:ptCount val="2"/>
                <c:pt idx="0" formatCode="General">
                  <c:v>2373</c:v>
                </c:pt>
                <c:pt idx="1">
                  <c:v>2997627</c:v>
                </c:pt>
              </c:numCache>
            </c:numRef>
          </c:val>
        </c:ser>
        <c:ser>
          <c:idx val="3"/>
          <c:order val="2"/>
          <c:tx>
            <c:v>1XY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3291884231506673"/>
                  <c:y val="-3.0476431948689778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C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C00000"/>
                        </a:solidFill>
                      </a:rPr>
                      <a:t>1XY
261 números asignados
 24 %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6371768735837761"/>
                  <c:y val="7.4961756792923245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7030A0"/>
                        </a:solidFill>
                      </a:rPr>
                      <a:t>1XY
806 números libres
76 %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7030A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('2-PTFN'!$A$60:$A$61,'2-PTFN'!$A$63:$A$64,'2-PTFN'!$A$66:$A$67,'2-PTFN'!$A$69:$A$70)</c:f>
              <c:strCache>
                <c:ptCount val="8"/>
                <c:pt idx="0">
                  <c:v>Números Geográficos Fijos Asignados</c:v>
                </c:pt>
                <c:pt idx="1">
                  <c:v>Números Geográficos Fijos Libres</c:v>
                </c:pt>
                <c:pt idx="2">
                  <c:v>Números No Geográficos Móviles Asignados</c:v>
                </c:pt>
                <c:pt idx="3">
                  <c:v>Números No Geográficos Móviles Libres</c:v>
                </c:pt>
                <c:pt idx="4">
                  <c:v>Números No Geográficos Red Inteligente Asignados</c:v>
                </c:pt>
                <c:pt idx="5">
                  <c:v>Números No Geográficos Red Inteligente Libres</c:v>
                </c:pt>
                <c:pt idx="6">
                  <c:v>Números 1XY Asignados</c:v>
                </c:pt>
                <c:pt idx="7">
                  <c:v>Números 1XYInteligente Libres</c:v>
                </c:pt>
              </c:strCache>
            </c:strRef>
          </c:cat>
          <c:val>
            <c:numRef>
              <c:f>'2-PTFN'!$E$69:$E$70</c:f>
              <c:numCache>
                <c:formatCode>#,##0</c:formatCode>
                <c:ptCount val="2"/>
                <c:pt idx="0">
                  <c:v>261</c:v>
                </c:pt>
                <c:pt idx="1">
                  <c:v>806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777226234593637E-2"/>
          <c:y val="4.9325337891482426E-2"/>
          <c:w val="0.9080655659996415"/>
          <c:h val="0.757633872278420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'4-Fijo (CA)'!$B$59:$G$59</c:f>
              <c:strCache>
                <c:ptCount val="1"/>
                <c:pt idx="0">
                  <c:v>RECURSO NUMÉRICO UTILIZADO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9"/>
              <c:layout>
                <c:manualLayout>
                  <c:x val="1.2403101448146091E-2"/>
                  <c:y val="-1.8079096045197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7915590980655611E-2"/>
                  <c:y val="-2.033898305084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baseline="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'4-Fijo (CA)'!$A$61:$A$79</c:f>
              <c:numCache>
                <c:formatCode>0</c:formatCod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mmm\-yy">
                  <c:v>41640</c:v>
                </c:pt>
                <c:pt idx="12" formatCode="mmm\-yy">
                  <c:v>41671</c:v>
                </c:pt>
                <c:pt idx="13" formatCode="mmm\-yy">
                  <c:v>41699</c:v>
                </c:pt>
                <c:pt idx="14" formatCode="mmm\-yy">
                  <c:v>41730</c:v>
                </c:pt>
                <c:pt idx="15" formatCode="mmm\-yy">
                  <c:v>41760</c:v>
                </c:pt>
                <c:pt idx="16" formatCode="mmm\-yy">
                  <c:v>41791</c:v>
                </c:pt>
                <c:pt idx="17" formatCode="mmm\-yy">
                  <c:v>41821</c:v>
                </c:pt>
                <c:pt idx="18" formatCode="mmm\-yy">
                  <c:v>41852</c:v>
                </c:pt>
              </c:numCache>
            </c:numRef>
          </c:cat>
          <c:val>
            <c:numRef>
              <c:f>'4-Fijo (CA)'!$I$61:$I$79</c:f>
              <c:numCache>
                <c:formatCode>#,##0</c:formatCode>
                <c:ptCount val="19"/>
                <c:pt idx="7">
                  <c:v>2528912</c:v>
                </c:pt>
                <c:pt idx="8">
                  <c:v>2820479</c:v>
                </c:pt>
                <c:pt idx="9">
                  <c:v>3020896</c:v>
                </c:pt>
                <c:pt idx="10">
                  <c:v>3226033</c:v>
                </c:pt>
                <c:pt idx="11">
                  <c:v>3178532</c:v>
                </c:pt>
                <c:pt idx="12">
                  <c:v>3269475</c:v>
                </c:pt>
                <c:pt idx="13">
                  <c:v>3289233</c:v>
                </c:pt>
                <c:pt idx="14">
                  <c:v>3283343</c:v>
                </c:pt>
                <c:pt idx="15">
                  <c:v>3304193</c:v>
                </c:pt>
                <c:pt idx="16">
                  <c:v>3305829</c:v>
                </c:pt>
                <c:pt idx="17">
                  <c:v>3304600</c:v>
                </c:pt>
                <c:pt idx="18">
                  <c:v>3313996</c:v>
                </c:pt>
              </c:numCache>
            </c:numRef>
          </c:val>
        </c:ser>
        <c:ser>
          <c:idx val="3"/>
          <c:order val="2"/>
          <c:tx>
            <c:strRef>
              <c:f>'4-Fijo (CA)'!$B$35:$G$35</c:f>
              <c:strCache>
                <c:ptCount val="1"/>
                <c:pt idx="0">
                  <c:v>RECURSO NUMÉRICO ASIGNADO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ln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'4-Fijo (CA)'!$A$61:$A$79</c:f>
              <c:numCache>
                <c:formatCode>0</c:formatCod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mmm\-yy">
                  <c:v>41640</c:v>
                </c:pt>
                <c:pt idx="12" formatCode="mmm\-yy">
                  <c:v>41671</c:v>
                </c:pt>
                <c:pt idx="13" formatCode="mmm\-yy">
                  <c:v>41699</c:v>
                </c:pt>
                <c:pt idx="14" formatCode="mmm\-yy">
                  <c:v>41730</c:v>
                </c:pt>
                <c:pt idx="15" formatCode="mmm\-yy">
                  <c:v>41760</c:v>
                </c:pt>
                <c:pt idx="16" formatCode="mmm\-yy">
                  <c:v>41791</c:v>
                </c:pt>
                <c:pt idx="17" formatCode="mmm\-yy">
                  <c:v>41821</c:v>
                </c:pt>
                <c:pt idx="18" formatCode="mmm\-yy">
                  <c:v>41852</c:v>
                </c:pt>
              </c:numCache>
            </c:numRef>
          </c:cat>
          <c:val>
            <c:numRef>
              <c:f>'4-Fijo (CA)'!$I$37:$I$55</c:f>
              <c:numCache>
                <c:formatCode>#,##0</c:formatCode>
                <c:ptCount val="19"/>
                <c:pt idx="0">
                  <c:v>1947814</c:v>
                </c:pt>
                <c:pt idx="1">
                  <c:v>2066034</c:v>
                </c:pt>
                <c:pt idx="2">
                  <c:v>2165510</c:v>
                </c:pt>
                <c:pt idx="3">
                  <c:v>2387109</c:v>
                </c:pt>
                <c:pt idx="4">
                  <c:v>2544563</c:v>
                </c:pt>
                <c:pt idx="5">
                  <c:v>2781734</c:v>
                </c:pt>
                <c:pt idx="6">
                  <c:v>2808968</c:v>
                </c:pt>
                <c:pt idx="7">
                  <c:v>3081376</c:v>
                </c:pt>
                <c:pt idx="8">
                  <c:v>3594284</c:v>
                </c:pt>
                <c:pt idx="9">
                  <c:v>3974596</c:v>
                </c:pt>
                <c:pt idx="10">
                  <c:v>4296696</c:v>
                </c:pt>
                <c:pt idx="11">
                  <c:v>4367996</c:v>
                </c:pt>
                <c:pt idx="12">
                  <c:v>4397996</c:v>
                </c:pt>
                <c:pt idx="13">
                  <c:v>4514224</c:v>
                </c:pt>
                <c:pt idx="14">
                  <c:v>4526224</c:v>
                </c:pt>
                <c:pt idx="15">
                  <c:v>4557124</c:v>
                </c:pt>
                <c:pt idx="16">
                  <c:v>4569624</c:v>
                </c:pt>
                <c:pt idx="17">
                  <c:v>4574324</c:v>
                </c:pt>
                <c:pt idx="18">
                  <c:v>4580484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586976"/>
        <c:axId val="364583616"/>
      </c:barChart>
      <c:lineChart>
        <c:grouping val="standard"/>
        <c:varyColors val="0"/>
        <c:ser>
          <c:idx val="2"/>
          <c:order val="1"/>
          <c:tx>
            <c:strRef>
              <c:f>'4-Fijo (CA)'!$B$82:$G$82</c:f>
              <c:strCache>
                <c:ptCount val="1"/>
                <c:pt idx="0">
                  <c:v>LÍNEAS PRINCIPALES</c:v>
                </c:pt>
              </c:strCache>
            </c:strRef>
          </c:tx>
          <c:marker>
            <c:symbol val="diamond"/>
            <c:size val="5"/>
            <c:spPr>
              <a:solidFill>
                <a:schemeClr val="accent5">
                  <a:lumMod val="75000"/>
                </a:schemeClr>
              </a:solidFill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1343667007471489E-2"/>
                  <c:y val="3.389830508474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4453055839559557E-2"/>
                  <c:y val="4.0677966101694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074937195056511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7915570948241671E-2"/>
                  <c:y val="5.9567176744416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9.4106494950523142E-17"/>
                  <c:y val="-3.77358490566037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6.416426050689766E-3"/>
                  <c:y val="8.3018867924528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"/>
                  <c:y val="-8.3018867924528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'4-Fijo (CA)'!$A$84:$A$102</c:f>
              <c:numCache>
                <c:formatCode>0</c:formatCod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mmm\-yy">
                  <c:v>41640</c:v>
                </c:pt>
                <c:pt idx="12" formatCode="mmm\-yy">
                  <c:v>41671</c:v>
                </c:pt>
                <c:pt idx="13" formatCode="mmm\-yy">
                  <c:v>41699</c:v>
                </c:pt>
                <c:pt idx="14" formatCode="mmm\-yy">
                  <c:v>41730</c:v>
                </c:pt>
                <c:pt idx="15" formatCode="mmm\-yy">
                  <c:v>41760</c:v>
                </c:pt>
                <c:pt idx="16" formatCode="mmm\-yy">
                  <c:v>41791</c:v>
                </c:pt>
                <c:pt idx="17" formatCode="mmm\-yy">
                  <c:v>41821</c:v>
                </c:pt>
                <c:pt idx="18" formatCode="mmm\-yy">
                  <c:v>41852</c:v>
                </c:pt>
              </c:numCache>
            </c:numRef>
          </c:cat>
          <c:val>
            <c:numRef>
              <c:f>'4-Fijo (CA)'!$I$84:$I$102</c:f>
              <c:numCache>
                <c:formatCode>#,##0</c:formatCode>
                <c:ptCount val="19"/>
                <c:pt idx="0">
                  <c:v>1549046</c:v>
                </c:pt>
                <c:pt idx="1">
                  <c:v>1612261</c:v>
                </c:pt>
                <c:pt idx="2">
                  <c:v>1701496</c:v>
                </c:pt>
                <c:pt idx="3">
                  <c:v>1775232</c:v>
                </c:pt>
                <c:pt idx="4">
                  <c:v>1823120</c:v>
                </c:pt>
                <c:pt idx="5">
                  <c:v>1909961</c:v>
                </c:pt>
                <c:pt idx="6">
                  <c:v>2011228</c:v>
                </c:pt>
                <c:pt idx="7">
                  <c:v>2085758</c:v>
                </c:pt>
                <c:pt idx="8">
                  <c:v>2219739</c:v>
                </c:pt>
                <c:pt idx="9">
                  <c:v>2307130</c:v>
                </c:pt>
                <c:pt idx="10">
                  <c:v>2414460</c:v>
                </c:pt>
                <c:pt idx="11">
                  <c:v>2418850</c:v>
                </c:pt>
                <c:pt idx="12">
                  <c:v>2429230</c:v>
                </c:pt>
                <c:pt idx="13">
                  <c:v>2436309</c:v>
                </c:pt>
                <c:pt idx="14">
                  <c:v>2420949</c:v>
                </c:pt>
                <c:pt idx="15">
                  <c:v>2420986</c:v>
                </c:pt>
                <c:pt idx="16">
                  <c:v>2422918</c:v>
                </c:pt>
                <c:pt idx="17">
                  <c:v>2418018</c:v>
                </c:pt>
                <c:pt idx="18">
                  <c:v>2421791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586976"/>
        <c:axId val="364583616"/>
      </c:lineChart>
      <c:catAx>
        <c:axId val="36458697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364583616"/>
        <c:crosses val="autoZero"/>
        <c:auto val="1"/>
        <c:lblAlgn val="ctr"/>
        <c:lblOffset val="100"/>
        <c:tickLblSkip val="1"/>
        <c:noMultiLvlLbl val="0"/>
      </c:catAx>
      <c:valAx>
        <c:axId val="364583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364586976"/>
        <c:crosses val="autoZero"/>
        <c:crossBetween val="between"/>
      </c:valAx>
      <c:spPr>
        <a:noFill/>
        <a:ln>
          <a:noFill/>
        </a:ln>
        <a:effectLst>
          <a:innerShdw blurRad="63500" dist="50800" dir="13500000">
            <a:schemeClr val="accent6">
              <a:lumMod val="75000"/>
              <a:alpha val="50000"/>
            </a:schemeClr>
          </a:innerShdw>
        </a:effectLst>
        <a:scene3d>
          <a:camera prst="orthographicFront"/>
          <a:lightRig rig="threePt" dir="t"/>
        </a:scene3d>
        <a:sp3d>
          <a:bevelB/>
        </a:sp3d>
      </c:spPr>
    </c:plotArea>
    <c:legend>
      <c:legendPos val="b"/>
      <c:layout>
        <c:manualLayout>
          <c:xMode val="edge"/>
          <c:yMode val="edge"/>
          <c:x val="0.11642600016672604"/>
          <c:y val="0.86461867533462233"/>
          <c:w val="0.81719602181584849"/>
          <c:h val="4.0482155033111963E-2"/>
        </c:manualLayout>
      </c:layout>
      <c:overlay val="0"/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919543710882296E-2"/>
          <c:y val="4.2951130211057557E-2"/>
          <c:w val="0.9070135271552594"/>
          <c:h val="0.821648407055042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'5-RI'!$G$14</c:f>
              <c:strCache>
                <c:ptCount val="1"/>
                <c:pt idx="0">
                  <c:v>CNT  E.P.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'5-RI'!$F$15:$F$26</c:f>
              <c:strCache>
                <c:ptCount val="12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ago-14</c:v>
                </c:pt>
                <c:pt idx="10">
                  <c:v>jul-14</c:v>
                </c:pt>
                <c:pt idx="11">
                  <c:v>jun-14</c:v>
                </c:pt>
              </c:strCache>
            </c:strRef>
          </c:cat>
          <c:val>
            <c:numRef>
              <c:f>'5-RI'!$G$15:$G$25</c:f>
              <c:numCache>
                <c:formatCode>General</c:formatCode>
                <c:ptCount val="11"/>
                <c:pt idx="0">
                  <c:v>211</c:v>
                </c:pt>
                <c:pt idx="1">
                  <c:v>237</c:v>
                </c:pt>
                <c:pt idx="2">
                  <c:v>247</c:v>
                </c:pt>
                <c:pt idx="3">
                  <c:v>276</c:v>
                </c:pt>
                <c:pt idx="4">
                  <c:v>224</c:v>
                </c:pt>
                <c:pt idx="5">
                  <c:v>212</c:v>
                </c:pt>
                <c:pt idx="6">
                  <c:v>218</c:v>
                </c:pt>
                <c:pt idx="7">
                  <c:v>249</c:v>
                </c:pt>
                <c:pt idx="8">
                  <c:v>275</c:v>
                </c:pt>
                <c:pt idx="9">
                  <c:v>305</c:v>
                </c:pt>
                <c:pt idx="10">
                  <c:v>302</c:v>
                </c:pt>
              </c:numCache>
            </c:numRef>
          </c:val>
          <c:extLst/>
        </c:ser>
        <c:ser>
          <c:idx val="1"/>
          <c:order val="1"/>
          <c:tx>
            <c:strRef>
              <c:f>'5-RI'!$H$14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'5-RI'!$F$15:$F$26</c:f>
              <c:strCache>
                <c:ptCount val="12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ago-14</c:v>
                </c:pt>
                <c:pt idx="10">
                  <c:v>jul-14</c:v>
                </c:pt>
                <c:pt idx="11">
                  <c:v>jun-14</c:v>
                </c:pt>
              </c:strCache>
            </c:strRef>
          </c:cat>
          <c:val>
            <c:numRef>
              <c:f>'5-RI'!$H$15:$H$25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0"/>
        <c:axId val="364590896"/>
        <c:axId val="364588096"/>
      </c:barChart>
      <c:catAx>
        <c:axId val="36459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364588096"/>
        <c:crosses val="autoZero"/>
        <c:auto val="1"/>
        <c:lblAlgn val="ctr"/>
        <c:lblOffset val="100"/>
        <c:noMultiLvlLbl val="0"/>
      </c:catAx>
      <c:valAx>
        <c:axId val="364588096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Números</a:t>
                </a:r>
              </a:p>
            </c:rich>
          </c:tx>
          <c:layout>
            <c:manualLayout>
              <c:xMode val="edge"/>
              <c:yMode val="edge"/>
              <c:x val="2.0682684859905736E-3"/>
              <c:y val="0.44576271186440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3645908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953089036947307"/>
          <c:y val="0.92790568776668281"/>
          <c:w val="0.3142614577024026"/>
          <c:h val="4.084554960252948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46101768559009E-2"/>
          <c:y val="2.6311482593674034E-2"/>
          <c:w val="0.90486039296794207"/>
          <c:h val="0.847366240907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'5-RI'!$D$34</c:f>
              <c:strCache>
                <c:ptCount val="1"/>
                <c:pt idx="0">
                  <c:v>CNT  E.P.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2415784408084673E-2"/>
                  <c:y val="0.431088636856172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524863650946423E-2"/>
                  <c:y val="0.367236196392882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7815206929740089E-2"/>
                  <c:y val="0.323240723349948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396535129932632E-2"/>
                  <c:y val="0.276297719665775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2948347770291948E-2"/>
                  <c:y val="0.237084832285872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9098492139878089E-2"/>
                  <c:y val="0.207822581810301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1665062560154087E-2"/>
                  <c:y val="0.179106070456789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4231632980429809E-2"/>
                  <c:y val="0.147042885694334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4.3644529996791789E-2"/>
                  <c:y val="0.105630860362638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4.6531921719601993E-2"/>
                  <c:y val="3.28660935731657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'5-RI'!$C$35:$C$45</c:f>
              <c:strCache>
                <c:ptCount val="11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ago-14</c:v>
                </c:pt>
                <c:pt idx="10">
                  <c:v>jul-14</c:v>
                </c:pt>
              </c:strCache>
            </c:strRef>
          </c:cat>
          <c:val>
            <c:numRef>
              <c:f>'5-RI'!$D$35:$D$45</c:f>
              <c:numCache>
                <c:formatCode>#,##0</c:formatCode>
                <c:ptCount val="11"/>
                <c:pt idx="0">
                  <c:v>1162</c:v>
                </c:pt>
                <c:pt idx="1">
                  <c:v>1382</c:v>
                </c:pt>
                <c:pt idx="2">
                  <c:v>1405</c:v>
                </c:pt>
                <c:pt idx="3">
                  <c:v>1920</c:v>
                </c:pt>
                <c:pt idx="4">
                  <c:v>1822</c:v>
                </c:pt>
                <c:pt idx="5">
                  <c:v>1816</c:v>
                </c:pt>
                <c:pt idx="6">
                  <c:v>1699</c:v>
                </c:pt>
                <c:pt idx="7">
                  <c:v>1792</c:v>
                </c:pt>
                <c:pt idx="8">
                  <c:v>1937</c:v>
                </c:pt>
                <c:pt idx="9">
                  <c:v>1944</c:v>
                </c:pt>
                <c:pt idx="10">
                  <c:v>2038</c:v>
                </c:pt>
              </c:numCache>
            </c:numRef>
          </c:val>
          <c:extLst/>
        </c:ser>
        <c:ser>
          <c:idx val="1"/>
          <c:order val="1"/>
          <c:tx>
            <c:strRef>
              <c:f>'5-RI'!$E$34</c:f>
              <c:strCache>
                <c:ptCount val="1"/>
                <c:pt idx="0">
                  <c:v>ETAPA E.P</c:v>
                </c:pt>
              </c:strCache>
            </c:strRef>
          </c:tx>
          <c:spPr>
            <a:solidFill>
              <a:srgbClr val="CCFFC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'5-RI'!$C$35:$C$45</c:f>
              <c:strCache>
                <c:ptCount val="11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ago-14</c:v>
                </c:pt>
                <c:pt idx="10">
                  <c:v>jul-14</c:v>
                </c:pt>
              </c:strCache>
            </c:strRef>
          </c:cat>
          <c:val>
            <c:numRef>
              <c:f>'5-RI'!$E$35:$E$45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8</c:v>
                </c:pt>
                <c:pt idx="7">
                  <c:v>11</c:v>
                </c:pt>
                <c:pt idx="8">
                  <c:v>20</c:v>
                </c:pt>
                <c:pt idx="9">
                  <c:v>21</c:v>
                </c:pt>
                <c:pt idx="10">
                  <c:v>21</c:v>
                </c:pt>
              </c:numCache>
            </c:numRef>
          </c:val>
          <c:extLst/>
        </c:ser>
        <c:ser>
          <c:idx val="2"/>
          <c:order val="2"/>
          <c:tx>
            <c:strRef>
              <c:f>'5-RI'!$F$34</c:f>
              <c:strCache>
                <c:ptCount val="1"/>
                <c:pt idx="0">
                  <c:v>LINKOTEL S.A.</c:v>
                </c:pt>
              </c:strCache>
            </c:strRef>
          </c:tx>
          <c:spPr>
            <a:solidFill>
              <a:srgbClr val="FFFFC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'5-RI'!$C$35:$C$45</c:f>
              <c:strCache>
                <c:ptCount val="11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ago-14</c:v>
                </c:pt>
                <c:pt idx="10">
                  <c:v>jul-14</c:v>
                </c:pt>
              </c:strCache>
            </c:strRef>
          </c:cat>
          <c:val>
            <c:numRef>
              <c:f>'5-RI'!$F$35:$F$45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extLst/>
        </c:ser>
        <c:ser>
          <c:idx val="3"/>
          <c:order val="3"/>
          <c:tx>
            <c:strRef>
              <c:f>'5-RI'!$G$34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'5-RI'!$C$35:$C$45</c:f>
              <c:strCache>
                <c:ptCount val="11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ago-14</c:v>
                </c:pt>
                <c:pt idx="10">
                  <c:v>jul-14</c:v>
                </c:pt>
              </c:strCache>
            </c:strRef>
          </c:cat>
          <c:val>
            <c:numRef>
              <c:f>'5-RI'!$G$35:$G$45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63</c:v>
                </c:pt>
                <c:pt idx="7">
                  <c:v>63</c:v>
                </c:pt>
                <c:pt idx="8">
                  <c:v>65</c:v>
                </c:pt>
                <c:pt idx="9">
                  <c:v>65</c:v>
                </c:pt>
                <c:pt idx="10">
                  <c:v>65</c:v>
                </c:pt>
              </c:numCache>
            </c:numRef>
          </c:val>
          <c:extLst/>
        </c:ser>
        <c:ser>
          <c:idx val="4"/>
          <c:order val="4"/>
          <c:tx>
            <c:strRef>
              <c:f>'5-RI'!$H$34</c:f>
              <c:strCache>
                <c:ptCount val="1"/>
                <c:pt idx="0">
                  <c:v>LEVEL 3 
ECUADOR LVLT S.A.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'5-RI'!$C$35:$C$45</c:f>
              <c:strCache>
                <c:ptCount val="11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ago-14</c:v>
                </c:pt>
                <c:pt idx="10">
                  <c:v>jul-14</c:v>
                </c:pt>
              </c:strCache>
            </c:strRef>
          </c:cat>
          <c:val>
            <c:numRef>
              <c:f>'5-RI'!$H$35:$H$45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/>
        </c:ser>
        <c:ser>
          <c:idx val="5"/>
          <c:order val="5"/>
          <c:tx>
            <c:strRef>
              <c:f>'5-RI'!$I$34</c:f>
              <c:strCache>
                <c:ptCount val="1"/>
                <c:pt idx="0">
                  <c:v>GRUPO
 CORIPAR S.A.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'5-RI'!$C$35:$C$45</c:f>
              <c:strCache>
                <c:ptCount val="11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ago-14</c:v>
                </c:pt>
                <c:pt idx="10">
                  <c:v>jul-14</c:v>
                </c:pt>
              </c:strCache>
            </c:strRef>
          </c:cat>
          <c:val>
            <c:numRef>
              <c:f>'5-RI'!$I$35:$I$45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/>
        </c:ser>
        <c:ser>
          <c:idx val="6"/>
          <c:order val="6"/>
          <c:tx>
            <c:strRef>
              <c:f>'5-RI'!$J$34</c:f>
              <c:strCache>
                <c:ptCount val="1"/>
                <c:pt idx="0">
                  <c:v>CONECEL S.A.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'5-RI'!$C$35:$C$45</c:f>
              <c:strCache>
                <c:ptCount val="11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ago-14</c:v>
                </c:pt>
                <c:pt idx="10">
                  <c:v>jul-14</c:v>
                </c:pt>
              </c:strCache>
            </c:strRef>
          </c:cat>
          <c:val>
            <c:numRef>
              <c:f>'5-RI'!$J$35:$J$45</c:f>
              <c:numCache>
                <c:formatCode>General</c:formatCode>
                <c:ptCount val="11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</c:numCache>
            </c:numRef>
          </c:val>
          <c:extLst/>
        </c:ser>
        <c:ser>
          <c:idx val="7"/>
          <c:order val="7"/>
          <c:tx>
            <c:strRef>
              <c:f>'5-RI'!$K$34</c:f>
              <c:strCache>
                <c:ptCount val="1"/>
                <c:pt idx="0">
                  <c:v>OTECEL S.A.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'5-RI'!$C$35:$C$45</c:f>
              <c:strCache>
                <c:ptCount val="11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ago-14</c:v>
                </c:pt>
                <c:pt idx="10">
                  <c:v>jul-14</c:v>
                </c:pt>
              </c:strCache>
            </c:strRef>
          </c:cat>
          <c:val>
            <c:numRef>
              <c:f>'5-RI'!$K$35:$K$45</c:f>
              <c:numCache>
                <c:formatCode>General</c:formatCode>
                <c:ptCount val="11"/>
                <c:pt idx="0">
                  <c:v>9</c:v>
                </c:pt>
                <c:pt idx="1">
                  <c:v>3</c:v>
                </c:pt>
                <c:pt idx="2">
                  <c:v>5</c:v>
                </c:pt>
                <c:pt idx="3">
                  <c:v>18</c:v>
                </c:pt>
                <c:pt idx="4">
                  <c:v>22</c:v>
                </c:pt>
                <c:pt idx="5">
                  <c:v>23</c:v>
                </c:pt>
                <c:pt idx="6">
                  <c:v>23</c:v>
                </c:pt>
                <c:pt idx="7">
                  <c:v>23</c:v>
                </c:pt>
                <c:pt idx="8">
                  <c:v>24</c:v>
                </c:pt>
                <c:pt idx="9">
                  <c:v>27</c:v>
                </c:pt>
                <c:pt idx="10">
                  <c:v>27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958384"/>
        <c:axId val="256960624"/>
      </c:barChart>
      <c:catAx>
        <c:axId val="25695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56960624"/>
        <c:crosses val="autoZero"/>
        <c:auto val="1"/>
        <c:lblAlgn val="ctr"/>
        <c:lblOffset val="100"/>
        <c:noMultiLvlLbl val="0"/>
      </c:catAx>
      <c:valAx>
        <c:axId val="256960624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Números</a:t>
                </a:r>
              </a:p>
            </c:rich>
          </c:tx>
          <c:layout>
            <c:manualLayout>
              <c:xMode val="edge"/>
              <c:yMode val="edge"/>
              <c:x val="1.6546018614270942E-2"/>
              <c:y val="0.445762711864406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569583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3-Fijo'!A1"/><Relationship Id="rId2" Type="http://schemas.openxmlformats.org/officeDocument/2006/relationships/hyperlink" Target="#'4-Fijo (CA)'!A1"/><Relationship Id="rId1" Type="http://schemas.openxmlformats.org/officeDocument/2006/relationships/hyperlink" Target="#'2-PTFN'!A1"/><Relationship Id="rId5" Type="http://schemas.openxmlformats.org/officeDocument/2006/relationships/image" Target="../media/image1.png"/><Relationship Id="rId4" Type="http://schemas.openxmlformats.org/officeDocument/2006/relationships/hyperlink" Target="#'5-RI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jpeg"/><Relationship Id="rId1" Type="http://schemas.openxmlformats.org/officeDocument/2006/relationships/hyperlink" Target="#'  Presentaci&#243;n'!A1"/><Relationship Id="rId4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4657725</xdr:colOff>
      <xdr:row>22</xdr:row>
      <xdr:rowOff>76200</xdr:rowOff>
    </xdr:from>
    <xdr:to>
      <xdr:col>2</xdr:col>
      <xdr:colOff>4945725</xdr:colOff>
      <xdr:row>23</xdr:row>
      <xdr:rowOff>4350</xdr:rowOff>
    </xdr:to>
    <xdr:sp macro="[0]!situacionactual" textlink="">
      <xdr:nvSpPr>
        <xdr:cNvPr id="153699" name="AutoShape 10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439150" y="4200525"/>
          <a:ext cx="288000" cy="252000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24</xdr:row>
      <xdr:rowOff>95250</xdr:rowOff>
    </xdr:from>
    <xdr:to>
      <xdr:col>2</xdr:col>
      <xdr:colOff>4945725</xdr:colOff>
      <xdr:row>25</xdr:row>
      <xdr:rowOff>23400</xdr:rowOff>
    </xdr:to>
    <xdr:sp macro="[0]!redinteligente" textlink="">
      <xdr:nvSpPr>
        <xdr:cNvPr id="153700" name="AutoShape 14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439150" y="4867275"/>
          <a:ext cx="288000" cy="252000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23</xdr:row>
      <xdr:rowOff>85725</xdr:rowOff>
    </xdr:from>
    <xdr:to>
      <xdr:col>2</xdr:col>
      <xdr:colOff>4945725</xdr:colOff>
      <xdr:row>24</xdr:row>
      <xdr:rowOff>13875</xdr:rowOff>
    </xdr:to>
    <xdr:sp macro="[0]!fijo" textlink="">
      <xdr:nvSpPr>
        <xdr:cNvPr id="153701" name="AutoShape 1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439150" y="4533900"/>
          <a:ext cx="288000" cy="252000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25</xdr:row>
      <xdr:rowOff>76200</xdr:rowOff>
    </xdr:from>
    <xdr:to>
      <xdr:col>2</xdr:col>
      <xdr:colOff>4945725</xdr:colOff>
      <xdr:row>26</xdr:row>
      <xdr:rowOff>137700</xdr:rowOff>
    </xdr:to>
    <xdr:sp macro="[0]!redinteligente" textlink="">
      <xdr:nvSpPr>
        <xdr:cNvPr id="153702" name="AutoShape 18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8439150" y="5172075"/>
          <a:ext cx="288000" cy="252000"/>
        </a:xfrm>
        <a:prstGeom prst="rightArrow">
          <a:avLst>
            <a:gd name="adj1" fmla="val 50000"/>
            <a:gd name="adj2" fmla="val 31818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3429000</xdr:colOff>
      <xdr:row>3</xdr:row>
      <xdr:rowOff>47641</xdr:rowOff>
    </xdr:from>
    <xdr:to>
      <xdr:col>3</xdr:col>
      <xdr:colOff>967425</xdr:colOff>
      <xdr:row>6</xdr:row>
      <xdr:rowOff>45851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7050" y="638191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723900</xdr:colOff>
      <xdr:row>175</xdr:row>
      <xdr:rowOff>85725</xdr:rowOff>
    </xdr:from>
    <xdr:to>
      <xdr:col>9</xdr:col>
      <xdr:colOff>581025</xdr:colOff>
      <xdr:row>180</xdr:row>
      <xdr:rowOff>9525</xdr:rowOff>
    </xdr:to>
    <xdr:grpSp>
      <xdr:nvGrpSpPr>
        <xdr:cNvPr id="115829" name="Group 13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1268075" y="29146500"/>
          <a:ext cx="1381125" cy="733425"/>
          <a:chOff x="527" y="481"/>
          <a:chExt cx="92" cy="50"/>
        </a:xfrm>
      </xdr:grpSpPr>
      <xdr:pic>
        <xdr:nvPicPr>
          <xdr:cNvPr id="115834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5835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3</xdr:col>
      <xdr:colOff>238125</xdr:colOff>
      <xdr:row>3</xdr:row>
      <xdr:rowOff>47625</xdr:rowOff>
    </xdr:from>
    <xdr:to>
      <xdr:col>4</xdr:col>
      <xdr:colOff>643575</xdr:colOff>
      <xdr:row>6</xdr:row>
      <xdr:rowOff>45835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7425" y="619125"/>
          <a:ext cx="2520000" cy="541135"/>
        </a:xfrm>
        <a:prstGeom prst="rect">
          <a:avLst/>
        </a:prstGeom>
      </xdr:spPr>
    </xdr:pic>
    <xdr:clientData/>
  </xdr:twoCellAnchor>
  <xdr:twoCellAnchor>
    <xdr:from>
      <xdr:col>1</xdr:col>
      <xdr:colOff>1171575</xdr:colOff>
      <xdr:row>32</xdr:row>
      <xdr:rowOff>38100</xdr:rowOff>
    </xdr:from>
    <xdr:to>
      <xdr:col>3</xdr:col>
      <xdr:colOff>310092</xdr:colOff>
      <xdr:row>33</xdr:row>
      <xdr:rowOff>139700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4200525" y="59912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9525</xdr:rowOff>
    </xdr:from>
    <xdr:to>
      <xdr:col>11</xdr:col>
      <xdr:colOff>529275</xdr:colOff>
      <xdr:row>6</xdr:row>
      <xdr:rowOff>7735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75" y="581025"/>
          <a:ext cx="2520000" cy="541135"/>
        </a:xfrm>
        <a:prstGeom prst="rect">
          <a:avLst/>
        </a:prstGeom>
      </xdr:spPr>
    </xdr:pic>
    <xdr:clientData/>
  </xdr:twoCellAnchor>
  <xdr:twoCellAnchor>
    <xdr:from>
      <xdr:col>5</xdr:col>
      <xdr:colOff>400050</xdr:colOff>
      <xdr:row>59</xdr:row>
      <xdr:rowOff>0</xdr:rowOff>
    </xdr:from>
    <xdr:to>
      <xdr:col>7</xdr:col>
      <xdr:colOff>595842</xdr:colOff>
      <xdr:row>60</xdr:row>
      <xdr:rowOff>101600</xdr:rowOff>
    </xdr:to>
    <xdr:sp macro="" textlink="">
      <xdr:nvSpPr>
        <xdr:cNvPr id="4" name="6 Rectángulo redondeado">
          <a:hlinkClick xmlns:r="http://schemas.openxmlformats.org/officeDocument/2006/relationships" r:id="rId2"/>
        </xdr:cNvPr>
        <xdr:cNvSpPr/>
      </xdr:nvSpPr>
      <xdr:spPr>
        <a:xfrm>
          <a:off x="4953000" y="89630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447675</xdr:colOff>
      <xdr:row>2</xdr:row>
      <xdr:rowOff>152400</xdr:rowOff>
    </xdr:from>
    <xdr:to>
      <xdr:col>8</xdr:col>
      <xdr:colOff>872175</xdr:colOff>
      <xdr:row>5</xdr:row>
      <xdr:rowOff>150610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3650" y="542925"/>
          <a:ext cx="2520000" cy="541135"/>
        </a:xfrm>
        <a:prstGeom prst="rect">
          <a:avLst/>
        </a:prstGeom>
      </xdr:spPr>
    </xdr:pic>
    <xdr:clientData/>
  </xdr:twoCellAnchor>
  <xdr:twoCellAnchor>
    <xdr:from>
      <xdr:col>4</xdr:col>
      <xdr:colOff>95250</xdr:colOff>
      <xdr:row>110</xdr:row>
      <xdr:rowOff>19050</xdr:rowOff>
    </xdr:from>
    <xdr:to>
      <xdr:col>5</xdr:col>
      <xdr:colOff>986367</xdr:colOff>
      <xdr:row>111</xdr:row>
      <xdr:rowOff>120650</xdr:rowOff>
    </xdr:to>
    <xdr:sp macro="" textlink="">
      <xdr:nvSpPr>
        <xdr:cNvPr id="4" name="6 Rectángulo redondeado">
          <a:hlinkClick xmlns:r="http://schemas.openxmlformats.org/officeDocument/2006/relationships" r:id="rId2"/>
        </xdr:cNvPr>
        <xdr:cNvSpPr/>
      </xdr:nvSpPr>
      <xdr:spPr>
        <a:xfrm>
          <a:off x="3895725" y="155733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52</xdr:row>
      <xdr:rowOff>66675</xdr:rowOff>
    </xdr:from>
    <xdr:to>
      <xdr:col>8</xdr:col>
      <xdr:colOff>205317</xdr:colOff>
      <xdr:row>54</xdr:row>
      <xdr:rowOff>6350</xdr:rowOff>
    </xdr:to>
    <xdr:sp macro="" textlink="">
      <xdr:nvSpPr>
        <xdr:cNvPr id="2" name="6 Rectángulo redondeado">
          <a:hlinkClick xmlns:r="http://schemas.openxmlformats.org/officeDocument/2006/relationships" r:id="rId1"/>
        </xdr:cNvPr>
        <xdr:cNvSpPr/>
      </xdr:nvSpPr>
      <xdr:spPr>
        <a:xfrm>
          <a:off x="5019675" y="91916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oneCellAnchor>
    <xdr:from>
      <xdr:col>9</xdr:col>
      <xdr:colOff>676275</xdr:colOff>
      <xdr:row>3</xdr:row>
      <xdr:rowOff>47625</xdr:rowOff>
    </xdr:from>
    <xdr:ext cx="2520000" cy="541136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6275" y="619125"/>
          <a:ext cx="2520000" cy="541136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9911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257175</xdr:colOff>
      <xdr:row>2</xdr:row>
      <xdr:rowOff>152400</xdr:rowOff>
    </xdr:from>
    <xdr:to>
      <xdr:col>13</xdr:col>
      <xdr:colOff>491175</xdr:colOff>
      <xdr:row>5</xdr:row>
      <xdr:rowOff>150610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7175" y="542925"/>
          <a:ext cx="2520000" cy="541135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0.48142</cdr:x>
      <cdr:y>0.35571</cdr:y>
    </cdr:from>
    <cdr:to>
      <cdr:x>0.52292</cdr:x>
      <cdr:y>0.42046</cdr:y>
    </cdr:to>
    <cdr:sp macro="" textlink="">
      <cdr:nvSpPr>
        <cdr:cNvPr id="12083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132684" y="2075229"/>
          <a:ext cx="356252" cy="377756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1">
          <a:schemeClr val="accent5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0.56834</cdr:x>
      <cdr:y>0.53573</cdr:y>
    </cdr:from>
    <cdr:to>
      <cdr:x>0.62659</cdr:x>
      <cdr:y>0.55001</cdr:y>
    </cdr:to>
    <cdr:sp macro="" textlink="">
      <cdr:nvSpPr>
        <cdr:cNvPr id="12083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24554" y="2852458"/>
          <a:ext cx="576470" cy="7603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70C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0.50906</cdr:x>
      <cdr:y>0.25766</cdr:y>
    </cdr:from>
    <cdr:to>
      <cdr:x>0.55256</cdr:x>
      <cdr:y>0.29066</cdr:y>
    </cdr:to>
    <cdr:sp macro="" textlink="">
      <cdr:nvSpPr>
        <cdr:cNvPr id="1208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37915" y="1371907"/>
          <a:ext cx="430497" cy="1757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50" b="1" i="0" u="none" strike="noStrike" baseline="0">
              <a:solidFill>
                <a:srgbClr val="FFFFFF"/>
              </a:solidFill>
              <a:latin typeface="Arial"/>
              <a:cs typeface="Arial"/>
            </a:rPr>
            <a:t>FIJO</a:t>
          </a:r>
        </a:p>
      </cdr:txBody>
    </cdr:sp>
  </cdr:relSizeAnchor>
  <cdr:relSizeAnchor xmlns:cdr="http://schemas.openxmlformats.org/drawingml/2006/chartDrawing">
    <cdr:from>
      <cdr:x>0.23949</cdr:x>
      <cdr:y>0.67862</cdr:y>
    </cdr:from>
    <cdr:to>
      <cdr:x>0.36566</cdr:x>
      <cdr:y>0.68111</cdr:y>
    </cdr:to>
    <cdr:sp macro="" textlink="">
      <cdr:nvSpPr>
        <cdr:cNvPr id="120839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370111" y="3613277"/>
          <a:ext cx="1248638" cy="132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0.74963</cdr:x>
      <cdr:y>0.66946</cdr:y>
    </cdr:from>
    <cdr:to>
      <cdr:x>0.81388</cdr:x>
      <cdr:y>0.66946</cdr:y>
    </cdr:to>
    <cdr:sp macro="" textlink="">
      <cdr:nvSpPr>
        <cdr:cNvPr id="120840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7418659" y="3564536"/>
          <a:ext cx="635848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0.22858</cdr:x>
      <cdr:y>0.37997</cdr:y>
    </cdr:from>
    <cdr:to>
      <cdr:x>0.30608</cdr:x>
      <cdr:y>0.37997</cdr:y>
    </cdr:to>
    <cdr:sp macro="" textlink="">
      <cdr:nvSpPr>
        <cdr:cNvPr id="120841" name="Freeform 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62136" y="2023141"/>
          <a:ext cx="766977" cy="0"/>
        </a:xfrm>
        <a:custGeom xmlns:a="http://schemas.openxmlformats.org/drawingml/2006/main">
          <a:avLst/>
          <a:gdLst>
            <a:gd name="T0" fmla="*/ 0 w 666750"/>
            <a:gd name="T1" fmla="*/ 0 h 11907"/>
            <a:gd name="T2" fmla="*/ 666750 w 666750"/>
            <a:gd name="T3" fmla="*/ 11907 h 11907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666750" h="11907">
              <a:moveTo>
                <a:pt x="0" y="0"/>
              </a:moveTo>
              <a:lnTo>
                <a:pt x="666750" y="11907"/>
              </a:lnTo>
            </a:path>
          </a:pathLst>
        </a:cu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1">
          <a:schemeClr val="accent4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0.4894</cdr:x>
      <cdr:y>0.18237</cdr:y>
    </cdr:from>
    <cdr:to>
      <cdr:x>0.5739</cdr:x>
      <cdr:y>0.21462</cdr:y>
    </cdr:to>
    <cdr:sp macro="" textlink="">
      <cdr:nvSpPr>
        <cdr:cNvPr id="12084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43329" y="971033"/>
          <a:ext cx="836252" cy="1717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50" b="1" i="0" u="none" strike="noStrike" baseline="0">
              <a:solidFill>
                <a:srgbClr val="FFFFFF"/>
              </a:solidFill>
              <a:latin typeface="Arial"/>
              <a:cs typeface="Arial"/>
            </a:rPr>
            <a:t>RI</a:t>
          </a:r>
        </a:p>
      </cdr:txBody>
    </cdr:sp>
  </cdr:relSizeAnchor>
  <cdr:relSizeAnchor xmlns:cdr="http://schemas.openxmlformats.org/drawingml/2006/chartDrawing">
    <cdr:from>
      <cdr:x>0.4851</cdr:x>
      <cdr:y>0.1211</cdr:y>
    </cdr:from>
    <cdr:to>
      <cdr:x>0.5696</cdr:x>
      <cdr:y>0.1536</cdr:y>
    </cdr:to>
    <cdr:sp macro="" textlink="">
      <cdr:nvSpPr>
        <cdr:cNvPr id="12084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0771" y="644790"/>
          <a:ext cx="836253" cy="173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50" b="1" i="0" u="none" strike="noStrike" baseline="0">
              <a:solidFill>
                <a:srgbClr val="FFFFFF"/>
              </a:solidFill>
              <a:latin typeface="Arial"/>
              <a:cs typeface="Arial"/>
            </a:rPr>
            <a:t>1XY</a:t>
          </a:r>
        </a:p>
      </cdr:txBody>
    </cdr:sp>
  </cdr:relSizeAnchor>
  <cdr:relSizeAnchor xmlns:cdr="http://schemas.openxmlformats.org/drawingml/2006/chartDrawing">
    <cdr:from>
      <cdr:x>0.75856</cdr:x>
      <cdr:y>0.51333</cdr:y>
    </cdr:from>
    <cdr:to>
      <cdr:x>0.86812</cdr:x>
      <cdr:y>0.51333</cdr:y>
    </cdr:to>
    <cdr:sp macro="" textlink="">
      <cdr:nvSpPr>
        <cdr:cNvPr id="1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7507096" y="2733203"/>
          <a:ext cx="108425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50482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368711</xdr:colOff>
      <xdr:row>3</xdr:row>
      <xdr:rowOff>143387</xdr:rowOff>
    </xdr:from>
    <xdr:to>
      <xdr:col>13</xdr:col>
      <xdr:colOff>615001</xdr:colOff>
      <xdr:row>6</xdr:row>
      <xdr:rowOff>131457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7743" y="716935"/>
          <a:ext cx="2520000" cy="541135"/>
        </a:xfrm>
        <a:prstGeom prst="rect">
          <a:avLst/>
        </a:prstGeom>
      </xdr:spPr>
    </xdr:pic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0.05637</cdr:x>
      <cdr:y>0.94306</cdr:y>
    </cdr:from>
    <cdr:to>
      <cdr:x>0.64389</cdr:x>
      <cdr:y>0.98893</cdr:y>
    </cdr:to>
    <cdr:sp macro="" textlink="">
      <cdr:nvSpPr>
        <cdr:cNvPr id="297986" name="Text Box 2" descr="Papel carta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909" y="5048250"/>
          <a:ext cx="5814316" cy="2455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 cmpd="dbl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Nota: 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Datos JUNIO 2013  - 7,2 % asignado - 58 % líneas principales </a:t>
          </a:r>
          <a:endParaRPr lang="es-ES" sz="900" b="0" i="0" u="none" strike="noStrike" baseline="0">
            <a:blipFill>
              <a:blip xmlns:r="http://schemas.openxmlformats.org/officeDocument/2006/relationships" r:embed="rId1"/>
              <a:tile tx="0" ty="0" sx="100000" sy="100000" flip="none" algn="tl"/>
            </a:blip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0.90181</cdr:x>
      <cdr:y>0.90734</cdr:y>
    </cdr:from>
    <cdr:to>
      <cdr:x>0.9722</cdr:x>
      <cdr:y>0.94492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0563" y="5099050"/>
          <a:ext cx="648672" cy="2111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2286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762000" y="1933576"/>
    <xdr:ext cx="9906000" cy="4914900"/>
    <xdr:graphicFrame macro="">
      <xdr:nvGraphicFramePr>
        <xdr:cNvPr id="2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oneCellAnchor>
    <xdr:from>
      <xdr:col>10</xdr:col>
      <xdr:colOff>276225</xdr:colOff>
      <xdr:row>3</xdr:row>
      <xdr:rowOff>57150</xdr:rowOff>
    </xdr:from>
    <xdr:ext cx="2520000" cy="541136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628650"/>
          <a:ext cx="2520000" cy="541136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867274"/>
    <xdr:graphicFrame macro="">
      <xdr:nvGraphicFramePr>
        <xdr:cNvPr id="2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oneCellAnchor>
    <xdr:from>
      <xdr:col>10</xdr:col>
      <xdr:colOff>285750</xdr:colOff>
      <xdr:row>3</xdr:row>
      <xdr:rowOff>9525</xdr:rowOff>
    </xdr:from>
    <xdr:ext cx="2520000" cy="541136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81025"/>
          <a:ext cx="2520000" cy="54113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Z226"/>
  <sheetViews>
    <sheetView tabSelected="1" zoomScaleNormal="100" workbookViewId="0">
      <selection activeCell="D1" sqref="D1"/>
    </sheetView>
  </sheetViews>
  <sheetFormatPr baseColWidth="10" defaultRowHeight="14.25" x14ac:dyDescent="0.2"/>
  <cols>
    <col min="1" max="1" width="32.5703125" style="24" customWidth="1"/>
    <col min="2" max="2" width="19.140625" style="25" customWidth="1"/>
    <col min="3" max="3" width="74.7109375" style="25" customWidth="1"/>
    <col min="4" max="4" width="18.140625" style="25" customWidth="1"/>
    <col min="5" max="26" width="11.42578125" style="24"/>
    <col min="27" max="16384" width="11.42578125" style="25"/>
  </cols>
  <sheetData>
    <row r="1" spans="1:26" x14ac:dyDescent="0.2">
      <c r="B1" s="167"/>
      <c r="C1" s="167"/>
      <c r="D1" s="172"/>
    </row>
    <row r="2" spans="1:26" ht="18" x14ac:dyDescent="0.25">
      <c r="B2" s="168" t="s">
        <v>91</v>
      </c>
      <c r="C2" s="167"/>
      <c r="D2" s="167"/>
    </row>
    <row r="3" spans="1:26" x14ac:dyDescent="0.2">
      <c r="B3" s="169" t="s">
        <v>92</v>
      </c>
      <c r="C3" s="167"/>
      <c r="D3" s="167"/>
    </row>
    <row r="4" spans="1:26" x14ac:dyDescent="0.2">
      <c r="B4" s="167"/>
      <c r="C4" s="167"/>
      <c r="D4" s="167"/>
    </row>
    <row r="5" spans="1:26" x14ac:dyDescent="0.2">
      <c r="B5" s="167"/>
      <c r="C5" s="167"/>
      <c r="D5" s="167"/>
    </row>
    <row r="6" spans="1:26" x14ac:dyDescent="0.2">
      <c r="B6" s="167"/>
      <c r="C6" s="167"/>
      <c r="D6" s="167"/>
    </row>
    <row r="7" spans="1:26" x14ac:dyDescent="0.2">
      <c r="B7" s="167"/>
      <c r="C7" s="167"/>
      <c r="D7" s="167"/>
    </row>
    <row r="8" spans="1:26" x14ac:dyDescent="0.2">
      <c r="B8" s="170" t="s">
        <v>104</v>
      </c>
      <c r="C8" s="170"/>
      <c r="D8" s="167"/>
    </row>
    <row r="9" spans="1:26" x14ac:dyDescent="0.2">
      <c r="B9" s="167"/>
      <c r="C9" s="167"/>
      <c r="D9" s="167"/>
    </row>
    <row r="10" spans="1:26" x14ac:dyDescent="0.2">
      <c r="B10" s="167"/>
      <c r="C10" s="167"/>
      <c r="D10" s="167"/>
    </row>
    <row r="11" spans="1:26" s="23" customFormat="1" x14ac:dyDescent="0.2">
      <c r="A11" s="22"/>
      <c r="B11" s="171"/>
      <c r="C11" s="171"/>
      <c r="D11" s="171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s="23" customFormat="1" x14ac:dyDescent="0.2">
      <c r="A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s="23" customFormat="1" x14ac:dyDescent="0.2">
      <c r="A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x14ac:dyDescent="0.2">
      <c r="C14" s="23"/>
    </row>
    <row r="15" spans="1:26" ht="57" x14ac:dyDescent="0.2">
      <c r="C15" s="26" t="s">
        <v>46</v>
      </c>
    </row>
    <row r="16" spans="1:26" ht="7.5" customHeight="1" x14ac:dyDescent="0.2">
      <c r="C16" s="26"/>
    </row>
    <row r="17" spans="2:4" ht="42.75" x14ac:dyDescent="0.2">
      <c r="C17" s="26" t="s">
        <v>47</v>
      </c>
    </row>
    <row r="18" spans="2:4" ht="8.25" customHeight="1" x14ac:dyDescent="0.2">
      <c r="C18" s="26"/>
    </row>
    <row r="19" spans="2:4" ht="28.5" x14ac:dyDescent="0.2">
      <c r="C19" s="27" t="s">
        <v>55</v>
      </c>
    </row>
    <row r="20" spans="2:4" ht="8.25" customHeight="1" x14ac:dyDescent="0.2">
      <c r="C20" s="27"/>
    </row>
    <row r="21" spans="2:4" ht="42.75" x14ac:dyDescent="0.2">
      <c r="C21" s="29" t="s">
        <v>45</v>
      </c>
    </row>
    <row r="22" spans="2:4" x14ac:dyDescent="0.2">
      <c r="C22" s="29"/>
    </row>
    <row r="23" spans="2:4" ht="25.5" customHeight="1" x14ac:dyDescent="0.2">
      <c r="B23" s="23"/>
      <c r="C23" s="30" t="s">
        <v>44</v>
      </c>
      <c r="D23" s="23"/>
    </row>
    <row r="24" spans="2:4" ht="25.5" customHeight="1" x14ac:dyDescent="0.2">
      <c r="B24" s="23"/>
      <c r="C24" s="30" t="s">
        <v>54</v>
      </c>
      <c r="D24" s="23"/>
    </row>
    <row r="25" spans="2:4" ht="25.5" customHeight="1" x14ac:dyDescent="0.2">
      <c r="B25" s="23"/>
      <c r="C25" s="30" t="s">
        <v>75</v>
      </c>
      <c r="D25" s="23"/>
    </row>
    <row r="26" spans="2:4" ht="15" customHeight="1" x14ac:dyDescent="0.2">
      <c r="C26" s="30" t="s">
        <v>76</v>
      </c>
    </row>
    <row r="28" spans="2:4" x14ac:dyDescent="0.2">
      <c r="C28" s="23"/>
    </row>
    <row r="30" spans="2:4" x14ac:dyDescent="0.2">
      <c r="C30" s="56"/>
    </row>
    <row r="32" spans="2:4" x14ac:dyDescent="0.2">
      <c r="D32" s="56"/>
    </row>
    <row r="54" spans="2:4" x14ac:dyDescent="0.2">
      <c r="B54" s="24"/>
      <c r="C54" s="24"/>
      <c r="D54" s="24"/>
    </row>
    <row r="55" spans="2:4" x14ac:dyDescent="0.2">
      <c r="B55" s="24"/>
      <c r="C55" s="24"/>
      <c r="D55" s="24"/>
    </row>
    <row r="56" spans="2:4" s="24" customFormat="1" x14ac:dyDescent="0.2"/>
    <row r="57" spans="2:4" s="24" customFormat="1" x14ac:dyDescent="0.2"/>
    <row r="58" spans="2:4" s="24" customFormat="1" x14ac:dyDescent="0.2"/>
    <row r="59" spans="2:4" s="24" customFormat="1" x14ac:dyDescent="0.2"/>
    <row r="60" spans="2:4" s="24" customFormat="1" x14ac:dyDescent="0.2"/>
    <row r="61" spans="2:4" s="24" customFormat="1" x14ac:dyDescent="0.2"/>
    <row r="62" spans="2:4" s="24" customFormat="1" x14ac:dyDescent="0.2"/>
    <row r="63" spans="2:4" s="24" customFormat="1" x14ac:dyDescent="0.2"/>
    <row r="64" spans="2:4" s="24" customFormat="1" x14ac:dyDescent="0.2"/>
    <row r="65" s="24" customFormat="1" x14ac:dyDescent="0.2"/>
    <row r="66" s="24" customFormat="1" x14ac:dyDescent="0.2"/>
    <row r="67" s="24" customFormat="1" x14ac:dyDescent="0.2"/>
    <row r="68" s="24" customFormat="1" x14ac:dyDescent="0.2"/>
    <row r="69" s="24" customFormat="1" x14ac:dyDescent="0.2"/>
    <row r="70" s="24" customFormat="1" x14ac:dyDescent="0.2"/>
    <row r="71" s="24" customFormat="1" x14ac:dyDescent="0.2"/>
    <row r="72" s="24" customFormat="1" x14ac:dyDescent="0.2"/>
    <row r="73" s="24" customFormat="1" x14ac:dyDescent="0.2"/>
    <row r="74" s="24" customFormat="1" x14ac:dyDescent="0.2"/>
    <row r="75" s="24" customFormat="1" x14ac:dyDescent="0.2"/>
    <row r="76" s="24" customFormat="1" x14ac:dyDescent="0.2"/>
    <row r="77" s="24" customFormat="1" x14ac:dyDescent="0.2"/>
    <row r="78" s="24" customFormat="1" x14ac:dyDescent="0.2"/>
    <row r="79" s="24" customFormat="1" x14ac:dyDescent="0.2"/>
    <row r="80" s="24" customFormat="1" x14ac:dyDescent="0.2"/>
    <row r="81" s="24" customFormat="1" x14ac:dyDescent="0.2"/>
    <row r="82" s="24" customFormat="1" x14ac:dyDescent="0.2"/>
    <row r="83" s="24" customFormat="1" x14ac:dyDescent="0.2"/>
    <row r="84" s="24" customFormat="1" x14ac:dyDescent="0.2"/>
    <row r="85" s="24" customFormat="1" x14ac:dyDescent="0.2"/>
    <row r="86" s="24" customFormat="1" x14ac:dyDescent="0.2"/>
    <row r="87" s="24" customFormat="1" x14ac:dyDescent="0.2"/>
    <row r="88" s="24" customFormat="1" x14ac:dyDescent="0.2"/>
    <row r="89" s="24" customFormat="1" x14ac:dyDescent="0.2"/>
    <row r="90" s="24" customFormat="1" x14ac:dyDescent="0.2"/>
    <row r="91" s="24" customFormat="1" x14ac:dyDescent="0.2"/>
    <row r="92" s="24" customFormat="1" x14ac:dyDescent="0.2"/>
    <row r="93" s="24" customFormat="1" x14ac:dyDescent="0.2"/>
    <row r="94" s="24" customFormat="1" x14ac:dyDescent="0.2"/>
    <row r="95" s="24" customFormat="1" x14ac:dyDescent="0.2"/>
    <row r="96" s="24" customFormat="1" x14ac:dyDescent="0.2"/>
    <row r="97" s="24" customFormat="1" x14ac:dyDescent="0.2"/>
    <row r="98" s="24" customFormat="1" x14ac:dyDescent="0.2"/>
    <row r="99" s="24" customFormat="1" x14ac:dyDescent="0.2"/>
    <row r="100" s="24" customFormat="1" x14ac:dyDescent="0.2"/>
    <row r="101" s="24" customFormat="1" x14ac:dyDescent="0.2"/>
    <row r="102" s="24" customFormat="1" x14ac:dyDescent="0.2"/>
    <row r="103" s="24" customFormat="1" x14ac:dyDescent="0.2"/>
    <row r="104" s="24" customFormat="1" x14ac:dyDescent="0.2"/>
    <row r="105" s="24" customFormat="1" x14ac:dyDescent="0.2"/>
    <row r="106" s="24" customFormat="1" x14ac:dyDescent="0.2"/>
    <row r="107" s="24" customFormat="1" x14ac:dyDescent="0.2"/>
    <row r="108" s="24" customFormat="1" x14ac:dyDescent="0.2"/>
    <row r="109" s="24" customFormat="1" x14ac:dyDescent="0.2"/>
    <row r="110" s="24" customFormat="1" x14ac:dyDescent="0.2"/>
    <row r="111" s="24" customFormat="1" x14ac:dyDescent="0.2"/>
    <row r="112" s="24" customFormat="1" x14ac:dyDescent="0.2"/>
    <row r="113" s="24" customFormat="1" x14ac:dyDescent="0.2"/>
    <row r="114" s="24" customFormat="1" x14ac:dyDescent="0.2"/>
    <row r="115" s="24" customFormat="1" x14ac:dyDescent="0.2"/>
    <row r="116" s="24" customFormat="1" x14ac:dyDescent="0.2"/>
    <row r="117" s="24" customFormat="1" x14ac:dyDescent="0.2"/>
    <row r="118" s="24" customFormat="1" x14ac:dyDescent="0.2"/>
    <row r="119" s="24" customFormat="1" x14ac:dyDescent="0.2"/>
    <row r="120" s="24" customFormat="1" x14ac:dyDescent="0.2"/>
    <row r="121" s="24" customFormat="1" x14ac:dyDescent="0.2"/>
    <row r="122" s="24" customFormat="1" x14ac:dyDescent="0.2"/>
    <row r="123" s="24" customFormat="1" x14ac:dyDescent="0.2"/>
    <row r="124" s="24" customFormat="1" x14ac:dyDescent="0.2"/>
    <row r="125" s="24" customFormat="1" x14ac:dyDescent="0.2"/>
    <row r="126" s="24" customFormat="1" x14ac:dyDescent="0.2"/>
    <row r="127" s="24" customFormat="1" x14ac:dyDescent="0.2"/>
    <row r="128" s="24" customFormat="1" x14ac:dyDescent="0.2"/>
    <row r="129" s="24" customFormat="1" x14ac:dyDescent="0.2"/>
    <row r="130" s="24" customFormat="1" x14ac:dyDescent="0.2"/>
    <row r="131" s="24" customFormat="1" x14ac:dyDescent="0.2"/>
    <row r="132" s="24" customFormat="1" x14ac:dyDescent="0.2"/>
    <row r="133" s="24" customFormat="1" x14ac:dyDescent="0.2"/>
    <row r="134" s="24" customFormat="1" x14ac:dyDescent="0.2"/>
    <row r="135" s="24" customFormat="1" x14ac:dyDescent="0.2"/>
    <row r="136" s="24" customFormat="1" x14ac:dyDescent="0.2"/>
    <row r="137" s="24" customFormat="1" x14ac:dyDescent="0.2"/>
    <row r="138" s="24" customFormat="1" x14ac:dyDescent="0.2"/>
    <row r="139" s="24" customFormat="1" x14ac:dyDescent="0.2"/>
    <row r="140" s="24" customFormat="1" x14ac:dyDescent="0.2"/>
    <row r="141" s="24" customFormat="1" x14ac:dyDescent="0.2"/>
    <row r="142" s="24" customFormat="1" x14ac:dyDescent="0.2"/>
    <row r="143" s="24" customFormat="1" x14ac:dyDescent="0.2"/>
    <row r="144" s="24" customFormat="1" x14ac:dyDescent="0.2"/>
    <row r="145" s="24" customFormat="1" x14ac:dyDescent="0.2"/>
    <row r="146" s="24" customFormat="1" x14ac:dyDescent="0.2"/>
    <row r="147" s="24" customFormat="1" x14ac:dyDescent="0.2"/>
    <row r="148" s="24" customFormat="1" x14ac:dyDescent="0.2"/>
    <row r="149" s="24" customFormat="1" x14ac:dyDescent="0.2"/>
    <row r="150" s="24" customFormat="1" x14ac:dyDescent="0.2"/>
    <row r="151" s="24" customFormat="1" x14ac:dyDescent="0.2"/>
    <row r="152" s="24" customFormat="1" x14ac:dyDescent="0.2"/>
    <row r="153" s="24" customFormat="1" x14ac:dyDescent="0.2"/>
    <row r="154" s="24" customFormat="1" x14ac:dyDescent="0.2"/>
    <row r="155" s="24" customFormat="1" x14ac:dyDescent="0.2"/>
    <row r="156" s="24" customFormat="1" x14ac:dyDescent="0.2"/>
    <row r="157" s="24" customFormat="1" x14ac:dyDescent="0.2"/>
    <row r="158" s="24" customFormat="1" x14ac:dyDescent="0.2"/>
    <row r="159" s="24" customFormat="1" x14ac:dyDescent="0.2"/>
    <row r="160" s="24" customFormat="1" x14ac:dyDescent="0.2"/>
    <row r="161" s="24" customFormat="1" x14ac:dyDescent="0.2"/>
    <row r="162" s="24" customFormat="1" x14ac:dyDescent="0.2"/>
    <row r="163" s="24" customFormat="1" x14ac:dyDescent="0.2"/>
    <row r="164" s="24" customFormat="1" x14ac:dyDescent="0.2"/>
    <row r="165" s="24" customFormat="1" x14ac:dyDescent="0.2"/>
    <row r="166" s="24" customFormat="1" x14ac:dyDescent="0.2"/>
    <row r="167" s="24" customFormat="1" x14ac:dyDescent="0.2"/>
    <row r="168" s="24" customFormat="1" x14ac:dyDescent="0.2"/>
    <row r="169" s="24" customFormat="1" x14ac:dyDescent="0.2"/>
    <row r="170" s="24" customFormat="1" x14ac:dyDescent="0.2"/>
    <row r="171" s="24" customFormat="1" x14ac:dyDescent="0.2"/>
    <row r="172" s="24" customFormat="1" x14ac:dyDescent="0.2"/>
    <row r="173" s="24" customFormat="1" x14ac:dyDescent="0.2"/>
    <row r="174" s="24" customFormat="1" x14ac:dyDescent="0.2"/>
    <row r="175" s="24" customFormat="1" x14ac:dyDescent="0.2"/>
    <row r="176" s="24" customFormat="1" x14ac:dyDescent="0.2"/>
    <row r="177" s="24" customFormat="1" x14ac:dyDescent="0.2"/>
    <row r="178" s="24" customFormat="1" x14ac:dyDescent="0.2"/>
    <row r="179" s="24" customFormat="1" x14ac:dyDescent="0.2"/>
    <row r="180" s="24" customFormat="1" x14ac:dyDescent="0.2"/>
    <row r="181" s="24" customFormat="1" x14ac:dyDescent="0.2"/>
    <row r="182" s="24" customFormat="1" x14ac:dyDescent="0.2"/>
    <row r="183" s="24" customFormat="1" x14ac:dyDescent="0.2"/>
    <row r="184" s="24" customFormat="1" x14ac:dyDescent="0.2"/>
    <row r="185" s="24" customFormat="1" x14ac:dyDescent="0.2"/>
    <row r="186" s="24" customFormat="1" x14ac:dyDescent="0.2"/>
    <row r="187" s="24" customFormat="1" x14ac:dyDescent="0.2"/>
    <row r="188" s="24" customFormat="1" x14ac:dyDescent="0.2"/>
    <row r="189" s="24" customFormat="1" x14ac:dyDescent="0.2"/>
    <row r="190" s="24" customFormat="1" x14ac:dyDescent="0.2"/>
    <row r="191" s="24" customFormat="1" x14ac:dyDescent="0.2"/>
    <row r="192" s="24" customFormat="1" x14ac:dyDescent="0.2"/>
    <row r="193" s="24" customFormat="1" x14ac:dyDescent="0.2"/>
    <row r="194" s="24" customFormat="1" x14ac:dyDescent="0.2"/>
    <row r="195" s="24" customFormat="1" x14ac:dyDescent="0.2"/>
    <row r="196" s="24" customFormat="1" x14ac:dyDescent="0.2"/>
    <row r="197" s="24" customFormat="1" x14ac:dyDescent="0.2"/>
    <row r="198" s="24" customFormat="1" x14ac:dyDescent="0.2"/>
    <row r="199" s="24" customFormat="1" x14ac:dyDescent="0.2"/>
    <row r="200" s="24" customFormat="1" x14ac:dyDescent="0.2"/>
    <row r="201" s="24" customFormat="1" x14ac:dyDescent="0.2"/>
    <row r="202" s="24" customFormat="1" x14ac:dyDescent="0.2"/>
    <row r="203" s="24" customFormat="1" x14ac:dyDescent="0.2"/>
    <row r="204" s="24" customFormat="1" x14ac:dyDescent="0.2"/>
    <row r="205" s="24" customFormat="1" x14ac:dyDescent="0.2"/>
    <row r="206" s="24" customFormat="1" x14ac:dyDescent="0.2"/>
    <row r="207" s="24" customFormat="1" x14ac:dyDescent="0.2"/>
    <row r="208" s="24" customFormat="1" x14ac:dyDescent="0.2"/>
    <row r="209" s="24" customFormat="1" x14ac:dyDescent="0.2"/>
    <row r="210" s="24" customFormat="1" x14ac:dyDescent="0.2"/>
    <row r="211" s="24" customFormat="1" x14ac:dyDescent="0.2"/>
    <row r="212" s="24" customFormat="1" x14ac:dyDescent="0.2"/>
    <row r="213" s="24" customFormat="1" x14ac:dyDescent="0.2"/>
    <row r="214" s="24" customFormat="1" x14ac:dyDescent="0.2"/>
    <row r="215" s="24" customFormat="1" x14ac:dyDescent="0.2"/>
    <row r="216" s="24" customFormat="1" x14ac:dyDescent="0.2"/>
    <row r="217" s="24" customFormat="1" x14ac:dyDescent="0.2"/>
    <row r="218" s="24" customFormat="1" x14ac:dyDescent="0.2"/>
    <row r="219" s="24" customFormat="1" x14ac:dyDescent="0.2"/>
    <row r="220" s="24" customFormat="1" x14ac:dyDescent="0.2"/>
    <row r="221" s="24" customFormat="1" x14ac:dyDescent="0.2"/>
    <row r="222" s="24" customFormat="1" x14ac:dyDescent="0.2"/>
    <row r="223" s="24" customFormat="1" x14ac:dyDescent="0.2"/>
    <row r="224" s="24" customFormat="1" x14ac:dyDescent="0.2"/>
    <row r="225" s="24" customFormat="1" x14ac:dyDescent="0.2"/>
    <row r="226" s="24" customFormat="1" x14ac:dyDescent="0.2"/>
  </sheetData>
  <sheetProtection algorithmName="SHA-512" hashValue="nyue5JzbSK0/SyUOaERbJwPDK6pSM46R/hl6Ag4VVT2xUxmk5jrb0F0wkOMcDBDfHjirJ769YtPVHUaVRM/PPw==" saltValue="8Fo8lz5xueA5S2A4+9z9Tg==" spinCount="100000" sheet="1" objects="1" scenarios="1"/>
  <phoneticPr fontId="11" type="noConversion"/>
  <hyperlinks>
    <hyperlink ref="C23" location="'2-PTFN'!A1" display="1. Situación actual de la distribución del Recurso Numérico"/>
    <hyperlink ref="C24" location="'3-Fijo'!A1" display="2. Recurso Numérico Geográfico Fijo"/>
    <hyperlink ref="C25" location="'4-Fijo (CA)'!A1" display="3. Recurso Numérico Geográfico Fijo (código de área)"/>
    <hyperlink ref="C26" location="'5-RI'!A1" display="4. Recurso Numérico No Geográfico Red Inteligente"/>
  </hyperlink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U78"/>
  <sheetViews>
    <sheetView zoomScaleNormal="100" workbookViewId="0">
      <selection activeCell="E1" sqref="E1"/>
    </sheetView>
  </sheetViews>
  <sheetFormatPr baseColWidth="10" defaultRowHeight="12.75" x14ac:dyDescent="0.2"/>
  <cols>
    <col min="1" max="1" width="45.42578125" style="16" bestFit="1" customWidth="1"/>
    <col min="2" max="2" width="30.5703125" style="16" customWidth="1"/>
    <col min="3" max="3" width="11.42578125" style="17"/>
    <col min="4" max="4" width="31.7109375" style="16" bestFit="1" customWidth="1"/>
    <col min="5" max="5" width="12.42578125" style="16" bestFit="1" customWidth="1"/>
    <col min="6" max="6" width="15" style="19" bestFit="1" customWidth="1"/>
    <col min="7" max="7" width="11.5703125" style="19" bestFit="1" customWidth="1"/>
    <col min="8" max="21" width="11.42578125" style="19"/>
    <col min="22" max="16384" width="11.42578125" style="16"/>
  </cols>
  <sheetData>
    <row r="1" spans="1:21" x14ac:dyDescent="0.2">
      <c r="A1" s="173"/>
      <c r="B1" s="173"/>
      <c r="C1" s="174"/>
      <c r="D1" s="173"/>
      <c r="E1" s="186"/>
    </row>
    <row r="2" spans="1:21" ht="18" x14ac:dyDescent="0.25">
      <c r="A2" s="168" t="s">
        <v>91</v>
      </c>
      <c r="B2" s="173"/>
      <c r="C2" s="174"/>
      <c r="D2" s="173"/>
      <c r="E2" s="173"/>
    </row>
    <row r="3" spans="1:21" ht="14.25" x14ac:dyDescent="0.2">
      <c r="A3" s="169" t="s">
        <v>93</v>
      </c>
      <c r="B3" s="173"/>
      <c r="C3" s="174"/>
      <c r="D3" s="173"/>
      <c r="E3" s="173"/>
    </row>
    <row r="4" spans="1:21" ht="14.25" x14ac:dyDescent="0.2">
      <c r="A4" s="167"/>
      <c r="B4" s="173"/>
      <c r="C4" s="174"/>
      <c r="D4" s="173"/>
      <c r="E4" s="173"/>
    </row>
    <row r="5" spans="1:21" ht="14.25" x14ac:dyDescent="0.2">
      <c r="A5" s="167"/>
      <c r="B5" s="173"/>
      <c r="C5" s="174"/>
      <c r="D5" s="173"/>
      <c r="E5" s="173"/>
    </row>
    <row r="6" spans="1:21" ht="14.25" x14ac:dyDescent="0.2">
      <c r="A6" s="167"/>
      <c r="B6" s="173"/>
      <c r="C6" s="175"/>
      <c r="D6" s="173"/>
      <c r="E6" s="173"/>
    </row>
    <row r="7" spans="1:21" ht="14.25" x14ac:dyDescent="0.2">
      <c r="A7" s="167"/>
      <c r="B7" s="173"/>
      <c r="C7" s="174"/>
      <c r="D7" s="173"/>
      <c r="E7" s="173"/>
    </row>
    <row r="8" spans="1:21" x14ac:dyDescent="0.2">
      <c r="A8" s="170" t="s">
        <v>105</v>
      </c>
      <c r="B8" s="173"/>
      <c r="C8" s="174"/>
      <c r="D8" s="173"/>
      <c r="E8" s="173"/>
    </row>
    <row r="9" spans="1:21" x14ac:dyDescent="0.2">
      <c r="A9" s="173"/>
      <c r="B9" s="173"/>
      <c r="C9" s="174"/>
      <c r="D9" s="173"/>
      <c r="E9" s="173"/>
    </row>
    <row r="10" spans="1:21" x14ac:dyDescent="0.2">
      <c r="A10" s="173"/>
      <c r="B10" s="173"/>
      <c r="C10" s="174"/>
      <c r="D10" s="173"/>
      <c r="E10" s="173"/>
    </row>
    <row r="11" spans="1:21" ht="13.5" thickBot="1" x14ac:dyDescent="0.25">
      <c r="A11" s="176"/>
      <c r="B11" s="176"/>
      <c r="C11" s="177"/>
      <c r="D11" s="176"/>
      <c r="E11" s="176"/>
    </row>
    <row r="12" spans="1:21" s="21" customFormat="1" ht="27" thickTop="1" thickBot="1" x14ac:dyDescent="0.25">
      <c r="A12" s="178" t="s">
        <v>12</v>
      </c>
      <c r="B12" s="283" t="s">
        <v>52</v>
      </c>
      <c r="C12" s="284"/>
      <c r="D12" s="179" t="s">
        <v>53</v>
      </c>
      <c r="E12" s="180" t="s">
        <v>13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spans="1:21" ht="26.25" thickTop="1" x14ac:dyDescent="0.2">
      <c r="A13" s="181" t="s">
        <v>7</v>
      </c>
      <c r="B13" s="154" t="s">
        <v>86</v>
      </c>
      <c r="C13" s="45">
        <f>8000000*7</f>
        <v>56000000</v>
      </c>
      <c r="D13" s="46">
        <f>+'3-Fijo'!L32</f>
        <v>4565654</v>
      </c>
      <c r="E13" s="47">
        <f>+D13/C13</f>
        <v>8.1529535714285714E-2</v>
      </c>
      <c r="F13" s="57"/>
      <c r="G13" s="54"/>
    </row>
    <row r="14" spans="1:21" ht="25.5" x14ac:dyDescent="0.2">
      <c r="A14" s="182" t="s">
        <v>8</v>
      </c>
      <c r="B14" s="31" t="s">
        <v>9</v>
      </c>
      <c r="C14" s="48">
        <f>3*1000000</f>
        <v>3000000</v>
      </c>
      <c r="D14" s="60">
        <f>+'5-RI'!I24+'5-RI'!L44</f>
        <v>2373</v>
      </c>
      <c r="E14" s="36">
        <f>+D14/C14</f>
        <v>7.9100000000000004E-4</v>
      </c>
      <c r="F14" s="57"/>
      <c r="G14" s="54"/>
    </row>
    <row r="15" spans="1:21" ht="25.5" customHeight="1" x14ac:dyDescent="0.2">
      <c r="A15" s="280" t="s">
        <v>11</v>
      </c>
      <c r="B15" s="32" t="s">
        <v>10</v>
      </c>
      <c r="C15" s="33">
        <f>SUM(C16:C26)</f>
        <v>1067</v>
      </c>
      <c r="D15" s="60">
        <f>SUM(D16:D26)</f>
        <v>261</v>
      </c>
      <c r="E15" s="36">
        <f>+D15/C15</f>
        <v>0.24461105904404873</v>
      </c>
      <c r="F15" s="57"/>
      <c r="G15" s="59"/>
    </row>
    <row r="16" spans="1:21" x14ac:dyDescent="0.2">
      <c r="A16" s="281"/>
      <c r="B16" s="156" t="s">
        <v>90</v>
      </c>
      <c r="C16" s="48">
        <v>97</v>
      </c>
      <c r="D16" s="49">
        <v>36</v>
      </c>
      <c r="E16" s="36">
        <f t="shared" ref="E16:E26" si="0">+D16/C16</f>
        <v>0.37113402061855671</v>
      </c>
      <c r="F16" s="53"/>
      <c r="G16" s="53"/>
    </row>
    <row r="17" spans="1:9" x14ac:dyDescent="0.2">
      <c r="A17" s="281"/>
      <c r="B17" s="34" t="s">
        <v>4</v>
      </c>
      <c r="C17" s="48">
        <v>97</v>
      </c>
      <c r="D17" s="49">
        <v>39</v>
      </c>
      <c r="E17" s="36">
        <f t="shared" si="0"/>
        <v>0.40206185567010311</v>
      </c>
      <c r="G17" s="54"/>
    </row>
    <row r="18" spans="1:9" ht="13.5" customHeight="1" x14ac:dyDescent="0.2">
      <c r="A18" s="281"/>
      <c r="B18" s="34" t="s">
        <v>63</v>
      </c>
      <c r="C18" s="48">
        <v>97</v>
      </c>
      <c r="D18" s="49">
        <v>18</v>
      </c>
      <c r="E18" s="36">
        <f>+D18/C18</f>
        <v>0.18556701030927836</v>
      </c>
      <c r="G18" s="54"/>
    </row>
    <row r="19" spans="1:9" x14ac:dyDescent="0.2">
      <c r="A19" s="281"/>
      <c r="B19" s="34" t="s">
        <v>25</v>
      </c>
      <c r="C19" s="48">
        <v>97</v>
      </c>
      <c r="D19" s="49">
        <v>17</v>
      </c>
      <c r="E19" s="36">
        <f t="shared" si="0"/>
        <v>0.17525773195876287</v>
      </c>
      <c r="G19" s="54"/>
    </row>
    <row r="20" spans="1:9" x14ac:dyDescent="0.2">
      <c r="A20" s="281"/>
      <c r="B20" s="34" t="s">
        <v>26</v>
      </c>
      <c r="C20" s="48">
        <v>97</v>
      </c>
      <c r="D20" s="49">
        <v>27</v>
      </c>
      <c r="E20" s="36">
        <f t="shared" si="0"/>
        <v>0.27835051546391754</v>
      </c>
      <c r="G20" s="54"/>
    </row>
    <row r="21" spans="1:9" x14ac:dyDescent="0.2">
      <c r="A21" s="281"/>
      <c r="B21" s="34" t="s">
        <v>27</v>
      </c>
      <c r="C21" s="48">
        <v>97</v>
      </c>
      <c r="D21" s="49">
        <v>23</v>
      </c>
      <c r="E21" s="36">
        <f t="shared" si="0"/>
        <v>0.23711340206185566</v>
      </c>
      <c r="G21" s="122" t="s">
        <v>59</v>
      </c>
    </row>
    <row r="22" spans="1:9" x14ac:dyDescent="0.2">
      <c r="A22" s="281"/>
      <c r="B22" s="156" t="s">
        <v>89</v>
      </c>
      <c r="C22" s="48">
        <v>97</v>
      </c>
      <c r="D22" s="49">
        <v>15</v>
      </c>
      <c r="E22" s="36">
        <f t="shared" si="0"/>
        <v>0.15463917525773196</v>
      </c>
      <c r="G22" s="54"/>
      <c r="I22" s="19" t="s">
        <v>59</v>
      </c>
    </row>
    <row r="23" spans="1:9" x14ac:dyDescent="0.2">
      <c r="A23" s="281"/>
      <c r="B23" s="156" t="s">
        <v>87</v>
      </c>
      <c r="C23" s="48">
        <v>97</v>
      </c>
      <c r="D23" s="49">
        <v>15</v>
      </c>
      <c r="E23" s="36">
        <f t="shared" si="0"/>
        <v>0.15463917525773196</v>
      </c>
      <c r="G23" s="54"/>
    </row>
    <row r="24" spans="1:9" x14ac:dyDescent="0.2">
      <c r="A24" s="281"/>
      <c r="B24" s="34" t="s">
        <v>28</v>
      </c>
      <c r="C24" s="48">
        <v>97</v>
      </c>
      <c r="D24" s="49">
        <v>22</v>
      </c>
      <c r="E24" s="36">
        <f t="shared" si="0"/>
        <v>0.22680412371134021</v>
      </c>
      <c r="G24" s="54"/>
    </row>
    <row r="25" spans="1:9" x14ac:dyDescent="0.2">
      <c r="A25" s="281"/>
      <c r="B25" s="34" t="s">
        <v>29</v>
      </c>
      <c r="C25" s="48">
        <v>97</v>
      </c>
      <c r="D25" s="49">
        <v>23</v>
      </c>
      <c r="E25" s="36">
        <f t="shared" si="0"/>
        <v>0.23711340206185566</v>
      </c>
      <c r="G25" s="54"/>
    </row>
    <row r="26" spans="1:9" ht="13.5" thickBot="1" x14ac:dyDescent="0.25">
      <c r="A26" s="282"/>
      <c r="B26" s="35" t="s">
        <v>61</v>
      </c>
      <c r="C26" s="50">
        <v>97</v>
      </c>
      <c r="D26" s="51">
        <v>26</v>
      </c>
      <c r="E26" s="52">
        <f t="shared" si="0"/>
        <v>0.26804123711340205</v>
      </c>
      <c r="G26" s="54"/>
    </row>
    <row r="27" spans="1:9" ht="13.5" thickTop="1" x14ac:dyDescent="0.2">
      <c r="D27" s="17"/>
    </row>
    <row r="28" spans="1:9" x14ac:dyDescent="0.2">
      <c r="A28" s="183" t="s">
        <v>48</v>
      </c>
    </row>
    <row r="29" spans="1:9" ht="4.5" customHeight="1" x14ac:dyDescent="0.2">
      <c r="A29" s="184"/>
    </row>
    <row r="30" spans="1:9" x14ac:dyDescent="0.2">
      <c r="A30" s="184" t="s">
        <v>49</v>
      </c>
      <c r="E30" s="18"/>
    </row>
    <row r="31" spans="1:9" x14ac:dyDescent="0.2">
      <c r="A31" s="185"/>
    </row>
    <row r="36" spans="1:6" x14ac:dyDescent="0.2">
      <c r="A36" s="218"/>
      <c r="B36" s="218"/>
      <c r="C36" s="219"/>
      <c r="D36" s="218"/>
      <c r="E36" s="218"/>
      <c r="F36" s="220"/>
    </row>
    <row r="37" spans="1:6" x14ac:dyDescent="0.2">
      <c r="A37" s="218"/>
      <c r="B37" s="218"/>
      <c r="C37" s="219"/>
      <c r="D37" s="218"/>
      <c r="E37" s="218"/>
      <c r="F37" s="220"/>
    </row>
    <row r="38" spans="1:6" x14ac:dyDescent="0.2">
      <c r="A38" s="218"/>
      <c r="B38" s="218"/>
      <c r="C38" s="219"/>
      <c r="D38" s="218"/>
      <c r="E38" s="218"/>
      <c r="F38" s="220"/>
    </row>
    <row r="39" spans="1:6" x14ac:dyDescent="0.2">
      <c r="A39" s="218"/>
      <c r="B39" s="218"/>
      <c r="C39" s="219"/>
      <c r="D39" s="218"/>
      <c r="E39" s="218"/>
      <c r="F39" s="220"/>
    </row>
    <row r="40" spans="1:6" x14ac:dyDescent="0.2">
      <c r="A40" s="218"/>
      <c r="B40" s="218"/>
      <c r="C40" s="219"/>
      <c r="D40" s="218"/>
      <c r="E40" s="218"/>
      <c r="F40" s="220"/>
    </row>
    <row r="41" spans="1:6" x14ac:dyDescent="0.2">
      <c r="A41" s="218"/>
      <c r="B41" s="218"/>
      <c r="C41" s="219"/>
      <c r="D41" s="218"/>
      <c r="E41" s="218"/>
      <c r="F41" s="220"/>
    </row>
    <row r="42" spans="1:6" x14ac:dyDescent="0.2">
      <c r="A42" s="218"/>
      <c r="B42" s="218"/>
      <c r="C42" s="219"/>
      <c r="D42" s="218"/>
      <c r="E42" s="218"/>
      <c r="F42" s="220"/>
    </row>
    <row r="43" spans="1:6" x14ac:dyDescent="0.2">
      <c r="A43" s="218"/>
      <c r="B43" s="218"/>
      <c r="C43" s="219"/>
      <c r="D43" s="218"/>
      <c r="E43" s="218"/>
      <c r="F43" s="220"/>
    </row>
    <row r="44" spans="1:6" x14ac:dyDescent="0.2">
      <c r="A44" s="218"/>
      <c r="B44" s="218"/>
      <c r="C44" s="219"/>
      <c r="D44" s="218"/>
      <c r="E44" s="218"/>
      <c r="F44" s="220"/>
    </row>
    <row r="45" spans="1:6" x14ac:dyDescent="0.2">
      <c r="A45" s="218"/>
      <c r="B45" s="218"/>
      <c r="C45" s="219"/>
      <c r="D45" s="218"/>
      <c r="E45" s="218"/>
      <c r="F45" s="220"/>
    </row>
    <row r="46" spans="1:6" x14ac:dyDescent="0.2">
      <c r="A46" s="218"/>
      <c r="B46" s="218"/>
      <c r="C46" s="219"/>
      <c r="D46" s="218"/>
      <c r="E46" s="218"/>
      <c r="F46" s="220"/>
    </row>
    <row r="47" spans="1:6" x14ac:dyDescent="0.2">
      <c r="A47" s="218"/>
      <c r="B47" s="218"/>
      <c r="C47" s="219"/>
      <c r="D47" s="218"/>
      <c r="E47" s="218"/>
      <c r="F47" s="220"/>
    </row>
    <row r="48" spans="1:6" x14ac:dyDescent="0.2">
      <c r="A48" s="218"/>
      <c r="B48" s="218"/>
      <c r="C48" s="219"/>
      <c r="D48" s="218"/>
      <c r="E48" s="218"/>
      <c r="F48" s="220"/>
    </row>
    <row r="49" spans="1:8" x14ac:dyDescent="0.2">
      <c r="A49" s="218"/>
      <c r="B49" s="218"/>
      <c r="C49" s="219"/>
      <c r="D49" s="218"/>
      <c r="E49" s="218"/>
      <c r="F49" s="220"/>
      <c r="G49" s="72"/>
      <c r="H49" s="72"/>
    </row>
    <row r="50" spans="1:8" x14ac:dyDescent="0.2">
      <c r="A50" s="218"/>
      <c r="B50" s="218"/>
      <c r="C50" s="219"/>
      <c r="D50" s="218"/>
      <c r="E50" s="218"/>
      <c r="F50" s="220"/>
      <c r="G50" s="72"/>
      <c r="H50" s="72"/>
    </row>
    <row r="51" spans="1:8" x14ac:dyDescent="0.2">
      <c r="A51" s="218"/>
      <c r="B51" s="218"/>
      <c r="C51" s="219"/>
      <c r="D51" s="218"/>
      <c r="E51" s="218"/>
      <c r="F51" s="220"/>
      <c r="G51" s="72"/>
      <c r="H51" s="72"/>
    </row>
    <row r="52" spans="1:8" x14ac:dyDescent="0.2">
      <c r="A52" s="218"/>
      <c r="B52" s="218"/>
      <c r="C52" s="219"/>
      <c r="D52" s="218"/>
      <c r="E52" s="218"/>
      <c r="F52" s="220"/>
      <c r="G52" s="72"/>
      <c r="H52" s="72"/>
    </row>
    <row r="53" spans="1:8" ht="13.5" customHeight="1" x14ac:dyDescent="0.2">
      <c r="A53" s="218"/>
      <c r="B53" s="218"/>
      <c r="C53" s="219"/>
      <c r="D53" s="218"/>
      <c r="E53" s="218"/>
      <c r="F53" s="220"/>
      <c r="G53" s="72"/>
      <c r="H53" s="72"/>
    </row>
    <row r="54" spans="1:8" x14ac:dyDescent="0.2">
      <c r="A54" s="117"/>
      <c r="B54" s="117"/>
      <c r="C54" s="118"/>
      <c r="D54" s="117"/>
      <c r="E54" s="117"/>
      <c r="F54" s="220"/>
      <c r="G54" s="72"/>
      <c r="H54" s="72"/>
    </row>
    <row r="55" spans="1:8" x14ac:dyDescent="0.2">
      <c r="A55" s="117"/>
      <c r="B55" s="117"/>
      <c r="C55" s="118"/>
      <c r="D55" s="117"/>
      <c r="E55" s="117"/>
      <c r="F55" s="220"/>
      <c r="G55" s="72"/>
      <c r="H55" s="72"/>
    </row>
    <row r="56" spans="1:8" ht="8.25" customHeight="1" x14ac:dyDescent="0.2">
      <c r="A56" s="117"/>
      <c r="B56" s="117"/>
      <c r="C56" s="118"/>
      <c r="D56" s="117"/>
      <c r="E56" s="117"/>
      <c r="F56" s="220"/>
      <c r="G56" s="116"/>
      <c r="H56" s="72"/>
    </row>
    <row r="57" spans="1:8" x14ac:dyDescent="0.2">
      <c r="A57" s="117"/>
      <c r="B57" s="117"/>
      <c r="C57" s="118"/>
      <c r="D57" s="117"/>
      <c r="E57" s="117"/>
      <c r="F57" s="220"/>
      <c r="G57" s="116"/>
      <c r="H57" s="72"/>
    </row>
    <row r="58" spans="1:8" x14ac:dyDescent="0.2">
      <c r="A58" s="117"/>
      <c r="B58" s="117"/>
      <c r="C58" s="118"/>
      <c r="D58" s="117"/>
      <c r="E58" s="117"/>
      <c r="F58" s="220"/>
      <c r="G58" s="116"/>
      <c r="H58" s="72"/>
    </row>
    <row r="59" spans="1:8" x14ac:dyDescent="0.2">
      <c r="A59" s="117" t="s">
        <v>32</v>
      </c>
      <c r="B59" s="118">
        <f>+C13</f>
        <v>56000000</v>
      </c>
      <c r="C59" s="118"/>
      <c r="D59" s="117"/>
      <c r="E59" s="117"/>
      <c r="F59" s="220"/>
      <c r="G59" s="116"/>
      <c r="H59" s="72"/>
    </row>
    <row r="60" spans="1:8" x14ac:dyDescent="0.2">
      <c r="A60" s="117" t="s">
        <v>33</v>
      </c>
      <c r="B60" s="118">
        <f>+D13</f>
        <v>4565654</v>
      </c>
      <c r="C60" s="118"/>
      <c r="D60" s="117"/>
      <c r="E60" s="117"/>
      <c r="F60" s="220"/>
      <c r="G60" s="116"/>
      <c r="H60" s="72"/>
    </row>
    <row r="61" spans="1:8" x14ac:dyDescent="0.2">
      <c r="A61" s="117" t="s">
        <v>34</v>
      </c>
      <c r="B61" s="118">
        <f>+B59-B60</f>
        <v>51434346</v>
      </c>
      <c r="C61" s="118"/>
      <c r="D61" s="117"/>
      <c r="E61" s="117"/>
      <c r="F61" s="220"/>
      <c r="G61" s="116"/>
      <c r="H61" s="72"/>
    </row>
    <row r="62" spans="1:8" x14ac:dyDescent="0.2">
      <c r="A62" s="117" t="s">
        <v>35</v>
      </c>
      <c r="B62" s="117"/>
      <c r="C62" s="118" t="e">
        <f>+#REF!</f>
        <v>#REF!</v>
      </c>
      <c r="D62" s="117"/>
      <c r="E62" s="117"/>
      <c r="F62" s="220"/>
      <c r="G62" s="116"/>
      <c r="H62" s="72"/>
    </row>
    <row r="63" spans="1:8" x14ac:dyDescent="0.2">
      <c r="A63" s="117" t="s">
        <v>36</v>
      </c>
      <c r="B63" s="117"/>
      <c r="C63" s="118" t="e">
        <f>+#REF!</f>
        <v>#REF!</v>
      </c>
      <c r="D63" s="117"/>
      <c r="E63" s="117"/>
      <c r="F63" s="220"/>
      <c r="G63" s="116"/>
      <c r="H63" s="72"/>
    </row>
    <row r="64" spans="1:8" x14ac:dyDescent="0.2">
      <c r="A64" s="117" t="s">
        <v>37</v>
      </c>
      <c r="B64" s="117"/>
      <c r="C64" s="118" t="e">
        <f>+C62-C63</f>
        <v>#REF!</v>
      </c>
      <c r="D64" s="117"/>
      <c r="E64" s="117"/>
      <c r="F64" s="220"/>
      <c r="G64" s="116"/>
      <c r="H64" s="72"/>
    </row>
    <row r="65" spans="1:8" x14ac:dyDescent="0.2">
      <c r="A65" s="117" t="s">
        <v>38</v>
      </c>
      <c r="B65" s="117"/>
      <c r="C65" s="118"/>
      <c r="D65" s="118">
        <f>+C14</f>
        <v>3000000</v>
      </c>
      <c r="E65" s="117"/>
      <c r="F65" s="220"/>
      <c r="G65" s="116"/>
      <c r="H65" s="72"/>
    </row>
    <row r="66" spans="1:8" x14ac:dyDescent="0.2">
      <c r="A66" s="117" t="s">
        <v>39</v>
      </c>
      <c r="B66" s="117"/>
      <c r="C66" s="118"/>
      <c r="D66" s="117">
        <f>+D14</f>
        <v>2373</v>
      </c>
      <c r="E66" s="117"/>
      <c r="F66" s="220"/>
      <c r="G66" s="116"/>
      <c r="H66" s="72"/>
    </row>
    <row r="67" spans="1:8" x14ac:dyDescent="0.2">
      <c r="A67" s="117" t="s">
        <v>40</v>
      </c>
      <c r="B67" s="117"/>
      <c r="C67" s="118"/>
      <c r="D67" s="118">
        <f>+D65-D66</f>
        <v>2997627</v>
      </c>
      <c r="E67" s="117"/>
      <c r="F67" s="220"/>
      <c r="G67" s="116"/>
      <c r="H67" s="72"/>
    </row>
    <row r="68" spans="1:8" x14ac:dyDescent="0.2">
      <c r="A68" s="117" t="s">
        <v>41</v>
      </c>
      <c r="B68" s="117"/>
      <c r="C68" s="118"/>
      <c r="D68" s="117"/>
      <c r="E68" s="118">
        <f>+C15</f>
        <v>1067</v>
      </c>
      <c r="F68" s="220"/>
      <c r="G68" s="116"/>
      <c r="H68" s="72"/>
    </row>
    <row r="69" spans="1:8" x14ac:dyDescent="0.2">
      <c r="A69" s="117" t="s">
        <v>42</v>
      </c>
      <c r="B69" s="117"/>
      <c r="C69" s="118"/>
      <c r="D69" s="117"/>
      <c r="E69" s="118">
        <f>+D15</f>
        <v>261</v>
      </c>
      <c r="F69" s="220"/>
      <c r="G69" s="116"/>
      <c r="H69" s="72"/>
    </row>
    <row r="70" spans="1:8" x14ac:dyDescent="0.2">
      <c r="A70" s="117" t="s">
        <v>43</v>
      </c>
      <c r="B70" s="117"/>
      <c r="C70" s="118"/>
      <c r="D70" s="117"/>
      <c r="E70" s="118">
        <f>+E68-E69</f>
        <v>806</v>
      </c>
      <c r="F70" s="220"/>
      <c r="G70" s="116"/>
      <c r="H70" s="72"/>
    </row>
    <row r="71" spans="1:8" x14ac:dyDescent="0.2">
      <c r="A71" s="117"/>
      <c r="B71" s="117"/>
      <c r="C71" s="118"/>
      <c r="D71" s="117"/>
      <c r="E71" s="117"/>
      <c r="F71" s="220"/>
      <c r="G71" s="116"/>
      <c r="H71" s="72"/>
    </row>
    <row r="72" spans="1:8" x14ac:dyDescent="0.2">
      <c r="A72" s="117"/>
      <c r="B72" s="117"/>
      <c r="C72" s="118"/>
      <c r="D72" s="117"/>
      <c r="E72" s="117"/>
      <c r="F72" s="220"/>
      <c r="G72" s="116"/>
      <c r="H72" s="72"/>
    </row>
    <row r="73" spans="1:8" x14ac:dyDescent="0.2">
      <c r="A73" s="117"/>
      <c r="B73" s="117"/>
      <c r="C73" s="118"/>
      <c r="D73" s="117"/>
      <c r="E73" s="117"/>
      <c r="F73" s="116"/>
      <c r="G73" s="116"/>
      <c r="H73" s="72"/>
    </row>
    <row r="74" spans="1:8" x14ac:dyDescent="0.2">
      <c r="A74" s="117"/>
      <c r="B74" s="117"/>
      <c r="C74" s="118"/>
      <c r="D74" s="117"/>
      <c r="E74" s="117"/>
      <c r="F74" s="116"/>
      <c r="G74" s="116"/>
      <c r="H74" s="72"/>
    </row>
    <row r="75" spans="1:8" x14ac:dyDescent="0.2">
      <c r="A75" s="117"/>
      <c r="B75" s="117"/>
      <c r="C75" s="118"/>
      <c r="D75" s="117"/>
      <c r="E75" s="117"/>
      <c r="F75" s="116"/>
      <c r="G75" s="116"/>
      <c r="H75" s="72"/>
    </row>
    <row r="76" spans="1:8" x14ac:dyDescent="0.2">
      <c r="A76" s="70"/>
      <c r="B76" s="70"/>
      <c r="C76" s="71"/>
      <c r="D76" s="70"/>
      <c r="E76" s="70"/>
      <c r="F76" s="72"/>
      <c r="G76" s="72"/>
      <c r="H76" s="72"/>
    </row>
    <row r="77" spans="1:8" x14ac:dyDescent="0.2">
      <c r="A77" s="70"/>
      <c r="B77" s="70"/>
      <c r="C77" s="71"/>
      <c r="D77" s="70"/>
      <c r="E77" s="70"/>
      <c r="F77" s="72"/>
      <c r="G77" s="72"/>
      <c r="H77" s="72"/>
    </row>
    <row r="78" spans="1:8" x14ac:dyDescent="0.2">
      <c r="A78" s="70"/>
      <c r="B78" s="70"/>
      <c r="C78" s="71"/>
      <c r="D78" s="70"/>
      <c r="E78" s="70"/>
      <c r="F78" s="72"/>
      <c r="G78" s="72"/>
      <c r="H78" s="72"/>
    </row>
  </sheetData>
  <sheetProtection algorithmName="SHA-512" hashValue="I4KhfdxBaQU3cSzfBO4FTFTUiURKIjSHFQXNxfJ7nyVc8mU6ZMMN2o03qlc5+svHBUKW9bYONtgU5Ey1myCRcA==" saltValue="+M+giX8CboSjf5DCczqAUg==" spinCount="100000" sheet="1" objects="1" scenarios="1"/>
  <mergeCells count="2">
    <mergeCell ref="A15:A26"/>
    <mergeCell ref="B12:C12"/>
  </mergeCells>
  <phoneticPr fontId="3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N120"/>
  <sheetViews>
    <sheetView zoomScaleNormal="100" workbookViewId="0">
      <selection activeCell="L1" sqref="L1"/>
    </sheetView>
  </sheetViews>
  <sheetFormatPr baseColWidth="10" defaultRowHeight="12.75" x14ac:dyDescent="0.2"/>
  <cols>
    <col min="1" max="1" width="9.85546875" style="1" customWidth="1"/>
    <col min="2" max="2" width="15.42578125" style="1" customWidth="1"/>
    <col min="3" max="3" width="14.7109375" style="1" customWidth="1"/>
    <col min="4" max="4" width="12.85546875" style="1" customWidth="1"/>
    <col min="5" max="5" width="15.42578125" style="1" customWidth="1"/>
    <col min="6" max="6" width="13.42578125" style="1" customWidth="1"/>
    <col min="7" max="7" width="12.7109375" style="1" customWidth="1"/>
    <col min="8" max="8" width="14.5703125" style="1" customWidth="1"/>
    <col min="9" max="10" width="15.42578125" style="1" customWidth="1"/>
    <col min="11" max="11" width="15" style="1" customWidth="1"/>
    <col min="12" max="12" width="11.42578125" style="1" customWidth="1"/>
    <col min="13" max="16384" width="11.42578125" style="1"/>
  </cols>
  <sheetData>
    <row r="1" spans="1:13" x14ac:dyDescent="0.2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96"/>
    </row>
    <row r="2" spans="1:13" ht="18" x14ac:dyDescent="0.25">
      <c r="A2" s="168" t="s">
        <v>91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</row>
    <row r="3" spans="1:13" ht="14.25" x14ac:dyDescent="0.2">
      <c r="A3" s="169" t="s">
        <v>94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</row>
    <row r="4" spans="1:13" ht="14.25" x14ac:dyDescent="0.2">
      <c r="A4" s="16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</row>
    <row r="5" spans="1:13" ht="14.25" x14ac:dyDescent="0.2">
      <c r="A5" s="167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</row>
    <row r="6" spans="1:13" ht="14.25" x14ac:dyDescent="0.2">
      <c r="A6" s="167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</row>
    <row r="7" spans="1:13" ht="14.25" x14ac:dyDescent="0.2">
      <c r="A7" s="167"/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</row>
    <row r="8" spans="1:13" x14ac:dyDescent="0.2">
      <c r="A8" s="170" t="s">
        <v>105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</row>
    <row r="9" spans="1:13" x14ac:dyDescent="0.2">
      <c r="A9" s="187"/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</row>
    <row r="10" spans="1:13" x14ac:dyDescent="0.2">
      <c r="A10" s="187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</row>
    <row r="11" spans="1:13" ht="13.5" thickBot="1" x14ac:dyDescent="0.25">
      <c r="A11" s="188"/>
      <c r="B11" s="188"/>
      <c r="C11" s="188"/>
      <c r="D11" s="188"/>
      <c r="E11" s="188"/>
      <c r="F11" s="188"/>
      <c r="G11" s="188"/>
      <c r="H11" s="189"/>
      <c r="I11" s="188"/>
      <c r="J11" s="188"/>
      <c r="K11" s="188"/>
      <c r="L11" s="188"/>
    </row>
    <row r="12" spans="1:13" ht="17.25" thickTop="1" thickBot="1" x14ac:dyDescent="0.3">
      <c r="B12" s="297" t="s">
        <v>6</v>
      </c>
      <c r="C12" s="298"/>
      <c r="D12" s="298"/>
      <c r="E12" s="298"/>
      <c r="F12" s="298"/>
      <c r="G12" s="298"/>
      <c r="H12" s="298"/>
      <c r="I12" s="298"/>
      <c r="J12" s="298"/>
      <c r="K12" s="299"/>
      <c r="L12" s="13"/>
      <c r="M12" s="13"/>
    </row>
    <row r="13" spans="1:13" s="4" customFormat="1" ht="54.75" customHeight="1" thickTop="1" thickBot="1" x14ac:dyDescent="0.25">
      <c r="A13" s="8" t="s">
        <v>0</v>
      </c>
      <c r="B13" s="61" t="s">
        <v>80</v>
      </c>
      <c r="C13" s="62" t="s">
        <v>81</v>
      </c>
      <c r="D13" s="63" t="s">
        <v>78</v>
      </c>
      <c r="E13" s="62" t="s">
        <v>79</v>
      </c>
      <c r="F13" s="63" t="s">
        <v>25</v>
      </c>
      <c r="G13" s="63" t="s">
        <v>26</v>
      </c>
      <c r="H13" s="62" t="s">
        <v>30</v>
      </c>
      <c r="I13" s="62" t="s">
        <v>31</v>
      </c>
      <c r="J13" s="62" t="s">
        <v>87</v>
      </c>
      <c r="K13" s="64" t="s">
        <v>50</v>
      </c>
      <c r="L13" s="28" t="s">
        <v>3</v>
      </c>
    </row>
    <row r="14" spans="1:13" ht="13.5" thickTop="1" x14ac:dyDescent="0.2">
      <c r="A14" s="40">
        <v>2003</v>
      </c>
      <c r="B14" s="65">
        <v>863523</v>
      </c>
      <c r="C14" s="66">
        <v>946391</v>
      </c>
      <c r="D14" s="66">
        <v>121800</v>
      </c>
      <c r="E14" s="66">
        <v>0</v>
      </c>
      <c r="F14" s="66">
        <v>3100</v>
      </c>
      <c r="G14" s="66">
        <v>15000</v>
      </c>
      <c r="H14" s="66">
        <v>0</v>
      </c>
      <c r="I14" s="66">
        <v>0</v>
      </c>
      <c r="J14" s="66">
        <v>0</v>
      </c>
      <c r="K14" s="67">
        <v>0</v>
      </c>
      <c r="L14" s="69">
        <f t="shared" ref="L14:L24" si="0">SUM(B14:K14)</f>
        <v>1949814</v>
      </c>
    </row>
    <row r="15" spans="1:13" x14ac:dyDescent="0.2">
      <c r="A15" s="37">
        <v>2004</v>
      </c>
      <c r="B15" s="39">
        <v>1082320</v>
      </c>
      <c r="C15" s="6">
        <v>839614</v>
      </c>
      <c r="D15" s="11">
        <v>123100</v>
      </c>
      <c r="E15" s="11">
        <v>400</v>
      </c>
      <c r="F15" s="11">
        <v>5600</v>
      </c>
      <c r="G15" s="11">
        <v>15000</v>
      </c>
      <c r="H15" s="11">
        <v>0</v>
      </c>
      <c r="I15" s="11">
        <v>0</v>
      </c>
      <c r="J15" s="11">
        <v>0</v>
      </c>
      <c r="K15" s="68">
        <v>0</v>
      </c>
      <c r="L15" s="69">
        <f t="shared" si="0"/>
        <v>2066034</v>
      </c>
    </row>
    <row r="16" spans="1:13" x14ac:dyDescent="0.2">
      <c r="A16" s="37">
        <v>2005</v>
      </c>
      <c r="B16" s="39">
        <v>1117452</v>
      </c>
      <c r="C16" s="11">
        <v>851058</v>
      </c>
      <c r="D16" s="11">
        <v>131500</v>
      </c>
      <c r="E16" s="11">
        <v>400</v>
      </c>
      <c r="F16" s="11">
        <v>14100</v>
      </c>
      <c r="G16" s="11">
        <v>21000</v>
      </c>
      <c r="H16" s="11">
        <v>30000</v>
      </c>
      <c r="I16" s="6">
        <v>0</v>
      </c>
      <c r="J16" s="6">
        <v>0</v>
      </c>
      <c r="K16" s="69">
        <v>0</v>
      </c>
      <c r="L16" s="69">
        <f t="shared" si="0"/>
        <v>2165510</v>
      </c>
    </row>
    <row r="17" spans="1:12" x14ac:dyDescent="0.2">
      <c r="A17" s="37">
        <v>2006</v>
      </c>
      <c r="B17" s="39">
        <v>1175613</v>
      </c>
      <c r="C17" s="11">
        <v>960896</v>
      </c>
      <c r="D17" s="11">
        <v>131100</v>
      </c>
      <c r="E17" s="11">
        <v>400</v>
      </c>
      <c r="F17" s="11">
        <v>14100</v>
      </c>
      <c r="G17" s="11">
        <v>65000</v>
      </c>
      <c r="H17" s="11">
        <v>40000</v>
      </c>
      <c r="I17" s="11">
        <v>3200</v>
      </c>
      <c r="J17" s="6">
        <v>0</v>
      </c>
      <c r="K17" s="69">
        <v>0</v>
      </c>
      <c r="L17" s="69">
        <f t="shared" si="0"/>
        <v>2390309</v>
      </c>
    </row>
    <row r="18" spans="1:12" x14ac:dyDescent="0.2">
      <c r="A18" s="37">
        <v>2007</v>
      </c>
      <c r="B18" s="39">
        <v>1200005</v>
      </c>
      <c r="C18" s="11">
        <v>978758</v>
      </c>
      <c r="D18" s="11">
        <v>175800</v>
      </c>
      <c r="E18" s="11">
        <v>5700</v>
      </c>
      <c r="F18" s="11">
        <v>14100</v>
      </c>
      <c r="G18" s="11">
        <v>112000</v>
      </c>
      <c r="H18" s="11">
        <v>40000</v>
      </c>
      <c r="I18" s="11">
        <v>8200</v>
      </c>
      <c r="J18" s="11">
        <v>10000</v>
      </c>
      <c r="K18" s="68">
        <v>5000</v>
      </c>
      <c r="L18" s="69">
        <f t="shared" si="0"/>
        <v>2549563</v>
      </c>
    </row>
    <row r="19" spans="1:12" x14ac:dyDescent="0.2">
      <c r="A19" s="37">
        <v>2008</v>
      </c>
      <c r="B19" s="300">
        <v>2333334</v>
      </c>
      <c r="C19" s="301"/>
      <c r="D19" s="11">
        <v>179800</v>
      </c>
      <c r="E19" s="11">
        <v>9300</v>
      </c>
      <c r="F19" s="11">
        <v>14100</v>
      </c>
      <c r="G19" s="11">
        <v>112000</v>
      </c>
      <c r="H19" s="11">
        <v>110000</v>
      </c>
      <c r="I19" s="11">
        <v>8200</v>
      </c>
      <c r="J19" s="11">
        <v>10000</v>
      </c>
      <c r="K19" s="68">
        <v>5000</v>
      </c>
      <c r="L19" s="69">
        <f t="shared" si="0"/>
        <v>2781734</v>
      </c>
    </row>
    <row r="20" spans="1:12" x14ac:dyDescent="0.2">
      <c r="A20" s="37">
        <v>2009</v>
      </c>
      <c r="B20" s="300">
        <v>2329068</v>
      </c>
      <c r="C20" s="301"/>
      <c r="D20" s="11">
        <v>182000</v>
      </c>
      <c r="E20" s="11">
        <v>10600</v>
      </c>
      <c r="F20" s="11">
        <v>15100</v>
      </c>
      <c r="G20" s="11">
        <v>139000</v>
      </c>
      <c r="H20" s="11">
        <v>110000</v>
      </c>
      <c r="I20" s="11">
        <v>8200</v>
      </c>
      <c r="J20" s="11">
        <v>10000</v>
      </c>
      <c r="K20" s="68">
        <v>5000</v>
      </c>
      <c r="L20" s="69">
        <f t="shared" si="0"/>
        <v>2808968</v>
      </c>
    </row>
    <row r="21" spans="1:12" x14ac:dyDescent="0.2">
      <c r="A21" s="74">
        <v>2010</v>
      </c>
      <c r="B21" s="305">
        <v>2559276</v>
      </c>
      <c r="C21" s="306"/>
      <c r="D21" s="75">
        <v>218500</v>
      </c>
      <c r="E21" s="75">
        <v>10600</v>
      </c>
      <c r="F21" s="75">
        <v>20800</v>
      </c>
      <c r="G21" s="75">
        <v>139000</v>
      </c>
      <c r="H21" s="75">
        <v>110000</v>
      </c>
      <c r="I21" s="75">
        <v>8200</v>
      </c>
      <c r="J21" s="75">
        <v>10000</v>
      </c>
      <c r="K21" s="76">
        <v>5000</v>
      </c>
      <c r="L21" s="69">
        <f t="shared" si="0"/>
        <v>3081376</v>
      </c>
    </row>
    <row r="22" spans="1:12" x14ac:dyDescent="0.2">
      <c r="A22" s="74">
        <v>2011</v>
      </c>
      <c r="B22" s="307">
        <v>3026484</v>
      </c>
      <c r="C22" s="308"/>
      <c r="D22" s="309">
        <v>259800</v>
      </c>
      <c r="E22" s="308"/>
      <c r="F22" s="143">
        <v>20800</v>
      </c>
      <c r="G22" s="143">
        <v>139000</v>
      </c>
      <c r="H22" s="143">
        <v>125000</v>
      </c>
      <c r="I22" s="143">
        <v>8200</v>
      </c>
      <c r="J22" s="143">
        <v>10000</v>
      </c>
      <c r="K22" s="144">
        <v>5000</v>
      </c>
      <c r="L22" s="69">
        <f t="shared" si="0"/>
        <v>3594284</v>
      </c>
    </row>
    <row r="23" spans="1:12" ht="13.5" thickBot="1" x14ac:dyDescent="0.25">
      <c r="A23" s="155">
        <v>2012</v>
      </c>
      <c r="B23" s="313">
        <v>3336796</v>
      </c>
      <c r="C23" s="312"/>
      <c r="D23" s="311">
        <v>259800</v>
      </c>
      <c r="E23" s="312"/>
      <c r="F23" s="77">
        <v>20800</v>
      </c>
      <c r="G23" s="77">
        <v>139000</v>
      </c>
      <c r="H23" s="77">
        <v>185000</v>
      </c>
      <c r="I23" s="77">
        <v>8200</v>
      </c>
      <c r="J23" s="77">
        <v>20000</v>
      </c>
      <c r="K23" s="78">
        <v>5000</v>
      </c>
      <c r="L23" s="69">
        <f t="shared" si="0"/>
        <v>3974596</v>
      </c>
    </row>
    <row r="24" spans="1:12" ht="14.25" thickTop="1" thickBot="1" x14ac:dyDescent="0.25">
      <c r="A24" s="155">
        <v>2013</v>
      </c>
      <c r="B24" s="310">
        <v>3654996</v>
      </c>
      <c r="C24" s="291"/>
      <c r="D24" s="290">
        <v>264800</v>
      </c>
      <c r="E24" s="291"/>
      <c r="F24" s="166">
        <v>21900</v>
      </c>
      <c r="G24" s="166">
        <v>140000</v>
      </c>
      <c r="H24" s="166">
        <v>190000</v>
      </c>
      <c r="I24" s="166" t="s">
        <v>84</v>
      </c>
      <c r="J24" s="166">
        <v>20000</v>
      </c>
      <c r="K24" s="221">
        <v>5000</v>
      </c>
      <c r="L24" s="69">
        <f t="shared" si="0"/>
        <v>4296696</v>
      </c>
    </row>
    <row r="25" spans="1:12" s="232" customFormat="1" ht="14.25" thickTop="1" thickBot="1" x14ac:dyDescent="0.25">
      <c r="A25" s="160">
        <v>41640</v>
      </c>
      <c r="B25" s="288">
        <v>3726296</v>
      </c>
      <c r="C25" s="289"/>
      <c r="D25" s="290">
        <v>264800</v>
      </c>
      <c r="E25" s="291"/>
      <c r="F25" s="166">
        <v>21900</v>
      </c>
      <c r="G25" s="166">
        <v>140000</v>
      </c>
      <c r="H25" s="166">
        <v>190000</v>
      </c>
      <c r="I25" s="166" t="s">
        <v>84</v>
      </c>
      <c r="J25" s="166">
        <v>20000</v>
      </c>
      <c r="K25" s="221">
        <v>5000</v>
      </c>
      <c r="L25" s="69">
        <f t="shared" ref="L25:L32" si="1">SUM(B25:K25)</f>
        <v>4367996</v>
      </c>
    </row>
    <row r="26" spans="1:12" s="232" customFormat="1" ht="14.25" thickTop="1" thickBot="1" x14ac:dyDescent="0.25">
      <c r="A26" s="160">
        <v>41671</v>
      </c>
      <c r="B26" s="288">
        <v>3726296</v>
      </c>
      <c r="C26" s="289"/>
      <c r="D26" s="290">
        <v>264800</v>
      </c>
      <c r="E26" s="291"/>
      <c r="F26" s="166">
        <v>21900</v>
      </c>
      <c r="G26" s="166">
        <v>140000</v>
      </c>
      <c r="H26" s="166">
        <v>220000</v>
      </c>
      <c r="I26" s="166" t="s">
        <v>84</v>
      </c>
      <c r="J26" s="166">
        <v>20000</v>
      </c>
      <c r="K26" s="221">
        <v>5000</v>
      </c>
      <c r="L26" s="69">
        <f t="shared" si="1"/>
        <v>4397996</v>
      </c>
    </row>
    <row r="27" spans="1:12" s="232" customFormat="1" ht="14.25" thickTop="1" thickBot="1" x14ac:dyDescent="0.25">
      <c r="A27" s="160">
        <v>41699</v>
      </c>
      <c r="B27" s="288">
        <v>3812524</v>
      </c>
      <c r="C27" s="289"/>
      <c r="D27" s="290">
        <v>264800</v>
      </c>
      <c r="E27" s="291"/>
      <c r="F27" s="166">
        <v>21900</v>
      </c>
      <c r="G27" s="166">
        <v>140000</v>
      </c>
      <c r="H27" s="166">
        <v>250000</v>
      </c>
      <c r="I27" s="166" t="s">
        <v>84</v>
      </c>
      <c r="J27" s="166">
        <v>20000</v>
      </c>
      <c r="K27" s="221">
        <v>5000</v>
      </c>
      <c r="L27" s="69">
        <f t="shared" si="1"/>
        <v>4514224</v>
      </c>
    </row>
    <row r="28" spans="1:12" s="232" customFormat="1" ht="14.25" thickTop="1" thickBot="1" x14ac:dyDescent="0.25">
      <c r="A28" s="160">
        <v>41730</v>
      </c>
      <c r="B28" s="288">
        <v>3824524</v>
      </c>
      <c r="C28" s="289"/>
      <c r="D28" s="290">
        <v>264800</v>
      </c>
      <c r="E28" s="291"/>
      <c r="F28" s="166">
        <v>21900</v>
      </c>
      <c r="G28" s="166">
        <v>140000</v>
      </c>
      <c r="H28" s="166">
        <v>250000</v>
      </c>
      <c r="I28" s="166" t="s">
        <v>84</v>
      </c>
      <c r="J28" s="166">
        <v>20000</v>
      </c>
      <c r="K28" s="221">
        <v>5000</v>
      </c>
      <c r="L28" s="69">
        <f t="shared" si="1"/>
        <v>4526224</v>
      </c>
    </row>
    <row r="29" spans="1:12" s="232" customFormat="1" ht="14.25" thickTop="1" thickBot="1" x14ac:dyDescent="0.25">
      <c r="A29" s="160">
        <v>41760</v>
      </c>
      <c r="B29" s="288">
        <v>3855424</v>
      </c>
      <c r="C29" s="289"/>
      <c r="D29" s="290">
        <v>264800</v>
      </c>
      <c r="E29" s="291"/>
      <c r="F29" s="166">
        <v>21900</v>
      </c>
      <c r="G29" s="166">
        <v>140000</v>
      </c>
      <c r="H29" s="166">
        <v>250000</v>
      </c>
      <c r="I29" s="166" t="s">
        <v>84</v>
      </c>
      <c r="J29" s="166">
        <v>20000</v>
      </c>
      <c r="K29" s="221">
        <v>5000</v>
      </c>
      <c r="L29" s="69">
        <f t="shared" si="1"/>
        <v>4557124</v>
      </c>
    </row>
    <row r="30" spans="1:12" s="232" customFormat="1" ht="14.25" thickTop="1" thickBot="1" x14ac:dyDescent="0.25">
      <c r="A30" s="160">
        <v>41791</v>
      </c>
      <c r="B30" s="288">
        <v>3858224</v>
      </c>
      <c r="C30" s="289"/>
      <c r="D30" s="290">
        <v>264800</v>
      </c>
      <c r="E30" s="291"/>
      <c r="F30" s="166">
        <v>21900</v>
      </c>
      <c r="G30" s="166">
        <v>140000</v>
      </c>
      <c r="H30" s="166">
        <v>250000</v>
      </c>
      <c r="I30" s="166" t="s">
        <v>84</v>
      </c>
      <c r="J30" s="166">
        <v>20000</v>
      </c>
      <c r="K30" s="221">
        <v>5000</v>
      </c>
      <c r="L30" s="69">
        <f t="shared" ref="L30:L31" si="2">SUM(B30:K30)</f>
        <v>4559924</v>
      </c>
    </row>
    <row r="31" spans="1:12" s="232" customFormat="1" ht="14.25" thickTop="1" thickBot="1" x14ac:dyDescent="0.25">
      <c r="A31" s="160">
        <v>41821</v>
      </c>
      <c r="B31" s="288">
        <v>3863624</v>
      </c>
      <c r="C31" s="289"/>
      <c r="D31" s="290">
        <v>264800</v>
      </c>
      <c r="E31" s="291"/>
      <c r="F31" s="166">
        <v>21900</v>
      </c>
      <c r="G31" s="166">
        <v>140000</v>
      </c>
      <c r="H31" s="166">
        <v>250000</v>
      </c>
      <c r="I31" s="166" t="s">
        <v>84</v>
      </c>
      <c r="J31" s="166">
        <v>20000</v>
      </c>
      <c r="K31" s="221">
        <v>5000</v>
      </c>
      <c r="L31" s="69">
        <f t="shared" si="2"/>
        <v>4565324</v>
      </c>
    </row>
    <row r="32" spans="1:12" ht="14.25" thickTop="1" thickBot="1" x14ac:dyDescent="0.25">
      <c r="A32" s="160">
        <v>41852</v>
      </c>
      <c r="B32" s="288">
        <v>3863954</v>
      </c>
      <c r="C32" s="289"/>
      <c r="D32" s="290">
        <v>264800</v>
      </c>
      <c r="E32" s="291"/>
      <c r="F32" s="166">
        <v>21900</v>
      </c>
      <c r="G32" s="166">
        <v>140000</v>
      </c>
      <c r="H32" s="166">
        <v>250000</v>
      </c>
      <c r="I32" s="166" t="s">
        <v>84</v>
      </c>
      <c r="J32" s="166">
        <v>20000</v>
      </c>
      <c r="K32" s="221">
        <v>5000</v>
      </c>
      <c r="L32" s="69">
        <f t="shared" si="1"/>
        <v>4565654</v>
      </c>
    </row>
    <row r="33" spans="1:14" ht="13.5" thickTop="1" x14ac:dyDescent="0.2">
      <c r="A33" s="5"/>
      <c r="B33" s="123"/>
      <c r="C33" s="123"/>
      <c r="D33" s="10"/>
      <c r="E33" s="10"/>
      <c r="F33" s="10"/>
      <c r="G33" s="10"/>
      <c r="H33" s="10"/>
      <c r="I33" s="10"/>
      <c r="J33" s="10"/>
      <c r="K33" s="10"/>
      <c r="L33" s="12"/>
    </row>
    <row r="34" spans="1:14" x14ac:dyDescent="0.2">
      <c r="A34" s="5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38"/>
      <c r="M34" s="10"/>
      <c r="N34" s="2"/>
    </row>
    <row r="35" spans="1:14" ht="13.5" thickBot="1" x14ac:dyDescent="0.25">
      <c r="A35" s="5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38"/>
      <c r="M35" s="10"/>
      <c r="N35" s="2"/>
    </row>
    <row r="36" spans="1:14" ht="17.25" thickTop="1" thickBot="1" x14ac:dyDescent="0.3">
      <c r="B36" s="302" t="s">
        <v>56</v>
      </c>
      <c r="C36" s="303"/>
      <c r="D36" s="303"/>
      <c r="E36" s="303"/>
      <c r="F36" s="303"/>
      <c r="G36" s="303"/>
      <c r="H36" s="303"/>
      <c r="I36" s="303"/>
      <c r="J36" s="303"/>
      <c r="K36" s="304"/>
      <c r="L36" s="13"/>
      <c r="M36" s="13"/>
    </row>
    <row r="37" spans="1:14" s="4" customFormat="1" ht="45" customHeight="1" thickTop="1" thickBot="1" x14ac:dyDescent="0.25">
      <c r="A37" s="8" t="s">
        <v>0</v>
      </c>
      <c r="B37" s="41" t="s">
        <v>80</v>
      </c>
      <c r="C37" s="9" t="s">
        <v>81</v>
      </c>
      <c r="D37" s="42" t="s">
        <v>78</v>
      </c>
      <c r="E37" s="9" t="s">
        <v>79</v>
      </c>
      <c r="F37" s="42" t="s">
        <v>25</v>
      </c>
      <c r="G37" s="42" t="s">
        <v>26</v>
      </c>
      <c r="H37" s="9" t="s">
        <v>30</v>
      </c>
      <c r="I37" s="9" t="s">
        <v>31</v>
      </c>
      <c r="J37" s="9" t="s">
        <v>87</v>
      </c>
      <c r="K37" s="129" t="s">
        <v>50</v>
      </c>
      <c r="L37" s="28" t="s">
        <v>3</v>
      </c>
    </row>
    <row r="38" spans="1:14" ht="13.5" thickTop="1" x14ac:dyDescent="0.2">
      <c r="A38" s="40">
        <v>2003</v>
      </c>
      <c r="B38" s="43">
        <f t="shared" ref="B38:D42" si="3">+B83/B14</f>
        <v>0</v>
      </c>
      <c r="C38" s="15">
        <f t="shared" si="3"/>
        <v>0</v>
      </c>
      <c r="D38" s="15">
        <f t="shared" si="3"/>
        <v>0</v>
      </c>
      <c r="E38" s="190" t="s">
        <v>5</v>
      </c>
      <c r="F38" s="190" t="s">
        <v>5</v>
      </c>
      <c r="G38" s="190" t="s">
        <v>5</v>
      </c>
      <c r="H38" s="190" t="s">
        <v>5</v>
      </c>
      <c r="I38" s="190" t="s">
        <v>5</v>
      </c>
      <c r="J38" s="190" t="s">
        <v>5</v>
      </c>
      <c r="K38" s="192" t="s">
        <v>5</v>
      </c>
      <c r="L38" s="128">
        <f t="shared" ref="L38:L48" si="4">+L83/L14</f>
        <v>0</v>
      </c>
    </row>
    <row r="39" spans="1:14" x14ac:dyDescent="0.2">
      <c r="A39" s="37">
        <v>2004</v>
      </c>
      <c r="B39" s="44">
        <f t="shared" si="3"/>
        <v>0.79758204597531224</v>
      </c>
      <c r="C39" s="3">
        <f t="shared" si="3"/>
        <v>0.77157122201392547</v>
      </c>
      <c r="D39" s="3">
        <f t="shared" si="3"/>
        <v>0.81937449228269699</v>
      </c>
      <c r="E39" s="191" t="s">
        <v>5</v>
      </c>
      <c r="F39" s="14">
        <f t="shared" ref="F39:F48" si="5">+F84/F15</f>
        <v>5.9821428571428574E-2</v>
      </c>
      <c r="G39" s="191" t="s">
        <v>5</v>
      </c>
      <c r="H39" s="191" t="s">
        <v>5</v>
      </c>
      <c r="I39" s="191" t="s">
        <v>5</v>
      </c>
      <c r="J39" s="191" t="s">
        <v>5</v>
      </c>
      <c r="K39" s="193" t="s">
        <v>5</v>
      </c>
      <c r="L39" s="126">
        <f t="shared" si="4"/>
        <v>0.78036518276078715</v>
      </c>
    </row>
    <row r="40" spans="1:14" x14ac:dyDescent="0.2">
      <c r="A40" s="37">
        <v>2005</v>
      </c>
      <c r="B40" s="44">
        <f t="shared" si="3"/>
        <v>0.80596213528634786</v>
      </c>
      <c r="C40" s="3">
        <f t="shared" si="3"/>
        <v>0.81637914219712404</v>
      </c>
      <c r="D40" s="3">
        <f t="shared" si="3"/>
        <v>0.79782509505703425</v>
      </c>
      <c r="E40" s="191" t="s">
        <v>5</v>
      </c>
      <c r="F40" s="14">
        <f t="shared" si="5"/>
        <v>8.3120567375886523E-2</v>
      </c>
      <c r="G40" s="191" t="s">
        <v>5</v>
      </c>
      <c r="H40" s="191" t="s">
        <v>5</v>
      </c>
      <c r="I40" s="191" t="s">
        <v>5</v>
      </c>
      <c r="J40" s="191" t="s">
        <v>5</v>
      </c>
      <c r="K40" s="193" t="s">
        <v>5</v>
      </c>
      <c r="L40" s="126">
        <f t="shared" si="4"/>
        <v>0.7857253025846106</v>
      </c>
    </row>
    <row r="41" spans="1:14" x14ac:dyDescent="0.2">
      <c r="A41" s="37">
        <v>2006</v>
      </c>
      <c r="B41" s="44">
        <f t="shared" si="3"/>
        <v>0.81433856209483901</v>
      </c>
      <c r="C41" s="3">
        <f t="shared" si="3"/>
        <v>0.73050257259890772</v>
      </c>
      <c r="D41" s="3">
        <f t="shared" si="3"/>
        <v>0.80707093821510301</v>
      </c>
      <c r="E41" s="14">
        <f>+E86/E17</f>
        <v>0.83250000000000002</v>
      </c>
      <c r="F41" s="14">
        <f t="shared" si="5"/>
        <v>0.15148936170212765</v>
      </c>
      <c r="G41" s="14">
        <f t="shared" ref="G41:I47" si="6">+G86/G17</f>
        <v>0.10850769230769231</v>
      </c>
      <c r="H41" s="14">
        <f t="shared" si="6"/>
        <v>1.5474999999999999E-2</v>
      </c>
      <c r="I41" s="14">
        <f t="shared" si="6"/>
        <v>0</v>
      </c>
      <c r="J41" s="14"/>
      <c r="K41" s="124"/>
      <c r="L41" s="126">
        <f t="shared" si="4"/>
        <v>0.74267887540899524</v>
      </c>
    </row>
    <row r="42" spans="1:14" x14ac:dyDescent="0.2">
      <c r="A42" s="37">
        <v>2007</v>
      </c>
      <c r="B42" s="44">
        <f t="shared" si="3"/>
        <v>0.81738826088224636</v>
      </c>
      <c r="C42" s="3">
        <f t="shared" si="3"/>
        <v>0.73189491171464238</v>
      </c>
      <c r="D42" s="3">
        <f t="shared" si="3"/>
        <v>0.60841296928327648</v>
      </c>
      <c r="E42" s="14">
        <f>+E87/E18</f>
        <v>0.1119298245614035</v>
      </c>
      <c r="F42" s="14">
        <f t="shared" si="5"/>
        <v>0.2652482269503546</v>
      </c>
      <c r="G42" s="14">
        <f t="shared" si="6"/>
        <v>0.12261607142857144</v>
      </c>
      <c r="H42" s="14">
        <f t="shared" si="6"/>
        <v>2.0799999999999999E-2</v>
      </c>
      <c r="I42" s="14">
        <f t="shared" si="6"/>
        <v>0</v>
      </c>
      <c r="J42" s="14">
        <f t="shared" ref="J42:K48" si="7">+J87/J18</f>
        <v>0</v>
      </c>
      <c r="K42" s="124">
        <f t="shared" si="7"/>
        <v>0</v>
      </c>
      <c r="L42" s="126">
        <f t="shared" si="4"/>
        <v>0.71507156324436771</v>
      </c>
    </row>
    <row r="43" spans="1:14" x14ac:dyDescent="0.2">
      <c r="A43" s="37">
        <v>2008</v>
      </c>
      <c r="B43" s="286">
        <f t="shared" ref="B43:B48" si="8">(+B88+C88)/B19</f>
        <v>0.74159721668650946</v>
      </c>
      <c r="C43" s="287"/>
      <c r="D43" s="3">
        <f t="shared" ref="D43:D48" si="9">+D88/D19</f>
        <v>0.72414905450500555</v>
      </c>
      <c r="E43" s="14">
        <f>+E88/E19</f>
        <v>0.22688172043010751</v>
      </c>
      <c r="F43" s="14">
        <f t="shared" si="5"/>
        <v>0.37709219858156029</v>
      </c>
      <c r="G43" s="14">
        <f t="shared" si="6"/>
        <v>0.30005357142857142</v>
      </c>
      <c r="H43" s="14">
        <f t="shared" si="6"/>
        <v>7.5745454545454546E-2</v>
      </c>
      <c r="I43" s="14">
        <f t="shared" si="6"/>
        <v>0</v>
      </c>
      <c r="J43" s="14">
        <f t="shared" si="7"/>
        <v>0</v>
      </c>
      <c r="K43" s="124">
        <f t="shared" si="7"/>
        <v>0</v>
      </c>
      <c r="L43" s="126">
        <f t="shared" si="4"/>
        <v>0.68660806532903573</v>
      </c>
    </row>
    <row r="44" spans="1:14" x14ac:dyDescent="0.2">
      <c r="A44" s="37">
        <v>2009</v>
      </c>
      <c r="B44" s="286">
        <f t="shared" si="8"/>
        <v>0.77854017143338017</v>
      </c>
      <c r="C44" s="287"/>
      <c r="D44" s="3">
        <f t="shared" si="9"/>
        <v>0.74695054945054951</v>
      </c>
      <c r="E44" s="14">
        <f>+E89/E20</f>
        <v>0.25424528301886795</v>
      </c>
      <c r="F44" s="14">
        <f t="shared" si="5"/>
        <v>0.45</v>
      </c>
      <c r="G44" s="14">
        <f t="shared" si="6"/>
        <v>0.27402158273381294</v>
      </c>
      <c r="H44" s="14">
        <f t="shared" si="6"/>
        <v>0.1227</v>
      </c>
      <c r="I44" s="14">
        <f t="shared" si="6"/>
        <v>0</v>
      </c>
      <c r="J44" s="14">
        <f t="shared" si="7"/>
        <v>9.1399999999999995E-2</v>
      </c>
      <c r="K44" s="124">
        <f t="shared" si="7"/>
        <v>4.0000000000000001E-3</v>
      </c>
      <c r="L44" s="126">
        <f t="shared" si="4"/>
        <v>0.71600246069018947</v>
      </c>
    </row>
    <row r="45" spans="1:14" x14ac:dyDescent="0.2">
      <c r="A45" s="37">
        <v>2010</v>
      </c>
      <c r="B45" s="314">
        <f t="shared" si="8"/>
        <v>0.72595218335185419</v>
      </c>
      <c r="C45" s="315"/>
      <c r="D45" s="79">
        <f t="shared" si="9"/>
        <v>0.64157437070938217</v>
      </c>
      <c r="E45" s="80">
        <f>+E90/E21</f>
        <v>0.23254716981132076</v>
      </c>
      <c r="F45" s="80">
        <f t="shared" si="5"/>
        <v>0.32783653846153848</v>
      </c>
      <c r="G45" s="80">
        <f t="shared" si="6"/>
        <v>0.29584172661870506</v>
      </c>
      <c r="H45" s="80">
        <f t="shared" si="6"/>
        <v>0.32144545454545453</v>
      </c>
      <c r="I45" s="80">
        <f t="shared" si="6"/>
        <v>0</v>
      </c>
      <c r="J45" s="80">
        <f t="shared" si="7"/>
        <v>0.18779999999999999</v>
      </c>
      <c r="K45" s="125">
        <f t="shared" si="7"/>
        <v>3.8E-3</v>
      </c>
      <c r="L45" s="127">
        <f t="shared" si="4"/>
        <v>0.67689175225613496</v>
      </c>
    </row>
    <row r="46" spans="1:14" x14ac:dyDescent="0.2">
      <c r="A46" s="74">
        <v>2011</v>
      </c>
      <c r="B46" s="294">
        <f t="shared" si="8"/>
        <v>0.64395681589593734</v>
      </c>
      <c r="C46" s="295"/>
      <c r="D46" s="296">
        <f t="shared" si="9"/>
        <v>0.56033872209391844</v>
      </c>
      <c r="E46" s="295"/>
      <c r="F46" s="145">
        <f t="shared" si="5"/>
        <v>0.41528846153846155</v>
      </c>
      <c r="G46" s="145">
        <f t="shared" si="6"/>
        <v>0.3406043165467626</v>
      </c>
      <c r="H46" s="145">
        <f t="shared" si="6"/>
        <v>0.52148000000000005</v>
      </c>
      <c r="I46" s="145">
        <f t="shared" si="6"/>
        <v>0</v>
      </c>
      <c r="J46" s="145">
        <f t="shared" si="7"/>
        <v>0.24990000000000001</v>
      </c>
      <c r="K46" s="146">
        <f t="shared" si="7"/>
        <v>2E-3</v>
      </c>
      <c r="L46" s="147">
        <f t="shared" si="4"/>
        <v>0.61757473811195773</v>
      </c>
    </row>
    <row r="47" spans="1:14" ht="13.5" thickBot="1" x14ac:dyDescent="0.25">
      <c r="A47" s="162">
        <v>2012</v>
      </c>
      <c r="B47" s="294">
        <f t="shared" si="8"/>
        <v>0.60157288608593396</v>
      </c>
      <c r="C47" s="295"/>
      <c r="D47" s="296">
        <f t="shared" si="9"/>
        <v>0.57899923017705923</v>
      </c>
      <c r="E47" s="295"/>
      <c r="F47" s="145">
        <f t="shared" si="5"/>
        <v>0.32855769230769233</v>
      </c>
      <c r="G47" s="145">
        <f t="shared" si="6"/>
        <v>0.38789208633093525</v>
      </c>
      <c r="H47" s="145">
        <f t="shared" si="6"/>
        <v>0.46134054054054052</v>
      </c>
      <c r="I47" s="145">
        <f t="shared" si="6"/>
        <v>0</v>
      </c>
      <c r="J47" s="145">
        <f t="shared" si="7"/>
        <v>0.16355</v>
      </c>
      <c r="K47" s="146">
        <f t="shared" si="7"/>
        <v>2E-3</v>
      </c>
      <c r="L47" s="147">
        <f t="shared" si="4"/>
        <v>0.58046905899366874</v>
      </c>
    </row>
    <row r="48" spans="1:14" ht="13.5" thickTop="1" x14ac:dyDescent="0.2">
      <c r="A48" s="162">
        <v>2013</v>
      </c>
      <c r="B48" s="316">
        <f t="shared" si="8"/>
        <v>0.56445561089533336</v>
      </c>
      <c r="C48" s="317"/>
      <c r="D48" s="318">
        <f t="shared" si="9"/>
        <v>0.57598564954682785</v>
      </c>
      <c r="E48" s="317"/>
      <c r="F48" s="163">
        <f t="shared" si="5"/>
        <v>0.29095890410958902</v>
      </c>
      <c r="G48" s="163">
        <f>+G93/G24</f>
        <v>0.47155000000000002</v>
      </c>
      <c r="H48" s="163">
        <f>+H93/H24</f>
        <v>0.63793157894736841</v>
      </c>
      <c r="I48" s="222" t="s">
        <v>84</v>
      </c>
      <c r="J48" s="163">
        <f t="shared" si="7"/>
        <v>0.23430000000000001</v>
      </c>
      <c r="K48" s="164">
        <f t="shared" si="7"/>
        <v>1.4E-3</v>
      </c>
      <c r="L48" s="165">
        <f t="shared" si="4"/>
        <v>0.56180213820107361</v>
      </c>
    </row>
    <row r="49" spans="1:14" s="232" customFormat="1" x14ac:dyDescent="0.2">
      <c r="A49" s="160">
        <v>41640</v>
      </c>
      <c r="B49" s="286">
        <f t="shared" ref="B49" si="10">(+B93+C93)/B25</f>
        <v>0.5536551578296518</v>
      </c>
      <c r="C49" s="287"/>
      <c r="D49" s="292">
        <f t="shared" ref="D49" si="11">+D93/D25</f>
        <v>0.57598564954682785</v>
      </c>
      <c r="E49" s="287"/>
      <c r="F49" s="14">
        <f t="shared" ref="F49" si="12">+F93/F25</f>
        <v>0.29095890410958902</v>
      </c>
      <c r="G49" s="14">
        <f t="shared" ref="G49:H52" si="13">+G93/G25</f>
        <v>0.47155000000000002</v>
      </c>
      <c r="H49" s="14">
        <f t="shared" si="13"/>
        <v>0.63793157894736841</v>
      </c>
      <c r="I49" s="223" t="s">
        <v>84</v>
      </c>
      <c r="J49" s="14">
        <f t="shared" ref="J49:K49" si="14">+J93/J25</f>
        <v>0.23430000000000001</v>
      </c>
      <c r="K49" s="124">
        <f t="shared" si="14"/>
        <v>1.4E-3</v>
      </c>
      <c r="L49" s="161">
        <f t="shared" ref="L49" si="15">+L93/L25</f>
        <v>0.55263168739165514</v>
      </c>
    </row>
    <row r="50" spans="1:14" s="232" customFormat="1" x14ac:dyDescent="0.2">
      <c r="A50" s="160">
        <v>41671</v>
      </c>
      <c r="B50" s="286">
        <f>(+B94+C94)/B26</f>
        <v>0.55426085313673412</v>
      </c>
      <c r="C50" s="287"/>
      <c r="D50" s="292">
        <f>+D94/D26</f>
        <v>0.5752416918429003</v>
      </c>
      <c r="E50" s="287"/>
      <c r="F50" s="14">
        <f>+F94/F26</f>
        <v>0.316986301369863</v>
      </c>
      <c r="G50" s="14">
        <f t="shared" si="13"/>
        <v>0.48583571428571426</v>
      </c>
      <c r="H50" s="14">
        <f t="shared" si="13"/>
        <v>0.55229090909090905</v>
      </c>
      <c r="I50" s="223" t="s">
        <v>84</v>
      </c>
      <c r="J50" s="14">
        <f t="shared" ref="J50:L52" si="16">+J94/J26</f>
        <v>0.23580000000000001</v>
      </c>
      <c r="K50" s="124">
        <f t="shared" si="16"/>
        <v>1.4E-3</v>
      </c>
      <c r="L50" s="161">
        <f t="shared" si="16"/>
        <v>0.54998913141348926</v>
      </c>
    </row>
    <row r="51" spans="1:14" s="232" customFormat="1" x14ac:dyDescent="0.2">
      <c r="A51" s="160">
        <v>41699</v>
      </c>
      <c r="B51" s="286">
        <f>(+B94+C95)/B27</f>
        <v>0.54172511438616522</v>
      </c>
      <c r="C51" s="287"/>
      <c r="D51" s="292">
        <f>+D95/D27</f>
        <v>0.57549471299093657</v>
      </c>
      <c r="E51" s="287"/>
      <c r="F51" s="14">
        <f>+F95/F27</f>
        <v>0.31589041095890413</v>
      </c>
      <c r="G51" s="14">
        <f t="shared" si="13"/>
        <v>0.49162857142857141</v>
      </c>
      <c r="H51" s="14">
        <f t="shared" si="13"/>
        <v>0.49402800000000002</v>
      </c>
      <c r="J51" s="14">
        <f t="shared" si="16"/>
        <v>0.24274999999999999</v>
      </c>
      <c r="K51" s="124">
        <f t="shared" si="16"/>
        <v>1.4E-3</v>
      </c>
      <c r="L51" s="161">
        <f t="shared" si="16"/>
        <v>0.53812792630582795</v>
      </c>
    </row>
    <row r="52" spans="1:14" s="232" customFormat="1" x14ac:dyDescent="0.2">
      <c r="A52" s="160">
        <v>41730</v>
      </c>
      <c r="B52" s="286">
        <f>(+B96+C96)/B28</f>
        <v>0.54317739933126319</v>
      </c>
      <c r="C52" s="287"/>
      <c r="D52" s="286">
        <f>(+D96+E96)/D28</f>
        <v>0.57679380664652569</v>
      </c>
      <c r="E52" s="287"/>
      <c r="F52" s="14">
        <f>+F96/F28</f>
        <v>0.31534246575342467</v>
      </c>
      <c r="G52" s="14">
        <f t="shared" si="13"/>
        <v>0.49757142857142855</v>
      </c>
      <c r="H52" s="14">
        <f t="shared" si="13"/>
        <v>0.49891200000000002</v>
      </c>
      <c r="I52" s="223" t="s">
        <v>84</v>
      </c>
      <c r="J52" s="14">
        <f t="shared" si="16"/>
        <v>0.24424999999999999</v>
      </c>
      <c r="K52" s="14">
        <f t="shared" si="16"/>
        <v>0</v>
      </c>
      <c r="L52" s="14">
        <f t="shared" si="16"/>
        <v>0.53826522947163025</v>
      </c>
    </row>
    <row r="53" spans="1:14" s="232" customFormat="1" x14ac:dyDescent="0.2">
      <c r="A53" s="160">
        <v>41760</v>
      </c>
      <c r="B53" s="286">
        <f>(+B97+C97)/B28</f>
        <v>0.54277761101773714</v>
      </c>
      <c r="C53" s="287"/>
      <c r="D53" s="286">
        <f>(+D97+E97)/D28</f>
        <v>0.57663141993957701</v>
      </c>
      <c r="E53" s="287"/>
      <c r="F53" s="14">
        <f>+F97/F28</f>
        <v>0.28479452054794518</v>
      </c>
      <c r="G53" s="14">
        <f>+G97/G28</f>
        <v>0.50375000000000003</v>
      </c>
      <c r="H53" s="14">
        <f>+H97/H28</f>
        <v>0.44297599999999998</v>
      </c>
      <c r="I53" s="223" t="s">
        <v>84</v>
      </c>
      <c r="J53" s="14">
        <f>+J97/J28</f>
        <v>0.24424999999999999</v>
      </c>
      <c r="K53" s="14">
        <f>+K96/K28</f>
        <v>0</v>
      </c>
      <c r="L53" s="14">
        <f>+L97/L28</f>
        <v>0.53487167228135413</v>
      </c>
    </row>
    <row r="54" spans="1:14" s="232" customFormat="1" x14ac:dyDescent="0.2">
      <c r="A54" s="160">
        <v>41791</v>
      </c>
      <c r="B54" s="286">
        <f>(+B98+C98)/B30</f>
        <v>0.53767018192826543</v>
      </c>
      <c r="C54" s="287"/>
      <c r="D54" s="286">
        <f>(+D98+E98)/D30</f>
        <v>0.57694486404833834</v>
      </c>
      <c r="E54" s="287"/>
      <c r="F54" s="14">
        <f>+F98/F30</f>
        <v>0.28292237442922374</v>
      </c>
      <c r="G54" s="14">
        <f t="shared" ref="G54:H54" si="17">+G98/G30</f>
        <v>0.51019285714285711</v>
      </c>
      <c r="H54" s="14">
        <f t="shared" si="17"/>
        <v>0.44396400000000003</v>
      </c>
      <c r="I54" s="223" t="s">
        <v>84</v>
      </c>
      <c r="J54" s="14">
        <f>+J98/J30</f>
        <v>0.25724999999999998</v>
      </c>
      <c r="K54" s="14">
        <f>+K98/K30</f>
        <v>0</v>
      </c>
      <c r="L54" s="14">
        <f>+L98/L30</f>
        <v>0.53092683123666096</v>
      </c>
    </row>
    <row r="55" spans="1:14" s="232" customFormat="1" x14ac:dyDescent="0.2">
      <c r="A55" s="160">
        <v>41821</v>
      </c>
      <c r="B55" s="286">
        <f>(+B99+C99)/B31</f>
        <v>0.53698496541071283</v>
      </c>
      <c r="C55" s="287"/>
      <c r="D55" s="286">
        <f>(+D99+E99)/D31</f>
        <v>0.57718277945619334</v>
      </c>
      <c r="E55" s="287"/>
      <c r="F55" s="14">
        <f>+F99/F31</f>
        <v>0.28232876712328769</v>
      </c>
      <c r="G55" s="14">
        <f>+G99/G31</f>
        <v>0.51596428571428576</v>
      </c>
      <c r="H55" s="14">
        <f>+H99/H31</f>
        <v>0.44747599999999998</v>
      </c>
      <c r="I55" s="223" t="s">
        <v>84</v>
      </c>
      <c r="J55" s="14">
        <f>+J99/J31</f>
        <v>0.25424999999999998</v>
      </c>
      <c r="K55" s="14">
        <f t="shared" ref="K55" si="18">+K98/K31</f>
        <v>0</v>
      </c>
      <c r="L55" s="14">
        <f>+L99/L31</f>
        <v>0.53072202542470148</v>
      </c>
    </row>
    <row r="56" spans="1:14" x14ac:dyDescent="0.2">
      <c r="A56" s="160">
        <v>41852</v>
      </c>
      <c r="B56" s="286">
        <f>(+B101+C101)/B32</f>
        <v>0.53613578215475655</v>
      </c>
      <c r="C56" s="287"/>
      <c r="D56" s="286">
        <f>(+D101+E101)/D32</f>
        <v>0.57751510574018128</v>
      </c>
      <c r="E56" s="287"/>
      <c r="F56" s="14">
        <f>+F101/F32</f>
        <v>0.27968036529680368</v>
      </c>
      <c r="G56" s="14">
        <f>+G101/G32</f>
        <v>0.52456428571428571</v>
      </c>
      <c r="H56" s="14">
        <f>+H101/H32</f>
        <v>0.45097599999999999</v>
      </c>
      <c r="I56" s="223" t="s">
        <v>84</v>
      </c>
      <c r="J56" s="14">
        <f>+J101/J32</f>
        <v>0.24765000000000001</v>
      </c>
      <c r="K56" s="14">
        <f>+K101/K32</f>
        <v>0</v>
      </c>
      <c r="L56" s="14">
        <f>+L101/L32</f>
        <v>0.53043682241361256</v>
      </c>
    </row>
    <row r="57" spans="1:14" x14ac:dyDescent="0.2">
      <c r="A57" s="58">
        <v>2010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2"/>
    </row>
    <row r="58" spans="1:14" x14ac:dyDescent="0.2">
      <c r="A58" s="194"/>
      <c r="B58" s="195"/>
      <c r="C58" s="195"/>
      <c r="D58" s="195"/>
      <c r="E58" s="195"/>
      <c r="F58" s="195"/>
      <c r="G58" s="195"/>
      <c r="H58" s="195"/>
      <c r="I58" s="195"/>
      <c r="J58" s="195"/>
      <c r="K58" s="195"/>
      <c r="L58" s="195"/>
    </row>
    <row r="61" spans="1:14" s="121" customFormat="1" x14ac:dyDescent="0.2">
      <c r="A61" s="293"/>
      <c r="B61" s="293"/>
      <c r="C61" s="293"/>
      <c r="D61" s="293"/>
      <c r="E61" s="293"/>
      <c r="F61" s="293"/>
      <c r="G61" s="293"/>
      <c r="H61" s="293"/>
      <c r="I61" s="293"/>
      <c r="J61" s="293"/>
      <c r="K61" s="293"/>
      <c r="L61" s="293"/>
    </row>
    <row r="62" spans="1:14" s="272" customFormat="1" x14ac:dyDescent="0.2"/>
    <row r="63" spans="1:14" s="274" customFormat="1" x14ac:dyDescent="0.2"/>
    <row r="64" spans="1:14" s="274" customFormat="1" x14ac:dyDescent="0.2"/>
    <row r="65" s="274" customFormat="1" x14ac:dyDescent="0.2"/>
    <row r="66" s="274" customFormat="1" x14ac:dyDescent="0.2"/>
    <row r="67" s="274" customFormat="1" x14ac:dyDescent="0.2"/>
    <row r="68" s="274" customFormat="1" x14ac:dyDescent="0.2"/>
    <row r="69" s="274" customFormat="1" x14ac:dyDescent="0.2"/>
    <row r="70" s="274" customFormat="1" x14ac:dyDescent="0.2"/>
    <row r="71" s="274" customFormat="1" x14ac:dyDescent="0.2"/>
    <row r="72" s="274" customFormat="1" x14ac:dyDescent="0.2"/>
    <row r="73" s="274" customFormat="1" x14ac:dyDescent="0.2"/>
    <row r="74" s="274" customFormat="1" x14ac:dyDescent="0.2"/>
    <row r="75" s="274" customFormat="1" x14ac:dyDescent="0.2"/>
    <row r="76" s="274" customFormat="1" x14ac:dyDescent="0.2"/>
    <row r="77" s="274" customFormat="1" x14ac:dyDescent="0.2"/>
    <row r="78" s="274" customFormat="1" x14ac:dyDescent="0.2"/>
    <row r="79" s="274" customFormat="1" x14ac:dyDescent="0.2"/>
    <row r="80" s="274" customFormat="1" x14ac:dyDescent="0.2"/>
    <row r="81" spans="1:14" s="274" customFormat="1" x14ac:dyDescent="0.2">
      <c r="B81" s="293"/>
      <c r="C81" s="293"/>
      <c r="D81" s="293"/>
      <c r="E81" s="293"/>
      <c r="F81" s="293"/>
      <c r="G81" s="293"/>
      <c r="H81" s="293"/>
      <c r="I81" s="293"/>
      <c r="J81" s="293"/>
      <c r="K81" s="293"/>
    </row>
    <row r="82" spans="1:14" s="213" customFormat="1" x14ac:dyDescent="0.2"/>
    <row r="83" spans="1:14" s="213" customFormat="1" x14ac:dyDescent="0.2"/>
    <row r="84" spans="1:14" s="213" customFormat="1" x14ac:dyDescent="0.2">
      <c r="A84" s="214">
        <v>2004</v>
      </c>
      <c r="B84" s="216">
        <v>863239</v>
      </c>
      <c r="C84" s="215">
        <v>647822</v>
      </c>
      <c r="D84" s="216">
        <v>100865</v>
      </c>
      <c r="E84" s="273" t="s">
        <v>5</v>
      </c>
      <c r="F84" s="216">
        <v>335</v>
      </c>
      <c r="G84" s="273" t="s">
        <v>5</v>
      </c>
      <c r="H84" s="273" t="s">
        <v>5</v>
      </c>
      <c r="I84" s="273" t="s">
        <v>5</v>
      </c>
      <c r="J84" s="273" t="s">
        <v>5</v>
      </c>
      <c r="K84" s="273" t="s">
        <v>5</v>
      </c>
      <c r="L84" s="215">
        <f t="shared" ref="L84:L90" si="19">SUM(B84:K84)</f>
        <v>1612261</v>
      </c>
      <c r="N84" s="215"/>
    </row>
    <row r="85" spans="1:14" s="213" customFormat="1" x14ac:dyDescent="0.2">
      <c r="A85" s="214">
        <v>2005</v>
      </c>
      <c r="B85" s="216">
        <v>900624</v>
      </c>
      <c r="C85" s="216">
        <v>694786</v>
      </c>
      <c r="D85" s="216">
        <v>104914</v>
      </c>
      <c r="E85" s="273" t="s">
        <v>5</v>
      </c>
      <c r="F85" s="216">
        <v>1172</v>
      </c>
      <c r="G85" s="273" t="s">
        <v>5</v>
      </c>
      <c r="H85" s="273" t="s">
        <v>5</v>
      </c>
      <c r="I85" s="273" t="s">
        <v>5</v>
      </c>
      <c r="J85" s="273" t="s">
        <v>5</v>
      </c>
      <c r="K85" s="273" t="s">
        <v>5</v>
      </c>
      <c r="L85" s="215">
        <f t="shared" si="19"/>
        <v>1701496</v>
      </c>
      <c r="N85" s="215"/>
    </row>
    <row r="86" spans="1:14" s="213" customFormat="1" x14ac:dyDescent="0.2">
      <c r="A86" s="214">
        <v>2006</v>
      </c>
      <c r="B86" s="216">
        <v>957347</v>
      </c>
      <c r="C86" s="216">
        <v>701937</v>
      </c>
      <c r="D86" s="216">
        <v>105807</v>
      </c>
      <c r="E86" s="216">
        <v>333</v>
      </c>
      <c r="F86" s="216">
        <v>2136</v>
      </c>
      <c r="G86" s="216">
        <v>7053</v>
      </c>
      <c r="H86" s="216">
        <v>619</v>
      </c>
      <c r="I86" s="216">
        <v>0</v>
      </c>
      <c r="J86" s="215">
        <v>0</v>
      </c>
      <c r="K86" s="215">
        <v>0</v>
      </c>
      <c r="L86" s="215">
        <f t="shared" si="19"/>
        <v>1775232</v>
      </c>
      <c r="N86" s="215"/>
    </row>
    <row r="87" spans="1:14" s="213" customFormat="1" x14ac:dyDescent="0.2">
      <c r="A87" s="214">
        <v>2007</v>
      </c>
      <c r="B87" s="216">
        <v>980870</v>
      </c>
      <c r="C87" s="216">
        <v>716348</v>
      </c>
      <c r="D87" s="216">
        <v>106959</v>
      </c>
      <c r="E87" s="216">
        <v>638</v>
      </c>
      <c r="F87" s="216">
        <v>3740</v>
      </c>
      <c r="G87" s="216">
        <v>13733</v>
      </c>
      <c r="H87" s="216">
        <v>832</v>
      </c>
      <c r="I87" s="216">
        <v>0</v>
      </c>
      <c r="J87" s="215">
        <v>0</v>
      </c>
      <c r="K87" s="215">
        <v>0</v>
      </c>
      <c r="L87" s="215">
        <f t="shared" si="19"/>
        <v>1823120</v>
      </c>
      <c r="N87" s="215"/>
    </row>
    <row r="88" spans="1:14" s="213" customFormat="1" x14ac:dyDescent="0.2">
      <c r="A88" s="214">
        <v>2008</v>
      </c>
      <c r="B88" s="216">
        <v>1011022</v>
      </c>
      <c r="C88" s="215">
        <v>719372</v>
      </c>
      <c r="D88" s="216">
        <v>130202</v>
      </c>
      <c r="E88" s="216">
        <v>2110</v>
      </c>
      <c r="F88" s="216">
        <v>5317</v>
      </c>
      <c r="G88" s="216">
        <v>33606</v>
      </c>
      <c r="H88" s="216">
        <v>8332</v>
      </c>
      <c r="I88" s="216">
        <v>0</v>
      </c>
      <c r="J88" s="215">
        <v>0</v>
      </c>
      <c r="K88" s="215">
        <v>0</v>
      </c>
      <c r="L88" s="215">
        <f t="shared" si="19"/>
        <v>1909961</v>
      </c>
      <c r="N88" s="215"/>
    </row>
    <row r="89" spans="1:14" s="213" customFormat="1" x14ac:dyDescent="0.2">
      <c r="A89" s="214">
        <v>2009</v>
      </c>
      <c r="B89" s="285">
        <v>1813273</v>
      </c>
      <c r="C89" s="285"/>
      <c r="D89" s="216">
        <v>135945</v>
      </c>
      <c r="E89" s="216">
        <v>2695</v>
      </c>
      <c r="F89" s="216">
        <v>6795</v>
      </c>
      <c r="G89" s="216">
        <v>38089</v>
      </c>
      <c r="H89" s="216">
        <v>13497</v>
      </c>
      <c r="I89" s="216">
        <v>0</v>
      </c>
      <c r="J89" s="216">
        <v>914</v>
      </c>
      <c r="K89" s="216">
        <v>20</v>
      </c>
      <c r="L89" s="215">
        <f t="shared" si="19"/>
        <v>2011228</v>
      </c>
      <c r="N89" s="215"/>
    </row>
    <row r="90" spans="1:14" s="213" customFormat="1" x14ac:dyDescent="0.2">
      <c r="A90" s="214">
        <v>2010</v>
      </c>
      <c r="B90" s="285">
        <v>1857912</v>
      </c>
      <c r="C90" s="285"/>
      <c r="D90" s="216">
        <v>140184</v>
      </c>
      <c r="E90" s="216">
        <v>2465</v>
      </c>
      <c r="F90" s="216">
        <v>6819</v>
      </c>
      <c r="G90" s="216">
        <v>41122</v>
      </c>
      <c r="H90" s="216">
        <v>35359</v>
      </c>
      <c r="I90" s="216">
        <v>0</v>
      </c>
      <c r="J90" s="216">
        <v>1878</v>
      </c>
      <c r="K90" s="216">
        <v>19</v>
      </c>
      <c r="L90" s="215">
        <f t="shared" si="19"/>
        <v>2085758</v>
      </c>
      <c r="M90" s="275"/>
      <c r="N90" s="215"/>
    </row>
    <row r="91" spans="1:14" s="213" customFormat="1" x14ac:dyDescent="0.2">
      <c r="A91" s="214">
        <v>2011</v>
      </c>
      <c r="B91" s="285">
        <v>1948925</v>
      </c>
      <c r="C91" s="285"/>
      <c r="D91" s="216">
        <v>145576</v>
      </c>
      <c r="E91" s="216">
        <v>1562</v>
      </c>
      <c r="F91" s="216">
        <v>8638</v>
      </c>
      <c r="G91" s="216">
        <v>47344</v>
      </c>
      <c r="H91" s="216">
        <v>65185</v>
      </c>
      <c r="I91" s="216">
        <v>0</v>
      </c>
      <c r="J91" s="216">
        <v>2499</v>
      </c>
      <c r="K91" s="216">
        <v>10</v>
      </c>
      <c r="L91" s="215">
        <f t="shared" ref="L91:L92" si="20">SUM(B91:K91)</f>
        <v>2219739</v>
      </c>
      <c r="M91" s="275"/>
      <c r="N91" s="215"/>
    </row>
    <row r="92" spans="1:14" s="213" customFormat="1" x14ac:dyDescent="0.2">
      <c r="A92" s="214">
        <v>2012</v>
      </c>
      <c r="B92" s="285">
        <v>2007326</v>
      </c>
      <c r="C92" s="285"/>
      <c r="D92" s="285">
        <v>150424</v>
      </c>
      <c r="E92" s="285"/>
      <c r="F92" s="216">
        <v>6834</v>
      </c>
      <c r="G92" s="216">
        <v>53917</v>
      </c>
      <c r="H92" s="216">
        <v>85348</v>
      </c>
      <c r="I92" s="216">
        <v>0</v>
      </c>
      <c r="J92" s="216">
        <v>3271</v>
      </c>
      <c r="K92" s="216">
        <v>10</v>
      </c>
      <c r="L92" s="215">
        <f t="shared" si="20"/>
        <v>2307130</v>
      </c>
      <c r="M92" s="275"/>
      <c r="N92" s="215"/>
    </row>
    <row r="93" spans="1:14" s="213" customFormat="1" x14ac:dyDescent="0.2">
      <c r="A93" s="214">
        <v>2013</v>
      </c>
      <c r="B93" s="285">
        <v>2063083</v>
      </c>
      <c r="C93" s="285"/>
      <c r="D93" s="285">
        <v>152521</v>
      </c>
      <c r="E93" s="285"/>
      <c r="F93" s="216">
        <v>6372</v>
      </c>
      <c r="G93" s="216">
        <v>66017</v>
      </c>
      <c r="H93" s="216">
        <v>121207</v>
      </c>
      <c r="I93" s="216">
        <v>0</v>
      </c>
      <c r="J93" s="216">
        <v>4686</v>
      </c>
      <c r="K93" s="216">
        <v>7</v>
      </c>
      <c r="L93" s="215">
        <f t="shared" ref="L93:L106" si="21">SUM(B93:K93)</f>
        <v>2413893</v>
      </c>
      <c r="M93" s="275"/>
      <c r="N93" s="215"/>
    </row>
    <row r="94" spans="1:14" s="213" customFormat="1" x14ac:dyDescent="0.2">
      <c r="A94" s="217">
        <v>41640</v>
      </c>
      <c r="B94" s="285">
        <v>2065340</v>
      </c>
      <c r="C94" s="285"/>
      <c r="D94" s="285">
        <v>152324</v>
      </c>
      <c r="E94" s="285"/>
      <c r="F94" s="216">
        <v>6942</v>
      </c>
      <c r="G94" s="216">
        <v>68017</v>
      </c>
      <c r="H94" s="216">
        <v>121504</v>
      </c>
      <c r="I94" s="216">
        <v>0</v>
      </c>
      <c r="J94" s="216">
        <v>4716</v>
      </c>
      <c r="K94" s="216">
        <v>7</v>
      </c>
      <c r="L94" s="215">
        <f t="shared" si="21"/>
        <v>2418850</v>
      </c>
      <c r="M94" s="275"/>
      <c r="N94" s="215"/>
    </row>
    <row r="95" spans="1:14" s="213" customFormat="1" x14ac:dyDescent="0.2">
      <c r="A95" s="217">
        <v>41671</v>
      </c>
      <c r="B95" s="285">
        <v>2072724</v>
      </c>
      <c r="C95" s="285"/>
      <c r="D95" s="285">
        <v>152391</v>
      </c>
      <c r="E95" s="285"/>
      <c r="F95" s="216">
        <v>6918</v>
      </c>
      <c r="G95" s="216">
        <v>68828</v>
      </c>
      <c r="H95" s="216">
        <v>123507</v>
      </c>
      <c r="I95" s="216">
        <v>0</v>
      </c>
      <c r="J95" s="216">
        <v>4855</v>
      </c>
      <c r="K95" s="216">
        <v>7</v>
      </c>
      <c r="L95" s="215">
        <f t="shared" si="21"/>
        <v>2429230</v>
      </c>
      <c r="M95" s="275"/>
      <c r="N95" s="215"/>
    </row>
    <row r="96" spans="1:14" s="213" customFormat="1" x14ac:dyDescent="0.2">
      <c r="A96" s="217">
        <v>41699</v>
      </c>
      <c r="B96" s="285">
        <v>2077395</v>
      </c>
      <c r="C96" s="285"/>
      <c r="D96" s="285">
        <v>152735</v>
      </c>
      <c r="E96" s="285"/>
      <c r="F96" s="216">
        <v>6906</v>
      </c>
      <c r="G96" s="216">
        <v>69660</v>
      </c>
      <c r="H96" s="216">
        <v>124728</v>
      </c>
      <c r="I96" s="216">
        <v>0</v>
      </c>
      <c r="J96" s="216">
        <v>4885</v>
      </c>
      <c r="K96" s="216">
        <v>0</v>
      </c>
      <c r="L96" s="215">
        <f t="shared" si="21"/>
        <v>2436309</v>
      </c>
      <c r="M96" s="275"/>
      <c r="N96" s="215"/>
    </row>
    <row r="97" spans="1:14" s="213" customFormat="1" x14ac:dyDescent="0.2">
      <c r="A97" s="217">
        <v>41730</v>
      </c>
      <c r="B97" s="285">
        <v>2075866</v>
      </c>
      <c r="C97" s="285"/>
      <c r="D97" s="285">
        <v>152692</v>
      </c>
      <c r="E97" s="285"/>
      <c r="F97" s="216">
        <v>6237</v>
      </c>
      <c r="G97" s="216">
        <v>70525</v>
      </c>
      <c r="H97" s="216">
        <v>110744</v>
      </c>
      <c r="I97" s="216">
        <v>0</v>
      </c>
      <c r="J97" s="216">
        <v>4885</v>
      </c>
      <c r="K97" s="216">
        <v>0</v>
      </c>
      <c r="L97" s="215">
        <f t="shared" si="21"/>
        <v>2420949</v>
      </c>
      <c r="M97" s="275"/>
      <c r="N97" s="215"/>
    </row>
    <row r="98" spans="1:14" s="213" customFormat="1" x14ac:dyDescent="0.2">
      <c r="A98" s="217">
        <v>41760</v>
      </c>
      <c r="B98" s="285">
        <v>2074452</v>
      </c>
      <c r="C98" s="285"/>
      <c r="D98" s="285">
        <v>152775</v>
      </c>
      <c r="E98" s="285"/>
      <c r="F98" s="216">
        <v>6196</v>
      </c>
      <c r="G98" s="216">
        <v>71427</v>
      </c>
      <c r="H98" s="216">
        <v>110991</v>
      </c>
      <c r="I98" s="216">
        <v>0</v>
      </c>
      <c r="J98" s="216">
        <v>5145</v>
      </c>
      <c r="K98" s="216">
        <v>0</v>
      </c>
      <c r="L98" s="215">
        <f t="shared" si="21"/>
        <v>2420986</v>
      </c>
      <c r="M98" s="275"/>
      <c r="N98" s="215"/>
    </row>
    <row r="99" spans="1:14" s="213" customFormat="1" x14ac:dyDescent="0.2">
      <c r="A99" s="217">
        <v>41791</v>
      </c>
      <c r="B99" s="285">
        <v>2074708</v>
      </c>
      <c r="C99" s="285"/>
      <c r="D99" s="285">
        <v>152838</v>
      </c>
      <c r="E99" s="285"/>
      <c r="F99" s="216">
        <v>6183</v>
      </c>
      <c r="G99" s="216">
        <v>72235</v>
      </c>
      <c r="H99" s="216">
        <v>111869</v>
      </c>
      <c r="I99" s="216">
        <v>0</v>
      </c>
      <c r="J99" s="216">
        <v>5085</v>
      </c>
      <c r="K99" s="216">
        <v>0</v>
      </c>
      <c r="L99" s="215">
        <f t="shared" si="21"/>
        <v>2422918</v>
      </c>
      <c r="M99" s="275"/>
      <c r="N99" s="215"/>
    </row>
    <row r="100" spans="1:14" s="213" customFormat="1" x14ac:dyDescent="0.2">
      <c r="A100" s="217">
        <v>41821</v>
      </c>
      <c r="B100" s="285">
        <v>2068593</v>
      </c>
      <c r="C100" s="285"/>
      <c r="D100" s="285">
        <v>152838</v>
      </c>
      <c r="E100" s="285"/>
      <c r="F100" s="216">
        <v>6153</v>
      </c>
      <c r="G100" s="216">
        <v>72758</v>
      </c>
      <c r="H100" s="216">
        <v>112591</v>
      </c>
      <c r="I100" s="216">
        <v>0</v>
      </c>
      <c r="J100" s="216">
        <v>5085</v>
      </c>
      <c r="K100" s="216">
        <v>0</v>
      </c>
      <c r="L100" s="215">
        <f t="shared" si="21"/>
        <v>2418018</v>
      </c>
      <c r="M100" s="275"/>
      <c r="N100" s="215"/>
    </row>
    <row r="101" spans="1:14" s="213" customFormat="1" x14ac:dyDescent="0.2">
      <c r="A101" s="217">
        <v>41852</v>
      </c>
      <c r="B101" s="285">
        <v>2071604</v>
      </c>
      <c r="C101" s="285"/>
      <c r="D101" s="285">
        <v>152926</v>
      </c>
      <c r="E101" s="285"/>
      <c r="F101" s="216">
        <v>6125</v>
      </c>
      <c r="G101" s="216">
        <v>73439</v>
      </c>
      <c r="H101" s="216">
        <v>112744</v>
      </c>
      <c r="I101" s="216">
        <v>0</v>
      </c>
      <c r="J101" s="216">
        <v>4953</v>
      </c>
      <c r="K101" s="216">
        <v>0</v>
      </c>
      <c r="L101" s="215">
        <f t="shared" si="21"/>
        <v>2421791</v>
      </c>
    </row>
    <row r="102" spans="1:14" s="213" customFormat="1" x14ac:dyDescent="0.2">
      <c r="A102" s="217">
        <v>41883</v>
      </c>
      <c r="B102" s="285"/>
      <c r="C102" s="285"/>
      <c r="L102" s="215">
        <f t="shared" si="21"/>
        <v>0</v>
      </c>
    </row>
    <row r="103" spans="1:14" s="213" customFormat="1" x14ac:dyDescent="0.2">
      <c r="A103" s="217">
        <v>41913</v>
      </c>
      <c r="B103" s="285"/>
      <c r="C103" s="285"/>
      <c r="L103" s="215">
        <f t="shared" si="21"/>
        <v>0</v>
      </c>
    </row>
    <row r="104" spans="1:14" s="213" customFormat="1" x14ac:dyDescent="0.2">
      <c r="A104" s="217">
        <v>41944</v>
      </c>
      <c r="B104" s="285"/>
      <c r="C104" s="285"/>
      <c r="L104" s="215">
        <f t="shared" si="21"/>
        <v>0</v>
      </c>
    </row>
    <row r="105" spans="1:14" s="213" customFormat="1" x14ac:dyDescent="0.2">
      <c r="A105" s="217">
        <v>41974</v>
      </c>
      <c r="B105" s="285"/>
      <c r="C105" s="285"/>
      <c r="L105" s="215">
        <f t="shared" si="21"/>
        <v>0</v>
      </c>
    </row>
    <row r="106" spans="1:14" s="213" customFormat="1" x14ac:dyDescent="0.2">
      <c r="L106" s="215">
        <f t="shared" si="21"/>
        <v>0</v>
      </c>
    </row>
    <row r="107" spans="1:14" s="213" customFormat="1" x14ac:dyDescent="0.2"/>
    <row r="108" spans="1:14" s="213" customFormat="1" x14ac:dyDescent="0.2"/>
    <row r="109" spans="1:14" s="274" customFormat="1" x14ac:dyDescent="0.2"/>
    <row r="110" spans="1:14" s="274" customFormat="1" x14ac:dyDescent="0.2"/>
    <row r="111" spans="1:14" s="274" customFormat="1" x14ac:dyDescent="0.2"/>
    <row r="112" spans="1:14" s="271" customFormat="1" x14ac:dyDescent="0.2"/>
    <row r="113" spans="1:12" s="271" customFormat="1" x14ac:dyDescent="0.2"/>
    <row r="114" spans="1:12" s="271" customFormat="1" x14ac:dyDescent="0.2"/>
    <row r="115" spans="1:12" s="271" customFormat="1" x14ac:dyDescent="0.2"/>
    <row r="116" spans="1:12" x14ac:dyDescent="0.2">
      <c r="A116" s="121"/>
      <c r="B116" s="121"/>
      <c r="C116" s="121"/>
      <c r="D116" s="121"/>
      <c r="E116" s="121"/>
      <c r="F116" s="121"/>
      <c r="G116" s="121"/>
      <c r="H116" s="121"/>
      <c r="I116" s="121"/>
      <c r="J116" s="121"/>
      <c r="K116" s="121"/>
      <c r="L116" s="121"/>
    </row>
    <row r="117" spans="1:12" x14ac:dyDescent="0.2">
      <c r="A117" s="121"/>
      <c r="B117" s="121"/>
      <c r="C117" s="121"/>
      <c r="D117" s="121"/>
      <c r="E117" s="121"/>
      <c r="F117" s="121"/>
      <c r="G117" s="121"/>
      <c r="H117" s="121"/>
      <c r="I117" s="121"/>
      <c r="J117" s="121"/>
      <c r="K117" s="121"/>
      <c r="L117" s="121"/>
    </row>
    <row r="118" spans="1:12" x14ac:dyDescent="0.2">
      <c r="A118" s="121"/>
      <c r="B118" s="121"/>
      <c r="C118" s="121"/>
      <c r="D118" s="121"/>
      <c r="E118" s="121"/>
      <c r="F118" s="121"/>
      <c r="G118" s="121"/>
      <c r="H118" s="121"/>
      <c r="I118" s="121"/>
      <c r="J118" s="121"/>
      <c r="K118" s="121"/>
      <c r="L118" s="121"/>
    </row>
    <row r="119" spans="1:12" x14ac:dyDescent="0.2">
      <c r="A119" s="121"/>
      <c r="B119" s="121"/>
      <c r="C119" s="121"/>
      <c r="D119" s="121"/>
      <c r="E119" s="121"/>
      <c r="F119" s="121"/>
      <c r="G119" s="121"/>
      <c r="H119" s="121"/>
      <c r="I119" s="121"/>
      <c r="J119" s="121"/>
      <c r="K119" s="121"/>
      <c r="L119" s="121"/>
    </row>
    <row r="120" spans="1:12" x14ac:dyDescent="0.2">
      <c r="A120" s="121"/>
      <c r="B120" s="121"/>
      <c r="C120" s="121"/>
      <c r="D120" s="121"/>
      <c r="E120" s="121"/>
      <c r="F120" s="121"/>
      <c r="G120" s="121"/>
      <c r="H120" s="121"/>
      <c r="I120" s="121"/>
      <c r="J120" s="121"/>
      <c r="K120" s="121"/>
      <c r="L120" s="121"/>
    </row>
  </sheetData>
  <sheetProtection algorithmName="SHA-512" hashValue="h5JUcJq0kt57buD08lwAvnPr9y/ZjVtJ0D+ROKubd6sikrjaJN4tomiBZVGqXa0LXuxCkpri0fTKJ7d4T2oZHg==" saltValue="rMBebtzar1yqB4ho+tvA/A==" spinCount="100000" sheet="1" objects="1" scenarios="1"/>
  <mergeCells count="81">
    <mergeCell ref="B105:C105"/>
    <mergeCell ref="B101:C101"/>
    <mergeCell ref="D101:E101"/>
    <mergeCell ref="B102:C102"/>
    <mergeCell ref="B103:C103"/>
    <mergeCell ref="B104:C104"/>
    <mergeCell ref="B26:C26"/>
    <mergeCell ref="B53:C53"/>
    <mergeCell ref="D53:E53"/>
    <mergeCell ref="B29:C29"/>
    <mergeCell ref="D29:E29"/>
    <mergeCell ref="D26:E26"/>
    <mergeCell ref="D32:E32"/>
    <mergeCell ref="B45:C45"/>
    <mergeCell ref="B46:C46"/>
    <mergeCell ref="D46:E46"/>
    <mergeCell ref="B48:C48"/>
    <mergeCell ref="D48:E48"/>
    <mergeCell ref="B30:C30"/>
    <mergeCell ref="D30:E30"/>
    <mergeCell ref="B31:C31"/>
    <mergeCell ref="D31:E31"/>
    <mergeCell ref="D94:E94"/>
    <mergeCell ref="B12:K12"/>
    <mergeCell ref="B44:C44"/>
    <mergeCell ref="B20:C20"/>
    <mergeCell ref="B19:C19"/>
    <mergeCell ref="B36:K36"/>
    <mergeCell ref="B43:C43"/>
    <mergeCell ref="B21:C21"/>
    <mergeCell ref="B22:C22"/>
    <mergeCell ref="D22:E22"/>
    <mergeCell ref="B24:C24"/>
    <mergeCell ref="D24:E24"/>
    <mergeCell ref="D23:E23"/>
    <mergeCell ref="D25:E25"/>
    <mergeCell ref="B23:C23"/>
    <mergeCell ref="B25:C25"/>
    <mergeCell ref="B97:C97"/>
    <mergeCell ref="D97:E97"/>
    <mergeCell ref="B96:C96"/>
    <mergeCell ref="D96:E96"/>
    <mergeCell ref="D95:E95"/>
    <mergeCell ref="B95:C95"/>
    <mergeCell ref="B100:C100"/>
    <mergeCell ref="D100:E100"/>
    <mergeCell ref="B98:C98"/>
    <mergeCell ref="D98:E98"/>
    <mergeCell ref="B99:C99"/>
    <mergeCell ref="D99:E99"/>
    <mergeCell ref="B94:C94"/>
    <mergeCell ref="B81:K81"/>
    <mergeCell ref="B32:C32"/>
    <mergeCell ref="B50:C50"/>
    <mergeCell ref="D50:E50"/>
    <mergeCell ref="B49:C49"/>
    <mergeCell ref="D49:E49"/>
    <mergeCell ref="B47:C47"/>
    <mergeCell ref="D47:E47"/>
    <mergeCell ref="B52:C52"/>
    <mergeCell ref="B93:C93"/>
    <mergeCell ref="D93:E93"/>
    <mergeCell ref="A61:L61"/>
    <mergeCell ref="D92:E92"/>
    <mergeCell ref="B92:C92"/>
    <mergeCell ref="B91:C91"/>
    <mergeCell ref="B90:C90"/>
    <mergeCell ref="B89:C89"/>
    <mergeCell ref="D52:E52"/>
    <mergeCell ref="B27:C27"/>
    <mergeCell ref="D27:E27"/>
    <mergeCell ref="B51:C51"/>
    <mergeCell ref="D51:E51"/>
    <mergeCell ref="B28:C28"/>
    <mergeCell ref="D28:E28"/>
    <mergeCell ref="B56:C56"/>
    <mergeCell ref="D56:E56"/>
    <mergeCell ref="B54:C54"/>
    <mergeCell ref="D54:E54"/>
    <mergeCell ref="B55:C55"/>
    <mergeCell ref="D55:E55"/>
  </mergeCells>
  <phoneticPr fontId="3" type="noConversion"/>
  <pageMargins left="0" right="0" top="0.39370078740157483" bottom="0.59055118110236227" header="0" footer="0"/>
  <pageSetup paperSize="9" scale="95" pageOrder="overThenDown" orientation="landscape" r:id="rId1"/>
  <headerFooter alignWithMargins="0"/>
  <ignoredErrors>
    <ignoredError sqref="L86:L105 L14:L23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7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9.85546875" style="81" customWidth="1"/>
    <col min="2" max="9" width="15.7109375" style="81" customWidth="1"/>
    <col min="10" max="16384" width="11.42578125" style="81"/>
  </cols>
  <sheetData>
    <row r="1" spans="1:9" x14ac:dyDescent="0.2">
      <c r="A1" s="197"/>
      <c r="B1" s="197"/>
      <c r="C1" s="197"/>
      <c r="D1" s="197"/>
      <c r="E1" s="197"/>
      <c r="F1" s="197"/>
      <c r="G1" s="197"/>
      <c r="H1" s="197"/>
      <c r="I1" s="205"/>
    </row>
    <row r="2" spans="1:9" ht="18" x14ac:dyDescent="0.25">
      <c r="A2" s="168" t="s">
        <v>91</v>
      </c>
      <c r="B2" s="197"/>
      <c r="C2" s="197"/>
      <c r="D2" s="197"/>
      <c r="E2" s="197"/>
      <c r="F2" s="197"/>
      <c r="G2" s="197"/>
      <c r="H2" s="197"/>
      <c r="I2" s="197"/>
    </row>
    <row r="3" spans="1:9" ht="14.25" x14ac:dyDescent="0.2">
      <c r="A3" s="169" t="s">
        <v>94</v>
      </c>
      <c r="B3" s="197"/>
      <c r="C3" s="197"/>
      <c r="D3" s="197"/>
      <c r="E3" s="197"/>
      <c r="F3" s="197"/>
      <c r="G3" s="197"/>
      <c r="H3" s="197"/>
      <c r="I3" s="197"/>
    </row>
    <row r="4" spans="1:9" ht="14.25" x14ac:dyDescent="0.2">
      <c r="A4" s="167"/>
      <c r="B4" s="197"/>
      <c r="C4" s="197"/>
      <c r="D4" s="197"/>
      <c r="E4" s="197"/>
      <c r="F4" s="197"/>
      <c r="G4" s="197"/>
      <c r="H4" s="197"/>
      <c r="I4" s="197"/>
    </row>
    <row r="5" spans="1:9" ht="14.25" x14ac:dyDescent="0.2">
      <c r="A5" s="167"/>
      <c r="B5" s="197"/>
      <c r="C5" s="197"/>
      <c r="D5" s="197"/>
      <c r="E5" s="197"/>
      <c r="F5" s="197"/>
      <c r="G5" s="197"/>
      <c r="H5" s="197"/>
      <c r="I5" s="197"/>
    </row>
    <row r="6" spans="1:9" ht="14.25" x14ac:dyDescent="0.2">
      <c r="A6" s="167"/>
      <c r="B6" s="197"/>
      <c r="C6" s="197"/>
      <c r="D6" s="197"/>
      <c r="E6" s="197"/>
      <c r="F6" s="197"/>
      <c r="G6" s="197"/>
      <c r="H6" s="197"/>
      <c r="I6" s="197"/>
    </row>
    <row r="7" spans="1:9" ht="14.25" x14ac:dyDescent="0.2">
      <c r="A7" s="16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70" t="s">
        <v>105</v>
      </c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7"/>
      <c r="B9" s="197"/>
      <c r="C9" s="197"/>
      <c r="D9" s="197"/>
      <c r="E9" s="197"/>
      <c r="F9" s="197"/>
      <c r="G9" s="197"/>
      <c r="H9" s="197"/>
      <c r="I9" s="197"/>
    </row>
    <row r="10" spans="1:9" x14ac:dyDescent="0.2">
      <c r="A10" s="197"/>
      <c r="B10" s="197"/>
      <c r="C10" s="197"/>
      <c r="D10" s="197"/>
      <c r="E10" s="197"/>
      <c r="F10" s="197"/>
      <c r="G10" s="197"/>
      <c r="H10" s="197"/>
      <c r="I10" s="197"/>
    </row>
    <row r="11" spans="1:9" ht="13.5" thickBot="1" x14ac:dyDescent="0.25">
      <c r="A11" s="198"/>
      <c r="B11" s="198"/>
      <c r="C11" s="198"/>
      <c r="D11" s="198"/>
      <c r="E11" s="198"/>
      <c r="F11" s="198"/>
      <c r="G11" s="198"/>
      <c r="H11" s="198"/>
      <c r="I11" s="198"/>
    </row>
    <row r="12" spans="1:9" ht="17.25" thickTop="1" thickBot="1" x14ac:dyDescent="0.3">
      <c r="B12" s="321" t="s">
        <v>64</v>
      </c>
      <c r="C12" s="322"/>
      <c r="D12" s="322"/>
      <c r="E12" s="322"/>
      <c r="F12" s="322"/>
      <c r="G12" s="322"/>
      <c r="H12" s="322"/>
    </row>
    <row r="13" spans="1:9" s="85" customFormat="1" ht="26.25" customHeight="1" thickTop="1" thickBot="1" x14ac:dyDescent="0.25">
      <c r="A13" s="82" t="s">
        <v>0</v>
      </c>
      <c r="B13" s="83" t="s">
        <v>65</v>
      </c>
      <c r="C13" s="83" t="s">
        <v>66</v>
      </c>
      <c r="D13" s="83" t="s">
        <v>67</v>
      </c>
      <c r="E13" s="83" t="s">
        <v>68</v>
      </c>
      <c r="F13" s="83" t="s">
        <v>69</v>
      </c>
      <c r="G13" s="83" t="s">
        <v>70</v>
      </c>
      <c r="H13" s="83" t="s">
        <v>83</v>
      </c>
      <c r="I13" s="84" t="s">
        <v>3</v>
      </c>
    </row>
    <row r="14" spans="1:9" ht="13.5" thickTop="1" x14ac:dyDescent="0.2">
      <c r="A14" s="86">
        <v>2003</v>
      </c>
      <c r="B14" s="87">
        <v>8000000</v>
      </c>
      <c r="C14" s="88">
        <v>8000000</v>
      </c>
      <c r="D14" s="88">
        <v>8000000</v>
      </c>
      <c r="E14" s="88">
        <v>8000000</v>
      </c>
      <c r="F14" s="88">
        <v>8000000</v>
      </c>
      <c r="G14" s="130">
        <v>8000000</v>
      </c>
      <c r="H14" s="130">
        <v>8000000</v>
      </c>
      <c r="I14" s="135">
        <f t="shared" ref="I14:I31" si="0">SUM(B14:H14)</f>
        <v>56000000</v>
      </c>
    </row>
    <row r="15" spans="1:9" x14ac:dyDescent="0.2">
      <c r="A15" s="89">
        <v>2004</v>
      </c>
      <c r="B15" s="87">
        <v>8000000</v>
      </c>
      <c r="C15" s="88">
        <v>8000000</v>
      </c>
      <c r="D15" s="88">
        <v>8000000</v>
      </c>
      <c r="E15" s="88">
        <v>8000000</v>
      </c>
      <c r="F15" s="88">
        <v>8000000</v>
      </c>
      <c r="G15" s="130">
        <v>8000000</v>
      </c>
      <c r="H15" s="130">
        <v>8000000</v>
      </c>
      <c r="I15" s="90">
        <f t="shared" si="0"/>
        <v>56000000</v>
      </c>
    </row>
    <row r="16" spans="1:9" x14ac:dyDescent="0.2">
      <c r="A16" s="89">
        <v>2005</v>
      </c>
      <c r="B16" s="87">
        <v>8000000</v>
      </c>
      <c r="C16" s="88">
        <v>8000000</v>
      </c>
      <c r="D16" s="88">
        <v>8000000</v>
      </c>
      <c r="E16" s="88">
        <v>8000000</v>
      </c>
      <c r="F16" s="88">
        <v>8000000</v>
      </c>
      <c r="G16" s="130">
        <v>8000000</v>
      </c>
      <c r="H16" s="130">
        <v>8000000</v>
      </c>
      <c r="I16" s="90">
        <f t="shared" si="0"/>
        <v>56000000</v>
      </c>
    </row>
    <row r="17" spans="1:9" x14ac:dyDescent="0.2">
      <c r="A17" s="89">
        <v>2006</v>
      </c>
      <c r="B17" s="87">
        <v>8000000</v>
      </c>
      <c r="C17" s="88">
        <v>8000000</v>
      </c>
      <c r="D17" s="88">
        <v>8000000</v>
      </c>
      <c r="E17" s="88">
        <v>8000000</v>
      </c>
      <c r="F17" s="88">
        <v>8000000</v>
      </c>
      <c r="G17" s="130">
        <v>8000000</v>
      </c>
      <c r="H17" s="148" t="s">
        <v>84</v>
      </c>
      <c r="I17" s="90">
        <f t="shared" si="0"/>
        <v>48000000</v>
      </c>
    </row>
    <row r="18" spans="1:9" x14ac:dyDescent="0.2">
      <c r="A18" s="89">
        <v>2007</v>
      </c>
      <c r="B18" s="87">
        <v>8000000</v>
      </c>
      <c r="C18" s="88">
        <v>8000000</v>
      </c>
      <c r="D18" s="88">
        <v>8000000</v>
      </c>
      <c r="E18" s="88">
        <v>8000000</v>
      </c>
      <c r="F18" s="88">
        <v>8000000</v>
      </c>
      <c r="G18" s="130">
        <v>8000000</v>
      </c>
      <c r="H18" s="148" t="s">
        <v>84</v>
      </c>
      <c r="I18" s="90">
        <f t="shared" si="0"/>
        <v>48000000</v>
      </c>
    </row>
    <row r="19" spans="1:9" x14ac:dyDescent="0.2">
      <c r="A19" s="89">
        <v>2008</v>
      </c>
      <c r="B19" s="87">
        <v>8000000</v>
      </c>
      <c r="C19" s="88">
        <v>8000000</v>
      </c>
      <c r="D19" s="88">
        <v>8000000</v>
      </c>
      <c r="E19" s="88">
        <v>8000000</v>
      </c>
      <c r="F19" s="88">
        <v>8000000</v>
      </c>
      <c r="G19" s="130">
        <v>8000000</v>
      </c>
      <c r="H19" s="148" t="s">
        <v>84</v>
      </c>
      <c r="I19" s="90">
        <f t="shared" si="0"/>
        <v>48000000</v>
      </c>
    </row>
    <row r="20" spans="1:9" x14ac:dyDescent="0.2">
      <c r="A20" s="89">
        <v>2009</v>
      </c>
      <c r="B20" s="87">
        <v>8000000</v>
      </c>
      <c r="C20" s="88">
        <v>8000000</v>
      </c>
      <c r="D20" s="88">
        <v>8000000</v>
      </c>
      <c r="E20" s="88">
        <v>8000000</v>
      </c>
      <c r="F20" s="88">
        <v>8000000</v>
      </c>
      <c r="G20" s="130">
        <v>8000000</v>
      </c>
      <c r="H20" s="148" t="s">
        <v>84</v>
      </c>
      <c r="I20" s="90">
        <f t="shared" si="0"/>
        <v>48000000</v>
      </c>
    </row>
    <row r="21" spans="1:9" x14ac:dyDescent="0.2">
      <c r="A21" s="109">
        <v>2010</v>
      </c>
      <c r="B21" s="119">
        <v>7000000</v>
      </c>
      <c r="C21" s="120">
        <v>7000000</v>
      </c>
      <c r="D21" s="120">
        <v>7000000</v>
      </c>
      <c r="E21" s="120">
        <v>7000000</v>
      </c>
      <c r="F21" s="120">
        <v>7000000</v>
      </c>
      <c r="G21" s="131">
        <v>7000000</v>
      </c>
      <c r="H21" s="149" t="s">
        <v>84</v>
      </c>
      <c r="I21" s="90">
        <f t="shared" si="0"/>
        <v>42000000</v>
      </c>
    </row>
    <row r="22" spans="1:9" x14ac:dyDescent="0.2">
      <c r="A22" s="109">
        <v>2011</v>
      </c>
      <c r="B22" s="110">
        <v>7000000</v>
      </c>
      <c r="C22" s="111">
        <v>7000000</v>
      </c>
      <c r="D22" s="111">
        <v>7000000</v>
      </c>
      <c r="E22" s="111">
        <v>7000000</v>
      </c>
      <c r="F22" s="111">
        <v>7000000</v>
      </c>
      <c r="G22" s="133">
        <v>7000000</v>
      </c>
      <c r="H22" s="150" t="s">
        <v>84</v>
      </c>
      <c r="I22" s="153">
        <f t="shared" si="0"/>
        <v>42000000</v>
      </c>
    </row>
    <row r="23" spans="1:9" ht="13.5" thickBot="1" x14ac:dyDescent="0.25">
      <c r="A23" s="109">
        <v>2012</v>
      </c>
      <c r="B23" s="98">
        <v>8000000</v>
      </c>
      <c r="C23" s="99">
        <v>8000000</v>
      </c>
      <c r="D23" s="99">
        <v>8000000</v>
      </c>
      <c r="E23" s="99">
        <v>8000000</v>
      </c>
      <c r="F23" s="99">
        <v>8000000</v>
      </c>
      <c r="G23" s="99">
        <v>8000000</v>
      </c>
      <c r="H23" s="99">
        <v>8000000</v>
      </c>
      <c r="I23" s="136">
        <f t="shared" si="0"/>
        <v>56000000</v>
      </c>
    </row>
    <row r="24" spans="1:9" ht="13.5" thickTop="1" x14ac:dyDescent="0.2">
      <c r="A24" s="109">
        <v>2013</v>
      </c>
      <c r="B24" s="157">
        <v>8000000</v>
      </c>
      <c r="C24" s="158">
        <v>8000000</v>
      </c>
      <c r="D24" s="158">
        <v>8000000</v>
      </c>
      <c r="E24" s="158">
        <v>8000000</v>
      </c>
      <c r="F24" s="158">
        <v>8000000</v>
      </c>
      <c r="G24" s="158">
        <v>8000000</v>
      </c>
      <c r="H24" s="158">
        <v>8000000</v>
      </c>
      <c r="I24" s="135">
        <f t="shared" si="0"/>
        <v>56000000</v>
      </c>
    </row>
    <row r="25" spans="1:9" ht="13.5" thickBot="1" x14ac:dyDescent="0.25">
      <c r="A25" s="159">
        <v>41640</v>
      </c>
      <c r="B25" s="98">
        <v>8000000</v>
      </c>
      <c r="C25" s="99">
        <v>8000000</v>
      </c>
      <c r="D25" s="99">
        <v>8000000</v>
      </c>
      <c r="E25" s="99">
        <v>8000000</v>
      </c>
      <c r="F25" s="99">
        <v>8000000</v>
      </c>
      <c r="G25" s="99">
        <v>8000000</v>
      </c>
      <c r="H25" s="99">
        <v>8000000</v>
      </c>
      <c r="I25" s="136">
        <f t="shared" si="0"/>
        <v>56000000</v>
      </c>
    </row>
    <row r="26" spans="1:9" ht="14.25" thickTop="1" thickBot="1" x14ac:dyDescent="0.25">
      <c r="A26" s="159">
        <v>41671</v>
      </c>
      <c r="B26" s="98">
        <v>8000000</v>
      </c>
      <c r="C26" s="99">
        <v>8000000</v>
      </c>
      <c r="D26" s="99">
        <v>8000000</v>
      </c>
      <c r="E26" s="99">
        <v>8000000</v>
      </c>
      <c r="F26" s="99">
        <v>8000000</v>
      </c>
      <c r="G26" s="99">
        <v>8000000</v>
      </c>
      <c r="H26" s="99">
        <v>8000000</v>
      </c>
      <c r="I26" s="136">
        <f t="shared" si="0"/>
        <v>56000000</v>
      </c>
    </row>
    <row r="27" spans="1:9" ht="14.25" thickTop="1" thickBot="1" x14ac:dyDescent="0.25">
      <c r="A27" s="159">
        <v>41699</v>
      </c>
      <c r="B27" s="98">
        <v>8000000</v>
      </c>
      <c r="C27" s="99">
        <v>8000000</v>
      </c>
      <c r="D27" s="99">
        <v>8000000</v>
      </c>
      <c r="E27" s="99">
        <v>8000000</v>
      </c>
      <c r="F27" s="99">
        <v>8000000</v>
      </c>
      <c r="G27" s="99">
        <v>8000000</v>
      </c>
      <c r="H27" s="99">
        <v>8000000</v>
      </c>
      <c r="I27" s="136">
        <f t="shared" si="0"/>
        <v>56000000</v>
      </c>
    </row>
    <row r="28" spans="1:9" ht="14.25" thickTop="1" thickBot="1" x14ac:dyDescent="0.25">
      <c r="A28" s="159">
        <v>41730</v>
      </c>
      <c r="B28" s="98">
        <v>8000000</v>
      </c>
      <c r="C28" s="99">
        <v>8000000</v>
      </c>
      <c r="D28" s="99">
        <v>8000000</v>
      </c>
      <c r="E28" s="99">
        <v>8000000</v>
      </c>
      <c r="F28" s="99">
        <v>8000000</v>
      </c>
      <c r="G28" s="99">
        <v>8000000</v>
      </c>
      <c r="H28" s="99">
        <v>8000000</v>
      </c>
      <c r="I28" s="136">
        <f t="shared" si="0"/>
        <v>56000000</v>
      </c>
    </row>
    <row r="29" spans="1:9" ht="14.25" thickTop="1" thickBot="1" x14ac:dyDescent="0.25">
      <c r="A29" s="159">
        <v>41760</v>
      </c>
      <c r="B29" s="98">
        <v>8000000</v>
      </c>
      <c r="C29" s="99">
        <v>8000000</v>
      </c>
      <c r="D29" s="99">
        <v>8000000</v>
      </c>
      <c r="E29" s="99">
        <v>8000000</v>
      </c>
      <c r="F29" s="99">
        <v>8000000</v>
      </c>
      <c r="G29" s="99">
        <v>8000000</v>
      </c>
      <c r="H29" s="99">
        <v>8000000</v>
      </c>
      <c r="I29" s="136">
        <f t="shared" si="0"/>
        <v>56000000</v>
      </c>
    </row>
    <row r="30" spans="1:9" ht="14.25" thickTop="1" thickBot="1" x14ac:dyDescent="0.25">
      <c r="A30" s="159">
        <v>41791</v>
      </c>
      <c r="B30" s="98">
        <v>8000000</v>
      </c>
      <c r="C30" s="99">
        <v>8000000</v>
      </c>
      <c r="D30" s="99">
        <v>8000000</v>
      </c>
      <c r="E30" s="99">
        <v>8000000</v>
      </c>
      <c r="F30" s="99">
        <v>8000000</v>
      </c>
      <c r="G30" s="99">
        <v>8000000</v>
      </c>
      <c r="H30" s="99">
        <v>8000000</v>
      </c>
      <c r="I30" s="136">
        <f t="shared" si="0"/>
        <v>56000000</v>
      </c>
    </row>
    <row r="31" spans="1:9" ht="14.25" thickTop="1" thickBot="1" x14ac:dyDescent="0.25">
      <c r="A31" s="159">
        <v>41821</v>
      </c>
      <c r="B31" s="98">
        <v>8000000</v>
      </c>
      <c r="C31" s="99">
        <v>8000000</v>
      </c>
      <c r="D31" s="99">
        <v>8000000</v>
      </c>
      <c r="E31" s="99">
        <v>8000000</v>
      </c>
      <c r="F31" s="99">
        <v>8000000</v>
      </c>
      <c r="G31" s="99">
        <v>8000000</v>
      </c>
      <c r="H31" s="99">
        <v>8000000</v>
      </c>
      <c r="I31" s="136">
        <f t="shared" si="0"/>
        <v>56000000</v>
      </c>
    </row>
    <row r="32" spans="1:9" ht="14.25" thickTop="1" thickBot="1" x14ac:dyDescent="0.25">
      <c r="A32" s="159">
        <v>41852</v>
      </c>
      <c r="B32" s="98">
        <v>8000000</v>
      </c>
      <c r="C32" s="99">
        <v>8000000</v>
      </c>
      <c r="D32" s="99">
        <v>8000000</v>
      </c>
      <c r="E32" s="99">
        <v>8000000</v>
      </c>
      <c r="F32" s="99">
        <v>8000000</v>
      </c>
      <c r="G32" s="99">
        <v>8000000</v>
      </c>
      <c r="H32" s="99">
        <v>8000000</v>
      </c>
      <c r="I32" s="136">
        <f t="shared" ref="I32" si="1">SUM(B32:H32)</f>
        <v>56000000</v>
      </c>
    </row>
    <row r="33" spans="1:9" ht="13.5" thickTop="1" x14ac:dyDescent="0.2">
      <c r="A33" s="91"/>
      <c r="B33" s="92"/>
      <c r="C33" s="92"/>
      <c r="D33" s="92"/>
      <c r="E33" s="92"/>
      <c r="F33" s="92"/>
      <c r="G33" s="92"/>
      <c r="H33" s="93"/>
      <c r="I33" s="94"/>
    </row>
    <row r="34" spans="1:9" ht="13.5" thickBot="1" x14ac:dyDescent="0.25">
      <c r="A34" s="91"/>
      <c r="B34" s="92"/>
      <c r="C34" s="92"/>
      <c r="D34" s="92"/>
      <c r="E34" s="92"/>
      <c r="F34" s="92"/>
      <c r="G34" s="92"/>
      <c r="H34" s="93"/>
      <c r="I34" s="94"/>
    </row>
    <row r="35" spans="1:9" ht="17.25" thickTop="1" thickBot="1" x14ac:dyDescent="0.3">
      <c r="B35" s="321" t="s">
        <v>71</v>
      </c>
      <c r="C35" s="322"/>
      <c r="D35" s="322"/>
      <c r="E35" s="322"/>
      <c r="F35" s="322"/>
      <c r="G35" s="322"/>
      <c r="H35" s="322"/>
    </row>
    <row r="36" spans="1:9" s="85" customFormat="1" ht="26.25" customHeight="1" thickTop="1" thickBot="1" x14ac:dyDescent="0.25">
      <c r="A36" s="82" t="s">
        <v>0</v>
      </c>
      <c r="B36" s="83" t="s">
        <v>65</v>
      </c>
      <c r="C36" s="83" t="s">
        <v>66</v>
      </c>
      <c r="D36" s="83" t="s">
        <v>67</v>
      </c>
      <c r="E36" s="83" t="s">
        <v>68</v>
      </c>
      <c r="F36" s="83" t="s">
        <v>69</v>
      </c>
      <c r="G36" s="83" t="s">
        <v>70</v>
      </c>
      <c r="H36" s="83" t="s">
        <v>83</v>
      </c>
      <c r="I36" s="84" t="s">
        <v>3</v>
      </c>
    </row>
    <row r="37" spans="1:9" ht="13.5" thickTop="1" x14ac:dyDescent="0.2">
      <c r="A37" s="89">
        <v>2003</v>
      </c>
      <c r="B37" s="87">
        <v>737811</v>
      </c>
      <c r="C37" s="88">
        <v>131712</v>
      </c>
      <c r="D37" s="88">
        <v>571399</v>
      </c>
      <c r="E37" s="88">
        <v>135536</v>
      </c>
      <c r="F37" s="88">
        <v>94692</v>
      </c>
      <c r="G37" s="130">
        <v>276664</v>
      </c>
      <c r="H37" s="151">
        <v>0</v>
      </c>
      <c r="I37" s="135">
        <f t="shared" ref="I37:I47" si="2">SUM(B37:H37)</f>
        <v>1947814</v>
      </c>
    </row>
    <row r="38" spans="1:9" x14ac:dyDescent="0.2">
      <c r="A38" s="89">
        <v>2004</v>
      </c>
      <c r="B38" s="95">
        <v>761920</v>
      </c>
      <c r="C38" s="96">
        <v>189555</v>
      </c>
      <c r="D38" s="97">
        <v>567710</v>
      </c>
      <c r="E38" s="97">
        <v>135848</v>
      </c>
      <c r="F38" s="97">
        <v>136845</v>
      </c>
      <c r="G38" s="132">
        <v>274156</v>
      </c>
      <c r="H38" s="152">
        <v>0</v>
      </c>
      <c r="I38" s="90">
        <f t="shared" si="2"/>
        <v>2066034</v>
      </c>
    </row>
    <row r="39" spans="1:9" x14ac:dyDescent="0.2">
      <c r="A39" s="89">
        <v>2005</v>
      </c>
      <c r="B39" s="95">
        <v>804452</v>
      </c>
      <c r="C39" s="97">
        <v>191455</v>
      </c>
      <c r="D39" s="97">
        <v>599454</v>
      </c>
      <c r="E39" s="97">
        <v>136548</v>
      </c>
      <c r="F39" s="97">
        <v>137545</v>
      </c>
      <c r="G39" s="132">
        <v>296056</v>
      </c>
      <c r="H39" s="152">
        <v>0</v>
      </c>
      <c r="I39" s="90">
        <f t="shared" si="2"/>
        <v>2165510</v>
      </c>
    </row>
    <row r="40" spans="1:9" x14ac:dyDescent="0.2">
      <c r="A40" s="89">
        <v>2006</v>
      </c>
      <c r="B40" s="95">
        <v>845031</v>
      </c>
      <c r="C40" s="97">
        <v>204757</v>
      </c>
      <c r="D40" s="97">
        <v>721696</v>
      </c>
      <c r="E40" s="97">
        <v>159376</v>
      </c>
      <c r="F40" s="97">
        <v>141825</v>
      </c>
      <c r="G40" s="132">
        <v>314424</v>
      </c>
      <c r="H40" s="148" t="s">
        <v>84</v>
      </c>
      <c r="I40" s="90">
        <f t="shared" si="2"/>
        <v>2387109</v>
      </c>
    </row>
    <row r="41" spans="1:9" x14ac:dyDescent="0.2">
      <c r="A41" s="89">
        <v>2007</v>
      </c>
      <c r="B41" s="95">
        <v>913823</v>
      </c>
      <c r="C41" s="97">
        <v>214557</v>
      </c>
      <c r="D41" s="97">
        <v>727100</v>
      </c>
      <c r="E41" s="97">
        <v>175376</v>
      </c>
      <c r="F41" s="97">
        <v>150325</v>
      </c>
      <c r="G41" s="132">
        <v>363382</v>
      </c>
      <c r="H41" s="148" t="s">
        <v>84</v>
      </c>
      <c r="I41" s="90">
        <f t="shared" si="2"/>
        <v>2544563</v>
      </c>
    </row>
    <row r="42" spans="1:9" x14ac:dyDescent="0.2">
      <c r="A42" s="89">
        <v>2008</v>
      </c>
      <c r="B42" s="95">
        <v>1034791</v>
      </c>
      <c r="C42" s="97">
        <v>243757</v>
      </c>
      <c r="D42" s="97">
        <v>782400</v>
      </c>
      <c r="E42" s="97">
        <v>176176</v>
      </c>
      <c r="F42" s="97">
        <v>168328</v>
      </c>
      <c r="G42" s="132">
        <v>376282</v>
      </c>
      <c r="H42" s="148" t="s">
        <v>84</v>
      </c>
      <c r="I42" s="90">
        <f t="shared" si="2"/>
        <v>2781734</v>
      </c>
    </row>
    <row r="43" spans="1:9" x14ac:dyDescent="0.2">
      <c r="A43" s="89">
        <v>2009</v>
      </c>
      <c r="B43" s="95">
        <v>1057887</v>
      </c>
      <c r="C43" s="97">
        <v>251757</v>
      </c>
      <c r="D43" s="97">
        <v>728900</v>
      </c>
      <c r="E43" s="97">
        <v>174264</v>
      </c>
      <c r="F43" s="97">
        <v>174928</v>
      </c>
      <c r="G43" s="132">
        <v>421232</v>
      </c>
      <c r="H43" s="148" t="s">
        <v>84</v>
      </c>
      <c r="I43" s="90">
        <f t="shared" si="2"/>
        <v>2808968</v>
      </c>
    </row>
    <row r="44" spans="1:9" x14ac:dyDescent="0.2">
      <c r="A44" s="109">
        <v>2010</v>
      </c>
      <c r="B44" s="110">
        <v>1113695</v>
      </c>
      <c r="C44" s="111">
        <v>282957</v>
      </c>
      <c r="D44" s="111">
        <v>776000</v>
      </c>
      <c r="E44" s="111">
        <v>209064</v>
      </c>
      <c r="F44" s="111">
        <v>209528</v>
      </c>
      <c r="G44" s="133">
        <v>490132</v>
      </c>
      <c r="H44" s="149" t="s">
        <v>84</v>
      </c>
      <c r="I44" s="90">
        <f t="shared" si="2"/>
        <v>3081376</v>
      </c>
    </row>
    <row r="45" spans="1:9" x14ac:dyDescent="0.2">
      <c r="A45" s="109">
        <v>2011</v>
      </c>
      <c r="B45" s="110">
        <v>1191995</v>
      </c>
      <c r="C45" s="111">
        <v>324357</v>
      </c>
      <c r="D45" s="111">
        <v>983700</v>
      </c>
      <c r="E45" s="111">
        <v>252764</v>
      </c>
      <c r="F45" s="111">
        <v>237928</v>
      </c>
      <c r="G45" s="133">
        <v>603540</v>
      </c>
      <c r="H45" s="150" t="s">
        <v>84</v>
      </c>
      <c r="I45" s="153">
        <f t="shared" si="2"/>
        <v>3594284</v>
      </c>
    </row>
    <row r="46" spans="1:9" ht="13.5" thickBot="1" x14ac:dyDescent="0.25">
      <c r="A46" s="109">
        <v>2012</v>
      </c>
      <c r="B46" s="98">
        <v>1267047</v>
      </c>
      <c r="C46" s="99">
        <v>372857</v>
      </c>
      <c r="D46" s="99">
        <v>1072100</v>
      </c>
      <c r="E46" s="99">
        <v>286564</v>
      </c>
      <c r="F46" s="99">
        <v>302528</v>
      </c>
      <c r="G46" s="134">
        <v>673500</v>
      </c>
      <c r="H46" s="99">
        <v>0</v>
      </c>
      <c r="I46" s="136">
        <f t="shared" si="2"/>
        <v>3974596</v>
      </c>
    </row>
    <row r="47" spans="1:9" ht="14.25" thickTop="1" thickBot="1" x14ac:dyDescent="0.25">
      <c r="A47" s="109">
        <v>2013</v>
      </c>
      <c r="B47" s="98">
        <v>1352047</v>
      </c>
      <c r="C47" s="99">
        <v>400157</v>
      </c>
      <c r="D47" s="99">
        <v>1193200</v>
      </c>
      <c r="E47" s="99">
        <v>311364</v>
      </c>
      <c r="F47" s="99">
        <v>327428</v>
      </c>
      <c r="G47" s="134">
        <v>712500</v>
      </c>
      <c r="H47" s="99">
        <v>0</v>
      </c>
      <c r="I47" s="135">
        <f t="shared" si="2"/>
        <v>4296696</v>
      </c>
    </row>
    <row r="48" spans="1:9" ht="14.25" thickTop="1" thickBot="1" x14ac:dyDescent="0.25">
      <c r="A48" s="159">
        <v>41640</v>
      </c>
      <c r="B48" s="98">
        <v>1363447</v>
      </c>
      <c r="C48" s="99">
        <v>407857</v>
      </c>
      <c r="D48" s="99">
        <v>1225700</v>
      </c>
      <c r="E48" s="99">
        <v>315464</v>
      </c>
      <c r="F48" s="99">
        <v>335428</v>
      </c>
      <c r="G48" s="134">
        <v>720100</v>
      </c>
      <c r="H48" s="99">
        <v>0</v>
      </c>
      <c r="I48" s="136">
        <f t="shared" ref="I48:I55" si="3">SUM(B48:H48)</f>
        <v>4367996</v>
      </c>
    </row>
    <row r="49" spans="1:9" ht="14.25" thickTop="1" thickBot="1" x14ac:dyDescent="0.25">
      <c r="A49" s="159">
        <v>41671</v>
      </c>
      <c r="B49" s="98">
        <v>1393447</v>
      </c>
      <c r="C49" s="99">
        <v>407857</v>
      </c>
      <c r="D49" s="99">
        <v>1225700</v>
      </c>
      <c r="E49" s="99">
        <v>315464</v>
      </c>
      <c r="F49" s="99">
        <v>335428</v>
      </c>
      <c r="G49" s="134">
        <v>720100</v>
      </c>
      <c r="H49" s="99">
        <v>0</v>
      </c>
      <c r="I49" s="136">
        <f t="shared" si="3"/>
        <v>4397996</v>
      </c>
    </row>
    <row r="50" spans="1:9" ht="14.25" thickTop="1" thickBot="1" x14ac:dyDescent="0.25">
      <c r="A50" s="159">
        <v>41699</v>
      </c>
      <c r="B50" s="98">
        <v>1417547</v>
      </c>
      <c r="C50" s="99">
        <v>416085</v>
      </c>
      <c r="D50" s="99">
        <v>1287000</v>
      </c>
      <c r="E50" s="99">
        <v>319464</v>
      </c>
      <c r="F50" s="99">
        <v>343028</v>
      </c>
      <c r="G50" s="134">
        <v>731100</v>
      </c>
      <c r="H50" s="99">
        <v>0</v>
      </c>
      <c r="I50" s="136">
        <f t="shared" si="3"/>
        <v>4514224</v>
      </c>
    </row>
    <row r="51" spans="1:9" ht="14.25" thickTop="1" thickBot="1" x14ac:dyDescent="0.25">
      <c r="A51" s="159">
        <v>41730</v>
      </c>
      <c r="B51" s="98">
        <v>1418147</v>
      </c>
      <c r="C51" s="99">
        <v>416085</v>
      </c>
      <c r="D51" s="99">
        <v>1294400</v>
      </c>
      <c r="E51" s="99">
        <v>319564</v>
      </c>
      <c r="F51" s="99">
        <v>346428</v>
      </c>
      <c r="G51" s="134">
        <v>731600</v>
      </c>
      <c r="H51" s="99">
        <v>0</v>
      </c>
      <c r="I51" s="136">
        <f t="shared" si="3"/>
        <v>4526224</v>
      </c>
    </row>
    <row r="52" spans="1:9" ht="14.25" thickTop="1" thickBot="1" x14ac:dyDescent="0.25">
      <c r="A52" s="159">
        <v>41760</v>
      </c>
      <c r="B52" s="98">
        <v>1419347</v>
      </c>
      <c r="C52" s="99">
        <v>419685</v>
      </c>
      <c r="D52" s="99">
        <v>1302200</v>
      </c>
      <c r="E52" s="99">
        <v>330364</v>
      </c>
      <c r="F52" s="99">
        <v>346428</v>
      </c>
      <c r="G52" s="134">
        <v>739100</v>
      </c>
      <c r="H52" s="99">
        <v>0</v>
      </c>
      <c r="I52" s="136">
        <f t="shared" si="3"/>
        <v>4557124</v>
      </c>
    </row>
    <row r="53" spans="1:9" ht="14.25" thickTop="1" thickBot="1" x14ac:dyDescent="0.25">
      <c r="A53" s="159">
        <v>41791</v>
      </c>
      <c r="B53" s="98">
        <v>1430247</v>
      </c>
      <c r="C53" s="99">
        <v>420085</v>
      </c>
      <c r="D53" s="99">
        <v>1302200</v>
      </c>
      <c r="E53" s="99">
        <v>330364</v>
      </c>
      <c r="F53" s="99">
        <v>346728</v>
      </c>
      <c r="G53" s="134">
        <v>740000</v>
      </c>
      <c r="H53" s="99">
        <v>0</v>
      </c>
      <c r="I53" s="136">
        <f t="shared" ref="I53:I54" si="4">SUM(B53:H53)</f>
        <v>4569624</v>
      </c>
    </row>
    <row r="54" spans="1:9" ht="14.25" thickTop="1" thickBot="1" x14ac:dyDescent="0.25">
      <c r="A54" s="159">
        <v>41821</v>
      </c>
      <c r="B54" s="98">
        <v>1433347</v>
      </c>
      <c r="C54" s="99">
        <v>420085</v>
      </c>
      <c r="D54" s="99">
        <v>1303700</v>
      </c>
      <c r="E54" s="99">
        <v>330364</v>
      </c>
      <c r="F54" s="99">
        <v>346728</v>
      </c>
      <c r="G54" s="134">
        <v>740100</v>
      </c>
      <c r="H54" s="99">
        <v>0</v>
      </c>
      <c r="I54" s="136">
        <f t="shared" si="4"/>
        <v>4574324</v>
      </c>
    </row>
    <row r="55" spans="1:9" ht="14.25" thickTop="1" thickBot="1" x14ac:dyDescent="0.25">
      <c r="A55" s="159">
        <v>41852</v>
      </c>
      <c r="B55" s="98">
        <v>1434507</v>
      </c>
      <c r="C55" s="99">
        <v>420085</v>
      </c>
      <c r="D55" s="99">
        <v>1303700</v>
      </c>
      <c r="E55" s="99">
        <v>331364</v>
      </c>
      <c r="F55" s="99">
        <v>346828</v>
      </c>
      <c r="G55" s="134">
        <v>744000</v>
      </c>
      <c r="H55" s="99">
        <v>0</v>
      </c>
      <c r="I55" s="136">
        <f t="shared" si="3"/>
        <v>4580484</v>
      </c>
    </row>
    <row r="56" spans="1:9" ht="13.5" thickTop="1" x14ac:dyDescent="0.2"/>
    <row r="57" spans="1:9" x14ac:dyDescent="0.2">
      <c r="A57" s="91"/>
      <c r="B57" s="92"/>
      <c r="C57" s="92"/>
      <c r="D57" s="92"/>
      <c r="E57" s="92"/>
      <c r="F57" s="92"/>
      <c r="G57" s="92"/>
      <c r="H57" s="93"/>
      <c r="I57" s="94"/>
    </row>
    <row r="58" spans="1:9" ht="13.5" thickBot="1" x14ac:dyDescent="0.25">
      <c r="A58" s="91"/>
      <c r="B58" s="92"/>
      <c r="C58" s="92"/>
      <c r="D58" s="92"/>
      <c r="E58" s="92"/>
      <c r="F58" s="92"/>
      <c r="G58" s="92"/>
      <c r="H58" s="93"/>
      <c r="I58" s="94"/>
    </row>
    <row r="59" spans="1:9" ht="17.25" thickTop="1" thickBot="1" x14ac:dyDescent="0.3">
      <c r="B59" s="321" t="s">
        <v>72</v>
      </c>
      <c r="C59" s="322"/>
      <c r="D59" s="322"/>
      <c r="E59" s="322"/>
      <c r="F59" s="322"/>
      <c r="G59" s="322"/>
      <c r="H59" s="322"/>
    </row>
    <row r="60" spans="1:9" s="85" customFormat="1" ht="26.25" customHeight="1" thickTop="1" thickBot="1" x14ac:dyDescent="0.25">
      <c r="A60" s="82" t="s">
        <v>0</v>
      </c>
      <c r="B60" s="83" t="s">
        <v>65</v>
      </c>
      <c r="C60" s="83" t="s">
        <v>66</v>
      </c>
      <c r="D60" s="83" t="s">
        <v>67</v>
      </c>
      <c r="E60" s="83" t="s">
        <v>68</v>
      </c>
      <c r="F60" s="83" t="s">
        <v>69</v>
      </c>
      <c r="G60" s="83" t="s">
        <v>70</v>
      </c>
      <c r="H60" s="83" t="s">
        <v>83</v>
      </c>
      <c r="I60" s="84" t="s">
        <v>3</v>
      </c>
    </row>
    <row r="61" spans="1:9" ht="13.5" thickTop="1" x14ac:dyDescent="0.2">
      <c r="A61" s="138">
        <v>2003</v>
      </c>
      <c r="B61" s="224" t="s">
        <v>5</v>
      </c>
      <c r="C61" s="200" t="s">
        <v>5</v>
      </c>
      <c r="D61" s="200" t="s">
        <v>5</v>
      </c>
      <c r="E61" s="200" t="s">
        <v>5</v>
      </c>
      <c r="F61" s="200" t="s">
        <v>5</v>
      </c>
      <c r="G61" s="201" t="s">
        <v>5</v>
      </c>
      <c r="H61" s="151">
        <v>0</v>
      </c>
      <c r="I61" s="225"/>
    </row>
    <row r="62" spans="1:9" x14ac:dyDescent="0.2">
      <c r="A62" s="139">
        <v>2004</v>
      </c>
      <c r="B62" s="199" t="s">
        <v>5</v>
      </c>
      <c r="C62" s="200" t="s">
        <v>5</v>
      </c>
      <c r="D62" s="200" t="s">
        <v>5</v>
      </c>
      <c r="E62" s="200" t="s">
        <v>5</v>
      </c>
      <c r="F62" s="200" t="s">
        <v>5</v>
      </c>
      <c r="G62" s="201" t="s">
        <v>5</v>
      </c>
      <c r="H62" s="152">
        <v>0</v>
      </c>
      <c r="I62" s="226"/>
    </row>
    <row r="63" spans="1:9" x14ac:dyDescent="0.2">
      <c r="A63" s="139">
        <v>2005</v>
      </c>
      <c r="B63" s="199" t="s">
        <v>5</v>
      </c>
      <c r="C63" s="200" t="s">
        <v>5</v>
      </c>
      <c r="D63" s="200" t="s">
        <v>5</v>
      </c>
      <c r="E63" s="200" t="s">
        <v>5</v>
      </c>
      <c r="F63" s="200" t="s">
        <v>5</v>
      </c>
      <c r="G63" s="201" t="s">
        <v>5</v>
      </c>
      <c r="H63" s="152">
        <v>0</v>
      </c>
      <c r="I63" s="226"/>
    </row>
    <row r="64" spans="1:9" x14ac:dyDescent="0.2">
      <c r="A64" s="139">
        <v>2006</v>
      </c>
      <c r="B64" s="199" t="s">
        <v>5</v>
      </c>
      <c r="C64" s="200" t="s">
        <v>5</v>
      </c>
      <c r="D64" s="200" t="s">
        <v>5</v>
      </c>
      <c r="E64" s="200" t="s">
        <v>5</v>
      </c>
      <c r="F64" s="200" t="s">
        <v>5</v>
      </c>
      <c r="G64" s="201" t="s">
        <v>5</v>
      </c>
      <c r="H64" s="148" t="s">
        <v>84</v>
      </c>
      <c r="I64" s="226"/>
    </row>
    <row r="65" spans="1:9" x14ac:dyDescent="0.2">
      <c r="A65" s="139">
        <v>2007</v>
      </c>
      <c r="B65" s="199" t="s">
        <v>5</v>
      </c>
      <c r="C65" s="200" t="s">
        <v>5</v>
      </c>
      <c r="D65" s="200" t="s">
        <v>5</v>
      </c>
      <c r="E65" s="200" t="s">
        <v>5</v>
      </c>
      <c r="F65" s="200" t="s">
        <v>5</v>
      </c>
      <c r="G65" s="201" t="s">
        <v>5</v>
      </c>
      <c r="H65" s="148" t="s">
        <v>84</v>
      </c>
      <c r="I65" s="226"/>
    </row>
    <row r="66" spans="1:9" x14ac:dyDescent="0.2">
      <c r="A66" s="139">
        <v>2008</v>
      </c>
      <c r="B66" s="199" t="s">
        <v>5</v>
      </c>
      <c r="C66" s="200" t="s">
        <v>5</v>
      </c>
      <c r="D66" s="200" t="s">
        <v>5</v>
      </c>
      <c r="E66" s="200" t="s">
        <v>5</v>
      </c>
      <c r="F66" s="200" t="s">
        <v>5</v>
      </c>
      <c r="G66" s="201" t="s">
        <v>5</v>
      </c>
      <c r="H66" s="148" t="s">
        <v>84</v>
      </c>
      <c r="I66" s="226"/>
    </row>
    <row r="67" spans="1:9" x14ac:dyDescent="0.2">
      <c r="A67" s="139">
        <v>2009</v>
      </c>
      <c r="B67" s="199" t="s">
        <v>5</v>
      </c>
      <c r="C67" s="200" t="s">
        <v>5</v>
      </c>
      <c r="D67" s="200" t="s">
        <v>5</v>
      </c>
      <c r="E67" s="200" t="s">
        <v>5</v>
      </c>
      <c r="F67" s="200" t="s">
        <v>5</v>
      </c>
      <c r="G67" s="201" t="s">
        <v>5</v>
      </c>
      <c r="H67" s="148" t="s">
        <v>84</v>
      </c>
      <c r="I67" s="226"/>
    </row>
    <row r="68" spans="1:9" ht="13.5" thickBot="1" x14ac:dyDescent="0.25">
      <c r="A68" s="140">
        <v>2010</v>
      </c>
      <c r="B68" s="137">
        <v>949365</v>
      </c>
      <c r="C68" s="120">
        <v>266224</v>
      </c>
      <c r="D68" s="120">
        <v>657298</v>
      </c>
      <c r="E68" s="120">
        <v>143770</v>
      </c>
      <c r="F68" s="120">
        <v>202143</v>
      </c>
      <c r="G68" s="131">
        <v>310112</v>
      </c>
      <c r="H68" s="149" t="s">
        <v>84</v>
      </c>
      <c r="I68" s="212">
        <f t="shared" ref="I68:I71" si="5">SUM(B68:H68)</f>
        <v>2528912</v>
      </c>
    </row>
    <row r="69" spans="1:9" ht="14.25" thickTop="1" thickBot="1" x14ac:dyDescent="0.25">
      <c r="A69" s="140">
        <v>2011</v>
      </c>
      <c r="B69" s="142">
        <v>1011926</v>
      </c>
      <c r="C69" s="111">
        <v>290986</v>
      </c>
      <c r="D69" s="111">
        <v>731205</v>
      </c>
      <c r="E69" s="111">
        <v>180479</v>
      </c>
      <c r="F69" s="111">
        <v>225211</v>
      </c>
      <c r="G69" s="133">
        <v>380672</v>
      </c>
      <c r="H69" s="150" t="s">
        <v>84</v>
      </c>
      <c r="I69" s="212">
        <f t="shared" si="5"/>
        <v>2820479</v>
      </c>
    </row>
    <row r="70" spans="1:9" ht="14.25" thickTop="1" thickBot="1" x14ac:dyDescent="0.25">
      <c r="A70" s="140">
        <v>2012</v>
      </c>
      <c r="B70" s="95">
        <v>1062927</v>
      </c>
      <c r="C70" s="97">
        <v>303818</v>
      </c>
      <c r="D70" s="97">
        <v>838426</v>
      </c>
      <c r="E70" s="97">
        <v>183005</v>
      </c>
      <c r="F70" s="97">
        <v>232752</v>
      </c>
      <c r="G70" s="97">
        <v>399968</v>
      </c>
      <c r="H70" s="99">
        <v>0</v>
      </c>
      <c r="I70" s="212">
        <f t="shared" si="5"/>
        <v>3020896</v>
      </c>
    </row>
    <row r="71" spans="1:9" ht="14.25" thickTop="1" thickBot="1" x14ac:dyDescent="0.25">
      <c r="A71" s="109">
        <v>2013</v>
      </c>
      <c r="B71" s="231">
        <v>1066874</v>
      </c>
      <c r="C71" s="229">
        <v>310205</v>
      </c>
      <c r="D71" s="229">
        <v>906820</v>
      </c>
      <c r="E71" s="229">
        <v>228614</v>
      </c>
      <c r="F71" s="229">
        <v>228644</v>
      </c>
      <c r="G71" s="230">
        <v>484876</v>
      </c>
      <c r="H71" s="210">
        <v>0</v>
      </c>
      <c r="I71" s="212">
        <f t="shared" si="5"/>
        <v>3226033</v>
      </c>
    </row>
    <row r="72" spans="1:9" ht="14.25" thickTop="1" thickBot="1" x14ac:dyDescent="0.25">
      <c r="A72" s="159">
        <v>41640</v>
      </c>
      <c r="B72" s="209">
        <v>1066286</v>
      </c>
      <c r="C72" s="210">
        <v>310343</v>
      </c>
      <c r="D72" s="210">
        <v>855925</v>
      </c>
      <c r="E72" s="210">
        <v>230883</v>
      </c>
      <c r="F72" s="210">
        <v>230397</v>
      </c>
      <c r="G72" s="211">
        <v>484698</v>
      </c>
      <c r="H72" s="210">
        <v>0</v>
      </c>
      <c r="I72" s="212">
        <f t="shared" ref="I72:I79" si="6">SUM(B72:H72)</f>
        <v>3178532</v>
      </c>
    </row>
    <row r="73" spans="1:9" ht="14.25" thickTop="1" thickBot="1" x14ac:dyDescent="0.25">
      <c r="A73" s="159">
        <v>41671</v>
      </c>
      <c r="B73" s="209">
        <v>1072897</v>
      </c>
      <c r="C73" s="210">
        <v>311049</v>
      </c>
      <c r="D73" s="210">
        <v>935935</v>
      </c>
      <c r="E73" s="210">
        <v>231067</v>
      </c>
      <c r="F73" s="210">
        <v>233003</v>
      </c>
      <c r="G73" s="211">
        <v>485524</v>
      </c>
      <c r="H73" s="210">
        <v>0</v>
      </c>
      <c r="I73" s="212">
        <f t="shared" si="6"/>
        <v>3269475</v>
      </c>
    </row>
    <row r="74" spans="1:9" ht="14.25" thickTop="1" thickBot="1" x14ac:dyDescent="0.25">
      <c r="A74" s="159">
        <v>41699</v>
      </c>
      <c r="B74" s="209">
        <v>1079880</v>
      </c>
      <c r="C74" s="210">
        <v>312932</v>
      </c>
      <c r="D74" s="210">
        <v>944334</v>
      </c>
      <c r="E74" s="210">
        <v>231554</v>
      </c>
      <c r="F74" s="210">
        <v>234317</v>
      </c>
      <c r="G74" s="211">
        <v>486216</v>
      </c>
      <c r="H74" s="210">
        <v>0</v>
      </c>
      <c r="I74" s="212">
        <f t="shared" si="6"/>
        <v>3289233</v>
      </c>
    </row>
    <row r="75" spans="1:9" ht="14.25" thickTop="1" thickBot="1" x14ac:dyDescent="0.25">
      <c r="A75" s="159">
        <v>41730</v>
      </c>
      <c r="B75" s="209">
        <v>1077738</v>
      </c>
      <c r="C75" s="210">
        <v>313205</v>
      </c>
      <c r="D75" s="210">
        <v>940255</v>
      </c>
      <c r="E75" s="210">
        <v>231601</v>
      </c>
      <c r="F75" s="210">
        <v>234700</v>
      </c>
      <c r="G75" s="211">
        <v>485844</v>
      </c>
      <c r="H75" s="210">
        <v>0</v>
      </c>
      <c r="I75" s="212">
        <f t="shared" si="6"/>
        <v>3283343</v>
      </c>
    </row>
    <row r="76" spans="1:9" ht="14.25" thickTop="1" thickBot="1" x14ac:dyDescent="0.25">
      <c r="A76" s="159">
        <v>41760</v>
      </c>
      <c r="B76" s="209">
        <v>1082423</v>
      </c>
      <c r="C76" s="210">
        <v>313400</v>
      </c>
      <c r="D76" s="210">
        <v>955120</v>
      </c>
      <c r="E76" s="210">
        <v>232134</v>
      </c>
      <c r="F76" s="210">
        <v>234941</v>
      </c>
      <c r="G76" s="211">
        <v>486175</v>
      </c>
      <c r="H76" s="210">
        <v>0</v>
      </c>
      <c r="I76" s="212">
        <f t="shared" si="6"/>
        <v>3304193</v>
      </c>
    </row>
    <row r="77" spans="1:9" ht="14.25" thickTop="1" thickBot="1" x14ac:dyDescent="0.25">
      <c r="A77" s="159">
        <v>41791</v>
      </c>
      <c r="B77" s="209">
        <v>1083077</v>
      </c>
      <c r="C77" s="210">
        <v>313433</v>
      </c>
      <c r="D77" s="210">
        <v>956009</v>
      </c>
      <c r="E77" s="210">
        <v>232179</v>
      </c>
      <c r="F77" s="210">
        <v>234982</v>
      </c>
      <c r="G77" s="211">
        <v>486149</v>
      </c>
      <c r="H77" s="210">
        <v>0</v>
      </c>
      <c r="I77" s="212">
        <f t="shared" ref="I77:I78" si="7">SUM(B77:H77)</f>
        <v>3305829</v>
      </c>
    </row>
    <row r="78" spans="1:9" ht="14.25" thickTop="1" thickBot="1" x14ac:dyDescent="0.25">
      <c r="A78" s="159">
        <v>41821</v>
      </c>
      <c r="B78" s="209">
        <v>1076087</v>
      </c>
      <c r="C78" s="210">
        <v>313899</v>
      </c>
      <c r="D78" s="210">
        <v>958450</v>
      </c>
      <c r="E78" s="210">
        <v>233469</v>
      </c>
      <c r="F78" s="210">
        <v>234656</v>
      </c>
      <c r="G78" s="211">
        <v>488039</v>
      </c>
      <c r="H78" s="210">
        <v>0</v>
      </c>
      <c r="I78" s="212">
        <f t="shared" si="7"/>
        <v>3304600</v>
      </c>
    </row>
    <row r="79" spans="1:9" ht="14.25" thickTop="1" thickBot="1" x14ac:dyDescent="0.25">
      <c r="A79" s="159">
        <v>41852</v>
      </c>
      <c r="B79" s="209">
        <v>1081413</v>
      </c>
      <c r="C79" s="210">
        <v>314223</v>
      </c>
      <c r="D79" s="210">
        <v>959943</v>
      </c>
      <c r="E79" s="210">
        <v>233650</v>
      </c>
      <c r="F79" s="210">
        <v>236248</v>
      </c>
      <c r="G79" s="211">
        <v>488519</v>
      </c>
      <c r="H79" s="210">
        <v>0</v>
      </c>
      <c r="I79" s="212">
        <f t="shared" si="6"/>
        <v>3313996</v>
      </c>
    </row>
    <row r="80" spans="1:9" ht="13.5" thickTop="1" x14ac:dyDescent="0.2">
      <c r="A80" s="91"/>
      <c r="B80" s="92"/>
      <c r="C80" s="92"/>
      <c r="D80" s="92"/>
      <c r="E80" s="92"/>
      <c r="F80" s="92"/>
      <c r="G80" s="92"/>
      <c r="H80" s="93"/>
      <c r="I80" s="94"/>
    </row>
    <row r="81" spans="1:11" ht="13.5" thickBot="1" x14ac:dyDescent="0.25">
      <c r="A81" s="91"/>
      <c r="B81" s="92"/>
      <c r="C81" s="92"/>
      <c r="D81" s="92"/>
      <c r="E81" s="92"/>
      <c r="F81" s="92"/>
      <c r="G81" s="92"/>
      <c r="H81" s="93"/>
      <c r="I81" s="94"/>
    </row>
    <row r="82" spans="1:11" ht="17.25" thickTop="1" thickBot="1" x14ac:dyDescent="0.3">
      <c r="B82" s="321" t="s">
        <v>73</v>
      </c>
      <c r="C82" s="322"/>
      <c r="D82" s="322"/>
      <c r="E82" s="322"/>
      <c r="F82" s="322"/>
      <c r="G82" s="322"/>
      <c r="H82" s="322"/>
    </row>
    <row r="83" spans="1:11" s="85" customFormat="1" ht="26.25" customHeight="1" thickTop="1" thickBot="1" x14ac:dyDescent="0.25">
      <c r="A83" s="82" t="s">
        <v>0</v>
      </c>
      <c r="B83" s="83" t="s">
        <v>65</v>
      </c>
      <c r="C83" s="83" t="s">
        <v>66</v>
      </c>
      <c r="D83" s="83" t="s">
        <v>67</v>
      </c>
      <c r="E83" s="83" t="s">
        <v>68</v>
      </c>
      <c r="F83" s="83" t="s">
        <v>69</v>
      </c>
      <c r="G83" s="83" t="s">
        <v>70</v>
      </c>
      <c r="H83" s="83" t="s">
        <v>83</v>
      </c>
      <c r="I83" s="84" t="s">
        <v>3</v>
      </c>
    </row>
    <row r="84" spans="1:11" ht="14.25" thickTop="1" thickBot="1" x14ac:dyDescent="0.25">
      <c r="A84" s="138">
        <v>2003</v>
      </c>
      <c r="B84" s="199" t="s">
        <v>5</v>
      </c>
      <c r="C84" s="200" t="s">
        <v>5</v>
      </c>
      <c r="D84" s="200" t="s">
        <v>5</v>
      </c>
      <c r="E84" s="200" t="s">
        <v>5</v>
      </c>
      <c r="F84" s="200" t="s">
        <v>5</v>
      </c>
      <c r="G84" s="201" t="s">
        <v>5</v>
      </c>
      <c r="H84" s="151">
        <v>0</v>
      </c>
      <c r="I84" s="212">
        <v>1549046</v>
      </c>
      <c r="K84" s="73"/>
    </row>
    <row r="85" spans="1:11" ht="14.25" thickTop="1" thickBot="1" x14ac:dyDescent="0.25">
      <c r="A85" s="139">
        <v>2004</v>
      </c>
      <c r="B85" s="199" t="s">
        <v>5</v>
      </c>
      <c r="C85" s="200" t="s">
        <v>5</v>
      </c>
      <c r="D85" s="200" t="s">
        <v>5</v>
      </c>
      <c r="E85" s="200" t="s">
        <v>5</v>
      </c>
      <c r="F85" s="200" t="s">
        <v>5</v>
      </c>
      <c r="G85" s="201" t="s">
        <v>5</v>
      </c>
      <c r="H85" s="152">
        <v>0</v>
      </c>
      <c r="I85" s="212">
        <v>1612261</v>
      </c>
      <c r="K85" s="73"/>
    </row>
    <row r="86" spans="1:11" ht="14.25" thickTop="1" thickBot="1" x14ac:dyDescent="0.25">
      <c r="A86" s="139">
        <v>2005</v>
      </c>
      <c r="B86" s="199" t="s">
        <v>5</v>
      </c>
      <c r="C86" s="200" t="s">
        <v>5</v>
      </c>
      <c r="D86" s="200" t="s">
        <v>5</v>
      </c>
      <c r="E86" s="200" t="s">
        <v>5</v>
      </c>
      <c r="F86" s="200" t="s">
        <v>5</v>
      </c>
      <c r="G86" s="201" t="s">
        <v>5</v>
      </c>
      <c r="H86" s="152">
        <v>0</v>
      </c>
      <c r="I86" s="212">
        <v>1701496</v>
      </c>
      <c r="K86" s="73"/>
    </row>
    <row r="87" spans="1:11" ht="14.25" thickTop="1" thickBot="1" x14ac:dyDescent="0.25">
      <c r="A87" s="139">
        <v>2006</v>
      </c>
      <c r="B87" s="199" t="s">
        <v>5</v>
      </c>
      <c r="C87" s="200" t="s">
        <v>5</v>
      </c>
      <c r="D87" s="200" t="s">
        <v>5</v>
      </c>
      <c r="E87" s="200" t="s">
        <v>5</v>
      </c>
      <c r="F87" s="200" t="s">
        <v>5</v>
      </c>
      <c r="G87" s="201" t="s">
        <v>5</v>
      </c>
      <c r="H87" s="148" t="s">
        <v>84</v>
      </c>
      <c r="I87" s="212">
        <v>1775232</v>
      </c>
      <c r="K87" s="73"/>
    </row>
    <row r="88" spans="1:11" ht="14.25" thickTop="1" thickBot="1" x14ac:dyDescent="0.25">
      <c r="A88" s="139">
        <v>2007</v>
      </c>
      <c r="B88" s="199" t="s">
        <v>5</v>
      </c>
      <c r="C88" s="200" t="s">
        <v>5</v>
      </c>
      <c r="D88" s="200" t="s">
        <v>5</v>
      </c>
      <c r="E88" s="200" t="s">
        <v>5</v>
      </c>
      <c r="F88" s="200" t="s">
        <v>5</v>
      </c>
      <c r="G88" s="201" t="s">
        <v>5</v>
      </c>
      <c r="H88" s="148" t="s">
        <v>84</v>
      </c>
      <c r="I88" s="212">
        <v>1823120</v>
      </c>
      <c r="K88" s="55"/>
    </row>
    <row r="89" spans="1:11" ht="14.25" thickTop="1" thickBot="1" x14ac:dyDescent="0.25">
      <c r="A89" s="139">
        <v>2008</v>
      </c>
      <c r="B89" s="199" t="s">
        <v>5</v>
      </c>
      <c r="C89" s="200" t="s">
        <v>5</v>
      </c>
      <c r="D89" s="200" t="s">
        <v>5</v>
      </c>
      <c r="E89" s="200" t="s">
        <v>5</v>
      </c>
      <c r="F89" s="200" t="s">
        <v>5</v>
      </c>
      <c r="G89" s="201" t="s">
        <v>5</v>
      </c>
      <c r="H89" s="148" t="s">
        <v>84</v>
      </c>
      <c r="I89" s="212">
        <v>1909961</v>
      </c>
    </row>
    <row r="90" spans="1:11" ht="14.25" thickTop="1" thickBot="1" x14ac:dyDescent="0.25">
      <c r="A90" s="139">
        <v>2009</v>
      </c>
      <c r="B90" s="199" t="s">
        <v>5</v>
      </c>
      <c r="C90" s="200" t="s">
        <v>5</v>
      </c>
      <c r="D90" s="200" t="s">
        <v>5</v>
      </c>
      <c r="E90" s="200" t="s">
        <v>5</v>
      </c>
      <c r="F90" s="200" t="s">
        <v>5</v>
      </c>
      <c r="G90" s="201" t="s">
        <v>5</v>
      </c>
      <c r="H90" s="148" t="s">
        <v>84</v>
      </c>
      <c r="I90" s="212">
        <v>2011228</v>
      </c>
    </row>
    <row r="91" spans="1:11" ht="14.25" thickTop="1" thickBot="1" x14ac:dyDescent="0.25">
      <c r="A91" s="139">
        <v>2010</v>
      </c>
      <c r="B91" s="141">
        <v>810431</v>
      </c>
      <c r="C91" s="97">
        <v>197536</v>
      </c>
      <c r="D91" s="97">
        <v>516715</v>
      </c>
      <c r="E91" s="97">
        <v>117233</v>
      </c>
      <c r="F91" s="97">
        <v>143356</v>
      </c>
      <c r="G91" s="132">
        <v>300487</v>
      </c>
      <c r="H91" s="149" t="s">
        <v>84</v>
      </c>
      <c r="I91" s="212">
        <f t="shared" ref="I91:I94" si="8">SUM(B91:H91)</f>
        <v>2085758</v>
      </c>
    </row>
    <row r="92" spans="1:11" ht="14.25" thickTop="1" thickBot="1" x14ac:dyDescent="0.25">
      <c r="A92" s="140">
        <v>2011</v>
      </c>
      <c r="B92" s="142">
        <v>817393</v>
      </c>
      <c r="C92" s="111">
        <v>207241</v>
      </c>
      <c r="D92" s="111">
        <v>545270</v>
      </c>
      <c r="E92" s="111">
        <v>137285</v>
      </c>
      <c r="F92" s="111">
        <v>156600</v>
      </c>
      <c r="G92" s="133">
        <v>355950</v>
      </c>
      <c r="H92" s="150" t="s">
        <v>84</v>
      </c>
      <c r="I92" s="212">
        <f t="shared" si="8"/>
        <v>2219739</v>
      </c>
    </row>
    <row r="93" spans="1:11" ht="14.25" thickTop="1" thickBot="1" x14ac:dyDescent="0.25">
      <c r="A93" s="139">
        <v>2012</v>
      </c>
      <c r="B93" s="95">
        <v>842206</v>
      </c>
      <c r="C93" s="97">
        <v>218436</v>
      </c>
      <c r="D93" s="97">
        <v>575432</v>
      </c>
      <c r="E93" s="97">
        <v>140569</v>
      </c>
      <c r="F93" s="97">
        <v>160446</v>
      </c>
      <c r="G93" s="97">
        <v>370041</v>
      </c>
      <c r="H93" s="152">
        <v>0</v>
      </c>
      <c r="I93" s="212">
        <f t="shared" si="8"/>
        <v>2307130</v>
      </c>
    </row>
    <row r="94" spans="1:11" ht="14.25" thickTop="1" thickBot="1" x14ac:dyDescent="0.25">
      <c r="A94" s="227">
        <v>2013</v>
      </c>
      <c r="B94" s="228">
        <v>876284</v>
      </c>
      <c r="C94" s="229">
        <v>228443</v>
      </c>
      <c r="D94" s="229">
        <v>605304</v>
      </c>
      <c r="E94" s="229">
        <v>151101</v>
      </c>
      <c r="F94" s="229">
        <v>170770</v>
      </c>
      <c r="G94" s="230">
        <v>382558</v>
      </c>
      <c r="H94" s="152">
        <v>0</v>
      </c>
      <c r="I94" s="212">
        <f t="shared" si="8"/>
        <v>2414460</v>
      </c>
    </row>
    <row r="95" spans="1:11" ht="14.25" thickTop="1" thickBot="1" x14ac:dyDescent="0.25">
      <c r="A95" s="159">
        <v>41640</v>
      </c>
      <c r="B95" s="209">
        <v>878804</v>
      </c>
      <c r="C95" s="210">
        <v>229129</v>
      </c>
      <c r="D95" s="210">
        <v>605972</v>
      </c>
      <c r="E95" s="210">
        <v>151325</v>
      </c>
      <c r="F95" s="210">
        <v>171257</v>
      </c>
      <c r="G95" s="211">
        <v>382363</v>
      </c>
      <c r="H95" s="152">
        <v>0</v>
      </c>
      <c r="I95" s="212">
        <f t="shared" ref="I95:I102" si="9">SUM(B95:H95)</f>
        <v>2418850</v>
      </c>
    </row>
    <row r="96" spans="1:11" ht="14.25" thickTop="1" thickBot="1" x14ac:dyDescent="0.25">
      <c r="A96" s="159">
        <v>41671</v>
      </c>
      <c r="B96" s="209">
        <v>881612</v>
      </c>
      <c r="C96" s="210">
        <v>229962</v>
      </c>
      <c r="D96" s="210">
        <v>610032</v>
      </c>
      <c r="E96" s="210">
        <v>152077</v>
      </c>
      <c r="F96" s="210">
        <v>172430</v>
      </c>
      <c r="G96" s="211">
        <v>383117</v>
      </c>
      <c r="H96" s="152">
        <v>0</v>
      </c>
      <c r="I96" s="212">
        <f t="shared" si="9"/>
        <v>2429230</v>
      </c>
    </row>
    <row r="97" spans="1:9" ht="14.25" thickTop="1" thickBot="1" x14ac:dyDescent="0.25">
      <c r="A97" s="159">
        <v>41699</v>
      </c>
      <c r="B97" s="209">
        <v>882544</v>
      </c>
      <c r="C97" s="210">
        <v>230172</v>
      </c>
      <c r="D97" s="210">
        <v>614351</v>
      </c>
      <c r="E97" s="210">
        <v>152549</v>
      </c>
      <c r="F97" s="210">
        <v>173062</v>
      </c>
      <c r="G97" s="211">
        <v>383631</v>
      </c>
      <c r="H97" s="152">
        <v>0</v>
      </c>
      <c r="I97" s="212">
        <f t="shared" si="9"/>
        <v>2436309</v>
      </c>
    </row>
    <row r="98" spans="1:9" ht="14.25" thickTop="1" thickBot="1" x14ac:dyDescent="0.25">
      <c r="A98" s="159">
        <v>41730</v>
      </c>
      <c r="B98" s="209">
        <v>877893</v>
      </c>
      <c r="C98" s="210">
        <v>229984</v>
      </c>
      <c r="D98" s="210">
        <v>605015</v>
      </c>
      <c r="E98" s="210">
        <v>152205</v>
      </c>
      <c r="F98" s="210">
        <v>173031</v>
      </c>
      <c r="G98" s="211">
        <v>382821</v>
      </c>
      <c r="H98" s="152">
        <v>0</v>
      </c>
      <c r="I98" s="212">
        <f t="shared" si="9"/>
        <v>2420949</v>
      </c>
    </row>
    <row r="99" spans="1:9" ht="14.25" thickTop="1" thickBot="1" x14ac:dyDescent="0.25">
      <c r="A99" s="159">
        <v>41760</v>
      </c>
      <c r="B99" s="209">
        <v>878047</v>
      </c>
      <c r="C99" s="210">
        <v>229905</v>
      </c>
      <c r="D99" s="210">
        <v>605008</v>
      </c>
      <c r="E99" s="210">
        <v>152294</v>
      </c>
      <c r="F99" s="210">
        <v>173176</v>
      </c>
      <c r="G99" s="211">
        <v>382556</v>
      </c>
      <c r="H99" s="152">
        <v>0</v>
      </c>
      <c r="I99" s="212">
        <f t="shared" si="9"/>
        <v>2420986</v>
      </c>
    </row>
    <row r="100" spans="1:9" ht="14.25" thickTop="1" thickBot="1" x14ac:dyDescent="0.25">
      <c r="A100" s="159">
        <v>41791</v>
      </c>
      <c r="B100" s="209">
        <v>877799</v>
      </c>
      <c r="C100" s="210">
        <v>230235</v>
      </c>
      <c r="D100" s="210">
        <v>605816</v>
      </c>
      <c r="E100" s="210">
        <v>153014</v>
      </c>
      <c r="F100" s="210">
        <v>173366</v>
      </c>
      <c r="G100" s="211">
        <v>382688</v>
      </c>
      <c r="H100" s="152">
        <v>0</v>
      </c>
      <c r="I100" s="212">
        <f t="shared" ref="I100:I101" si="10">SUM(B100:H100)</f>
        <v>2422918</v>
      </c>
    </row>
    <row r="101" spans="1:9" ht="14.25" thickTop="1" thickBot="1" x14ac:dyDescent="0.25">
      <c r="A101" s="159">
        <v>41821</v>
      </c>
      <c r="B101" s="209">
        <v>876495</v>
      </c>
      <c r="C101" s="210">
        <v>228902</v>
      </c>
      <c r="D101" s="210">
        <v>605216</v>
      </c>
      <c r="E101" s="210">
        <v>153234</v>
      </c>
      <c r="F101" s="210">
        <v>172253</v>
      </c>
      <c r="G101" s="211">
        <v>381918</v>
      </c>
      <c r="H101" s="152">
        <v>0</v>
      </c>
      <c r="I101" s="212">
        <f t="shared" si="10"/>
        <v>2418018</v>
      </c>
    </row>
    <row r="102" spans="1:9" ht="14.25" thickTop="1" thickBot="1" x14ac:dyDescent="0.25">
      <c r="A102" s="159">
        <v>41852</v>
      </c>
      <c r="B102" s="209">
        <v>876820</v>
      </c>
      <c r="C102" s="210">
        <v>229294</v>
      </c>
      <c r="D102" s="210">
        <v>607461</v>
      </c>
      <c r="E102" s="210">
        <v>153744</v>
      </c>
      <c r="F102" s="210">
        <v>172315</v>
      </c>
      <c r="G102" s="211">
        <v>382157</v>
      </c>
      <c r="H102" s="152">
        <v>0</v>
      </c>
      <c r="I102" s="212">
        <f t="shared" si="9"/>
        <v>2421791</v>
      </c>
    </row>
    <row r="103" spans="1:9" ht="12" customHeight="1" thickTop="1" x14ac:dyDescent="0.2"/>
    <row r="104" spans="1:9" x14ac:dyDescent="0.2">
      <c r="A104" s="202" t="s">
        <v>48</v>
      </c>
    </row>
    <row r="105" spans="1:9" x14ac:dyDescent="0.2">
      <c r="A105" s="203" t="s">
        <v>51</v>
      </c>
      <c r="D105" s="7"/>
      <c r="G105" s="94"/>
      <c r="H105" s="94"/>
    </row>
    <row r="106" spans="1:9" x14ac:dyDescent="0.2">
      <c r="A106" s="204" t="s">
        <v>74</v>
      </c>
      <c r="B106" s="92"/>
      <c r="C106" s="100"/>
      <c r="D106" s="92"/>
      <c r="E106" s="92"/>
      <c r="F106" s="92"/>
      <c r="G106" s="92"/>
      <c r="H106" s="92"/>
    </row>
    <row r="107" spans="1:9" x14ac:dyDescent="0.2">
      <c r="A107" s="204" t="s">
        <v>77</v>
      </c>
      <c r="B107" s="92"/>
      <c r="C107" s="100"/>
      <c r="D107" s="92"/>
      <c r="E107" s="92"/>
      <c r="F107" s="92"/>
      <c r="G107" s="92"/>
      <c r="H107" s="92"/>
    </row>
    <row r="108" spans="1:9" x14ac:dyDescent="0.2">
      <c r="A108" s="204" t="s">
        <v>85</v>
      </c>
      <c r="B108" s="92"/>
      <c r="C108" s="100"/>
      <c r="D108" s="92"/>
      <c r="E108" s="92"/>
      <c r="F108" s="92"/>
      <c r="G108" s="92"/>
      <c r="H108" s="92"/>
    </row>
    <row r="109" spans="1:9" x14ac:dyDescent="0.2">
      <c r="A109" s="203"/>
      <c r="H109" s="101"/>
    </row>
    <row r="110" spans="1:9" x14ac:dyDescent="0.2">
      <c r="A110" s="121"/>
    </row>
    <row r="111" spans="1:9" x14ac:dyDescent="0.2">
      <c r="A111" s="121"/>
    </row>
    <row r="118" spans="1:10" x14ac:dyDescent="0.2">
      <c r="A118" s="102"/>
      <c r="B118" s="102"/>
      <c r="C118" s="102"/>
      <c r="D118" s="102"/>
      <c r="E118" s="102"/>
      <c r="F118" s="102"/>
      <c r="G118" s="102"/>
      <c r="H118" s="102"/>
    </row>
    <row r="119" spans="1:10" x14ac:dyDescent="0.2">
      <c r="A119" s="102"/>
      <c r="B119" s="102"/>
      <c r="C119" s="102"/>
      <c r="D119" s="102"/>
      <c r="E119" s="102"/>
      <c r="F119" s="102"/>
      <c r="G119" s="102"/>
      <c r="H119" s="102"/>
    </row>
    <row r="120" spans="1:10" x14ac:dyDescent="0.2">
      <c r="A120" s="102"/>
      <c r="B120" s="102"/>
      <c r="C120" s="102"/>
      <c r="D120" s="102"/>
      <c r="E120" s="102"/>
      <c r="F120" s="102"/>
      <c r="G120" s="102"/>
      <c r="H120" s="102"/>
    </row>
    <row r="121" spans="1:10" x14ac:dyDescent="0.2">
      <c r="A121" s="102"/>
      <c r="B121" s="102"/>
      <c r="C121" s="102"/>
      <c r="D121" s="102"/>
      <c r="E121" s="102"/>
      <c r="F121" s="102"/>
      <c r="G121" s="102"/>
      <c r="H121" s="102"/>
      <c r="J121" s="102"/>
    </row>
    <row r="122" spans="1:10" x14ac:dyDescent="0.2">
      <c r="A122" s="102"/>
      <c r="B122" s="102"/>
      <c r="C122" s="102"/>
      <c r="D122" s="102"/>
      <c r="E122" s="102"/>
      <c r="F122" s="102"/>
      <c r="G122" s="102"/>
      <c r="H122" s="102"/>
      <c r="I122" s="102"/>
      <c r="J122" s="102"/>
    </row>
    <row r="123" spans="1:10" x14ac:dyDescent="0.2">
      <c r="A123" s="102"/>
      <c r="B123" s="102"/>
      <c r="C123" s="102"/>
      <c r="D123" s="102"/>
      <c r="E123" s="102"/>
      <c r="F123" s="102"/>
      <c r="G123" s="102"/>
      <c r="H123" s="102"/>
      <c r="I123" s="102"/>
      <c r="J123" s="102"/>
    </row>
    <row r="124" spans="1:10" x14ac:dyDescent="0.2">
      <c r="A124" s="102"/>
      <c r="B124" s="102"/>
      <c r="C124" s="102"/>
      <c r="D124" s="102"/>
      <c r="E124" s="102"/>
      <c r="F124" s="102"/>
      <c r="G124" s="102"/>
      <c r="H124" s="102"/>
      <c r="I124" s="102"/>
      <c r="J124" s="102"/>
    </row>
    <row r="125" spans="1:10" s="103" customFormat="1" x14ac:dyDescent="0.2">
      <c r="A125" s="102"/>
      <c r="B125" s="102"/>
      <c r="C125" s="102"/>
      <c r="D125" s="102"/>
      <c r="E125" s="102"/>
      <c r="F125" s="102"/>
      <c r="G125" s="102"/>
      <c r="H125" s="102"/>
      <c r="I125" s="102"/>
      <c r="J125" s="102"/>
    </row>
    <row r="126" spans="1:10" s="103" customFormat="1" ht="26.25" customHeight="1" x14ac:dyDescent="0.25">
      <c r="A126" s="102"/>
      <c r="B126" s="319"/>
      <c r="C126" s="319"/>
      <c r="D126" s="319"/>
      <c r="E126" s="319"/>
      <c r="F126" s="319"/>
      <c r="G126" s="319"/>
      <c r="H126" s="112"/>
      <c r="I126" s="102"/>
      <c r="J126" s="102"/>
    </row>
    <row r="127" spans="1:10" s="103" customFormat="1" x14ac:dyDescent="0.2">
      <c r="A127" s="113"/>
      <c r="B127" s="113"/>
      <c r="C127" s="113"/>
      <c r="D127" s="114"/>
      <c r="E127" s="114"/>
      <c r="F127" s="114"/>
      <c r="G127" s="113"/>
      <c r="H127" s="114"/>
      <c r="I127" s="102"/>
      <c r="J127" s="102"/>
    </row>
    <row r="128" spans="1:10" s="103" customFormat="1" x14ac:dyDescent="0.2">
      <c r="A128" s="115"/>
      <c r="B128" s="106"/>
      <c r="C128" s="106"/>
      <c r="D128" s="106"/>
      <c r="E128" s="107"/>
      <c r="F128" s="107"/>
      <c r="G128" s="107"/>
      <c r="H128" s="106"/>
      <c r="I128" s="106"/>
      <c r="J128" s="102"/>
    </row>
    <row r="129" spans="1:10" s="103" customFormat="1" x14ac:dyDescent="0.2">
      <c r="A129" s="115"/>
      <c r="B129" s="105"/>
      <c r="C129" s="106"/>
      <c r="D129" s="105"/>
      <c r="E129" s="105"/>
      <c r="F129" s="107"/>
      <c r="G129" s="107"/>
      <c r="H129" s="106"/>
      <c r="I129" s="106"/>
      <c r="J129" s="102"/>
    </row>
    <row r="130" spans="1:10" s="103" customFormat="1" x14ac:dyDescent="0.2">
      <c r="A130" s="115"/>
      <c r="B130" s="105"/>
      <c r="C130" s="105"/>
      <c r="D130" s="105"/>
      <c r="E130" s="105"/>
      <c r="F130" s="107"/>
      <c r="G130" s="107"/>
      <c r="H130" s="106"/>
      <c r="I130" s="106"/>
      <c r="J130" s="102"/>
    </row>
    <row r="131" spans="1:10" s="103" customFormat="1" x14ac:dyDescent="0.2">
      <c r="A131" s="115"/>
      <c r="B131" s="105"/>
      <c r="C131" s="105"/>
      <c r="D131" s="105"/>
      <c r="E131" s="105"/>
      <c r="F131" s="105"/>
      <c r="G131" s="105"/>
      <c r="H131" s="106"/>
      <c r="I131" s="106"/>
      <c r="J131" s="102"/>
    </row>
    <row r="132" spans="1:10" s="103" customFormat="1" x14ac:dyDescent="0.2">
      <c r="A132" s="115"/>
      <c r="B132" s="105"/>
      <c r="C132" s="105"/>
      <c r="D132" s="105"/>
      <c r="E132" s="105"/>
      <c r="F132" s="105"/>
      <c r="G132" s="105"/>
      <c r="H132" s="106"/>
      <c r="I132" s="106"/>
      <c r="J132" s="102"/>
    </row>
    <row r="133" spans="1:10" s="103" customFormat="1" x14ac:dyDescent="0.2">
      <c r="A133" s="115"/>
      <c r="B133" s="105"/>
      <c r="C133" s="106"/>
      <c r="D133" s="105"/>
      <c r="E133" s="105"/>
      <c r="F133" s="105"/>
      <c r="G133" s="105"/>
      <c r="H133" s="106"/>
      <c r="I133" s="106"/>
      <c r="J133" s="102"/>
    </row>
    <row r="134" spans="1:10" s="103" customFormat="1" x14ac:dyDescent="0.2">
      <c r="A134" s="115"/>
      <c r="B134" s="320"/>
      <c r="C134" s="320"/>
      <c r="D134" s="105"/>
      <c r="E134" s="105"/>
      <c r="F134" s="105"/>
      <c r="G134" s="105"/>
      <c r="H134" s="106"/>
      <c r="I134" s="106"/>
      <c r="J134" s="102"/>
    </row>
    <row r="135" spans="1:10" s="103" customFormat="1" x14ac:dyDescent="0.2">
      <c r="A135" s="104"/>
      <c r="B135" s="320"/>
      <c r="C135" s="320"/>
      <c r="D135" s="105"/>
      <c r="E135" s="105"/>
      <c r="F135" s="105"/>
      <c r="G135" s="105"/>
      <c r="H135" s="106"/>
      <c r="I135" s="106"/>
      <c r="J135" s="102"/>
    </row>
    <row r="136" spans="1:10" s="103" customFormat="1" x14ac:dyDescent="0.2">
      <c r="A136" s="104"/>
      <c r="B136" s="320"/>
      <c r="C136" s="320"/>
      <c r="D136" s="105"/>
      <c r="E136" s="105"/>
      <c r="F136" s="105"/>
      <c r="G136" s="105"/>
      <c r="H136" s="106"/>
      <c r="I136" s="106"/>
      <c r="J136" s="102"/>
    </row>
    <row r="137" spans="1:10" s="103" customFormat="1" x14ac:dyDescent="0.2">
      <c r="A137" s="104"/>
      <c r="B137" s="320"/>
      <c r="C137" s="320"/>
      <c r="D137" s="105"/>
      <c r="E137" s="105"/>
      <c r="F137" s="105"/>
      <c r="G137" s="105"/>
      <c r="H137" s="106"/>
      <c r="I137" s="106"/>
      <c r="J137" s="102"/>
    </row>
    <row r="138" spans="1:10" s="103" customFormat="1" x14ac:dyDescent="0.2">
      <c r="A138" s="104"/>
      <c r="B138" s="105"/>
      <c r="C138" s="105"/>
      <c r="D138" s="105"/>
      <c r="E138" s="105"/>
      <c r="F138" s="105"/>
      <c r="G138" s="105"/>
      <c r="H138" s="106"/>
      <c r="I138" s="106"/>
      <c r="J138" s="102"/>
    </row>
    <row r="139" spans="1:10" s="103" customFormat="1" x14ac:dyDescent="0.2">
      <c r="A139" s="104"/>
      <c r="B139" s="105"/>
      <c r="C139" s="105"/>
      <c r="D139" s="105"/>
      <c r="E139" s="105"/>
      <c r="F139" s="105"/>
      <c r="G139" s="105"/>
      <c r="H139" s="106"/>
      <c r="I139" s="106"/>
      <c r="J139" s="102"/>
    </row>
    <row r="140" spans="1:10" s="103" customFormat="1" x14ac:dyDescent="0.2">
      <c r="A140" s="104"/>
      <c r="B140" s="105"/>
      <c r="C140" s="105"/>
      <c r="D140" s="105"/>
      <c r="E140" s="105"/>
      <c r="F140" s="105"/>
      <c r="G140" s="105"/>
      <c r="H140" s="106"/>
      <c r="I140" s="106"/>
      <c r="J140" s="102"/>
    </row>
    <row r="141" spans="1:10" s="103" customFormat="1" x14ac:dyDescent="0.2">
      <c r="A141" s="104"/>
      <c r="B141" s="105"/>
      <c r="C141" s="105"/>
      <c r="D141" s="105"/>
      <c r="E141" s="105"/>
      <c r="F141" s="105"/>
      <c r="G141" s="105"/>
      <c r="H141" s="106"/>
      <c r="I141" s="102"/>
      <c r="J141" s="102"/>
    </row>
    <row r="142" spans="1:10" x14ac:dyDescent="0.2">
      <c r="A142" s="104"/>
      <c r="B142" s="320"/>
      <c r="C142" s="320"/>
      <c r="D142" s="105"/>
      <c r="E142" s="105"/>
      <c r="F142" s="105"/>
      <c r="G142" s="105"/>
      <c r="H142" s="106"/>
      <c r="I142" s="102"/>
    </row>
    <row r="143" spans="1:10" x14ac:dyDescent="0.2">
      <c r="A143" s="104"/>
      <c r="B143" s="320"/>
      <c r="C143" s="320"/>
      <c r="D143" s="105"/>
      <c r="E143" s="105"/>
      <c r="F143" s="105"/>
      <c r="G143" s="105"/>
      <c r="H143" s="106"/>
    </row>
    <row r="144" spans="1:10" x14ac:dyDescent="0.2">
      <c r="A144" s="104"/>
      <c r="B144" s="320"/>
      <c r="C144" s="320"/>
      <c r="D144" s="105"/>
      <c r="E144" s="105"/>
      <c r="F144" s="105"/>
      <c r="G144" s="105"/>
      <c r="H144" s="106"/>
      <c r="I144" s="102"/>
    </row>
    <row r="145" spans="1:9" x14ac:dyDescent="0.2">
      <c r="A145" s="104"/>
      <c r="B145" s="320"/>
      <c r="C145" s="320"/>
      <c r="D145" s="105"/>
      <c r="E145" s="105"/>
      <c r="F145" s="105"/>
      <c r="G145" s="105"/>
      <c r="H145" s="106"/>
      <c r="I145" s="102"/>
    </row>
    <row r="146" spans="1:9" x14ac:dyDescent="0.2">
      <c r="A146" s="104"/>
      <c r="B146" s="320"/>
      <c r="C146" s="320"/>
      <c r="D146" s="105"/>
      <c r="E146" s="105"/>
      <c r="F146" s="105"/>
      <c r="G146" s="105"/>
      <c r="H146" s="106"/>
      <c r="I146" s="102"/>
    </row>
    <row r="147" spans="1:9" x14ac:dyDescent="0.2">
      <c r="A147" s="102"/>
      <c r="B147" s="108"/>
      <c r="C147" s="108"/>
      <c r="D147" s="108"/>
      <c r="E147" s="108"/>
      <c r="F147" s="108"/>
      <c r="G147" s="108"/>
      <c r="H147" s="102"/>
      <c r="I147" s="102"/>
    </row>
    <row r="148" spans="1:9" x14ac:dyDescent="0.2">
      <c r="A148" s="102"/>
      <c r="B148" s="102"/>
      <c r="C148" s="102"/>
      <c r="D148" s="108"/>
      <c r="E148" s="108"/>
      <c r="F148" s="108"/>
      <c r="G148" s="108"/>
      <c r="H148" s="108"/>
      <c r="I148" s="102"/>
    </row>
    <row r="149" spans="1:9" x14ac:dyDescent="0.2">
      <c r="A149" s="102"/>
      <c r="B149" s="108"/>
      <c r="C149" s="108"/>
      <c r="D149" s="108"/>
      <c r="E149" s="108"/>
      <c r="F149" s="108"/>
      <c r="G149" s="108"/>
      <c r="H149" s="108"/>
      <c r="I149" s="102"/>
    </row>
    <row r="150" spans="1:9" x14ac:dyDescent="0.2">
      <c r="A150" s="102"/>
      <c r="B150" s="323"/>
      <c r="C150" s="323"/>
      <c r="D150" s="108"/>
      <c r="E150" s="108"/>
      <c r="F150" s="108"/>
      <c r="G150" s="108"/>
      <c r="H150" s="108"/>
      <c r="I150" s="102"/>
    </row>
    <row r="151" spans="1:9" x14ac:dyDescent="0.2">
      <c r="A151" s="102"/>
      <c r="B151" s="108"/>
      <c r="C151" s="108"/>
      <c r="D151" s="108"/>
      <c r="E151" s="108"/>
      <c r="F151" s="108"/>
      <c r="G151" s="108"/>
      <c r="H151" s="108"/>
      <c r="I151" s="102"/>
    </row>
    <row r="152" spans="1:9" x14ac:dyDescent="0.2">
      <c r="A152" s="102"/>
      <c r="B152" s="108"/>
      <c r="C152" s="108"/>
      <c r="D152" s="105"/>
      <c r="E152" s="105"/>
      <c r="F152" s="105"/>
      <c r="G152" s="105"/>
      <c r="H152" s="108"/>
      <c r="I152" s="102"/>
    </row>
    <row r="153" spans="1:9" x14ac:dyDescent="0.2">
      <c r="A153" s="102"/>
      <c r="B153" s="108"/>
      <c r="C153" s="108"/>
      <c r="D153" s="105"/>
      <c r="E153" s="105"/>
      <c r="F153" s="105"/>
      <c r="G153" s="105"/>
      <c r="H153" s="108"/>
      <c r="I153" s="102"/>
    </row>
    <row r="154" spans="1:9" x14ac:dyDescent="0.2">
      <c r="B154" s="108"/>
      <c r="C154" s="108"/>
      <c r="D154" s="105"/>
      <c r="E154" s="108"/>
      <c r="F154" s="108"/>
      <c r="G154" s="108"/>
      <c r="H154" s="108"/>
      <c r="I154" s="102"/>
    </row>
    <row r="155" spans="1:9" x14ac:dyDescent="0.2">
      <c r="B155" s="105"/>
      <c r="C155" s="105"/>
      <c r="D155" s="105"/>
      <c r="E155" s="105"/>
      <c r="F155" s="105"/>
      <c r="G155" s="105"/>
      <c r="H155" s="102"/>
    </row>
    <row r="156" spans="1:9" x14ac:dyDescent="0.2">
      <c r="B156" s="105"/>
      <c r="C156" s="105"/>
      <c r="D156" s="105"/>
      <c r="E156" s="105"/>
      <c r="F156" s="105"/>
      <c r="G156" s="105"/>
      <c r="H156" s="102"/>
    </row>
    <row r="157" spans="1:9" x14ac:dyDescent="0.2">
      <c r="B157" s="105"/>
      <c r="C157" s="105"/>
      <c r="D157" s="105"/>
      <c r="E157" s="105"/>
      <c r="F157" s="105"/>
      <c r="G157" s="105"/>
      <c r="H157" s="102"/>
    </row>
    <row r="158" spans="1:9" x14ac:dyDescent="0.2">
      <c r="B158" s="105"/>
      <c r="C158" s="105"/>
      <c r="D158" s="105"/>
      <c r="E158" s="105"/>
      <c r="F158" s="105"/>
      <c r="G158" s="105"/>
      <c r="H158" s="102"/>
    </row>
    <row r="159" spans="1:9" x14ac:dyDescent="0.2">
      <c r="B159" s="105"/>
      <c r="C159" s="105"/>
      <c r="D159" s="105"/>
      <c r="E159" s="105"/>
      <c r="F159" s="105"/>
      <c r="G159" s="105"/>
    </row>
    <row r="160" spans="1:9" x14ac:dyDescent="0.2">
      <c r="B160" s="105"/>
      <c r="C160" s="105"/>
      <c r="D160" s="105"/>
      <c r="E160" s="105"/>
      <c r="F160" s="105"/>
      <c r="G160" s="105"/>
    </row>
    <row r="161" spans="2:7" x14ac:dyDescent="0.2">
      <c r="B161" s="105"/>
      <c r="C161" s="105"/>
      <c r="D161" s="105"/>
      <c r="E161" s="105"/>
      <c r="F161" s="105"/>
      <c r="G161" s="105"/>
    </row>
    <row r="162" spans="2:7" x14ac:dyDescent="0.2">
      <c r="B162" s="105"/>
      <c r="C162" s="105"/>
      <c r="D162" s="105"/>
      <c r="E162" s="105"/>
      <c r="F162" s="105"/>
      <c r="G162" s="105"/>
    </row>
    <row r="163" spans="2:7" x14ac:dyDescent="0.2">
      <c r="B163" s="105"/>
      <c r="C163" s="105"/>
      <c r="D163" s="105"/>
      <c r="E163" s="105"/>
      <c r="F163" s="105"/>
      <c r="G163" s="105"/>
    </row>
    <row r="164" spans="2:7" x14ac:dyDescent="0.2">
      <c r="B164" s="108"/>
      <c r="C164" s="108"/>
      <c r="D164" s="108"/>
      <c r="E164" s="108"/>
      <c r="F164" s="108"/>
      <c r="G164" s="108"/>
    </row>
    <row r="165" spans="2:7" x14ac:dyDescent="0.2">
      <c r="B165" s="108"/>
      <c r="C165" s="108"/>
      <c r="D165" s="108"/>
      <c r="E165" s="108"/>
      <c r="F165" s="108"/>
      <c r="G165" s="108"/>
    </row>
    <row r="166" spans="2:7" x14ac:dyDescent="0.2">
      <c r="B166" s="108"/>
      <c r="C166" s="108"/>
      <c r="D166" s="108"/>
      <c r="E166" s="108"/>
      <c r="F166" s="108"/>
      <c r="G166" s="108"/>
    </row>
    <row r="167" spans="2:7" x14ac:dyDescent="0.2">
      <c r="B167" s="108"/>
      <c r="C167" s="108"/>
      <c r="D167" s="108"/>
      <c r="E167" s="108"/>
      <c r="F167" s="108"/>
      <c r="G167" s="108"/>
    </row>
  </sheetData>
  <sheetProtection algorithmName="SHA-512" hashValue="2UBeWQz/CR6xaibOiKkg2DiRWCPAABEo5VtmUSZAFOWfWabCYaB/HmbapssANQlHSXFLBEcesQNDl5DqyWMxOw==" saltValue="4Y60NZOs/djl3FvYtVrk0A==" spinCount="100000" sheet="1" objects="1" scenarios="1"/>
  <mergeCells count="15">
    <mergeCell ref="B144:C144"/>
    <mergeCell ref="B145:C145"/>
    <mergeCell ref="B146:C146"/>
    <mergeCell ref="B150:C150"/>
    <mergeCell ref="B136:C136"/>
    <mergeCell ref="B137:C137"/>
    <mergeCell ref="B142:C142"/>
    <mergeCell ref="B143:C143"/>
    <mergeCell ref="B126:G126"/>
    <mergeCell ref="B134:C134"/>
    <mergeCell ref="B135:C135"/>
    <mergeCell ref="B12:H12"/>
    <mergeCell ref="B35:H35"/>
    <mergeCell ref="B59:H59"/>
    <mergeCell ref="B82:H82"/>
  </mergeCells>
  <phoneticPr fontId="11" type="noConversion"/>
  <pageMargins left="0.75" right="0.75" top="1" bottom="1" header="0" footer="0"/>
  <pageSetup orientation="portrait" r:id="rId1"/>
  <headerFooter alignWithMargins="0"/>
  <ignoredErrors>
    <ignoredError sqref="I102 I32 I55 I79 I14:I24 I37:I47 I70:I71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1"/>
  <sheetViews>
    <sheetView zoomScaleNormal="100" workbookViewId="0">
      <selection activeCell="M1" sqref="M1"/>
    </sheetView>
  </sheetViews>
  <sheetFormatPr baseColWidth="10" defaultRowHeight="12.75" x14ac:dyDescent="0.2"/>
  <cols>
    <col min="1" max="1" width="11.42578125" style="234"/>
    <col min="2" max="3" width="12.42578125" style="234" customWidth="1"/>
    <col min="4" max="11" width="13" style="234" customWidth="1"/>
    <col min="12" max="13" width="12.42578125" style="234" customWidth="1"/>
    <col min="14" max="14" width="11" style="234" customWidth="1"/>
    <col min="15" max="16384" width="11.42578125" style="234"/>
  </cols>
  <sheetData>
    <row r="1" spans="2:14" x14ac:dyDescent="0.2"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76"/>
    </row>
    <row r="2" spans="2:14" ht="18" x14ac:dyDescent="0.25">
      <c r="B2" s="168" t="s">
        <v>91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76"/>
    </row>
    <row r="3" spans="2:14" ht="14.25" x14ac:dyDescent="0.2">
      <c r="B3" s="235" t="s">
        <v>95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76"/>
    </row>
    <row r="4" spans="2:14" ht="14.25" x14ac:dyDescent="0.2">
      <c r="B4" s="236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76"/>
    </row>
    <row r="5" spans="2:14" ht="14.25" x14ac:dyDescent="0.2">
      <c r="B5" s="236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76"/>
    </row>
    <row r="6" spans="2:14" ht="14.25" x14ac:dyDescent="0.2">
      <c r="B6" s="236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76"/>
    </row>
    <row r="7" spans="2:14" ht="14.25" x14ac:dyDescent="0.2">
      <c r="B7" s="236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76"/>
    </row>
    <row r="8" spans="2:14" x14ac:dyDescent="0.2">
      <c r="B8" s="277" t="s">
        <v>106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76"/>
    </row>
    <row r="9" spans="2:14" x14ac:dyDescent="0.2">
      <c r="B9" s="237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76"/>
    </row>
    <row r="10" spans="2:14" x14ac:dyDescent="0.2"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76"/>
    </row>
    <row r="11" spans="2:14" x14ac:dyDescent="0.2">
      <c r="B11" s="238"/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76"/>
    </row>
    <row r="12" spans="2:14" ht="15.75" customHeight="1" thickBot="1" x14ac:dyDescent="0.25">
      <c r="B12" s="239"/>
      <c r="N12" s="240"/>
    </row>
    <row r="13" spans="2:14" ht="18.75" thickBot="1" x14ac:dyDescent="0.25">
      <c r="F13" s="324" t="s">
        <v>20</v>
      </c>
      <c r="G13" s="325"/>
      <c r="H13" s="325"/>
      <c r="I13" s="326"/>
      <c r="N13" s="240"/>
    </row>
    <row r="14" spans="2:14" x14ac:dyDescent="0.2">
      <c r="F14" s="241" t="s">
        <v>14</v>
      </c>
      <c r="G14" s="242" t="s">
        <v>60</v>
      </c>
      <c r="H14" s="242" t="s">
        <v>23</v>
      </c>
      <c r="I14" s="243" t="s">
        <v>19</v>
      </c>
    </row>
    <row r="15" spans="2:14" x14ac:dyDescent="0.2">
      <c r="F15" s="244" t="s">
        <v>15</v>
      </c>
      <c r="G15" s="245">
        <v>211</v>
      </c>
      <c r="H15" s="245">
        <v>0</v>
      </c>
      <c r="I15" s="246">
        <f>SUM(G15:G15)</f>
        <v>211</v>
      </c>
    </row>
    <row r="16" spans="2:14" x14ac:dyDescent="0.2">
      <c r="F16" s="244" t="s">
        <v>16</v>
      </c>
      <c r="G16" s="245">
        <v>237</v>
      </c>
      <c r="H16" s="245">
        <v>0</v>
      </c>
      <c r="I16" s="246">
        <f>SUM(G16:G16)</f>
        <v>237</v>
      </c>
    </row>
    <row r="17" spans="6:9" x14ac:dyDescent="0.2">
      <c r="F17" s="244" t="s">
        <v>17</v>
      </c>
      <c r="G17" s="245">
        <v>247</v>
      </c>
      <c r="H17" s="245">
        <v>0</v>
      </c>
      <c r="I17" s="246">
        <f>SUM(G17:G17)</f>
        <v>247</v>
      </c>
    </row>
    <row r="18" spans="6:9" x14ac:dyDescent="0.2">
      <c r="F18" s="244" t="s">
        <v>18</v>
      </c>
      <c r="G18" s="245">
        <v>276</v>
      </c>
      <c r="H18" s="245">
        <v>0</v>
      </c>
      <c r="I18" s="246">
        <f>SUM(G18:G18)</f>
        <v>276</v>
      </c>
    </row>
    <row r="19" spans="6:9" x14ac:dyDescent="0.2">
      <c r="F19" s="244" t="s">
        <v>57</v>
      </c>
      <c r="G19" s="247">
        <v>224</v>
      </c>
      <c r="H19" s="247">
        <v>1</v>
      </c>
      <c r="I19" s="246">
        <f>SUM(G19:G19)</f>
        <v>224</v>
      </c>
    </row>
    <row r="20" spans="6:9" x14ac:dyDescent="0.2">
      <c r="F20" s="248" t="s">
        <v>62</v>
      </c>
      <c r="G20" s="249">
        <v>212</v>
      </c>
      <c r="H20" s="249">
        <v>1</v>
      </c>
      <c r="I20" s="246">
        <f t="shared" ref="I20:I26" si="0">SUM(G20:H20)</f>
        <v>213</v>
      </c>
    </row>
    <row r="21" spans="6:9" x14ac:dyDescent="0.2">
      <c r="F21" s="248" t="s">
        <v>82</v>
      </c>
      <c r="G21" s="249">
        <v>218</v>
      </c>
      <c r="H21" s="249">
        <v>3</v>
      </c>
      <c r="I21" s="246">
        <f t="shared" si="0"/>
        <v>221</v>
      </c>
    </row>
    <row r="22" spans="6:9" x14ac:dyDescent="0.2">
      <c r="F22" s="248" t="s">
        <v>88</v>
      </c>
      <c r="G22" s="249">
        <v>249</v>
      </c>
      <c r="H22" s="249">
        <v>3</v>
      </c>
      <c r="I22" s="246">
        <f t="shared" si="0"/>
        <v>252</v>
      </c>
    </row>
    <row r="23" spans="6:9" x14ac:dyDescent="0.2">
      <c r="F23" s="248" t="s">
        <v>101</v>
      </c>
      <c r="G23" s="249">
        <v>275</v>
      </c>
      <c r="H23" s="249">
        <v>3</v>
      </c>
      <c r="I23" s="246">
        <f t="shared" si="0"/>
        <v>278</v>
      </c>
    </row>
    <row r="24" spans="6:9" x14ac:dyDescent="0.2">
      <c r="F24" s="248">
        <v>41852</v>
      </c>
      <c r="G24" s="249">
        <v>305</v>
      </c>
      <c r="H24" s="249">
        <v>3</v>
      </c>
      <c r="I24" s="246">
        <f t="shared" si="0"/>
        <v>308</v>
      </c>
    </row>
    <row r="25" spans="6:9" x14ac:dyDescent="0.2">
      <c r="F25" s="248">
        <v>41821</v>
      </c>
      <c r="G25" s="249">
        <v>302</v>
      </c>
      <c r="H25" s="249">
        <v>3</v>
      </c>
      <c r="I25" s="246">
        <f t="shared" si="0"/>
        <v>305</v>
      </c>
    </row>
    <row r="26" spans="6:9" x14ac:dyDescent="0.2">
      <c r="F26" s="248">
        <v>41791</v>
      </c>
      <c r="G26" s="249">
        <v>302</v>
      </c>
      <c r="H26" s="249">
        <v>3</v>
      </c>
      <c r="I26" s="246">
        <f t="shared" si="0"/>
        <v>305</v>
      </c>
    </row>
    <row r="27" spans="6:9" x14ac:dyDescent="0.2">
      <c r="F27" s="248">
        <v>41760</v>
      </c>
      <c r="G27" s="249">
        <v>299</v>
      </c>
      <c r="H27" s="249">
        <v>3</v>
      </c>
      <c r="I27" s="246">
        <f>+G27+H27</f>
        <v>302</v>
      </c>
    </row>
    <row r="28" spans="6:9" x14ac:dyDescent="0.2">
      <c r="F28" s="248">
        <v>41730</v>
      </c>
      <c r="G28" s="249">
        <v>299</v>
      </c>
      <c r="H28" s="249">
        <v>3</v>
      </c>
      <c r="I28" s="246">
        <f>+G28+H28</f>
        <v>302</v>
      </c>
    </row>
    <row r="29" spans="6:9" x14ac:dyDescent="0.2">
      <c r="F29" s="248">
        <v>41699</v>
      </c>
      <c r="G29" s="249">
        <v>299</v>
      </c>
      <c r="H29" s="249">
        <v>3</v>
      </c>
      <c r="I29" s="246">
        <f>+G29+H29</f>
        <v>302</v>
      </c>
    </row>
    <row r="30" spans="6:9" x14ac:dyDescent="0.2">
      <c r="F30" s="248">
        <v>41671</v>
      </c>
      <c r="G30" s="249">
        <v>275</v>
      </c>
      <c r="H30" s="249">
        <v>3</v>
      </c>
      <c r="I30" s="246">
        <f>+G30+H30</f>
        <v>278</v>
      </c>
    </row>
    <row r="31" spans="6:9" ht="13.5" thickBot="1" x14ac:dyDescent="0.25">
      <c r="F31" s="250">
        <v>41640</v>
      </c>
      <c r="G31" s="251">
        <v>275</v>
      </c>
      <c r="H31" s="251">
        <v>3</v>
      </c>
      <c r="I31" s="252">
        <f>+G31+H31</f>
        <v>278</v>
      </c>
    </row>
    <row r="32" spans="6:9" ht="13.5" thickBot="1" x14ac:dyDescent="0.25"/>
    <row r="33" spans="3:12" ht="18.75" thickBot="1" x14ac:dyDescent="0.3">
      <c r="C33" s="327" t="s">
        <v>21</v>
      </c>
      <c r="D33" s="328"/>
      <c r="E33" s="328"/>
      <c r="F33" s="328"/>
      <c r="G33" s="328"/>
      <c r="H33" s="328"/>
      <c r="I33" s="328"/>
      <c r="J33" s="328"/>
      <c r="K33" s="328"/>
      <c r="L33" s="329"/>
    </row>
    <row r="34" spans="3:12" ht="38.25" x14ac:dyDescent="0.2">
      <c r="C34" s="241" t="s">
        <v>14</v>
      </c>
      <c r="D34" s="242" t="s">
        <v>60</v>
      </c>
      <c r="E34" s="242" t="s">
        <v>58</v>
      </c>
      <c r="F34" s="242" t="s">
        <v>22</v>
      </c>
      <c r="G34" s="242" t="s">
        <v>23</v>
      </c>
      <c r="H34" s="253" t="s">
        <v>102</v>
      </c>
      <c r="I34" s="253" t="s">
        <v>103</v>
      </c>
      <c r="J34" s="242" t="s">
        <v>1</v>
      </c>
      <c r="K34" s="254" t="s">
        <v>2</v>
      </c>
      <c r="L34" s="243" t="s">
        <v>24</v>
      </c>
    </row>
    <row r="35" spans="3:12" x14ac:dyDescent="0.2">
      <c r="C35" s="255" t="s">
        <v>15</v>
      </c>
      <c r="D35" s="256">
        <v>1162</v>
      </c>
      <c r="E35" s="256">
        <v>0</v>
      </c>
      <c r="F35" s="257">
        <v>0</v>
      </c>
      <c r="G35" s="257">
        <v>0</v>
      </c>
      <c r="H35" s="257">
        <v>0</v>
      </c>
      <c r="I35" s="257">
        <v>0</v>
      </c>
      <c r="J35" s="257">
        <v>3</v>
      </c>
      <c r="K35" s="258">
        <v>9</v>
      </c>
      <c r="L35" s="259">
        <f t="shared" ref="L35:L46" si="1">SUM(D35:K35)</f>
        <v>1174</v>
      </c>
    </row>
    <row r="36" spans="3:12" x14ac:dyDescent="0.2">
      <c r="C36" s="255" t="s">
        <v>16</v>
      </c>
      <c r="D36" s="256">
        <v>1382</v>
      </c>
      <c r="E36" s="256">
        <v>0</v>
      </c>
      <c r="F36" s="257">
        <v>0</v>
      </c>
      <c r="G36" s="257">
        <v>0</v>
      </c>
      <c r="H36" s="257">
        <v>0</v>
      </c>
      <c r="I36" s="257">
        <v>0</v>
      </c>
      <c r="J36" s="257">
        <v>0</v>
      </c>
      <c r="K36" s="258">
        <v>3</v>
      </c>
      <c r="L36" s="259">
        <f t="shared" si="1"/>
        <v>1385</v>
      </c>
    </row>
    <row r="37" spans="3:12" x14ac:dyDescent="0.2">
      <c r="C37" s="255" t="s">
        <v>17</v>
      </c>
      <c r="D37" s="256">
        <v>1405</v>
      </c>
      <c r="E37" s="256">
        <v>0</v>
      </c>
      <c r="F37" s="257">
        <v>0</v>
      </c>
      <c r="G37" s="257">
        <v>0</v>
      </c>
      <c r="H37" s="257">
        <v>0</v>
      </c>
      <c r="I37" s="257">
        <v>0</v>
      </c>
      <c r="J37" s="257">
        <v>0</v>
      </c>
      <c r="K37" s="258">
        <v>5</v>
      </c>
      <c r="L37" s="259">
        <f t="shared" si="1"/>
        <v>1410</v>
      </c>
    </row>
    <row r="38" spans="3:12" x14ac:dyDescent="0.2">
      <c r="C38" s="255" t="s">
        <v>18</v>
      </c>
      <c r="D38" s="256">
        <v>1920</v>
      </c>
      <c r="E38" s="256">
        <v>0</v>
      </c>
      <c r="F38" s="257">
        <v>2</v>
      </c>
      <c r="G38" s="257">
        <v>0</v>
      </c>
      <c r="H38" s="257">
        <v>10</v>
      </c>
      <c r="I38" s="257">
        <v>0</v>
      </c>
      <c r="J38" s="257">
        <v>0</v>
      </c>
      <c r="K38" s="258">
        <v>18</v>
      </c>
      <c r="L38" s="259">
        <f t="shared" si="1"/>
        <v>1950</v>
      </c>
    </row>
    <row r="39" spans="3:12" x14ac:dyDescent="0.2">
      <c r="C39" s="255" t="s">
        <v>57</v>
      </c>
      <c r="D39" s="260">
        <v>1822</v>
      </c>
      <c r="E39" s="260">
        <v>0</v>
      </c>
      <c r="F39" s="261">
        <v>2</v>
      </c>
      <c r="G39" s="261">
        <v>2</v>
      </c>
      <c r="H39" s="261">
        <v>10</v>
      </c>
      <c r="I39" s="261">
        <v>0</v>
      </c>
      <c r="J39" s="261">
        <v>0</v>
      </c>
      <c r="K39" s="258">
        <v>22</v>
      </c>
      <c r="L39" s="259">
        <f t="shared" si="1"/>
        <v>1858</v>
      </c>
    </row>
    <row r="40" spans="3:12" x14ac:dyDescent="0.2">
      <c r="C40" s="262" t="s">
        <v>62</v>
      </c>
      <c r="D40" s="263">
        <v>1816</v>
      </c>
      <c r="E40" s="263">
        <v>3</v>
      </c>
      <c r="F40" s="264">
        <v>2</v>
      </c>
      <c r="G40" s="264">
        <v>1</v>
      </c>
      <c r="H40" s="264">
        <v>0</v>
      </c>
      <c r="I40" s="264">
        <v>1</v>
      </c>
      <c r="J40" s="264">
        <v>0</v>
      </c>
      <c r="K40" s="258">
        <v>23</v>
      </c>
      <c r="L40" s="259">
        <f t="shared" si="1"/>
        <v>1846</v>
      </c>
    </row>
    <row r="41" spans="3:12" x14ac:dyDescent="0.2">
      <c r="C41" s="262" t="s">
        <v>82</v>
      </c>
      <c r="D41" s="263">
        <v>1699</v>
      </c>
      <c r="E41" s="263">
        <v>8</v>
      </c>
      <c r="F41" s="264">
        <v>2</v>
      </c>
      <c r="G41" s="264">
        <v>63</v>
      </c>
      <c r="H41" s="264">
        <v>0</v>
      </c>
      <c r="I41" s="264">
        <v>1</v>
      </c>
      <c r="J41" s="264">
        <v>0</v>
      </c>
      <c r="K41" s="258">
        <v>23</v>
      </c>
      <c r="L41" s="259">
        <f t="shared" si="1"/>
        <v>1796</v>
      </c>
    </row>
    <row r="42" spans="3:12" x14ac:dyDescent="0.2">
      <c r="C42" s="262" t="s">
        <v>88</v>
      </c>
      <c r="D42" s="263">
        <v>1792</v>
      </c>
      <c r="E42" s="263">
        <v>11</v>
      </c>
      <c r="F42" s="264">
        <v>2</v>
      </c>
      <c r="G42" s="264">
        <v>63</v>
      </c>
      <c r="H42" s="264">
        <v>0</v>
      </c>
      <c r="I42" s="264">
        <v>1</v>
      </c>
      <c r="J42" s="264">
        <v>3</v>
      </c>
      <c r="K42" s="258">
        <v>23</v>
      </c>
      <c r="L42" s="259">
        <f t="shared" si="1"/>
        <v>1895</v>
      </c>
    </row>
    <row r="43" spans="3:12" x14ac:dyDescent="0.2">
      <c r="C43" s="262" t="s">
        <v>101</v>
      </c>
      <c r="D43" s="263">
        <v>1937</v>
      </c>
      <c r="E43" s="263">
        <v>20</v>
      </c>
      <c r="F43" s="264">
        <v>2</v>
      </c>
      <c r="G43" s="264">
        <v>65</v>
      </c>
      <c r="H43" s="264">
        <v>0</v>
      </c>
      <c r="I43" s="264">
        <v>1</v>
      </c>
      <c r="J43" s="264">
        <v>3</v>
      </c>
      <c r="K43" s="258">
        <v>24</v>
      </c>
      <c r="L43" s="259">
        <f t="shared" si="1"/>
        <v>2052</v>
      </c>
    </row>
    <row r="44" spans="3:12" x14ac:dyDescent="0.2">
      <c r="C44" s="262">
        <v>41852</v>
      </c>
      <c r="D44" s="263">
        <v>1944</v>
      </c>
      <c r="E44" s="263">
        <v>21</v>
      </c>
      <c r="F44" s="264">
        <v>2</v>
      </c>
      <c r="G44" s="264">
        <v>65</v>
      </c>
      <c r="H44" s="264">
        <v>1</v>
      </c>
      <c r="I44" s="264">
        <v>1</v>
      </c>
      <c r="J44" s="264">
        <v>4</v>
      </c>
      <c r="K44" s="258">
        <v>27</v>
      </c>
      <c r="L44" s="259">
        <f t="shared" si="1"/>
        <v>2065</v>
      </c>
    </row>
    <row r="45" spans="3:12" x14ac:dyDescent="0.2">
      <c r="C45" s="262">
        <v>41821</v>
      </c>
      <c r="D45" s="263">
        <v>2038</v>
      </c>
      <c r="E45" s="263">
        <v>21</v>
      </c>
      <c r="F45" s="264">
        <v>2</v>
      </c>
      <c r="G45" s="264">
        <v>65</v>
      </c>
      <c r="H45" s="264">
        <v>1</v>
      </c>
      <c r="I45" s="264">
        <v>1</v>
      </c>
      <c r="J45" s="264">
        <v>3</v>
      </c>
      <c r="K45" s="258">
        <v>27</v>
      </c>
      <c r="L45" s="259">
        <f t="shared" si="1"/>
        <v>2158</v>
      </c>
    </row>
    <row r="46" spans="3:12" x14ac:dyDescent="0.2">
      <c r="C46" s="262">
        <v>41791</v>
      </c>
      <c r="D46" s="263">
        <v>2029</v>
      </c>
      <c r="E46" s="263">
        <v>22</v>
      </c>
      <c r="F46" s="264">
        <v>2</v>
      </c>
      <c r="G46" s="264">
        <v>65</v>
      </c>
      <c r="H46" s="264">
        <v>1</v>
      </c>
      <c r="I46" s="264">
        <v>1</v>
      </c>
      <c r="J46" s="264">
        <v>3</v>
      </c>
      <c r="K46" s="258">
        <v>27</v>
      </c>
      <c r="L46" s="259">
        <f t="shared" si="1"/>
        <v>2150</v>
      </c>
    </row>
    <row r="47" spans="3:12" x14ac:dyDescent="0.2">
      <c r="C47" s="262">
        <v>41760</v>
      </c>
      <c r="D47" s="263">
        <v>2016</v>
      </c>
      <c r="E47" s="263">
        <v>22</v>
      </c>
      <c r="F47" s="264">
        <v>2</v>
      </c>
      <c r="G47" s="264">
        <v>65</v>
      </c>
      <c r="H47" s="264">
        <v>1</v>
      </c>
      <c r="I47" s="264">
        <v>1</v>
      </c>
      <c r="J47" s="264">
        <v>3</v>
      </c>
      <c r="K47" s="258">
        <v>27</v>
      </c>
      <c r="L47" s="259">
        <f>+D47+E47+F47+G47+H47+I47+J47+K47</f>
        <v>2137</v>
      </c>
    </row>
    <row r="48" spans="3:12" x14ac:dyDescent="0.2">
      <c r="C48" s="262">
        <v>41730</v>
      </c>
      <c r="D48" s="263">
        <v>2018</v>
      </c>
      <c r="E48" s="263">
        <v>21</v>
      </c>
      <c r="F48" s="264">
        <v>2</v>
      </c>
      <c r="G48" s="264">
        <v>65</v>
      </c>
      <c r="H48" s="264">
        <v>0</v>
      </c>
      <c r="I48" s="264">
        <v>1</v>
      </c>
      <c r="J48" s="264">
        <v>3</v>
      </c>
      <c r="K48" s="258">
        <v>24</v>
      </c>
      <c r="L48" s="259">
        <f>+D48+E48+F48+G48+H48+I48+J48+K48</f>
        <v>2134</v>
      </c>
    </row>
    <row r="49" spans="3:12" x14ac:dyDescent="0.2">
      <c r="C49" s="262">
        <v>41699</v>
      </c>
      <c r="D49" s="263">
        <v>2019</v>
      </c>
      <c r="E49" s="263">
        <v>21</v>
      </c>
      <c r="F49" s="264">
        <v>2</v>
      </c>
      <c r="G49" s="264">
        <v>65</v>
      </c>
      <c r="H49" s="264">
        <v>0</v>
      </c>
      <c r="I49" s="264">
        <v>1</v>
      </c>
      <c r="J49" s="264">
        <v>3</v>
      </c>
      <c r="K49" s="258">
        <v>24</v>
      </c>
      <c r="L49" s="259">
        <f>+D49+E49+F49+G49+H49+I49+J49+K49</f>
        <v>2135</v>
      </c>
    </row>
    <row r="50" spans="3:12" x14ac:dyDescent="0.2">
      <c r="C50" s="262">
        <v>41671</v>
      </c>
      <c r="D50" s="263">
        <v>1953</v>
      </c>
      <c r="E50" s="263">
        <v>21</v>
      </c>
      <c r="F50" s="264">
        <v>2</v>
      </c>
      <c r="G50" s="264">
        <v>65</v>
      </c>
      <c r="H50" s="264">
        <v>0</v>
      </c>
      <c r="I50" s="264">
        <v>1</v>
      </c>
      <c r="J50" s="264">
        <v>3</v>
      </c>
      <c r="K50" s="258">
        <v>24</v>
      </c>
      <c r="L50" s="259">
        <f>+D50+E50+F50+G50+H50+I50+J50+K50</f>
        <v>2069</v>
      </c>
    </row>
    <row r="51" spans="3:12" ht="13.5" thickBot="1" x14ac:dyDescent="0.25">
      <c r="C51" s="265">
        <v>41640</v>
      </c>
      <c r="D51" s="267">
        <v>1946</v>
      </c>
      <c r="E51" s="267">
        <v>21</v>
      </c>
      <c r="F51" s="268">
        <v>2</v>
      </c>
      <c r="G51" s="268">
        <v>65</v>
      </c>
      <c r="H51" s="268">
        <v>0</v>
      </c>
      <c r="I51" s="268">
        <v>1</v>
      </c>
      <c r="J51" s="268">
        <v>3</v>
      </c>
      <c r="K51" s="269">
        <v>24</v>
      </c>
      <c r="L51" s="270">
        <f>+D51+E51+F51+G51+H51+I51+J51+K51</f>
        <v>2062</v>
      </c>
    </row>
  </sheetData>
  <sheetProtection algorithmName="SHA-512" hashValue="zdpnrkhZRrBV8IdDUj7MrtTJuneLxFiGgFnOY8QhpGKJv+y5NU3UDl74n0MDX18FS+NcKUj6dlgUxvdlNtrOEQ==" saltValue="eYsVHrYgMzT6kAOVWk7XOA==" spinCount="100000" sheet="1" objects="1" scenarios="1"/>
  <mergeCells count="2">
    <mergeCell ref="F13:I13"/>
    <mergeCell ref="C33:L33"/>
  </mergeCells>
  <pageMargins left="0.75" right="0.75" top="1" bottom="1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O26" sqref="O26"/>
    </sheetView>
  </sheetViews>
  <sheetFormatPr baseColWidth="10" defaultRowHeight="12.75" x14ac:dyDescent="0.2"/>
  <cols>
    <col min="1" max="16384" width="11.42578125" style="206"/>
  </cols>
  <sheetData>
    <row r="1" spans="2:14" x14ac:dyDescent="0.2"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2:14" ht="18" x14ac:dyDescent="0.25">
      <c r="B2" s="168" t="s">
        <v>91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</row>
    <row r="3" spans="2:14" ht="14.25" x14ac:dyDescent="0.2">
      <c r="B3" s="169" t="s">
        <v>96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</row>
    <row r="4" spans="2:14" ht="14.25" x14ac:dyDescent="0.2">
      <c r="B4" s="16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</row>
    <row r="5" spans="2:14" ht="14.25" x14ac:dyDescent="0.2">
      <c r="B5" s="16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</row>
    <row r="6" spans="2:14" ht="14.25" x14ac:dyDescent="0.2">
      <c r="B6" s="16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</row>
    <row r="7" spans="2:14" ht="14.25" x14ac:dyDescent="0.2">
      <c r="B7" s="16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</row>
    <row r="8" spans="2:14" x14ac:dyDescent="0.2">
      <c r="B8" s="170" t="s">
        <v>105</v>
      </c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</row>
    <row r="9" spans="2:14" x14ac:dyDescent="0.2"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</row>
    <row r="10" spans="2:14" x14ac:dyDescent="0.2"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</row>
    <row r="11" spans="2:14" x14ac:dyDescent="0.2"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O19" sqref="O19"/>
    </sheetView>
  </sheetViews>
  <sheetFormatPr baseColWidth="10" defaultRowHeight="12.75" x14ac:dyDescent="0.2"/>
  <cols>
    <col min="1" max="16384" width="11.42578125" style="206"/>
  </cols>
  <sheetData>
    <row r="1" spans="2:14" x14ac:dyDescent="0.2"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2:14" ht="18" x14ac:dyDescent="0.25">
      <c r="B2" s="168" t="s">
        <v>91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</row>
    <row r="3" spans="2:14" ht="14.25" x14ac:dyDescent="0.2">
      <c r="B3" s="169" t="s">
        <v>97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</row>
    <row r="4" spans="2:14" ht="14.25" x14ac:dyDescent="0.2">
      <c r="B4" s="16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</row>
    <row r="5" spans="2:14" ht="14.25" x14ac:dyDescent="0.2">
      <c r="B5" s="16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</row>
    <row r="6" spans="2:14" ht="14.25" x14ac:dyDescent="0.2">
      <c r="B6" s="16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</row>
    <row r="7" spans="2:14" ht="14.25" x14ac:dyDescent="0.2">
      <c r="B7" s="16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</row>
    <row r="8" spans="2:14" x14ac:dyDescent="0.2">
      <c r="B8" s="170" t="s">
        <v>105</v>
      </c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</row>
    <row r="9" spans="2:14" x14ac:dyDescent="0.2"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</row>
    <row r="10" spans="2:14" x14ac:dyDescent="0.2"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</row>
    <row r="11" spans="2:14" x14ac:dyDescent="0.2"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B2" sqref="B2"/>
    </sheetView>
  </sheetViews>
  <sheetFormatPr baseColWidth="10" defaultRowHeight="12.75" x14ac:dyDescent="0.2"/>
  <cols>
    <col min="1" max="16384" width="11.42578125" style="276"/>
  </cols>
  <sheetData>
    <row r="1" spans="2:14" x14ac:dyDescent="0.2"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</row>
    <row r="2" spans="2:14" ht="18" x14ac:dyDescent="0.25">
      <c r="B2" s="168" t="s">
        <v>91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</row>
    <row r="3" spans="2:14" ht="14.25" x14ac:dyDescent="0.2">
      <c r="B3" s="235" t="s">
        <v>98</v>
      </c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</row>
    <row r="4" spans="2:14" ht="14.25" x14ac:dyDescent="0.2">
      <c r="B4" s="266" t="s">
        <v>99</v>
      </c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</row>
    <row r="5" spans="2:14" ht="14.25" x14ac:dyDescent="0.2">
      <c r="B5" s="236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</row>
    <row r="6" spans="2:14" ht="14.25" x14ac:dyDescent="0.2">
      <c r="B6" s="236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</row>
    <row r="7" spans="2:14" ht="14.25" x14ac:dyDescent="0.2">
      <c r="B7" s="236"/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</row>
    <row r="8" spans="2:14" x14ac:dyDescent="0.2">
      <c r="B8" s="277" t="str">
        <f>'5-RI'!B8</f>
        <v xml:space="preserve">      Fecha de publicación: agostos de 2014</v>
      </c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</row>
    <row r="9" spans="2:14" x14ac:dyDescent="0.2">
      <c r="B9" s="278"/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</row>
    <row r="10" spans="2:14" x14ac:dyDescent="0.2">
      <c r="B10" s="278"/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</row>
    <row r="11" spans="2:14" x14ac:dyDescent="0.2">
      <c r="B11" s="279"/>
      <c r="C11" s="279"/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279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B2" sqref="B2"/>
    </sheetView>
  </sheetViews>
  <sheetFormatPr baseColWidth="10" defaultRowHeight="12.75" x14ac:dyDescent="0.2"/>
  <cols>
    <col min="1" max="16384" width="11.42578125" style="276"/>
  </cols>
  <sheetData>
    <row r="1" spans="2:14" x14ac:dyDescent="0.2"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</row>
    <row r="2" spans="2:14" ht="18" x14ac:dyDescent="0.25">
      <c r="B2" s="168" t="s">
        <v>91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</row>
    <row r="3" spans="2:14" ht="14.25" x14ac:dyDescent="0.2">
      <c r="B3" s="235" t="s">
        <v>100</v>
      </c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</row>
    <row r="4" spans="2:14" ht="14.25" x14ac:dyDescent="0.2">
      <c r="B4" s="266" t="s">
        <v>99</v>
      </c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</row>
    <row r="5" spans="2:14" ht="14.25" x14ac:dyDescent="0.2">
      <c r="B5" s="236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</row>
    <row r="6" spans="2:14" ht="14.25" x14ac:dyDescent="0.2">
      <c r="B6" s="236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</row>
    <row r="7" spans="2:14" ht="14.25" x14ac:dyDescent="0.2">
      <c r="B7" s="236"/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</row>
    <row r="8" spans="2:14" x14ac:dyDescent="0.2">
      <c r="B8" s="277" t="str">
        <f>'5-RI'!B8</f>
        <v xml:space="preserve">      Fecha de publicación: agostos de 2014</v>
      </c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</row>
    <row r="9" spans="2:14" x14ac:dyDescent="0.2">
      <c r="B9" s="278"/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</row>
    <row r="10" spans="2:14" x14ac:dyDescent="0.2">
      <c r="B10" s="278"/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</row>
    <row r="11" spans="2:14" x14ac:dyDescent="0.2">
      <c r="B11" s="279"/>
      <c r="C11" s="279"/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27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Inicio</vt:lpstr>
      <vt:lpstr>2-PTFN</vt:lpstr>
      <vt:lpstr>3-Fijo</vt:lpstr>
      <vt:lpstr>4-Fijo (CA)</vt:lpstr>
      <vt:lpstr>5-RI</vt:lpstr>
      <vt:lpstr>Gráfico1</vt:lpstr>
      <vt:lpstr>Gráfico2</vt:lpstr>
      <vt:lpstr>Gráfico3</vt:lpstr>
      <vt:lpstr>Gráfico4</vt:lpstr>
      <vt:lpstr>'3-Fijo'!Área_de_impresión</vt:lpstr>
      <vt:lpstr>'3-Fijo'!Títulos_a_imprimir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2014-09-22T20:24:41Z</dcterms:modified>
</cp:coreProperties>
</file>