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1. NOVIEMBRE_2014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1" r:id="rId5"/>
    <sheet name="Gráfico1" sheetId="54" r:id="rId6"/>
    <sheet name="Gráfico2" sheetId="55" r:id="rId7"/>
    <sheet name="Gráfico3" sheetId="62" r:id="rId8"/>
    <sheet name="Gráfico4" sheetId="63" r:id="rId9"/>
  </sheets>
  <definedNames>
    <definedName name="_xlnm.Print_Area" localSheetId="2">'3-Fijo'!$A$11:$L$78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47" i="61"/>
  <c r="I24" i="61"/>
  <c r="B8" i="63"/>
  <c r="B8" i="62"/>
  <c r="L57" i="61"/>
  <c r="L56" i="61"/>
  <c r="L55" i="61"/>
  <c r="L54" i="61"/>
  <c r="L53" i="61"/>
  <c r="L52" i="61"/>
  <c r="L51" i="61"/>
  <c r="L50" i="61"/>
  <c r="L49" i="61"/>
  <c r="L48" i="61"/>
  <c r="L46" i="61"/>
  <c r="L45" i="61"/>
  <c r="L44" i="61"/>
  <c r="L43" i="61"/>
  <c r="L42" i="61"/>
  <c r="L41" i="61"/>
  <c r="L40" i="61"/>
  <c r="L39" i="61"/>
  <c r="L38" i="61"/>
  <c r="I34" i="61"/>
  <c r="I33" i="61"/>
  <c r="I32" i="61"/>
  <c r="I31" i="61"/>
  <c r="I30" i="61"/>
  <c r="I29" i="61"/>
  <c r="I28" i="61"/>
  <c r="I27" i="61"/>
  <c r="I26" i="61"/>
  <c r="I25" i="61"/>
  <c r="I23" i="61"/>
  <c r="I22" i="61"/>
  <c r="I21" i="61"/>
  <c r="I20" i="61"/>
  <c r="I19" i="61"/>
  <c r="I18" i="61"/>
  <c r="I17" i="61"/>
  <c r="I16" i="61"/>
  <c r="I15" i="61"/>
  <c r="B55" i="33" l="1"/>
  <c r="L59" i="33"/>
  <c r="K59" i="33"/>
  <c r="J59" i="33"/>
  <c r="H59" i="33"/>
  <c r="G59" i="33"/>
  <c r="F59" i="33"/>
  <c r="D59" i="33"/>
  <c r="B59" i="33"/>
  <c r="L60" i="33"/>
  <c r="K60" i="33"/>
  <c r="J60" i="33"/>
  <c r="H60" i="33"/>
  <c r="G60" i="33"/>
  <c r="F60" i="33"/>
  <c r="D60" i="33"/>
  <c r="B60" i="33"/>
  <c r="B61" i="33"/>
  <c r="L61" i="33"/>
  <c r="K61" i="33"/>
  <c r="J61" i="33"/>
  <c r="H61" i="33"/>
  <c r="G61" i="33"/>
  <c r="F61" i="33"/>
  <c r="D61" i="33"/>
  <c r="L62" i="33"/>
  <c r="K62" i="33"/>
  <c r="J62" i="33"/>
  <c r="H62" i="33"/>
  <c r="G62" i="33"/>
  <c r="F62" i="33"/>
  <c r="D62" i="33"/>
  <c r="B62" i="33"/>
  <c r="I88" i="53"/>
  <c r="I114" i="53"/>
  <c r="L35" i="33" l="1"/>
  <c r="I61" i="53" l="1"/>
  <c r="I35" i="53" l="1"/>
  <c r="I113" i="53"/>
  <c r="I87" i="53"/>
  <c r="I60" i="53"/>
  <c r="I34" i="53"/>
  <c r="L34" i="33"/>
  <c r="C15" i="35" l="1"/>
  <c r="B53" i="33" l="1"/>
  <c r="D53" i="33"/>
  <c r="B52" i="33"/>
  <c r="B56" i="33"/>
  <c r="B57" i="33"/>
  <c r="I112" i="53" l="1"/>
  <c r="I86" i="53"/>
  <c r="I59" i="53"/>
  <c r="L33" i="33"/>
  <c r="I33" i="53"/>
  <c r="I111" i="53" l="1"/>
  <c r="I85" i="53"/>
  <c r="I58" i="53"/>
  <c r="I32" i="53"/>
  <c r="L32" i="33"/>
  <c r="I110" i="53" l="1"/>
  <c r="I84" i="53"/>
  <c r="I57" i="53"/>
  <c r="I31" i="53"/>
  <c r="K58" i="33"/>
  <c r="J58" i="33"/>
  <c r="H58" i="33"/>
  <c r="G58" i="33"/>
  <c r="F58" i="33"/>
  <c r="D58" i="33"/>
  <c r="B58" i="33"/>
  <c r="L31" i="33"/>
  <c r="I30" i="53" l="1"/>
  <c r="I109" i="53" l="1"/>
  <c r="I83" i="53"/>
  <c r="I56" i="53"/>
  <c r="K57" i="33"/>
  <c r="J57" i="33"/>
  <c r="H57" i="33"/>
  <c r="G57" i="33"/>
  <c r="F57" i="33"/>
  <c r="D57" i="33"/>
  <c r="L30" i="33"/>
  <c r="L29" i="33" l="1"/>
  <c r="K56" i="33"/>
  <c r="J56" i="33"/>
  <c r="H56" i="33"/>
  <c r="G56" i="33"/>
  <c r="F56" i="33"/>
  <c r="D56" i="33"/>
  <c r="I108" i="53"/>
  <c r="I82" i="53"/>
  <c r="I55" i="53"/>
  <c r="I29" i="53"/>
  <c r="I107" i="53" l="1"/>
  <c r="I81" i="53"/>
  <c r="I28" i="53"/>
  <c r="I54" i="53"/>
  <c r="K55" i="33"/>
  <c r="J55" i="33"/>
  <c r="H55" i="33"/>
  <c r="G55" i="33"/>
  <c r="F55" i="33"/>
  <c r="D55" i="33"/>
  <c r="L28" i="33"/>
  <c r="I106" i="53" l="1"/>
  <c r="I80" i="53"/>
  <c r="I53" i="53"/>
  <c r="I27" i="53"/>
  <c r="K54" i="33" l="1"/>
  <c r="J54" i="33"/>
  <c r="H54" i="33"/>
  <c r="G54" i="33"/>
  <c r="F54" i="33"/>
  <c r="D54" i="33"/>
  <c r="B54" i="33"/>
  <c r="L27" i="33"/>
  <c r="K53" i="33" l="1"/>
  <c r="J53" i="33"/>
  <c r="H53" i="33"/>
  <c r="G53" i="33"/>
  <c r="F53" i="33"/>
  <c r="I105" i="53" l="1"/>
  <c r="I79" i="53"/>
  <c r="I26" i="53"/>
  <c r="I52" i="53"/>
  <c r="L26" i="33"/>
  <c r="I104" i="53" l="1"/>
  <c r="I78" i="53"/>
  <c r="I51" i="53"/>
  <c r="I25" i="53"/>
  <c r="K52" i="33"/>
  <c r="J52" i="33"/>
  <c r="H52" i="33"/>
  <c r="G52" i="33"/>
  <c r="F52" i="33"/>
  <c r="D52" i="33"/>
  <c r="L25" i="33"/>
  <c r="I102" i="53" l="1"/>
  <c r="I103" i="53"/>
  <c r="I100" i="53"/>
  <c r="I101" i="53"/>
  <c r="I74" i="53"/>
  <c r="I75" i="53"/>
  <c r="I76" i="53"/>
  <c r="I77" i="53"/>
  <c r="L24" i="33"/>
  <c r="L23" i="33"/>
  <c r="L22" i="33"/>
  <c r="L21" i="33"/>
  <c r="L20" i="33"/>
  <c r="L19" i="33"/>
  <c r="L18" i="33"/>
  <c r="L17" i="33"/>
  <c r="L16" i="33"/>
  <c r="L15" i="33"/>
  <c r="L14" i="33"/>
  <c r="D13" i="35" l="1"/>
  <c r="L100" i="33"/>
  <c r="L53" i="33" s="1"/>
  <c r="L101" i="33"/>
  <c r="L54" i="33" s="1"/>
  <c r="L102" i="33"/>
  <c r="L55" i="33" s="1"/>
  <c r="L103" i="33"/>
  <c r="L56" i="33" s="1"/>
  <c r="L104" i="33"/>
  <c r="L57" i="33" s="1"/>
  <c r="L105" i="33"/>
  <c r="L58" i="33" s="1"/>
  <c r="L106" i="33"/>
  <c r="L107" i="33"/>
  <c r="L108" i="33"/>
  <c r="L109" i="33"/>
  <c r="L110" i="33"/>
  <c r="L111" i="33"/>
  <c r="C13" i="35" l="1"/>
  <c r="K51" i="33" l="1"/>
  <c r="J51" i="33"/>
  <c r="H51" i="33"/>
  <c r="G51" i="33"/>
  <c r="F51" i="33"/>
  <c r="D51" i="33"/>
  <c r="B51" i="33"/>
  <c r="I50" i="53" l="1"/>
  <c r="I24" i="53"/>
  <c r="K50" i="33" l="1"/>
  <c r="J50" i="33"/>
  <c r="I50" i="33"/>
  <c r="H50" i="33"/>
  <c r="G50" i="33"/>
  <c r="F50" i="33"/>
  <c r="D50" i="33"/>
  <c r="B50" i="33"/>
  <c r="I49" i="53"/>
  <c r="I23" i="53"/>
  <c r="L98" i="33" l="1"/>
  <c r="L50" i="33" s="1"/>
  <c r="I41" i="53" l="1"/>
  <c r="I42" i="53"/>
  <c r="I43" i="53"/>
  <c r="I44" i="53"/>
  <c r="I45" i="53"/>
  <c r="I46" i="53"/>
  <c r="I47" i="53"/>
  <c r="I48" i="53"/>
  <c r="I40" i="53"/>
  <c r="I15" i="53" l="1"/>
  <c r="I16" i="53"/>
  <c r="I17" i="53"/>
  <c r="I18" i="53"/>
  <c r="I19" i="53"/>
  <c r="I20" i="53"/>
  <c r="I21" i="53"/>
  <c r="I22" i="53"/>
  <c r="I14" i="53"/>
  <c r="K49" i="33" l="1"/>
  <c r="J49" i="33"/>
  <c r="I49" i="33"/>
  <c r="H49" i="33"/>
  <c r="G49" i="33"/>
  <c r="F49" i="33"/>
  <c r="D49" i="33"/>
  <c r="B49" i="33"/>
  <c r="L97" i="33" l="1"/>
  <c r="L49" i="33" s="1"/>
  <c r="E48" i="33" l="1"/>
  <c r="E47" i="33"/>
  <c r="E46" i="33"/>
  <c r="E45" i="33"/>
  <c r="E44" i="33"/>
  <c r="E18" i="35"/>
  <c r="F48" i="33"/>
  <c r="K48" i="33"/>
  <c r="J48" i="33"/>
  <c r="I48" i="33"/>
  <c r="H48" i="33"/>
  <c r="G48" i="33"/>
  <c r="D48" i="33"/>
  <c r="B48" i="33"/>
  <c r="L96" i="33"/>
  <c r="B60" i="35"/>
  <c r="L95" i="33"/>
  <c r="E22" i="35"/>
  <c r="E23" i="35"/>
  <c r="B47" i="33"/>
  <c r="B46" i="33"/>
  <c r="K47" i="33"/>
  <c r="J47" i="33"/>
  <c r="I47" i="33"/>
  <c r="H47" i="33"/>
  <c r="G47" i="33"/>
  <c r="F47" i="33"/>
  <c r="D47" i="33"/>
  <c r="L94" i="33"/>
  <c r="K46" i="33"/>
  <c r="J46" i="33"/>
  <c r="I46" i="33"/>
  <c r="H46" i="33"/>
  <c r="G46" i="33"/>
  <c r="F46" i="33"/>
  <c r="D46" i="33"/>
  <c r="L93" i="33"/>
  <c r="C62" i="35"/>
  <c r="C63" i="35"/>
  <c r="B59" i="35"/>
  <c r="C14" i="35"/>
  <c r="D65" i="35" s="1"/>
  <c r="E68" i="35"/>
  <c r="D15" i="35"/>
  <c r="E69" i="35" s="1"/>
  <c r="L92" i="33"/>
  <c r="L91" i="33"/>
  <c r="L90" i="33"/>
  <c r="L99" i="33"/>
  <c r="E26" i="35"/>
  <c r="E25" i="35"/>
  <c r="E24" i="35"/>
  <c r="E21" i="35"/>
  <c r="E20" i="35"/>
  <c r="E19" i="35"/>
  <c r="E17" i="35"/>
  <c r="E16" i="35"/>
  <c r="I44" i="33"/>
  <c r="K45" i="33"/>
  <c r="J45" i="33"/>
  <c r="I45" i="33"/>
  <c r="H44" i="33"/>
  <c r="G44" i="33"/>
  <c r="H45" i="33"/>
  <c r="G45" i="33"/>
  <c r="F45" i="33"/>
  <c r="F44" i="33"/>
  <c r="F43" i="33"/>
  <c r="F42" i="33"/>
  <c r="D45" i="33"/>
  <c r="D44" i="33"/>
  <c r="D43" i="33"/>
  <c r="D42" i="33"/>
  <c r="D41" i="33"/>
  <c r="C45" i="33"/>
  <c r="C44" i="33"/>
  <c r="C43" i="33"/>
  <c r="C42" i="33"/>
  <c r="C41" i="33"/>
  <c r="B45" i="33"/>
  <c r="B44" i="33"/>
  <c r="B43" i="33"/>
  <c r="B42" i="33"/>
  <c r="B41" i="33"/>
  <c r="L51" i="33" l="1"/>
  <c r="L52" i="33"/>
  <c r="L47" i="33"/>
  <c r="C64" i="35"/>
  <c r="L45" i="33"/>
  <c r="L42" i="33"/>
  <c r="L46" i="33"/>
  <c r="L43" i="33"/>
  <c r="L41" i="33"/>
  <c r="B61" i="35"/>
  <c r="E15" i="35"/>
  <c r="E13" i="35"/>
  <c r="E70" i="35"/>
  <c r="L48" i="33"/>
  <c r="L44" i="33"/>
  <c r="E14" i="35"/>
  <c r="D66" i="35" l="1"/>
  <c r="D67" i="35" s="1"/>
</calcChain>
</file>

<file path=xl/sharedStrings.xml><?xml version="1.0" encoding="utf-8"?>
<sst xmlns="http://schemas.openxmlformats.org/spreadsheetml/2006/main" count="339" uniqueCount="106">
  <si>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</si>
  <si>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</si>
  <si>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</si>
  <si>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</si>
  <si>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</si>
  <si>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</si>
  <si>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</si>
  <si>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</si>
  <si>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</si>
  <si>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</si>
  <si>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</si>
  <si>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</si>
  <si>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</si>
  <si>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</si>
  <si>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</si>
  <si>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</si>
  <si>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</si>
  <si>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</si>
  <si>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</si>
  <si>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</si>
  <si>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</si>
  <si>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</si>
  <si>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</si>
  <si>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</si>
  <si>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</si>
  <si>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</si>
  <si>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</si>
  <si>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</si>
  <si>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</si>
  <si>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</si>
  <si>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</si>
  <si>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</si>
  <si>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</si>
  <si>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</si>
  <si>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</si>
  <si>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</si>
  <si>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</si>
  <si>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</si>
  <si>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</si>
  <si>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</si>
  <si>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</si>
  <si>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</si>
  <si>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</si>
  <si>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</si>
  <si>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</si>
  <si>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</si>
  <si>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</si>
  <si>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</si>
  <si>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</si>
  <si>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</si>
  <si>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</si>
  <si>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</si>
  <si>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</si>
  <si>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</si>
  <si>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</si>
  <si>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</si>
  <si>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</si>
  <si>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</si>
  <si>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</si>
  <si>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</si>
  <si>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</si>
  <si>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</si>
  <si>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</si>
  <si>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</si>
  <si>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</si>
  <si>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</si>
  <si>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</si>
  <si>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</si>
  <si>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</si>
  <si>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</si>
  <si>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</si>
  <si>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</si>
  <si>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</si>
  <si>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</si>
  <si>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</si>
  <si>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</si>
  <si>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</si>
  <si>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</si>
  <si>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</si>
  <si>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</si>
  <si>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</si>
  <si>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</si>
  <si>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</si>
  <si>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</si>
  <si>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</si>
  <si>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</si>
  <si>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</si>
  <si>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</si>
  <si>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</si>
  <si>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</si>
  <si>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</si>
  <si>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</si>
  <si>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</si>
  <si>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</si>
  <si>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</si>
  <si>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</si>
  <si>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</si>
  <si>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</si>
  <si>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</si>
  <si>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</si>
  <si>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</si>
  <si>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</si>
  <si>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</si>
  <si>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</si>
  <si>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noviembre de 2014</t>
  </si>
  <si>
    <t xml:space="preserve">      Fecha de publicación: 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</si>
</sst>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8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0" fontId="18" fillId="4" borderId="0" xfId="1" applyFont="1" applyFill="1" applyBorder="1"/>
    <xf numFmtId="3" fontId="18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2" fillId="5" borderId="0" xfId="7" applyFont="1" applyFill="1" applyAlignment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5" xfId="7" applyFont="1" applyFill="1" applyBorder="1" applyAlignment="1">
      <alignment horizontal="center" vertical="center"/>
    </xf>
    <xf numFmtId="0" fontId="4" fillId="0" borderId="66" xfId="7" applyFont="1" applyBorder="1" applyAlignment="1">
      <alignment horizontal="center" vertical="center"/>
    </xf>
    <xf numFmtId="0" fontId="4" fillId="9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9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8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0" xfId="7" applyNumberFormat="1" applyFont="1" applyFill="1" applyBorder="1" applyAlignment="1">
      <alignment horizontal="right" vertical="center"/>
    </xf>
    <xf numFmtId="0" fontId="1" fillId="0" borderId="71" xfId="7" applyFont="1" applyFill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4" fillId="0" borderId="66" xfId="7" applyFont="1" applyBorder="1" applyAlignment="1">
      <alignment horizontal="center" vertical="center" wrapText="1"/>
    </xf>
    <xf numFmtId="0" fontId="4" fillId="4" borderId="66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9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8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0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1" xfId="7" applyNumberFormat="1" applyFont="1" applyFill="1" applyBorder="1" applyAlignment="1">
      <alignment horizontal="right"/>
    </xf>
    <xf numFmtId="0" fontId="1" fillId="0" borderId="71" xfId="7" applyFont="1" applyFill="1" applyBorder="1" applyAlignment="1">
      <alignment horizontal="right"/>
    </xf>
    <xf numFmtId="0" fontId="1" fillId="4" borderId="7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0" fontId="1" fillId="2" borderId="0" xfId="1" applyFont="1" applyFill="1" applyBorder="1"/>
    <xf numFmtId="0" fontId="1" fillId="2" borderId="0" xfId="1" applyFont="1" applyFill="1" applyBorder="1"/>
    <xf numFmtId="0" fontId="1" fillId="2" borderId="0" xfId="1" applyFont="1" applyFill="1" applyBorder="1"/>
    <xf numFmtId="0" fontId="17" fillId="2" borderId="0" xfId="1" applyFont="1" applyFill="1" applyBorder="1"/>
    <xf numFmtId="0" fontId="17" fillId="4" borderId="0" xfId="1" applyFont="1" applyFill="1" applyBorder="1"/>
    <xf numFmtId="0" fontId="1" fillId="4" borderId="0" xfId="1" applyFont="1" applyFill="1" applyBorder="1"/>
    <xf numFmtId="0" fontId="1" fillId="2" borderId="0" xfId="1" applyFont="1" applyFill="1" applyBorder="1"/>
    <xf numFmtId="3" fontId="1" fillId="4" borderId="35" xfId="2" applyNumberFormat="1" applyFont="1" applyFill="1" applyBorder="1" applyAlignment="1">
      <alignment horizontal="right"/>
    </xf>
    <xf numFmtId="0" fontId="18" fillId="2" borderId="0" xfId="1" applyFont="1" applyFill="1" applyBorder="1"/>
    <xf numFmtId="0" fontId="1" fillId="2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3" fontId="18" fillId="4" borderId="0" xfId="1" applyNumberFormat="1" applyFont="1" applyFill="1" applyBorder="1" applyAlignment="1">
      <alignment horizontal="center"/>
    </xf>
    <xf numFmtId="9" fontId="18" fillId="4" borderId="0" xfId="6" applyFont="1" applyFill="1" applyBorder="1"/>
    <xf numFmtId="17" fontId="20" fillId="4" borderId="0" xfId="1" applyNumberFormat="1" applyFont="1" applyFill="1" applyBorder="1"/>
    <xf numFmtId="0" fontId="1" fillId="4" borderId="0" xfId="9" applyFill="1"/>
    <xf numFmtId="0" fontId="23" fillId="6" borderId="0" xfId="9" applyFont="1" applyFill="1" applyAlignment="1"/>
    <xf numFmtId="0" fontId="18" fillId="5" borderId="0" xfId="9" applyFont="1" applyFill="1"/>
    <xf numFmtId="0" fontId="1" fillId="8" borderId="0" xfId="9" applyFill="1"/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3" fontId="18" fillId="4" borderId="0" xfId="1" applyNumberFormat="1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1" fillId="2" borderId="60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0" fontId="1" fillId="2" borderId="0" xfId="1" applyFont="1" applyFill="1" applyBorder="1"/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8" borderId="76" xfId="7" applyFont="1" applyFill="1" applyBorder="1" applyAlignment="1">
      <alignment horizontal="center" vertical="center"/>
    </xf>
    <xf numFmtId="0" fontId="22" fillId="8" borderId="77" xfId="7" applyFont="1" applyFill="1" applyBorder="1" applyAlignment="1">
      <alignment horizontal="center" vertical="center"/>
    </xf>
    <xf numFmtId="0" fontId="22" fillId="8" borderId="78" xfId="7" applyFont="1" applyFill="1" applyBorder="1" applyAlignment="1">
      <alignment horizontal="center" vertical="center"/>
    </xf>
    <xf numFmtId="0" fontId="22" fillId="8" borderId="73" xfId="7" applyFont="1" applyFill="1" applyBorder="1" applyAlignment="1">
      <alignment horizontal="center"/>
    </xf>
    <xf numFmtId="0" fontId="22" fillId="8" borderId="74" xfId="7" applyFont="1" applyFill="1" applyBorder="1" applyAlignment="1">
      <alignment horizontal="center"/>
    </xf>
    <xf numFmtId="0" fontId="22" fillId="8" borderId="75" xfId="7" applyFont="1" applyFill="1" applyBorder="1" applyAlignment="1">
      <alignment horizontal="center"/>
    </xf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-1.25929786504772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424118183494637"/>
                  <c:y val="-4.6620558834439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4545384</c:v>
                </c:pt>
                <c:pt idx="1">
                  <c:v>51454616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2.479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2.997.521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2479</c:v>
                </c:pt>
                <c:pt idx="1">
                  <c:v>2997521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249</c:v>
                </c:pt>
                <c:pt idx="1">
                  <c:v>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(CA)'!$B$65:$G$65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4.025157232704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5.283018867924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2832852101379532E-2"/>
                  <c:y val="-7.5471698113207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(CA)'!$A$67:$A$88</c:f>
              <c:numCache>
                <c:formatCode>0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  <c:pt idx="20" formatCode="mmm\-yy">
                  <c:v>41913</c:v>
                </c:pt>
                <c:pt idx="21" formatCode="mmm\-yy">
                  <c:v>41944</c:v>
                </c:pt>
              </c:numCache>
            </c:numRef>
          </c:cat>
          <c:val>
            <c:numRef>
              <c:f>'4-Fijo (CA)'!$I$67:$I$88</c:f>
              <c:numCache>
                <c:formatCode>#,##0</c:formatCode>
                <c:ptCount val="22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  <c:pt idx="12">
                  <c:v>3269475</c:v>
                </c:pt>
                <c:pt idx="13">
                  <c:v>3289233</c:v>
                </c:pt>
                <c:pt idx="14">
                  <c:v>3283343</c:v>
                </c:pt>
                <c:pt idx="15">
                  <c:v>3304193</c:v>
                </c:pt>
                <c:pt idx="16">
                  <c:v>3305829</c:v>
                </c:pt>
                <c:pt idx="17">
                  <c:v>3304600</c:v>
                </c:pt>
                <c:pt idx="18">
                  <c:v>3313996</c:v>
                </c:pt>
                <c:pt idx="19">
                  <c:v>3313996</c:v>
                </c:pt>
                <c:pt idx="20">
                  <c:v>3351131</c:v>
                </c:pt>
                <c:pt idx="21">
                  <c:v>3327966</c:v>
                </c:pt>
              </c:numCache>
            </c:numRef>
          </c:val>
        </c:ser>
        <c:ser>
          <c:idx val="3"/>
          <c:order val="2"/>
          <c:tx>
            <c:strRef>
              <c:f>'4-Fijo (CA)'!$B$38:$G$38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2.3526623737630785E-17"/>
                  <c:y val="-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665704202758829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509433962264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832852101379532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2767295597484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1331408405518126E-3"/>
                  <c:y val="-2.012598425196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9.4106494950523142E-17"/>
                  <c:y val="-2.264150943396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65704202759063E-3"/>
                  <c:y val="-3.018887733372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-4.7798742138364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(CA)'!$A$67:$A$88</c:f>
              <c:numCache>
                <c:formatCode>0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  <c:pt idx="20" formatCode="mmm\-yy">
                  <c:v>41913</c:v>
                </c:pt>
                <c:pt idx="21" formatCode="mmm\-yy">
                  <c:v>41944</c:v>
                </c:pt>
              </c:numCache>
            </c:numRef>
          </c:cat>
          <c:val>
            <c:numRef>
              <c:f>'4-Fijo (CA)'!$I$40:$I$61</c:f>
              <c:numCache>
                <c:formatCode>#,##0</c:formatCode>
                <c:ptCount val="22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  <c:pt idx="12">
                  <c:v>4397996</c:v>
                </c:pt>
                <c:pt idx="13">
                  <c:v>4514224</c:v>
                </c:pt>
                <c:pt idx="14">
                  <c:v>4526224</c:v>
                </c:pt>
                <c:pt idx="15">
                  <c:v>4557124</c:v>
                </c:pt>
                <c:pt idx="16">
                  <c:v>4569624</c:v>
                </c:pt>
                <c:pt idx="17">
                  <c:v>4574324</c:v>
                </c:pt>
                <c:pt idx="18">
                  <c:v>4580484</c:v>
                </c:pt>
                <c:pt idx="19">
                  <c:v>4580484</c:v>
                </c:pt>
                <c:pt idx="20">
                  <c:v>4619884</c:v>
                </c:pt>
                <c:pt idx="21">
                  <c:v>4545384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06496"/>
        <c:axId val="199507056"/>
      </c:barChart>
      <c:lineChart>
        <c:grouping val="standard"/>
        <c:varyColors val="0"/>
        <c:ser>
          <c:idx val="2"/>
          <c:order val="1"/>
          <c:tx>
            <c:strRef>
              <c:f>'4-Fijo (CA)'!$B$91:$G$91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-5.0314465408805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6.540880503144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832852101379532E-3"/>
                  <c:y val="-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'4-Fijo (CA)'!$A$93:$A$114</c:f>
              <c:numCache>
                <c:formatCode>0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  <c:pt idx="14" formatCode="mmm\-yy">
                  <c:v>41730</c:v>
                </c:pt>
                <c:pt idx="15" formatCode="mmm\-yy">
                  <c:v>41760</c:v>
                </c:pt>
                <c:pt idx="16" formatCode="mmm\-yy">
                  <c:v>41791</c:v>
                </c:pt>
                <c:pt idx="17" formatCode="mmm\-yy">
                  <c:v>41821</c:v>
                </c:pt>
                <c:pt idx="18" formatCode="mmm\-yy">
                  <c:v>41852</c:v>
                </c:pt>
                <c:pt idx="19" formatCode="mmm\-yy">
                  <c:v>41883</c:v>
                </c:pt>
                <c:pt idx="20" formatCode="mmm\-yy">
                  <c:v>41913</c:v>
                </c:pt>
                <c:pt idx="21" formatCode="mmm\-yy">
                  <c:v>41944</c:v>
                </c:pt>
              </c:numCache>
            </c:numRef>
          </c:cat>
          <c:val>
            <c:numRef>
              <c:f>'4-Fijo (CA)'!$I$93:$I$114</c:f>
              <c:numCache>
                <c:formatCode>#,##0</c:formatCode>
                <c:ptCount val="22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  <c:pt idx="12">
                  <c:v>2429230</c:v>
                </c:pt>
                <c:pt idx="13">
                  <c:v>2436309</c:v>
                </c:pt>
                <c:pt idx="14">
                  <c:v>2420949</c:v>
                </c:pt>
                <c:pt idx="15">
                  <c:v>2420986</c:v>
                </c:pt>
                <c:pt idx="16">
                  <c:v>2422918</c:v>
                </c:pt>
                <c:pt idx="17">
                  <c:v>2418018</c:v>
                </c:pt>
                <c:pt idx="18">
                  <c:v>2421791</c:v>
                </c:pt>
                <c:pt idx="19">
                  <c:v>2421791</c:v>
                </c:pt>
                <c:pt idx="20">
                  <c:v>2453638</c:v>
                </c:pt>
                <c:pt idx="21">
                  <c:v>2444298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06496"/>
        <c:axId val="199507056"/>
      </c:lineChart>
      <c:catAx>
        <c:axId val="1995064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99507056"/>
        <c:crosses val="autoZero"/>
        <c:auto val="1"/>
        <c:lblAlgn val="ctr"/>
        <c:lblOffset val="100"/>
        <c:tickLblSkip val="1"/>
        <c:noMultiLvlLbl val="0"/>
      </c:catAx>
      <c:valAx>
        <c:axId val="19950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9506496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'5-RI'!$F$15:$F$29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nov-14</c:v>
                </c:pt>
                <c:pt idx="10">
                  <c:v>oct-14</c:v>
                </c:pt>
                <c:pt idx="11">
                  <c:v>sep-14</c:v>
                </c:pt>
                <c:pt idx="12">
                  <c:v>ago-14</c:v>
                </c:pt>
                <c:pt idx="13">
                  <c:v>jul-14</c:v>
                </c:pt>
                <c:pt idx="14">
                  <c:v>jun-14</c:v>
                </c:pt>
              </c:strCache>
            </c:strRef>
          </c:cat>
          <c:val>
            <c:numRef>
              <c:f>'5-RI'!$G$15:$G$28</c:f>
              <c:numCache>
                <c:formatCode>General</c:formatCode>
                <c:ptCount val="14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314</c:v>
                </c:pt>
                <c:pt idx="10">
                  <c:v>308</c:v>
                </c:pt>
                <c:pt idx="11">
                  <c:v>306</c:v>
                </c:pt>
                <c:pt idx="12">
                  <c:v>305</c:v>
                </c:pt>
                <c:pt idx="13">
                  <c:v>302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'5-RI'!$F$15:$F$29</c:f>
              <c:strCache>
                <c:ptCount val="15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nov-14</c:v>
                </c:pt>
                <c:pt idx="10">
                  <c:v>oct-14</c:v>
                </c:pt>
                <c:pt idx="11">
                  <c:v>sep-14</c:v>
                </c:pt>
                <c:pt idx="12">
                  <c:v>ago-14</c:v>
                </c:pt>
                <c:pt idx="13">
                  <c:v>jul-14</c:v>
                </c:pt>
                <c:pt idx="14">
                  <c:v>jun-14</c:v>
                </c:pt>
              </c:strCache>
            </c:strRef>
          </c:cat>
          <c:val>
            <c:numRef>
              <c:f>'5-RI'!$H$15:$H$28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199508176"/>
        <c:axId val="199508736"/>
      </c:barChart>
      <c:catAx>
        <c:axId val="19950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508736"/>
        <c:crosses val="autoZero"/>
        <c:auto val="1"/>
        <c:lblAlgn val="ctr"/>
        <c:lblOffset val="100"/>
        <c:noMultiLvlLbl val="0"/>
      </c:catAx>
      <c:valAx>
        <c:axId val="19950873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99508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'5-RI'!$D$37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4497914661533526E-2"/>
                  <c:y val="3.001803473566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'5-RI'!$C$38:$C$51</c:f>
              <c:strCache>
                <c:ptCount val="14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nov-14</c:v>
                </c:pt>
                <c:pt idx="10">
                  <c:v>oct-14</c:v>
                </c:pt>
                <c:pt idx="11">
                  <c:v>sep-14</c:v>
                </c:pt>
                <c:pt idx="12">
                  <c:v>ago-14</c:v>
                </c:pt>
                <c:pt idx="13">
                  <c:v>jul-14</c:v>
                </c:pt>
              </c:strCache>
            </c:strRef>
          </c:cat>
          <c:val>
            <c:numRef>
              <c:f>'5-RI'!$D$38:$D$51</c:f>
              <c:numCache>
                <c:formatCode>#,##0</c:formatCode>
                <c:ptCount val="14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2040</c:v>
                </c:pt>
                <c:pt idx="10">
                  <c:v>2003</c:v>
                </c:pt>
                <c:pt idx="11">
                  <c:v>1992</c:v>
                </c:pt>
                <c:pt idx="12">
                  <c:v>1944</c:v>
                </c:pt>
                <c:pt idx="13">
                  <c:v>2038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'5-RI'!$E$37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'5-RI'!$C$38:$C$51</c:f>
              <c:strCache>
                <c:ptCount val="14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nov-14</c:v>
                </c:pt>
                <c:pt idx="10">
                  <c:v>oct-14</c:v>
                </c:pt>
                <c:pt idx="11">
                  <c:v>sep-14</c:v>
                </c:pt>
                <c:pt idx="12">
                  <c:v>ago-14</c:v>
                </c:pt>
                <c:pt idx="13">
                  <c:v>jul-14</c:v>
                </c:pt>
              </c:strCache>
            </c:strRef>
          </c:cat>
          <c:val>
            <c:numRef>
              <c:f>'5-RI'!$E$38:$E$51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21</c:v>
                </c:pt>
                <c:pt idx="13">
                  <c:v>21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'5-RI'!$F$37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'5-RI'!$C$38:$C$51</c:f>
              <c:strCache>
                <c:ptCount val="14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nov-14</c:v>
                </c:pt>
                <c:pt idx="10">
                  <c:v>oct-14</c:v>
                </c:pt>
                <c:pt idx="11">
                  <c:v>sep-14</c:v>
                </c:pt>
                <c:pt idx="12">
                  <c:v>ago-14</c:v>
                </c:pt>
                <c:pt idx="13">
                  <c:v>jul-14</c:v>
                </c:pt>
              </c:strCache>
            </c:strRef>
          </c:cat>
          <c:val>
            <c:numRef>
              <c:f>'5-RI'!$F$38:$F$51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'5-RI'!$G$37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'5-RI'!$C$38:$C$51</c:f>
              <c:strCache>
                <c:ptCount val="14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nov-14</c:v>
                </c:pt>
                <c:pt idx="10">
                  <c:v>oct-14</c:v>
                </c:pt>
                <c:pt idx="11">
                  <c:v>sep-14</c:v>
                </c:pt>
                <c:pt idx="12">
                  <c:v>ago-14</c:v>
                </c:pt>
                <c:pt idx="13">
                  <c:v>jul-14</c:v>
                </c:pt>
              </c:strCache>
            </c:strRef>
          </c:cat>
          <c:val>
            <c:numRef>
              <c:f>'5-RI'!$G$38:$G$51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'5-RI'!$H$37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'5-RI'!$C$38:$C$51</c:f>
              <c:strCache>
                <c:ptCount val="14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nov-14</c:v>
                </c:pt>
                <c:pt idx="10">
                  <c:v>oct-14</c:v>
                </c:pt>
                <c:pt idx="11">
                  <c:v>sep-14</c:v>
                </c:pt>
                <c:pt idx="12">
                  <c:v>ago-14</c:v>
                </c:pt>
                <c:pt idx="13">
                  <c:v>jul-14</c:v>
                </c:pt>
              </c:strCache>
            </c:strRef>
          </c:cat>
          <c:val>
            <c:numRef>
              <c:f>'5-RI'!$H$38:$H$51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'5-RI'!$I$37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'5-RI'!$C$38:$C$51</c:f>
              <c:strCache>
                <c:ptCount val="14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nov-14</c:v>
                </c:pt>
                <c:pt idx="10">
                  <c:v>oct-14</c:v>
                </c:pt>
                <c:pt idx="11">
                  <c:v>sep-14</c:v>
                </c:pt>
                <c:pt idx="12">
                  <c:v>ago-14</c:v>
                </c:pt>
                <c:pt idx="13">
                  <c:v>jul-14</c:v>
                </c:pt>
              </c:strCache>
            </c:strRef>
          </c:cat>
          <c:val>
            <c:numRef>
              <c:f>'5-RI'!$I$38:$I$51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'5-RI'!$J$37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'5-RI'!$C$38:$C$51</c:f>
              <c:strCache>
                <c:ptCount val="14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nov-14</c:v>
                </c:pt>
                <c:pt idx="10">
                  <c:v>oct-14</c:v>
                </c:pt>
                <c:pt idx="11">
                  <c:v>sep-14</c:v>
                </c:pt>
                <c:pt idx="12">
                  <c:v>ago-14</c:v>
                </c:pt>
                <c:pt idx="13">
                  <c:v>jul-14</c:v>
                </c:pt>
              </c:strCache>
            </c:strRef>
          </c:cat>
          <c:val>
            <c:numRef>
              <c:f>'5-RI'!$J$38:$J$51</c:f>
              <c:numCache>
                <c:formatCode>General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'5-RI'!$K$37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'5-RI'!$C$38:$C$51</c:f>
              <c:strCache>
                <c:ptCount val="14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nov-14</c:v>
                </c:pt>
                <c:pt idx="10">
                  <c:v>oct-14</c:v>
                </c:pt>
                <c:pt idx="11">
                  <c:v>sep-14</c:v>
                </c:pt>
                <c:pt idx="12">
                  <c:v>ago-14</c:v>
                </c:pt>
                <c:pt idx="13">
                  <c:v>jul-14</c:v>
                </c:pt>
              </c:strCache>
            </c:strRef>
          </c:cat>
          <c:val>
            <c:numRef>
              <c:f>'5-RI'!$K$38:$K$51</c:f>
              <c:numCache>
                <c:formatCode>General</c:formatCode>
                <c:ptCount val="14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021088"/>
        <c:axId val="200021648"/>
      </c:barChart>
      <c:catAx>
        <c:axId val="2000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021648"/>
        <c:crosses val="autoZero"/>
        <c:auto val="1"/>
        <c:lblAlgn val="ctr"/>
        <c:lblOffset val="100"/>
        <c:noMultiLvlLbl val="0"/>
      </c:catAx>
      <c:valAx>
        <c:axId val="20002164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0021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3429000</xdr:colOff>
      <xdr:row>3</xdr:row>
      <xdr:rowOff>47641</xdr:rowOff>
    </xdr:from>
    <xdr:to>
      <xdr:col>3</xdr:col>
      <xdr:colOff>967425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238125</xdr:colOff>
      <xdr:row>3</xdr:row>
      <xdr:rowOff>47625</xdr:rowOff>
    </xdr:from>
    <xdr:to>
      <xdr:col>4</xdr:col>
      <xdr:colOff>643575</xdr:colOff>
      <xdr:row>6</xdr:row>
      <xdr:rowOff>45835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1912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32</xdr:row>
      <xdr:rowOff>38100</xdr:rowOff>
    </xdr:from>
    <xdr:to>
      <xdr:col>3</xdr:col>
      <xdr:colOff>310092</xdr:colOff>
      <xdr:row>33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11</xdr:col>
      <xdr:colOff>529275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65</xdr:row>
      <xdr:rowOff>0</xdr:rowOff>
    </xdr:from>
    <xdr:to>
      <xdr:col>7</xdr:col>
      <xdr:colOff>595842</xdr:colOff>
      <xdr:row>66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152400</xdr:rowOff>
    </xdr:from>
    <xdr:to>
      <xdr:col>8</xdr:col>
      <xdr:colOff>872175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122</xdr:row>
      <xdr:rowOff>19050</xdr:rowOff>
    </xdr:from>
    <xdr:to>
      <xdr:col>5</xdr:col>
      <xdr:colOff>986367</xdr:colOff>
      <xdr:row>123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58</xdr:row>
      <xdr:rowOff>66675</xdr:rowOff>
    </xdr:from>
    <xdr:to>
      <xdr:col>8</xdr:col>
      <xdr:colOff>205317</xdr:colOff>
      <xdr:row>60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98393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oneCellAnchor>
    <xdr:from>
      <xdr:col>9</xdr:col>
      <xdr:colOff>676275</xdr:colOff>
      <xdr:row>3</xdr:row>
      <xdr:rowOff>47625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619125"/>
          <a:ext cx="2520000" cy="54113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257175</xdr:colOff>
      <xdr:row>2</xdr:row>
      <xdr:rowOff>152400</xdr:rowOff>
    </xdr:from>
    <xdr:to>
      <xdr:col>13</xdr:col>
      <xdr:colOff>491175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5429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368711</xdr:colOff>
      <xdr:row>3</xdr:row>
      <xdr:rowOff>143387</xdr:rowOff>
    </xdr:from>
    <xdr:to>
      <xdr:col>13</xdr:col>
      <xdr:colOff>615001</xdr:colOff>
      <xdr:row>6</xdr:row>
      <xdr:rowOff>131457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743" y="71693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AGOSTO 2014  - 8,2 % asignado - 53 %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10</xdr:col>
      <xdr:colOff>276225</xdr:colOff>
      <xdr:row>3</xdr:row>
      <xdr:rowOff>57150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28650"/>
          <a:ext cx="2520000" cy="54113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oneCellAnchor>
    <xdr:from>
      <xdr:col>10</xdr:col>
      <xdr:colOff>285750</xdr:colOff>
      <xdr:row>3</xdr:row>
      <xdr:rowOff>9525</xdr:rowOff>
    </xdr:from>
    <xdr:ext cx="2520000" cy="5411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81025"/>
          <a:ext cx="2520000" cy="5411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7"/>
      <c r="C1" s="167"/>
      <c r="D1" s="172"/>
    </row>
    <row r="2" spans="1:26" ht="18" x14ac:dyDescent="0.25">
      <c r="B2" s="168" t="s">
        <v>91</v>
      </c>
      <c r="C2" s="167"/>
      <c r="D2" s="167"/>
    </row>
    <row r="3" spans="1:26" x14ac:dyDescent="0.2">
      <c r="B3" s="169" t="s">
        <v>92</v>
      </c>
      <c r="C3" s="167"/>
      <c r="D3" s="167"/>
    </row>
    <row r="4" spans="1:26" x14ac:dyDescent="0.2">
      <c r="B4" s="167"/>
      <c r="C4" s="167"/>
      <c r="D4" s="167"/>
    </row>
    <row r="5" spans="1:26" x14ac:dyDescent="0.2">
      <c r="B5" s="167"/>
      <c r="C5" s="167"/>
      <c r="D5" s="167"/>
    </row>
    <row r="6" spans="1:26" x14ac:dyDescent="0.2">
      <c r="B6" s="167"/>
      <c r="C6" s="167"/>
      <c r="D6" s="167"/>
    </row>
    <row r="7" spans="1:26" x14ac:dyDescent="0.2">
      <c r="B7" s="167"/>
      <c r="C7" s="167"/>
      <c r="D7" s="167"/>
    </row>
    <row r="8" spans="1:26" x14ac:dyDescent="0.2">
      <c r="B8" s="170" t="s">
        <v>104</v>
      </c>
      <c r="C8" s="170"/>
      <c r="D8" s="167"/>
    </row>
    <row r="9" spans="1:26" x14ac:dyDescent="0.2">
      <c r="B9" s="167"/>
      <c r="C9" s="167"/>
      <c r="D9" s="167"/>
    </row>
    <row r="10" spans="1:26" x14ac:dyDescent="0.2">
      <c r="B10" s="167"/>
      <c r="C10" s="167"/>
      <c r="D10" s="167"/>
    </row>
    <row r="11" spans="1:26" s="23" customFormat="1" x14ac:dyDescent="0.2">
      <c r="A11" s="22"/>
      <c r="B11" s="171"/>
      <c r="C11" s="171"/>
      <c r="D11" s="17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rVILsOy6KOLoOYbC8F57Y0PawVX4YU1ixaBWHPpdWHL83jOHi1hvTQzF9wYCcwx9GeJxbHmGsyCSiDRUdLA3vQ==" saltValue="BjxvMckaCSJfuUc71E/H4w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3"/>
      <c r="B1" s="173"/>
      <c r="C1" s="174"/>
      <c r="D1" s="173"/>
      <c r="E1" s="186"/>
    </row>
    <row r="2" spans="1:21" ht="18" x14ac:dyDescent="0.25">
      <c r="A2" s="168" t="s">
        <v>91</v>
      </c>
      <c r="B2" s="173"/>
      <c r="C2" s="174"/>
      <c r="D2" s="173"/>
      <c r="E2" s="173"/>
    </row>
    <row r="3" spans="1:21" ht="14.25" x14ac:dyDescent="0.2">
      <c r="A3" s="169" t="s">
        <v>93</v>
      </c>
      <c r="B3" s="173"/>
      <c r="C3" s="174"/>
      <c r="D3" s="173"/>
      <c r="E3" s="173"/>
    </row>
    <row r="4" spans="1:21" ht="14.25" x14ac:dyDescent="0.2">
      <c r="A4" s="167"/>
      <c r="B4" s="173"/>
      <c r="C4" s="174"/>
      <c r="D4" s="173"/>
      <c r="E4" s="173"/>
    </row>
    <row r="5" spans="1:21" ht="14.25" x14ac:dyDescent="0.2">
      <c r="A5" s="167"/>
      <c r="B5" s="173"/>
      <c r="C5" s="174"/>
      <c r="D5" s="173"/>
      <c r="E5" s="173"/>
    </row>
    <row r="6" spans="1:21" ht="14.25" x14ac:dyDescent="0.2">
      <c r="A6" s="167"/>
      <c r="B6" s="173"/>
      <c r="C6" s="175"/>
      <c r="D6" s="173"/>
      <c r="E6" s="173"/>
    </row>
    <row r="7" spans="1:21" ht="14.25" x14ac:dyDescent="0.2">
      <c r="A7" s="167"/>
      <c r="B7" s="173"/>
      <c r="C7" s="174"/>
      <c r="D7" s="173"/>
      <c r="E7" s="173"/>
    </row>
    <row r="8" spans="1:21" x14ac:dyDescent="0.2">
      <c r="A8" s="170" t="s">
        <v>105</v>
      </c>
      <c r="B8" s="173"/>
      <c r="C8" s="174"/>
      <c r="D8" s="173"/>
      <c r="E8" s="173"/>
    </row>
    <row r="9" spans="1:21" x14ac:dyDescent="0.2">
      <c r="A9" s="173"/>
      <c r="B9" s="173"/>
      <c r="C9" s="174"/>
      <c r="D9" s="173"/>
      <c r="E9" s="173"/>
    </row>
    <row r="10" spans="1:21" x14ac:dyDescent="0.2">
      <c r="A10" s="173"/>
      <c r="B10" s="173"/>
      <c r="C10" s="174"/>
      <c r="D10" s="173"/>
      <c r="E10" s="173"/>
    </row>
    <row r="11" spans="1:21" ht="13.5" thickBot="1" x14ac:dyDescent="0.25">
      <c r="A11" s="176"/>
      <c r="B11" s="176"/>
      <c r="C11" s="177"/>
      <c r="D11" s="176"/>
      <c r="E11" s="176"/>
    </row>
    <row r="12" spans="1:21" s="21" customFormat="1" ht="27" thickTop="1" thickBot="1" x14ac:dyDescent="0.25">
      <c r="A12" s="178" t="s">
        <v>12</v>
      </c>
      <c r="B12" s="291" t="s">
        <v>52</v>
      </c>
      <c r="C12" s="292"/>
      <c r="D12" s="179" t="s">
        <v>53</v>
      </c>
      <c r="E12" s="180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1" t="s">
        <v>7</v>
      </c>
      <c r="B13" s="154" t="s">
        <v>86</v>
      </c>
      <c r="C13" s="45">
        <f>8000000*7</f>
        <v>56000000</v>
      </c>
      <c r="D13" s="46">
        <f>+'3-Fijo'!L35</f>
        <v>4545384</v>
      </c>
      <c r="E13" s="47">
        <f>+D13/C13</f>
        <v>8.1167571428571422E-2</v>
      </c>
      <c r="F13" s="57"/>
      <c r="G13" s="54"/>
    </row>
    <row r="14" spans="1:21" ht="25.5" x14ac:dyDescent="0.2">
      <c r="A14" s="182" t="s">
        <v>8</v>
      </c>
      <c r="B14" s="31" t="s">
        <v>9</v>
      </c>
      <c r="C14" s="48">
        <f>3*1000000</f>
        <v>3000000</v>
      </c>
      <c r="D14" s="60">
        <f>+'5-RI'!I24+'5-RI'!L47</f>
        <v>2479</v>
      </c>
      <c r="E14" s="36">
        <f>+D14/C14</f>
        <v>8.2633333333333333E-4</v>
      </c>
      <c r="F14" s="57"/>
      <c r="G14" s="54"/>
    </row>
    <row r="15" spans="1:21" ht="25.5" customHeight="1" x14ac:dyDescent="0.2">
      <c r="A15" s="288" t="s">
        <v>11</v>
      </c>
      <c r="B15" s="32" t="s">
        <v>10</v>
      </c>
      <c r="C15" s="33">
        <f>SUM(C16:C26)</f>
        <v>1067</v>
      </c>
      <c r="D15" s="60">
        <f>SUM(D16:D26)</f>
        <v>249</v>
      </c>
      <c r="E15" s="36">
        <f>+D15/C15</f>
        <v>0.23336457357075913</v>
      </c>
      <c r="F15" s="57"/>
      <c r="G15" s="59"/>
    </row>
    <row r="16" spans="1:21" x14ac:dyDescent="0.2">
      <c r="A16" s="289"/>
      <c r="B16" s="156" t="s">
        <v>90</v>
      </c>
      <c r="C16" s="48">
        <v>97</v>
      </c>
      <c r="D16" s="49">
        <v>32</v>
      </c>
      <c r="E16" s="36">
        <f t="shared" ref="E16:E26" si="0">+D16/C16</f>
        <v>0.32989690721649484</v>
      </c>
      <c r="F16" s="53"/>
      <c r="G16" s="53"/>
    </row>
    <row r="17" spans="1:9" x14ac:dyDescent="0.2">
      <c r="A17" s="289"/>
      <c r="B17" s="34" t="s">
        <v>4</v>
      </c>
      <c r="C17" s="48">
        <v>97</v>
      </c>
      <c r="D17" s="49">
        <v>38</v>
      </c>
      <c r="E17" s="36">
        <f t="shared" si="0"/>
        <v>0.39175257731958762</v>
      </c>
      <c r="G17" s="54"/>
    </row>
    <row r="18" spans="1:9" ht="13.5" customHeight="1" x14ac:dyDescent="0.2">
      <c r="A18" s="289"/>
      <c r="B18" s="34" t="s">
        <v>63</v>
      </c>
      <c r="C18" s="48">
        <v>97</v>
      </c>
      <c r="D18" s="49">
        <v>17</v>
      </c>
      <c r="E18" s="36">
        <f>+D18/C18</f>
        <v>0.17525773195876287</v>
      </c>
      <c r="G18" s="54"/>
    </row>
    <row r="19" spans="1:9" x14ac:dyDescent="0.2">
      <c r="A19" s="289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89"/>
      <c r="B20" s="34" t="s">
        <v>26</v>
      </c>
      <c r="C20" s="48">
        <v>97</v>
      </c>
      <c r="D20" s="49">
        <v>25</v>
      </c>
      <c r="E20" s="36">
        <f t="shared" si="0"/>
        <v>0.25773195876288657</v>
      </c>
      <c r="G20" s="54"/>
    </row>
    <row r="21" spans="1:9" x14ac:dyDescent="0.2">
      <c r="A21" s="289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89"/>
      <c r="B22" s="156" t="s">
        <v>89</v>
      </c>
      <c r="C22" s="48">
        <v>97</v>
      </c>
      <c r="D22" s="49">
        <v>15</v>
      </c>
      <c r="E22" s="36">
        <f t="shared" si="0"/>
        <v>0.15463917525773196</v>
      </c>
      <c r="G22" s="54"/>
      <c r="I22" s="19" t="s">
        <v>59</v>
      </c>
    </row>
    <row r="23" spans="1:9" x14ac:dyDescent="0.2">
      <c r="A23" s="289"/>
      <c r="B23" s="156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89"/>
      <c r="B24" s="34" t="s">
        <v>28</v>
      </c>
      <c r="C24" s="48">
        <v>97</v>
      </c>
      <c r="D24" s="49">
        <v>21</v>
      </c>
      <c r="E24" s="36">
        <f t="shared" si="0"/>
        <v>0.21649484536082475</v>
      </c>
      <c r="G24" s="54"/>
    </row>
    <row r="25" spans="1:9" x14ac:dyDescent="0.2">
      <c r="A25" s="289"/>
      <c r="B25" s="34" t="s">
        <v>29</v>
      </c>
      <c r="C25" s="48">
        <v>97</v>
      </c>
      <c r="D25" s="49">
        <v>22</v>
      </c>
      <c r="E25" s="36">
        <f t="shared" si="0"/>
        <v>0.22680412371134021</v>
      </c>
      <c r="G25" s="54"/>
    </row>
    <row r="26" spans="1:9" ht="13.5" thickBot="1" x14ac:dyDescent="0.25">
      <c r="A26" s="290"/>
      <c r="B26" s="35" t="s">
        <v>61</v>
      </c>
      <c r="C26" s="50">
        <v>97</v>
      </c>
      <c r="D26" s="51">
        <v>24</v>
      </c>
      <c r="E26" s="52">
        <f t="shared" si="0"/>
        <v>0.24742268041237114</v>
      </c>
      <c r="G26" s="54"/>
    </row>
    <row r="27" spans="1:9" ht="13.5" thickTop="1" x14ac:dyDescent="0.2">
      <c r="D27" s="17"/>
    </row>
    <row r="28" spans="1:9" x14ac:dyDescent="0.2">
      <c r="A28" s="183" t="s">
        <v>48</v>
      </c>
    </row>
    <row r="29" spans="1:9" ht="4.5" customHeight="1" x14ac:dyDescent="0.2">
      <c r="A29" s="184"/>
    </row>
    <row r="30" spans="1:9" x14ac:dyDescent="0.2">
      <c r="A30" s="184" t="s">
        <v>49</v>
      </c>
      <c r="E30" s="18"/>
    </row>
    <row r="31" spans="1:9" x14ac:dyDescent="0.2">
      <c r="A31" s="185"/>
    </row>
    <row r="36" spans="1:6" x14ac:dyDescent="0.2">
      <c r="A36" s="215"/>
      <c r="B36" s="215"/>
      <c r="C36" s="216"/>
      <c r="D36" s="215"/>
      <c r="E36" s="215"/>
      <c r="F36" s="217"/>
    </row>
    <row r="37" spans="1:6" x14ac:dyDescent="0.2">
      <c r="A37" s="215"/>
      <c r="B37" s="215"/>
      <c r="C37" s="216"/>
      <c r="D37" s="215"/>
      <c r="E37" s="215"/>
      <c r="F37" s="217"/>
    </row>
    <row r="38" spans="1:6" x14ac:dyDescent="0.2">
      <c r="A38" s="215"/>
      <c r="B38" s="215"/>
      <c r="C38" s="216"/>
      <c r="D38" s="215"/>
      <c r="E38" s="215"/>
      <c r="F38" s="217"/>
    </row>
    <row r="39" spans="1:6" x14ac:dyDescent="0.2">
      <c r="A39" s="215"/>
      <c r="B39" s="215"/>
      <c r="C39" s="216"/>
      <c r="D39" s="215"/>
      <c r="E39" s="215"/>
      <c r="F39" s="217"/>
    </row>
    <row r="40" spans="1:6" x14ac:dyDescent="0.2">
      <c r="A40" s="215"/>
      <c r="B40" s="215"/>
      <c r="C40" s="216"/>
      <c r="D40" s="215"/>
      <c r="E40" s="215"/>
      <c r="F40" s="217"/>
    </row>
    <row r="41" spans="1:6" x14ac:dyDescent="0.2">
      <c r="A41" s="215"/>
      <c r="B41" s="215"/>
      <c r="C41" s="216"/>
      <c r="D41" s="215"/>
      <c r="E41" s="215"/>
      <c r="F41" s="217"/>
    </row>
    <row r="42" spans="1:6" x14ac:dyDescent="0.2">
      <c r="A42" s="215"/>
      <c r="B42" s="215"/>
      <c r="C42" s="216"/>
      <c r="D42" s="215"/>
      <c r="E42" s="215"/>
      <c r="F42" s="217"/>
    </row>
    <row r="43" spans="1:6" x14ac:dyDescent="0.2">
      <c r="A43" s="215"/>
      <c r="B43" s="215"/>
      <c r="C43" s="216"/>
      <c r="D43" s="215"/>
      <c r="E43" s="215"/>
      <c r="F43" s="217"/>
    </row>
    <row r="44" spans="1:6" x14ac:dyDescent="0.2">
      <c r="A44" s="215"/>
      <c r="B44" s="215"/>
      <c r="C44" s="216"/>
      <c r="D44" s="215"/>
      <c r="E44" s="215"/>
      <c r="F44" s="217"/>
    </row>
    <row r="45" spans="1:6" x14ac:dyDescent="0.2">
      <c r="A45" s="215"/>
      <c r="B45" s="215"/>
      <c r="C45" s="216"/>
      <c r="D45" s="215"/>
      <c r="E45" s="215"/>
      <c r="F45" s="217"/>
    </row>
    <row r="46" spans="1:6" x14ac:dyDescent="0.2">
      <c r="A46" s="215"/>
      <c r="B46" s="215"/>
      <c r="C46" s="216"/>
      <c r="D46" s="215"/>
      <c r="E46" s="215"/>
      <c r="F46" s="217"/>
    </row>
    <row r="47" spans="1:6" x14ac:dyDescent="0.2">
      <c r="A47" s="215"/>
      <c r="B47" s="215"/>
      <c r="C47" s="216"/>
      <c r="D47" s="215"/>
      <c r="E47" s="215"/>
      <c r="F47" s="217"/>
    </row>
    <row r="48" spans="1:6" x14ac:dyDescent="0.2">
      <c r="A48" s="215"/>
      <c r="B48" s="215"/>
      <c r="C48" s="216"/>
      <c r="D48" s="215"/>
      <c r="E48" s="215"/>
      <c r="F48" s="217"/>
    </row>
    <row r="49" spans="1:8" x14ac:dyDescent="0.2">
      <c r="A49" s="215"/>
      <c r="B49" s="215"/>
      <c r="C49" s="216"/>
      <c r="D49" s="215"/>
      <c r="E49" s="215"/>
      <c r="F49" s="217"/>
      <c r="G49" s="72"/>
      <c r="H49" s="72"/>
    </row>
    <row r="50" spans="1:8" x14ac:dyDescent="0.2">
      <c r="A50" s="215"/>
      <c r="B50" s="215"/>
      <c r="C50" s="216"/>
      <c r="D50" s="215"/>
      <c r="E50" s="215"/>
      <c r="F50" s="217"/>
      <c r="G50" s="72"/>
      <c r="H50" s="72"/>
    </row>
    <row r="51" spans="1:8" x14ac:dyDescent="0.2">
      <c r="A51" s="215"/>
      <c r="B51" s="215"/>
      <c r="C51" s="216"/>
      <c r="D51" s="215"/>
      <c r="E51" s="215"/>
      <c r="F51" s="217"/>
      <c r="G51" s="72"/>
      <c r="H51" s="72"/>
    </row>
    <row r="52" spans="1:8" x14ac:dyDescent="0.2">
      <c r="A52" s="215"/>
      <c r="B52" s="215"/>
      <c r="C52" s="216"/>
      <c r="D52" s="215"/>
      <c r="E52" s="215"/>
      <c r="F52" s="217"/>
      <c r="G52" s="72"/>
      <c r="H52" s="72"/>
    </row>
    <row r="53" spans="1:8" ht="13.5" customHeight="1" x14ac:dyDescent="0.2">
      <c r="A53" s="215"/>
      <c r="B53" s="215"/>
      <c r="C53" s="216"/>
      <c r="D53" s="215"/>
      <c r="E53" s="215"/>
      <c r="F53" s="217"/>
      <c r="G53" s="72"/>
      <c r="H53" s="72"/>
    </row>
    <row r="54" spans="1:8" x14ac:dyDescent="0.2">
      <c r="A54" s="117"/>
      <c r="B54" s="117"/>
      <c r="C54" s="118"/>
      <c r="D54" s="117"/>
      <c r="E54" s="117"/>
      <c r="F54" s="217"/>
      <c r="G54" s="72"/>
      <c r="H54" s="72"/>
    </row>
    <row r="55" spans="1:8" x14ac:dyDescent="0.2">
      <c r="A55" s="117"/>
      <c r="B55" s="117"/>
      <c r="C55" s="118"/>
      <c r="D55" s="117"/>
      <c r="E55" s="117"/>
      <c r="F55" s="217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17"/>
      <c r="G56" s="116"/>
      <c r="H56" s="72"/>
    </row>
    <row r="57" spans="1:8" x14ac:dyDescent="0.2">
      <c r="A57" s="117"/>
      <c r="B57" s="117"/>
      <c r="C57" s="118"/>
      <c r="D57" s="117"/>
      <c r="E57" s="117"/>
      <c r="F57" s="217"/>
      <c r="G57" s="116"/>
      <c r="H57" s="72"/>
    </row>
    <row r="58" spans="1:8" x14ac:dyDescent="0.2">
      <c r="A58" s="117"/>
      <c r="B58" s="117"/>
      <c r="C58" s="118"/>
      <c r="D58" s="117"/>
      <c r="E58" s="117"/>
      <c r="F58" s="217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17"/>
      <c r="G59" s="116"/>
      <c r="H59" s="72"/>
    </row>
    <row r="60" spans="1:8" x14ac:dyDescent="0.2">
      <c r="A60" s="117" t="s">
        <v>33</v>
      </c>
      <c r="B60" s="118">
        <f>+D13</f>
        <v>4545384</v>
      </c>
      <c r="C60" s="118"/>
      <c r="D60" s="117"/>
      <c r="E60" s="117"/>
      <c r="F60" s="217"/>
      <c r="G60" s="116"/>
      <c r="H60" s="72"/>
    </row>
    <row r="61" spans="1:8" x14ac:dyDescent="0.2">
      <c r="A61" s="117" t="s">
        <v>34</v>
      </c>
      <c r="B61" s="118">
        <f>+B59-B60</f>
        <v>51454616</v>
      </c>
      <c r="C61" s="118"/>
      <c r="D61" s="117"/>
      <c r="E61" s="117"/>
      <c r="F61" s="217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17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17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17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17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2479</v>
      </c>
      <c r="E66" s="117"/>
      <c r="F66" s="217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2997521</v>
      </c>
      <c r="E67" s="117"/>
      <c r="F67" s="217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1067</v>
      </c>
      <c r="F68" s="217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249</v>
      </c>
      <c r="F69" s="217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818</v>
      </c>
      <c r="F70" s="217"/>
      <c r="G70" s="116"/>
      <c r="H70" s="72"/>
    </row>
    <row r="71" spans="1:8" x14ac:dyDescent="0.2">
      <c r="A71" s="117"/>
      <c r="B71" s="117"/>
      <c r="C71" s="118"/>
      <c r="D71" s="117"/>
      <c r="E71" s="117"/>
      <c r="F71" s="217"/>
      <c r="G71" s="116"/>
      <c r="H71" s="72"/>
    </row>
    <row r="72" spans="1:8" x14ac:dyDescent="0.2">
      <c r="A72" s="117"/>
      <c r="B72" s="117"/>
      <c r="C72" s="118"/>
      <c r="D72" s="117"/>
      <c r="E72" s="117"/>
      <c r="F72" s="217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Iw3pd4QvAbjhxRM8X8r99lLYSeVwZEqUK9RkNk75ljPIERNxC6beuV3JMiXYlaosM1IuHGNsqA49o3RYbeN8SQ==" saltValue="ZyPNaSORnj1RmlZjn+D1vg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26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96"/>
    </row>
    <row r="2" spans="1:13" ht="18" x14ac:dyDescent="0.25">
      <c r="A2" s="168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4.25" x14ac:dyDescent="0.2">
      <c r="A3" s="169" t="s">
        <v>94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A4" s="16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x14ac:dyDescent="0.2">
      <c r="A5" s="16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4.25" x14ac:dyDescent="0.2">
      <c r="A6" s="16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4.25" x14ac:dyDescent="0.2">
      <c r="A7" s="16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3" x14ac:dyDescent="0.2">
      <c r="A8" s="170" t="s">
        <v>105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3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13.5" thickBot="1" x14ac:dyDescent="0.25">
      <c r="A11" s="188"/>
      <c r="B11" s="188"/>
      <c r="C11" s="188"/>
      <c r="D11" s="188"/>
      <c r="E11" s="188"/>
      <c r="F11" s="188"/>
      <c r="G11" s="188"/>
      <c r="H11" s="189"/>
      <c r="I11" s="188"/>
      <c r="J11" s="188"/>
      <c r="K11" s="188"/>
      <c r="L11" s="188"/>
    </row>
    <row r="12" spans="1:13" ht="17.25" thickTop="1" thickBot="1" x14ac:dyDescent="0.3">
      <c r="B12" s="305" t="s">
        <v>6</v>
      </c>
      <c r="C12" s="306"/>
      <c r="D12" s="306"/>
      <c r="E12" s="306"/>
      <c r="F12" s="306"/>
      <c r="G12" s="306"/>
      <c r="H12" s="306"/>
      <c r="I12" s="306"/>
      <c r="J12" s="306"/>
      <c r="K12" s="307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2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2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2" x14ac:dyDescent="0.2">
      <c r="A19" s="37">
        <v>2008</v>
      </c>
      <c r="B19" s="308">
        <v>2333334</v>
      </c>
      <c r="C19" s="309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2" x14ac:dyDescent="0.2">
      <c r="A20" s="37">
        <v>2009</v>
      </c>
      <c r="B20" s="308">
        <v>2329068</v>
      </c>
      <c r="C20" s="309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2" x14ac:dyDescent="0.2">
      <c r="A21" s="74">
        <v>2010</v>
      </c>
      <c r="B21" s="313">
        <v>2559276</v>
      </c>
      <c r="C21" s="314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2" x14ac:dyDescent="0.2">
      <c r="A22" s="74">
        <v>2011</v>
      </c>
      <c r="B22" s="315">
        <v>3026484</v>
      </c>
      <c r="C22" s="316"/>
      <c r="D22" s="317">
        <v>259800</v>
      </c>
      <c r="E22" s="316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2" ht="13.5" thickBot="1" x14ac:dyDescent="0.25">
      <c r="A23" s="155">
        <v>2012</v>
      </c>
      <c r="B23" s="321">
        <v>3336796</v>
      </c>
      <c r="C23" s="320"/>
      <c r="D23" s="319">
        <v>259800</v>
      </c>
      <c r="E23" s="320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2" ht="14.25" thickTop="1" thickBot="1" x14ac:dyDescent="0.25">
      <c r="A24" s="155">
        <v>2013</v>
      </c>
      <c r="B24" s="318">
        <v>3654996</v>
      </c>
      <c r="C24" s="299"/>
      <c r="D24" s="298">
        <v>264800</v>
      </c>
      <c r="E24" s="299"/>
      <c r="F24" s="166">
        <v>21900</v>
      </c>
      <c r="G24" s="166">
        <v>140000</v>
      </c>
      <c r="H24" s="166">
        <v>190000</v>
      </c>
      <c r="I24" s="166" t="s">
        <v>84</v>
      </c>
      <c r="J24" s="166">
        <v>20000</v>
      </c>
      <c r="K24" s="218">
        <v>5000</v>
      </c>
      <c r="L24" s="69">
        <f t="shared" si="0"/>
        <v>4296696</v>
      </c>
    </row>
    <row r="25" spans="1:12" s="229" customFormat="1" ht="14.25" thickTop="1" thickBot="1" x14ac:dyDescent="0.25">
      <c r="A25" s="160">
        <v>41640</v>
      </c>
      <c r="B25" s="296">
        <v>3726296</v>
      </c>
      <c r="C25" s="297"/>
      <c r="D25" s="298">
        <v>264800</v>
      </c>
      <c r="E25" s="299"/>
      <c r="F25" s="166">
        <v>21900</v>
      </c>
      <c r="G25" s="166">
        <v>140000</v>
      </c>
      <c r="H25" s="166">
        <v>190000</v>
      </c>
      <c r="I25" s="166" t="s">
        <v>84</v>
      </c>
      <c r="J25" s="166">
        <v>20000</v>
      </c>
      <c r="K25" s="218">
        <v>5000</v>
      </c>
      <c r="L25" s="69">
        <f t="shared" ref="L25:L29" si="1">SUM(B25:K25)</f>
        <v>4367996</v>
      </c>
    </row>
    <row r="26" spans="1:12" s="229" customFormat="1" ht="14.25" thickTop="1" thickBot="1" x14ac:dyDescent="0.25">
      <c r="A26" s="160">
        <v>41671</v>
      </c>
      <c r="B26" s="296">
        <v>3726296</v>
      </c>
      <c r="C26" s="297"/>
      <c r="D26" s="298">
        <v>264800</v>
      </c>
      <c r="E26" s="299"/>
      <c r="F26" s="166">
        <v>21900</v>
      </c>
      <c r="G26" s="166">
        <v>140000</v>
      </c>
      <c r="H26" s="166">
        <v>220000</v>
      </c>
      <c r="I26" s="166" t="s">
        <v>84</v>
      </c>
      <c r="J26" s="166">
        <v>20000</v>
      </c>
      <c r="K26" s="218">
        <v>5000</v>
      </c>
      <c r="L26" s="69">
        <f t="shared" si="1"/>
        <v>4397996</v>
      </c>
    </row>
    <row r="27" spans="1:12" s="229" customFormat="1" ht="14.25" thickTop="1" thickBot="1" x14ac:dyDescent="0.25">
      <c r="A27" s="160">
        <v>41699</v>
      </c>
      <c r="B27" s="296">
        <v>3812524</v>
      </c>
      <c r="C27" s="297"/>
      <c r="D27" s="298">
        <v>264800</v>
      </c>
      <c r="E27" s="299"/>
      <c r="F27" s="166">
        <v>21900</v>
      </c>
      <c r="G27" s="166">
        <v>140000</v>
      </c>
      <c r="H27" s="166">
        <v>250000</v>
      </c>
      <c r="I27" s="166" t="s">
        <v>84</v>
      </c>
      <c r="J27" s="166">
        <v>20000</v>
      </c>
      <c r="K27" s="218">
        <v>5000</v>
      </c>
      <c r="L27" s="69">
        <f t="shared" si="1"/>
        <v>4514224</v>
      </c>
    </row>
    <row r="28" spans="1:12" s="229" customFormat="1" ht="14.25" thickTop="1" thickBot="1" x14ac:dyDescent="0.25">
      <c r="A28" s="160">
        <v>41730</v>
      </c>
      <c r="B28" s="296">
        <v>3824524</v>
      </c>
      <c r="C28" s="297"/>
      <c r="D28" s="298">
        <v>264800</v>
      </c>
      <c r="E28" s="299"/>
      <c r="F28" s="166">
        <v>21900</v>
      </c>
      <c r="G28" s="166">
        <v>140000</v>
      </c>
      <c r="H28" s="166">
        <v>250000</v>
      </c>
      <c r="I28" s="166" t="s">
        <v>84</v>
      </c>
      <c r="J28" s="166">
        <v>20000</v>
      </c>
      <c r="K28" s="218">
        <v>5000</v>
      </c>
      <c r="L28" s="69">
        <f t="shared" si="1"/>
        <v>4526224</v>
      </c>
    </row>
    <row r="29" spans="1:12" s="229" customFormat="1" ht="14.25" thickTop="1" thickBot="1" x14ac:dyDescent="0.25">
      <c r="A29" s="160">
        <v>41760</v>
      </c>
      <c r="B29" s="296">
        <v>3855424</v>
      </c>
      <c r="C29" s="297"/>
      <c r="D29" s="298">
        <v>264800</v>
      </c>
      <c r="E29" s="299"/>
      <c r="F29" s="166">
        <v>21900</v>
      </c>
      <c r="G29" s="166">
        <v>140000</v>
      </c>
      <c r="H29" s="166">
        <v>250000</v>
      </c>
      <c r="I29" s="166" t="s">
        <v>84</v>
      </c>
      <c r="J29" s="166">
        <v>20000</v>
      </c>
      <c r="K29" s="218">
        <v>5000</v>
      </c>
      <c r="L29" s="69">
        <f t="shared" si="1"/>
        <v>4557124</v>
      </c>
    </row>
    <row r="30" spans="1:12" s="229" customFormat="1" ht="14.25" thickTop="1" thickBot="1" x14ac:dyDescent="0.25">
      <c r="A30" s="160">
        <v>41791</v>
      </c>
      <c r="B30" s="296">
        <v>3858224</v>
      </c>
      <c r="C30" s="297"/>
      <c r="D30" s="298">
        <v>264800</v>
      </c>
      <c r="E30" s="299"/>
      <c r="F30" s="166">
        <v>21900</v>
      </c>
      <c r="G30" s="166">
        <v>140000</v>
      </c>
      <c r="H30" s="166">
        <v>250000</v>
      </c>
      <c r="I30" s="166" t="s">
        <v>84</v>
      </c>
      <c r="J30" s="166">
        <v>20000</v>
      </c>
      <c r="K30" s="218">
        <v>5000</v>
      </c>
      <c r="L30" s="69">
        <f t="shared" ref="L30:L35" si="2">SUM(B30:K30)</f>
        <v>4559924</v>
      </c>
    </row>
    <row r="31" spans="1:12" s="229" customFormat="1" ht="14.25" thickTop="1" thickBot="1" x14ac:dyDescent="0.25">
      <c r="A31" s="160">
        <v>41821</v>
      </c>
      <c r="B31" s="296">
        <v>3863624</v>
      </c>
      <c r="C31" s="297"/>
      <c r="D31" s="298">
        <v>264800</v>
      </c>
      <c r="E31" s="299"/>
      <c r="F31" s="166">
        <v>21900</v>
      </c>
      <c r="G31" s="166">
        <v>140000</v>
      </c>
      <c r="H31" s="166">
        <v>250000</v>
      </c>
      <c r="I31" s="166" t="s">
        <v>84</v>
      </c>
      <c r="J31" s="166">
        <v>20000</v>
      </c>
      <c r="K31" s="218">
        <v>5000</v>
      </c>
      <c r="L31" s="69">
        <f t="shared" si="2"/>
        <v>4565324</v>
      </c>
    </row>
    <row r="32" spans="1:12" s="229" customFormat="1" ht="14.25" thickTop="1" thickBot="1" x14ac:dyDescent="0.25">
      <c r="A32" s="160">
        <v>41852</v>
      </c>
      <c r="B32" s="296">
        <v>3863954</v>
      </c>
      <c r="C32" s="297"/>
      <c r="D32" s="298">
        <v>264800</v>
      </c>
      <c r="E32" s="299"/>
      <c r="F32" s="166">
        <v>21900</v>
      </c>
      <c r="G32" s="166">
        <v>140000</v>
      </c>
      <c r="H32" s="166">
        <v>250000</v>
      </c>
      <c r="I32" s="166" t="s">
        <v>84</v>
      </c>
      <c r="J32" s="166">
        <v>20000</v>
      </c>
      <c r="K32" s="218">
        <v>5000</v>
      </c>
      <c r="L32" s="69">
        <f t="shared" si="2"/>
        <v>4565654</v>
      </c>
    </row>
    <row r="33" spans="1:14" s="229" customFormat="1" ht="14.25" thickTop="1" thickBot="1" x14ac:dyDescent="0.25">
      <c r="A33" s="160">
        <v>41883</v>
      </c>
      <c r="B33" s="296">
        <v>3863954</v>
      </c>
      <c r="C33" s="297"/>
      <c r="D33" s="298">
        <v>264800</v>
      </c>
      <c r="E33" s="299"/>
      <c r="F33" s="166">
        <v>21900</v>
      </c>
      <c r="G33" s="166">
        <v>140000</v>
      </c>
      <c r="H33" s="166">
        <v>250000</v>
      </c>
      <c r="I33" s="166" t="s">
        <v>84</v>
      </c>
      <c r="J33" s="166">
        <v>20000</v>
      </c>
      <c r="K33" s="218">
        <v>5000</v>
      </c>
      <c r="L33" s="69">
        <f t="shared" si="2"/>
        <v>4565654</v>
      </c>
    </row>
    <row r="34" spans="1:14" s="229" customFormat="1" ht="14.25" thickTop="1" thickBot="1" x14ac:dyDescent="0.25">
      <c r="A34" s="160">
        <v>41913</v>
      </c>
      <c r="B34" s="296">
        <v>3893184</v>
      </c>
      <c r="C34" s="297"/>
      <c r="D34" s="298">
        <v>284800</v>
      </c>
      <c r="E34" s="299"/>
      <c r="F34" s="166">
        <v>21900</v>
      </c>
      <c r="G34" s="166">
        <v>144000</v>
      </c>
      <c r="H34" s="166">
        <v>250000</v>
      </c>
      <c r="I34" s="166" t="s">
        <v>84</v>
      </c>
      <c r="J34" s="166">
        <v>20000</v>
      </c>
      <c r="K34" s="218">
        <v>5000</v>
      </c>
      <c r="L34" s="69">
        <f t="shared" si="2"/>
        <v>4618884</v>
      </c>
    </row>
    <row r="35" spans="1:14" ht="14.25" thickTop="1" thickBot="1" x14ac:dyDescent="0.25">
      <c r="A35" s="160">
        <v>41944</v>
      </c>
      <c r="B35" s="296">
        <v>3819684</v>
      </c>
      <c r="C35" s="297"/>
      <c r="D35" s="298">
        <v>284800</v>
      </c>
      <c r="E35" s="299"/>
      <c r="F35" s="166">
        <v>21900</v>
      </c>
      <c r="G35" s="166">
        <v>144000</v>
      </c>
      <c r="H35" s="166">
        <v>250000</v>
      </c>
      <c r="I35" s="166" t="s">
        <v>84</v>
      </c>
      <c r="J35" s="166">
        <v>20000</v>
      </c>
      <c r="K35" s="218">
        <v>5000</v>
      </c>
      <c r="L35" s="69">
        <f t="shared" si="2"/>
        <v>4545384</v>
      </c>
    </row>
    <row r="36" spans="1:14" ht="13.5" thickTop="1" x14ac:dyDescent="0.2">
      <c r="A36" s="5"/>
      <c r="B36" s="123"/>
      <c r="C36" s="123"/>
      <c r="D36" s="10"/>
      <c r="E36" s="10"/>
      <c r="F36" s="10"/>
      <c r="G36" s="10"/>
      <c r="H36" s="10"/>
      <c r="I36" s="10"/>
      <c r="J36" s="10"/>
      <c r="K36" s="10"/>
      <c r="L36" s="12"/>
    </row>
    <row r="37" spans="1:14" x14ac:dyDescent="0.2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8"/>
      <c r="M37" s="10"/>
      <c r="N37" s="2"/>
    </row>
    <row r="38" spans="1:14" ht="13.5" thickBot="1" x14ac:dyDescent="0.25">
      <c r="A38" s="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38"/>
      <c r="M38" s="10"/>
      <c r="N38" s="2"/>
    </row>
    <row r="39" spans="1:14" ht="17.25" thickTop="1" thickBot="1" x14ac:dyDescent="0.3">
      <c r="B39" s="310" t="s">
        <v>56</v>
      </c>
      <c r="C39" s="311"/>
      <c r="D39" s="311"/>
      <c r="E39" s="311"/>
      <c r="F39" s="311"/>
      <c r="G39" s="311"/>
      <c r="H39" s="311"/>
      <c r="I39" s="311"/>
      <c r="J39" s="311"/>
      <c r="K39" s="312"/>
      <c r="L39" s="13"/>
      <c r="M39" s="13"/>
    </row>
    <row r="40" spans="1:14" s="4" customFormat="1" ht="45" customHeight="1" thickTop="1" thickBot="1" x14ac:dyDescent="0.25">
      <c r="A40" s="8" t="s">
        <v>0</v>
      </c>
      <c r="B40" s="41" t="s">
        <v>80</v>
      </c>
      <c r="C40" s="9" t="s">
        <v>81</v>
      </c>
      <c r="D40" s="42" t="s">
        <v>78</v>
      </c>
      <c r="E40" s="9" t="s">
        <v>79</v>
      </c>
      <c r="F40" s="42" t="s">
        <v>25</v>
      </c>
      <c r="G40" s="42" t="s">
        <v>26</v>
      </c>
      <c r="H40" s="9" t="s">
        <v>30</v>
      </c>
      <c r="I40" s="9" t="s">
        <v>31</v>
      </c>
      <c r="J40" s="9" t="s">
        <v>87</v>
      </c>
      <c r="K40" s="129" t="s">
        <v>50</v>
      </c>
      <c r="L40" s="28" t="s">
        <v>3</v>
      </c>
    </row>
    <row r="41" spans="1:14" ht="13.5" thickTop="1" x14ac:dyDescent="0.2">
      <c r="A41" s="40">
        <v>2003</v>
      </c>
      <c r="B41" s="43">
        <f t="shared" ref="B41:D45" si="3">+B89/B14</f>
        <v>0</v>
      </c>
      <c r="C41" s="15">
        <f t="shared" si="3"/>
        <v>0</v>
      </c>
      <c r="D41" s="15">
        <f t="shared" si="3"/>
        <v>0</v>
      </c>
      <c r="E41" s="190" t="s">
        <v>5</v>
      </c>
      <c r="F41" s="190" t="s">
        <v>5</v>
      </c>
      <c r="G41" s="190" t="s">
        <v>5</v>
      </c>
      <c r="H41" s="190" t="s">
        <v>5</v>
      </c>
      <c r="I41" s="190" t="s">
        <v>5</v>
      </c>
      <c r="J41" s="190" t="s">
        <v>5</v>
      </c>
      <c r="K41" s="192" t="s">
        <v>5</v>
      </c>
      <c r="L41" s="128">
        <f t="shared" ref="L41:L51" si="4">+L89/L14</f>
        <v>0</v>
      </c>
    </row>
    <row r="42" spans="1:14" x14ac:dyDescent="0.2">
      <c r="A42" s="37">
        <v>2004</v>
      </c>
      <c r="B42" s="44">
        <f t="shared" si="3"/>
        <v>0.79758204597531224</v>
      </c>
      <c r="C42" s="3">
        <f t="shared" si="3"/>
        <v>0.77157122201392547</v>
      </c>
      <c r="D42" s="3">
        <f t="shared" si="3"/>
        <v>0.81937449228269699</v>
      </c>
      <c r="E42" s="191" t="s">
        <v>5</v>
      </c>
      <c r="F42" s="14">
        <f t="shared" ref="F42:F51" si="5">+F90/F15</f>
        <v>5.9821428571428574E-2</v>
      </c>
      <c r="G42" s="191" t="s">
        <v>5</v>
      </c>
      <c r="H42" s="191" t="s">
        <v>5</v>
      </c>
      <c r="I42" s="191" t="s">
        <v>5</v>
      </c>
      <c r="J42" s="191" t="s">
        <v>5</v>
      </c>
      <c r="K42" s="193" t="s">
        <v>5</v>
      </c>
      <c r="L42" s="126">
        <f t="shared" si="4"/>
        <v>0.78036518276078715</v>
      </c>
    </row>
    <row r="43" spans="1:14" x14ac:dyDescent="0.2">
      <c r="A43" s="37">
        <v>2005</v>
      </c>
      <c r="B43" s="44">
        <f t="shared" si="3"/>
        <v>0.80596213528634786</v>
      </c>
      <c r="C43" s="3">
        <f t="shared" si="3"/>
        <v>0.81637914219712404</v>
      </c>
      <c r="D43" s="3">
        <f t="shared" si="3"/>
        <v>0.79782509505703425</v>
      </c>
      <c r="E43" s="191" t="s">
        <v>5</v>
      </c>
      <c r="F43" s="14">
        <f t="shared" si="5"/>
        <v>8.3120567375886523E-2</v>
      </c>
      <c r="G43" s="191" t="s">
        <v>5</v>
      </c>
      <c r="H43" s="191" t="s">
        <v>5</v>
      </c>
      <c r="I43" s="191" t="s">
        <v>5</v>
      </c>
      <c r="J43" s="191" t="s">
        <v>5</v>
      </c>
      <c r="K43" s="193" t="s">
        <v>5</v>
      </c>
      <c r="L43" s="126">
        <f t="shared" si="4"/>
        <v>0.7857253025846106</v>
      </c>
    </row>
    <row r="44" spans="1:14" x14ac:dyDescent="0.2">
      <c r="A44" s="37">
        <v>2006</v>
      </c>
      <c r="B44" s="44">
        <f t="shared" si="3"/>
        <v>0.81433856209483901</v>
      </c>
      <c r="C44" s="3">
        <f t="shared" si="3"/>
        <v>0.73050257259890772</v>
      </c>
      <c r="D44" s="3">
        <f t="shared" si="3"/>
        <v>0.80707093821510301</v>
      </c>
      <c r="E44" s="14">
        <f>+E92/E17</f>
        <v>0.83250000000000002</v>
      </c>
      <c r="F44" s="14">
        <f t="shared" si="5"/>
        <v>0.15148936170212765</v>
      </c>
      <c r="G44" s="14">
        <f t="shared" ref="G44:I50" si="6">+G92/G17</f>
        <v>0.10850769230769231</v>
      </c>
      <c r="H44" s="14">
        <f t="shared" si="6"/>
        <v>1.5474999999999999E-2</v>
      </c>
      <c r="I44" s="14">
        <f t="shared" si="6"/>
        <v>0</v>
      </c>
      <c r="J44" s="14"/>
      <c r="K44" s="124"/>
      <c r="L44" s="126">
        <f t="shared" si="4"/>
        <v>0.74267887540899524</v>
      </c>
    </row>
    <row r="45" spans="1:14" x14ac:dyDescent="0.2">
      <c r="A45" s="37">
        <v>2007</v>
      </c>
      <c r="B45" s="44">
        <f t="shared" si="3"/>
        <v>0.81738826088224636</v>
      </c>
      <c r="C45" s="3">
        <f t="shared" si="3"/>
        <v>0.73189491171464238</v>
      </c>
      <c r="D45" s="3">
        <f t="shared" si="3"/>
        <v>0.60841296928327648</v>
      </c>
      <c r="E45" s="14">
        <f>+E93/E18</f>
        <v>0.1119298245614035</v>
      </c>
      <c r="F45" s="14">
        <f t="shared" si="5"/>
        <v>0.2652482269503546</v>
      </c>
      <c r="G45" s="14">
        <f t="shared" si="6"/>
        <v>0.12261607142857144</v>
      </c>
      <c r="H45" s="14">
        <f t="shared" si="6"/>
        <v>2.0799999999999999E-2</v>
      </c>
      <c r="I45" s="14">
        <f t="shared" si="6"/>
        <v>0</v>
      </c>
      <c r="J45" s="14">
        <f t="shared" ref="J45:K51" si="7">+J93/J18</f>
        <v>0</v>
      </c>
      <c r="K45" s="124">
        <f t="shared" si="7"/>
        <v>0</v>
      </c>
      <c r="L45" s="126">
        <f t="shared" si="4"/>
        <v>0.71507156324436771</v>
      </c>
    </row>
    <row r="46" spans="1:14" x14ac:dyDescent="0.2">
      <c r="A46" s="37">
        <v>2008</v>
      </c>
      <c r="B46" s="293">
        <f t="shared" ref="B46:B51" si="8">(+B94+C94)/B19</f>
        <v>0.74159721668650946</v>
      </c>
      <c r="C46" s="294"/>
      <c r="D46" s="3">
        <f t="shared" ref="D46:D51" si="9">+D94/D19</f>
        <v>0.72414905450500555</v>
      </c>
      <c r="E46" s="14">
        <f>+E94/E19</f>
        <v>0.22688172043010751</v>
      </c>
      <c r="F46" s="14">
        <f t="shared" si="5"/>
        <v>0.37709219858156029</v>
      </c>
      <c r="G46" s="14">
        <f t="shared" si="6"/>
        <v>0.30005357142857142</v>
      </c>
      <c r="H46" s="14">
        <f t="shared" si="6"/>
        <v>7.5745454545454546E-2</v>
      </c>
      <c r="I46" s="14">
        <f t="shared" si="6"/>
        <v>0</v>
      </c>
      <c r="J46" s="14">
        <f t="shared" si="7"/>
        <v>0</v>
      </c>
      <c r="K46" s="124">
        <f t="shared" si="7"/>
        <v>0</v>
      </c>
      <c r="L46" s="126">
        <f t="shared" si="4"/>
        <v>0.68660806532903573</v>
      </c>
    </row>
    <row r="47" spans="1:14" x14ac:dyDescent="0.2">
      <c r="A47" s="37">
        <v>2009</v>
      </c>
      <c r="B47" s="293">
        <f t="shared" si="8"/>
        <v>0.77854017143338017</v>
      </c>
      <c r="C47" s="294"/>
      <c r="D47" s="3">
        <f t="shared" si="9"/>
        <v>0.74695054945054951</v>
      </c>
      <c r="E47" s="14">
        <f>+E95/E20</f>
        <v>0.25424528301886795</v>
      </c>
      <c r="F47" s="14">
        <f t="shared" si="5"/>
        <v>0.45</v>
      </c>
      <c r="G47" s="14">
        <f t="shared" si="6"/>
        <v>0.27402158273381294</v>
      </c>
      <c r="H47" s="14">
        <f t="shared" si="6"/>
        <v>0.1227</v>
      </c>
      <c r="I47" s="14">
        <f t="shared" si="6"/>
        <v>0</v>
      </c>
      <c r="J47" s="14">
        <f t="shared" si="7"/>
        <v>9.1399999999999995E-2</v>
      </c>
      <c r="K47" s="124">
        <f t="shared" si="7"/>
        <v>4.0000000000000001E-3</v>
      </c>
      <c r="L47" s="126">
        <f t="shared" si="4"/>
        <v>0.71600246069018947</v>
      </c>
    </row>
    <row r="48" spans="1:14" x14ac:dyDescent="0.2">
      <c r="A48" s="37">
        <v>2010</v>
      </c>
      <c r="B48" s="322">
        <f t="shared" si="8"/>
        <v>0.72595218335185419</v>
      </c>
      <c r="C48" s="323"/>
      <c r="D48" s="79">
        <f t="shared" si="9"/>
        <v>0.64157437070938217</v>
      </c>
      <c r="E48" s="80">
        <f>+E96/E21</f>
        <v>0.23254716981132076</v>
      </c>
      <c r="F48" s="80">
        <f t="shared" si="5"/>
        <v>0.32783653846153848</v>
      </c>
      <c r="G48" s="80">
        <f t="shared" si="6"/>
        <v>0.29584172661870506</v>
      </c>
      <c r="H48" s="80">
        <f t="shared" si="6"/>
        <v>0.32144545454545453</v>
      </c>
      <c r="I48" s="80">
        <f t="shared" si="6"/>
        <v>0</v>
      </c>
      <c r="J48" s="80">
        <f t="shared" si="7"/>
        <v>0.18779999999999999</v>
      </c>
      <c r="K48" s="125">
        <f t="shared" si="7"/>
        <v>3.8E-3</v>
      </c>
      <c r="L48" s="127">
        <f t="shared" si="4"/>
        <v>0.67689175225613496</v>
      </c>
    </row>
    <row r="49" spans="1:14" x14ac:dyDescent="0.2">
      <c r="A49" s="74">
        <v>2011</v>
      </c>
      <c r="B49" s="301">
        <f t="shared" si="8"/>
        <v>0.64395681589593734</v>
      </c>
      <c r="C49" s="302"/>
      <c r="D49" s="303">
        <f t="shared" si="9"/>
        <v>0.56033872209391844</v>
      </c>
      <c r="E49" s="302"/>
      <c r="F49" s="145">
        <f t="shared" si="5"/>
        <v>0.41528846153846155</v>
      </c>
      <c r="G49" s="145">
        <f t="shared" si="6"/>
        <v>0.3406043165467626</v>
      </c>
      <c r="H49" s="145">
        <f t="shared" si="6"/>
        <v>0.52148000000000005</v>
      </c>
      <c r="I49" s="145">
        <f t="shared" si="6"/>
        <v>0</v>
      </c>
      <c r="J49" s="145">
        <f t="shared" si="7"/>
        <v>0.24990000000000001</v>
      </c>
      <c r="K49" s="146">
        <f t="shared" si="7"/>
        <v>2E-3</v>
      </c>
      <c r="L49" s="147">
        <f t="shared" si="4"/>
        <v>0.61757473811195773</v>
      </c>
    </row>
    <row r="50" spans="1:14" ht="13.5" thickBot="1" x14ac:dyDescent="0.25">
      <c r="A50" s="162">
        <v>2012</v>
      </c>
      <c r="B50" s="301">
        <f t="shared" si="8"/>
        <v>0.60157288608593396</v>
      </c>
      <c r="C50" s="302"/>
      <c r="D50" s="303">
        <f t="shared" si="9"/>
        <v>0.57899923017705923</v>
      </c>
      <c r="E50" s="302"/>
      <c r="F50" s="145">
        <f t="shared" si="5"/>
        <v>0.32855769230769233</v>
      </c>
      <c r="G50" s="145">
        <f t="shared" si="6"/>
        <v>0.38789208633093525</v>
      </c>
      <c r="H50" s="145">
        <f t="shared" si="6"/>
        <v>0.46134054054054052</v>
      </c>
      <c r="I50" s="145">
        <f t="shared" si="6"/>
        <v>0</v>
      </c>
      <c r="J50" s="145">
        <f t="shared" si="7"/>
        <v>0.16355</v>
      </c>
      <c r="K50" s="146">
        <f t="shared" si="7"/>
        <v>2E-3</v>
      </c>
      <c r="L50" s="147">
        <f t="shared" si="4"/>
        <v>0.58046905899366874</v>
      </c>
    </row>
    <row r="51" spans="1:14" ht="13.5" thickTop="1" x14ac:dyDescent="0.2">
      <c r="A51" s="162">
        <v>2013</v>
      </c>
      <c r="B51" s="324">
        <f t="shared" si="8"/>
        <v>0.56445561089533336</v>
      </c>
      <c r="C51" s="325"/>
      <c r="D51" s="326">
        <f t="shared" si="9"/>
        <v>0.57598564954682785</v>
      </c>
      <c r="E51" s="325"/>
      <c r="F51" s="163">
        <f t="shared" si="5"/>
        <v>0.29095890410958902</v>
      </c>
      <c r="G51" s="163">
        <f>+G99/G24</f>
        <v>0.47155000000000002</v>
      </c>
      <c r="H51" s="163">
        <f>+H99/H24</f>
        <v>0.63793157894736841</v>
      </c>
      <c r="I51" s="219" t="s">
        <v>84</v>
      </c>
      <c r="J51" s="163">
        <f t="shared" si="7"/>
        <v>0.23430000000000001</v>
      </c>
      <c r="K51" s="164">
        <f t="shared" si="7"/>
        <v>1.4E-3</v>
      </c>
      <c r="L51" s="165">
        <f t="shared" si="4"/>
        <v>0.56180213820107361</v>
      </c>
    </row>
    <row r="52" spans="1:14" s="229" customFormat="1" x14ac:dyDescent="0.2">
      <c r="A52" s="160">
        <v>41640</v>
      </c>
      <c r="B52" s="293">
        <f>(+B99+C99)/B25</f>
        <v>0.5536551578296518</v>
      </c>
      <c r="C52" s="294"/>
      <c r="D52" s="300">
        <f>+D99/D25</f>
        <v>0.57598564954682785</v>
      </c>
      <c r="E52" s="294"/>
      <c r="F52" s="14">
        <f t="shared" ref="F52:H55" si="10">+F99/F25</f>
        <v>0.29095890410958902</v>
      </c>
      <c r="G52" s="14">
        <f t="shared" si="10"/>
        <v>0.47155000000000002</v>
      </c>
      <c r="H52" s="14">
        <f t="shared" si="10"/>
        <v>0.63793157894736841</v>
      </c>
      <c r="I52" s="220" t="s">
        <v>84</v>
      </c>
      <c r="J52" s="14">
        <f t="shared" ref="J52:L55" si="11">+J99/J25</f>
        <v>0.23430000000000001</v>
      </c>
      <c r="K52" s="124">
        <f t="shared" si="11"/>
        <v>1.4E-3</v>
      </c>
      <c r="L52" s="161">
        <f t="shared" si="11"/>
        <v>0.55263168739165514</v>
      </c>
    </row>
    <row r="53" spans="1:14" s="229" customFormat="1" x14ac:dyDescent="0.2">
      <c r="A53" s="160">
        <v>41671</v>
      </c>
      <c r="B53" s="293">
        <f>(+B100+C100)/B26</f>
        <v>0.55426085313673412</v>
      </c>
      <c r="C53" s="294"/>
      <c r="D53" s="300">
        <f>+D100/D26</f>
        <v>0.5752416918429003</v>
      </c>
      <c r="E53" s="294"/>
      <c r="F53" s="14">
        <f t="shared" si="10"/>
        <v>0.316986301369863</v>
      </c>
      <c r="G53" s="14">
        <f t="shared" si="10"/>
        <v>0.48583571428571426</v>
      </c>
      <c r="H53" s="14">
        <f t="shared" si="10"/>
        <v>0.55229090909090905</v>
      </c>
      <c r="I53" s="220" t="s">
        <v>84</v>
      </c>
      <c r="J53" s="14">
        <f t="shared" si="11"/>
        <v>0.23580000000000001</v>
      </c>
      <c r="K53" s="124">
        <f t="shared" si="11"/>
        <v>1.4E-3</v>
      </c>
      <c r="L53" s="161">
        <f t="shared" si="11"/>
        <v>0.54998913141348926</v>
      </c>
    </row>
    <row r="54" spans="1:14" s="229" customFormat="1" x14ac:dyDescent="0.2">
      <c r="A54" s="160">
        <v>41699</v>
      </c>
      <c r="B54" s="293">
        <f>(+B100+C101)/B27</f>
        <v>0.54172511438616522</v>
      </c>
      <c r="C54" s="294"/>
      <c r="D54" s="300">
        <f>+D101/D27</f>
        <v>0.57549471299093657</v>
      </c>
      <c r="E54" s="294"/>
      <c r="F54" s="14">
        <f t="shared" si="10"/>
        <v>0.31589041095890413</v>
      </c>
      <c r="G54" s="14">
        <f t="shared" si="10"/>
        <v>0.49162857142857141</v>
      </c>
      <c r="H54" s="14">
        <f t="shared" si="10"/>
        <v>0.49402800000000002</v>
      </c>
      <c r="J54" s="14">
        <f t="shared" si="11"/>
        <v>0.24274999999999999</v>
      </c>
      <c r="K54" s="124">
        <f t="shared" si="11"/>
        <v>1.4E-3</v>
      </c>
      <c r="L54" s="161">
        <f t="shared" si="11"/>
        <v>0.53812792630582795</v>
      </c>
    </row>
    <row r="55" spans="1:14" s="229" customFormat="1" x14ac:dyDescent="0.2">
      <c r="A55" s="160">
        <v>41730</v>
      </c>
      <c r="B55" s="293">
        <f>(+B102+C102)/B28</f>
        <v>0.54317739933126319</v>
      </c>
      <c r="C55" s="294"/>
      <c r="D55" s="293">
        <f>(+D102+E102)/D28</f>
        <v>0.57679380664652569</v>
      </c>
      <c r="E55" s="294"/>
      <c r="F55" s="14">
        <f t="shared" si="10"/>
        <v>0.31534246575342467</v>
      </c>
      <c r="G55" s="14">
        <f t="shared" si="10"/>
        <v>0.49757142857142855</v>
      </c>
      <c r="H55" s="14">
        <f t="shared" si="10"/>
        <v>0.49891200000000002</v>
      </c>
      <c r="I55" s="220" t="s">
        <v>84</v>
      </c>
      <c r="J55" s="14">
        <f t="shared" si="11"/>
        <v>0.24424999999999999</v>
      </c>
      <c r="K55" s="14">
        <f t="shared" si="11"/>
        <v>0</v>
      </c>
      <c r="L55" s="14">
        <f t="shared" si="11"/>
        <v>0.53826522947163025</v>
      </c>
    </row>
    <row r="56" spans="1:14" s="229" customFormat="1" x14ac:dyDescent="0.2">
      <c r="A56" s="160">
        <v>41760</v>
      </c>
      <c r="B56" s="293">
        <f>(+B103+C103)/B28</f>
        <v>0.54277761101773714</v>
      </c>
      <c r="C56" s="294"/>
      <c r="D56" s="293">
        <f>(+D103+E103)/D28</f>
        <v>0.57663141993957701</v>
      </c>
      <c r="E56" s="294"/>
      <c r="F56" s="14">
        <f>+F103/F28</f>
        <v>0.28479452054794518</v>
      </c>
      <c r="G56" s="14">
        <f>+G103/G28</f>
        <v>0.50375000000000003</v>
      </c>
      <c r="H56" s="14">
        <f>+H103/H28</f>
        <v>0.44297599999999998</v>
      </c>
      <c r="I56" s="220" t="s">
        <v>84</v>
      </c>
      <c r="J56" s="14">
        <f>+J103/J28</f>
        <v>0.24424999999999999</v>
      </c>
      <c r="K56" s="14">
        <f>+K102/K28</f>
        <v>0</v>
      </c>
      <c r="L56" s="14">
        <f>+L103/L28</f>
        <v>0.53487167228135413</v>
      </c>
    </row>
    <row r="57" spans="1:14" s="229" customFormat="1" x14ac:dyDescent="0.2">
      <c r="A57" s="160">
        <v>41791</v>
      </c>
      <c r="B57" s="293">
        <f>(+B104+C104)/B30</f>
        <v>0.53767018192826543</v>
      </c>
      <c r="C57" s="294"/>
      <c r="D57" s="293">
        <f>(+D104+E104)/D30</f>
        <v>0.57694486404833834</v>
      </c>
      <c r="E57" s="294"/>
      <c r="F57" s="14">
        <f t="shared" ref="F57:H58" si="12">+F104/F30</f>
        <v>0.28292237442922374</v>
      </c>
      <c r="G57" s="14">
        <f t="shared" si="12"/>
        <v>0.51019285714285711</v>
      </c>
      <c r="H57" s="14">
        <f t="shared" si="12"/>
        <v>0.44396400000000003</v>
      </c>
      <c r="I57" s="220" t="s">
        <v>84</v>
      </c>
      <c r="J57" s="14">
        <f>+J104/J30</f>
        <v>0.25724999999999998</v>
      </c>
      <c r="K57" s="14">
        <f>+K104/K30</f>
        <v>0</v>
      </c>
      <c r="L57" s="14">
        <f>+L104/L30</f>
        <v>0.53092683123666096</v>
      </c>
    </row>
    <row r="58" spans="1:14" s="229" customFormat="1" x14ac:dyDescent="0.2">
      <c r="A58" s="160">
        <v>41821</v>
      </c>
      <c r="B58" s="293">
        <f>(+B105+C105)/B31</f>
        <v>0.53698496541071283</v>
      </c>
      <c r="C58" s="294"/>
      <c r="D58" s="293">
        <f>(+D105+E105)/D31</f>
        <v>0.57718277945619334</v>
      </c>
      <c r="E58" s="294"/>
      <c r="F58" s="14">
        <f t="shared" si="12"/>
        <v>0.28232876712328769</v>
      </c>
      <c r="G58" s="14">
        <f t="shared" si="12"/>
        <v>0.51596428571428576</v>
      </c>
      <c r="H58" s="14">
        <f t="shared" si="12"/>
        <v>0.44747599999999998</v>
      </c>
      <c r="I58" s="220" t="s">
        <v>84</v>
      </c>
      <c r="J58" s="14">
        <f>+J105/J31</f>
        <v>0.25424999999999998</v>
      </c>
      <c r="K58" s="14">
        <f>+K104/K31</f>
        <v>0</v>
      </c>
      <c r="L58" s="14">
        <f>+L105/L31</f>
        <v>0.53072202542470148</v>
      </c>
    </row>
    <row r="59" spans="1:14" s="229" customFormat="1" x14ac:dyDescent="0.2">
      <c r="A59" s="160">
        <v>41852</v>
      </c>
      <c r="B59" s="293">
        <f>(+B107+C107)/B31</f>
        <v>0.53618157460456817</v>
      </c>
      <c r="C59" s="294"/>
      <c r="D59" s="293">
        <f>(+D107+E107)/D31</f>
        <v>0.57751510574018128</v>
      </c>
      <c r="E59" s="294"/>
      <c r="F59" s="14">
        <f>+F107/F31</f>
        <v>0.27968036529680368</v>
      </c>
      <c r="G59" s="14">
        <f>+G107/G31</f>
        <v>0.52456428571428571</v>
      </c>
      <c r="H59" s="14">
        <f>+H107/H31</f>
        <v>0.45097599999999999</v>
      </c>
      <c r="I59" s="220" t="s">
        <v>84</v>
      </c>
      <c r="J59" s="14">
        <f>+J107/J31</f>
        <v>0.24765000000000001</v>
      </c>
      <c r="K59" s="14">
        <f>+K107/K31</f>
        <v>0</v>
      </c>
      <c r="L59" s="14">
        <f>+L107/L31</f>
        <v>0.53047516452282462</v>
      </c>
    </row>
    <row r="60" spans="1:14" s="229" customFormat="1" x14ac:dyDescent="0.2">
      <c r="A60" s="160">
        <v>41883</v>
      </c>
      <c r="B60" s="293">
        <f>(+B108+C108)/B33</f>
        <v>0.53613578215475655</v>
      </c>
      <c r="C60" s="294"/>
      <c r="D60" s="293">
        <f>(+D108+E108)/D33</f>
        <v>0.57751510574018128</v>
      </c>
      <c r="E60" s="294"/>
      <c r="F60" s="14">
        <f>+F109/F33</f>
        <v>0.30753424657534245</v>
      </c>
      <c r="G60" s="14">
        <f t="shared" ref="G60:H62" si="13">+G108/G33</f>
        <v>0.52456428571428571</v>
      </c>
      <c r="H60" s="14">
        <f t="shared" si="13"/>
        <v>0.45097599999999999</v>
      </c>
      <c r="I60" s="220" t="s">
        <v>84</v>
      </c>
      <c r="J60" s="14">
        <f t="shared" ref="J60:L62" si="14">+J108/J33</f>
        <v>0.24765000000000001</v>
      </c>
      <c r="K60" s="14">
        <f t="shared" si="14"/>
        <v>0</v>
      </c>
      <c r="L60" s="14">
        <f t="shared" si="14"/>
        <v>0.53043682241361256</v>
      </c>
    </row>
    <row r="61" spans="1:14" s="229" customFormat="1" x14ac:dyDescent="0.2">
      <c r="A61" s="160">
        <v>41913</v>
      </c>
      <c r="B61" s="293">
        <f>(+B109+C109)/B34</f>
        <v>0.53468343648797489</v>
      </c>
      <c r="C61" s="294"/>
      <c r="D61" s="293">
        <f>(+D109+E109)/D34</f>
        <v>0.53649929775280902</v>
      </c>
      <c r="E61" s="294"/>
      <c r="F61" s="14">
        <f>+F109/F34</f>
        <v>0.30753424657534245</v>
      </c>
      <c r="G61" s="14">
        <f t="shared" si="13"/>
        <v>0.52092361111111107</v>
      </c>
      <c r="H61" s="14">
        <f t="shared" si="13"/>
        <v>0.52893199999999996</v>
      </c>
      <c r="I61" s="220" t="s">
        <v>84</v>
      </c>
      <c r="J61" s="14">
        <f t="shared" si="14"/>
        <v>0.26205000000000001</v>
      </c>
      <c r="K61" s="14">
        <f t="shared" si="14"/>
        <v>0</v>
      </c>
      <c r="L61" s="14">
        <f t="shared" si="14"/>
        <v>0.5312187965751034</v>
      </c>
    </row>
    <row r="62" spans="1:14" s="229" customFormat="1" x14ac:dyDescent="0.2">
      <c r="A62" s="160">
        <v>41944</v>
      </c>
      <c r="B62" s="293">
        <f>(+B110+C110)/B35</f>
        <v>0.54836421023309778</v>
      </c>
      <c r="C62" s="294"/>
      <c r="D62" s="293">
        <f>(+D110+E110)/D35</f>
        <v>0.53659410112359551</v>
      </c>
      <c r="E62" s="294"/>
      <c r="F62" s="14">
        <f>+F110/F35</f>
        <v>0.30712328767123287</v>
      </c>
      <c r="G62" s="14">
        <f t="shared" si="13"/>
        <v>0.52427777777777773</v>
      </c>
      <c r="H62" s="14">
        <f t="shared" si="13"/>
        <v>0.43358000000000002</v>
      </c>
      <c r="I62" s="220" t="s">
        <v>84</v>
      </c>
      <c r="J62" s="14">
        <f t="shared" si="14"/>
        <v>0.28705000000000003</v>
      </c>
      <c r="K62" s="14">
        <f t="shared" si="14"/>
        <v>0</v>
      </c>
      <c r="L62" s="14">
        <f t="shared" si="14"/>
        <v>0.53763510409681559</v>
      </c>
    </row>
    <row r="63" spans="1:14" x14ac:dyDescent="0.2">
      <c r="A63" s="58">
        <v>2010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2"/>
    </row>
    <row r="64" spans="1:14" x14ac:dyDescent="0.2">
      <c r="A64" s="194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</row>
    <row r="67" spans="1:12" s="121" customFormat="1" x14ac:dyDescent="0.2">
      <c r="A67" s="304"/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</row>
    <row r="68" spans="1:12" s="269" customFormat="1" x14ac:dyDescent="0.2"/>
    <row r="69" spans="1:12" s="270" customFormat="1" x14ac:dyDescent="0.2"/>
    <row r="70" spans="1:12" s="270" customFormat="1" x14ac:dyDescent="0.2"/>
    <row r="71" spans="1:12" s="272" customFormat="1" x14ac:dyDescent="0.2">
      <c r="A71" s="271"/>
      <c r="B71" s="271"/>
      <c r="C71" s="271"/>
      <c r="D71" s="271"/>
      <c r="E71" s="271"/>
      <c r="F71" s="271"/>
      <c r="G71" s="271"/>
      <c r="H71" s="271"/>
      <c r="I71" s="271"/>
      <c r="J71" s="271"/>
      <c r="K71" s="271"/>
      <c r="L71" s="271"/>
    </row>
    <row r="72" spans="1:12" s="272" customFormat="1" x14ac:dyDescent="0.2">
      <c r="A72" s="271"/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</row>
    <row r="73" spans="1:12" s="272" customFormat="1" x14ac:dyDescent="0.2">
      <c r="A73" s="271"/>
      <c r="B73" s="271"/>
      <c r="C73" s="271"/>
      <c r="D73" s="271"/>
      <c r="E73" s="271"/>
      <c r="F73" s="271"/>
      <c r="G73" s="271"/>
      <c r="H73" s="271"/>
      <c r="I73" s="271"/>
      <c r="J73" s="271"/>
      <c r="K73" s="271"/>
      <c r="L73" s="271"/>
    </row>
    <row r="74" spans="1:12" s="272" customFormat="1" x14ac:dyDescent="0.2">
      <c r="A74" s="271"/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</row>
    <row r="75" spans="1:12" s="272" customFormat="1" x14ac:dyDescent="0.2">
      <c r="A75" s="271"/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1"/>
    </row>
    <row r="76" spans="1:12" s="272" customFormat="1" x14ac:dyDescent="0.2">
      <c r="A76" s="271"/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1"/>
    </row>
    <row r="77" spans="1:12" s="272" customFormat="1" x14ac:dyDescent="0.2">
      <c r="A77" s="271"/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</row>
    <row r="78" spans="1:12" s="272" customFormat="1" x14ac:dyDescent="0.2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</row>
    <row r="79" spans="1:12" s="272" customFormat="1" x14ac:dyDescent="0.2">
      <c r="A79" s="271"/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</row>
    <row r="80" spans="1:12" s="272" customFormat="1" x14ac:dyDescent="0.2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</row>
    <row r="81" spans="1:14" s="272" customFormat="1" x14ac:dyDescent="0.2">
      <c r="A81" s="271"/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</row>
    <row r="82" spans="1:14" s="272" customFormat="1" x14ac:dyDescent="0.2">
      <c r="A82" s="271"/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</row>
    <row r="83" spans="1:14" s="272" customFormat="1" x14ac:dyDescent="0.2">
      <c r="A83" s="271"/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</row>
    <row r="84" spans="1:14" s="272" customFormat="1" x14ac:dyDescent="0.2">
      <c r="A84" s="271"/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</row>
    <row r="85" spans="1:14" s="272" customFormat="1" x14ac:dyDescent="0.2">
      <c r="A85" s="271"/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</row>
    <row r="86" spans="1:14" s="272" customFormat="1" x14ac:dyDescent="0.2">
      <c r="A86" s="278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</row>
    <row r="87" spans="1:14" s="272" customFormat="1" x14ac:dyDescent="0.2">
      <c r="A87" s="278"/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278"/>
      <c r="M87" s="278"/>
    </row>
    <row r="88" spans="1:14" s="273" customFormat="1" x14ac:dyDescent="0.2">
      <c r="A88" s="274"/>
      <c r="B88" s="274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</row>
    <row r="89" spans="1:14" s="213" customFormat="1" x14ac:dyDescent="0.2"/>
    <row r="90" spans="1:14" s="213" customFormat="1" x14ac:dyDescent="0.2">
      <c r="A90" s="279">
        <v>2004</v>
      </c>
      <c r="B90" s="280">
        <v>863239</v>
      </c>
      <c r="C90" s="214">
        <v>647822</v>
      </c>
      <c r="D90" s="280">
        <v>100865</v>
      </c>
      <c r="E90" s="281" t="s">
        <v>5</v>
      </c>
      <c r="F90" s="280">
        <v>335</v>
      </c>
      <c r="G90" s="281" t="s">
        <v>5</v>
      </c>
      <c r="H90" s="281" t="s">
        <v>5</v>
      </c>
      <c r="I90" s="281" t="s">
        <v>5</v>
      </c>
      <c r="J90" s="281" t="s">
        <v>5</v>
      </c>
      <c r="K90" s="281" t="s">
        <v>5</v>
      </c>
      <c r="L90" s="214">
        <f t="shared" ref="L90:L96" si="15">SUM(B90:K90)</f>
        <v>1612261</v>
      </c>
      <c r="N90" s="214"/>
    </row>
    <row r="91" spans="1:14" s="213" customFormat="1" x14ac:dyDescent="0.2">
      <c r="A91" s="279">
        <v>2005</v>
      </c>
      <c r="B91" s="280">
        <v>900624</v>
      </c>
      <c r="C91" s="280">
        <v>694786</v>
      </c>
      <c r="D91" s="280">
        <v>104914</v>
      </c>
      <c r="E91" s="281" t="s">
        <v>5</v>
      </c>
      <c r="F91" s="280">
        <v>1172</v>
      </c>
      <c r="G91" s="281" t="s">
        <v>5</v>
      </c>
      <c r="H91" s="281" t="s">
        <v>5</v>
      </c>
      <c r="I91" s="281" t="s">
        <v>5</v>
      </c>
      <c r="J91" s="281" t="s">
        <v>5</v>
      </c>
      <c r="K91" s="281" t="s">
        <v>5</v>
      </c>
      <c r="L91" s="214">
        <f t="shared" si="15"/>
        <v>1701496</v>
      </c>
      <c r="N91" s="214"/>
    </row>
    <row r="92" spans="1:14" s="213" customFormat="1" x14ac:dyDescent="0.2">
      <c r="A92" s="279">
        <v>2006</v>
      </c>
      <c r="B92" s="280">
        <v>957347</v>
      </c>
      <c r="C92" s="280">
        <v>701937</v>
      </c>
      <c r="D92" s="280">
        <v>105807</v>
      </c>
      <c r="E92" s="280">
        <v>333</v>
      </c>
      <c r="F92" s="280">
        <v>2136</v>
      </c>
      <c r="G92" s="280">
        <v>7053</v>
      </c>
      <c r="H92" s="280">
        <v>619</v>
      </c>
      <c r="I92" s="280">
        <v>0</v>
      </c>
      <c r="J92" s="214">
        <v>0</v>
      </c>
      <c r="K92" s="214">
        <v>0</v>
      </c>
      <c r="L92" s="214">
        <f t="shared" si="15"/>
        <v>1775232</v>
      </c>
      <c r="N92" s="214"/>
    </row>
    <row r="93" spans="1:14" s="213" customFormat="1" x14ac:dyDescent="0.2">
      <c r="A93" s="279">
        <v>2007</v>
      </c>
      <c r="B93" s="280">
        <v>980870</v>
      </c>
      <c r="C93" s="280">
        <v>716348</v>
      </c>
      <c r="D93" s="280">
        <v>106959</v>
      </c>
      <c r="E93" s="280">
        <v>638</v>
      </c>
      <c r="F93" s="280">
        <v>3740</v>
      </c>
      <c r="G93" s="280">
        <v>13733</v>
      </c>
      <c r="H93" s="280">
        <v>832</v>
      </c>
      <c r="I93" s="280">
        <v>0</v>
      </c>
      <c r="J93" s="214">
        <v>0</v>
      </c>
      <c r="K93" s="214">
        <v>0</v>
      </c>
      <c r="L93" s="214">
        <f t="shared" si="15"/>
        <v>1823120</v>
      </c>
      <c r="N93" s="214"/>
    </row>
    <row r="94" spans="1:14" s="213" customFormat="1" x14ac:dyDescent="0.2">
      <c r="A94" s="279">
        <v>2008</v>
      </c>
      <c r="B94" s="280">
        <v>1011022</v>
      </c>
      <c r="C94" s="214">
        <v>719372</v>
      </c>
      <c r="D94" s="280">
        <v>130202</v>
      </c>
      <c r="E94" s="280">
        <v>2110</v>
      </c>
      <c r="F94" s="280">
        <v>5317</v>
      </c>
      <c r="G94" s="280">
        <v>33606</v>
      </c>
      <c r="H94" s="280">
        <v>8332</v>
      </c>
      <c r="I94" s="280">
        <v>0</v>
      </c>
      <c r="J94" s="214">
        <v>0</v>
      </c>
      <c r="K94" s="214">
        <v>0</v>
      </c>
      <c r="L94" s="214">
        <f t="shared" si="15"/>
        <v>1909961</v>
      </c>
      <c r="N94" s="214"/>
    </row>
    <row r="95" spans="1:14" s="213" customFormat="1" x14ac:dyDescent="0.2">
      <c r="A95" s="279">
        <v>2009</v>
      </c>
      <c r="B95" s="295">
        <v>1813273</v>
      </c>
      <c r="C95" s="295"/>
      <c r="D95" s="280">
        <v>135945</v>
      </c>
      <c r="E95" s="280">
        <v>2695</v>
      </c>
      <c r="F95" s="280">
        <v>6795</v>
      </c>
      <c r="G95" s="280">
        <v>38089</v>
      </c>
      <c r="H95" s="280">
        <v>13497</v>
      </c>
      <c r="I95" s="280">
        <v>0</v>
      </c>
      <c r="J95" s="280">
        <v>914</v>
      </c>
      <c r="K95" s="280">
        <v>20</v>
      </c>
      <c r="L95" s="214">
        <f t="shared" si="15"/>
        <v>2011228</v>
      </c>
      <c r="N95" s="214"/>
    </row>
    <row r="96" spans="1:14" s="213" customFormat="1" x14ac:dyDescent="0.2">
      <c r="A96" s="279">
        <v>2010</v>
      </c>
      <c r="B96" s="295">
        <v>1857912</v>
      </c>
      <c r="C96" s="295"/>
      <c r="D96" s="280">
        <v>140184</v>
      </c>
      <c r="E96" s="280">
        <v>2465</v>
      </c>
      <c r="F96" s="280">
        <v>6819</v>
      </c>
      <c r="G96" s="280">
        <v>41122</v>
      </c>
      <c r="H96" s="280">
        <v>35359</v>
      </c>
      <c r="I96" s="280">
        <v>0</v>
      </c>
      <c r="J96" s="280">
        <v>1878</v>
      </c>
      <c r="K96" s="280">
        <v>19</v>
      </c>
      <c r="L96" s="214">
        <f t="shared" si="15"/>
        <v>2085758</v>
      </c>
      <c r="M96" s="282"/>
      <c r="N96" s="214"/>
    </row>
    <row r="97" spans="1:14" s="213" customFormat="1" x14ac:dyDescent="0.2">
      <c r="A97" s="279">
        <v>2011</v>
      </c>
      <c r="B97" s="295">
        <v>1948925</v>
      </c>
      <c r="C97" s="295"/>
      <c r="D97" s="280">
        <v>145576</v>
      </c>
      <c r="E97" s="280">
        <v>1562</v>
      </c>
      <c r="F97" s="280">
        <v>8638</v>
      </c>
      <c r="G97" s="280">
        <v>47344</v>
      </c>
      <c r="H97" s="280">
        <v>65185</v>
      </c>
      <c r="I97" s="280">
        <v>0</v>
      </c>
      <c r="J97" s="280">
        <v>2499</v>
      </c>
      <c r="K97" s="280">
        <v>10</v>
      </c>
      <c r="L97" s="214">
        <f t="shared" ref="L97:L98" si="16">SUM(B97:K97)</f>
        <v>2219739</v>
      </c>
      <c r="M97" s="282"/>
      <c r="N97" s="214"/>
    </row>
    <row r="98" spans="1:14" s="213" customFormat="1" x14ac:dyDescent="0.2">
      <c r="A98" s="279">
        <v>2012</v>
      </c>
      <c r="B98" s="295">
        <v>2007326</v>
      </c>
      <c r="C98" s="295"/>
      <c r="D98" s="295">
        <v>150424</v>
      </c>
      <c r="E98" s="295"/>
      <c r="F98" s="280">
        <v>6834</v>
      </c>
      <c r="G98" s="280">
        <v>53917</v>
      </c>
      <c r="H98" s="280">
        <v>85348</v>
      </c>
      <c r="I98" s="280">
        <v>0</v>
      </c>
      <c r="J98" s="280">
        <v>3271</v>
      </c>
      <c r="K98" s="280">
        <v>10</v>
      </c>
      <c r="L98" s="214">
        <f t="shared" si="16"/>
        <v>2307130</v>
      </c>
      <c r="M98" s="282"/>
      <c r="N98" s="214"/>
    </row>
    <row r="99" spans="1:14" s="213" customFormat="1" x14ac:dyDescent="0.2">
      <c r="A99" s="279">
        <v>2013</v>
      </c>
      <c r="B99" s="295">
        <v>2063083</v>
      </c>
      <c r="C99" s="295"/>
      <c r="D99" s="295">
        <v>152521</v>
      </c>
      <c r="E99" s="295"/>
      <c r="F99" s="280">
        <v>6372</v>
      </c>
      <c r="G99" s="280">
        <v>66017</v>
      </c>
      <c r="H99" s="280">
        <v>121207</v>
      </c>
      <c r="I99" s="280">
        <v>0</v>
      </c>
      <c r="J99" s="280">
        <v>4686</v>
      </c>
      <c r="K99" s="280">
        <v>7</v>
      </c>
      <c r="L99" s="214">
        <f t="shared" ref="L99:L111" si="17">SUM(B99:K99)</f>
        <v>2413893</v>
      </c>
      <c r="M99" s="282"/>
      <c r="N99" s="214"/>
    </row>
    <row r="100" spans="1:14" s="213" customFormat="1" x14ac:dyDescent="0.2">
      <c r="A100" s="283">
        <v>41640</v>
      </c>
      <c r="B100" s="295">
        <v>2065340</v>
      </c>
      <c r="C100" s="295"/>
      <c r="D100" s="295">
        <v>152324</v>
      </c>
      <c r="E100" s="295"/>
      <c r="F100" s="280">
        <v>6942</v>
      </c>
      <c r="G100" s="280">
        <v>68017</v>
      </c>
      <c r="H100" s="280">
        <v>121504</v>
      </c>
      <c r="I100" s="280">
        <v>0</v>
      </c>
      <c r="J100" s="280">
        <v>4716</v>
      </c>
      <c r="K100" s="280">
        <v>7</v>
      </c>
      <c r="L100" s="214">
        <f t="shared" si="17"/>
        <v>2418850</v>
      </c>
      <c r="M100" s="282"/>
      <c r="N100" s="214"/>
    </row>
    <row r="101" spans="1:14" s="213" customFormat="1" x14ac:dyDescent="0.2">
      <c r="A101" s="283">
        <v>41671</v>
      </c>
      <c r="B101" s="295">
        <v>2072724</v>
      </c>
      <c r="C101" s="295"/>
      <c r="D101" s="295">
        <v>152391</v>
      </c>
      <c r="E101" s="295"/>
      <c r="F101" s="280">
        <v>6918</v>
      </c>
      <c r="G101" s="280">
        <v>68828</v>
      </c>
      <c r="H101" s="280">
        <v>123507</v>
      </c>
      <c r="I101" s="280">
        <v>0</v>
      </c>
      <c r="J101" s="280">
        <v>4855</v>
      </c>
      <c r="K101" s="280">
        <v>7</v>
      </c>
      <c r="L101" s="214">
        <f t="shared" si="17"/>
        <v>2429230</v>
      </c>
      <c r="M101" s="282"/>
      <c r="N101" s="214"/>
    </row>
    <row r="102" spans="1:14" s="213" customFormat="1" x14ac:dyDescent="0.2">
      <c r="A102" s="283">
        <v>41699</v>
      </c>
      <c r="B102" s="295">
        <v>2077395</v>
      </c>
      <c r="C102" s="295"/>
      <c r="D102" s="295">
        <v>152735</v>
      </c>
      <c r="E102" s="295"/>
      <c r="F102" s="280">
        <v>6906</v>
      </c>
      <c r="G102" s="280">
        <v>69660</v>
      </c>
      <c r="H102" s="280">
        <v>124728</v>
      </c>
      <c r="I102" s="280">
        <v>0</v>
      </c>
      <c r="J102" s="280">
        <v>4885</v>
      </c>
      <c r="K102" s="280">
        <v>0</v>
      </c>
      <c r="L102" s="214">
        <f t="shared" si="17"/>
        <v>2436309</v>
      </c>
      <c r="M102" s="282"/>
      <c r="N102" s="214"/>
    </row>
    <row r="103" spans="1:14" s="213" customFormat="1" x14ac:dyDescent="0.2">
      <c r="A103" s="283">
        <v>41730</v>
      </c>
      <c r="B103" s="295">
        <v>2075866</v>
      </c>
      <c r="C103" s="295"/>
      <c r="D103" s="295">
        <v>152692</v>
      </c>
      <c r="E103" s="295"/>
      <c r="F103" s="280">
        <v>6237</v>
      </c>
      <c r="G103" s="280">
        <v>70525</v>
      </c>
      <c r="H103" s="280">
        <v>110744</v>
      </c>
      <c r="I103" s="280">
        <v>0</v>
      </c>
      <c r="J103" s="280">
        <v>4885</v>
      </c>
      <c r="K103" s="280">
        <v>0</v>
      </c>
      <c r="L103" s="214">
        <f t="shared" si="17"/>
        <v>2420949</v>
      </c>
      <c r="M103" s="282"/>
      <c r="N103" s="214"/>
    </row>
    <row r="104" spans="1:14" s="213" customFormat="1" x14ac:dyDescent="0.2">
      <c r="A104" s="283">
        <v>41760</v>
      </c>
      <c r="B104" s="295">
        <v>2074452</v>
      </c>
      <c r="C104" s="295"/>
      <c r="D104" s="295">
        <v>152775</v>
      </c>
      <c r="E104" s="295"/>
      <c r="F104" s="280">
        <v>6196</v>
      </c>
      <c r="G104" s="280">
        <v>71427</v>
      </c>
      <c r="H104" s="280">
        <v>110991</v>
      </c>
      <c r="I104" s="280">
        <v>0</v>
      </c>
      <c r="J104" s="280">
        <v>5145</v>
      </c>
      <c r="K104" s="280">
        <v>0</v>
      </c>
      <c r="L104" s="214">
        <f t="shared" si="17"/>
        <v>2420986</v>
      </c>
      <c r="M104" s="282"/>
      <c r="N104" s="214"/>
    </row>
    <row r="105" spans="1:14" s="213" customFormat="1" x14ac:dyDescent="0.2">
      <c r="A105" s="283">
        <v>41791</v>
      </c>
      <c r="B105" s="295">
        <v>2074708</v>
      </c>
      <c r="C105" s="295"/>
      <c r="D105" s="295">
        <v>152838</v>
      </c>
      <c r="E105" s="295"/>
      <c r="F105" s="280">
        <v>6183</v>
      </c>
      <c r="G105" s="280">
        <v>72235</v>
      </c>
      <c r="H105" s="280">
        <v>111869</v>
      </c>
      <c r="I105" s="280">
        <v>0</v>
      </c>
      <c r="J105" s="280">
        <v>5085</v>
      </c>
      <c r="K105" s="280">
        <v>0</v>
      </c>
      <c r="L105" s="214">
        <f t="shared" si="17"/>
        <v>2422918</v>
      </c>
      <c r="M105" s="282"/>
      <c r="N105" s="214"/>
    </row>
    <row r="106" spans="1:14" s="213" customFormat="1" x14ac:dyDescent="0.2">
      <c r="A106" s="283">
        <v>41821</v>
      </c>
      <c r="B106" s="295">
        <v>2068593</v>
      </c>
      <c r="C106" s="295"/>
      <c r="D106" s="295">
        <v>152838</v>
      </c>
      <c r="E106" s="295"/>
      <c r="F106" s="280">
        <v>6153</v>
      </c>
      <c r="G106" s="280">
        <v>72758</v>
      </c>
      <c r="H106" s="280">
        <v>112591</v>
      </c>
      <c r="I106" s="280">
        <v>0</v>
      </c>
      <c r="J106" s="280">
        <v>5085</v>
      </c>
      <c r="K106" s="280">
        <v>0</v>
      </c>
      <c r="L106" s="214">
        <f t="shared" si="17"/>
        <v>2418018</v>
      </c>
      <c r="M106" s="282"/>
      <c r="N106" s="214"/>
    </row>
    <row r="107" spans="1:14" s="213" customFormat="1" x14ac:dyDescent="0.2">
      <c r="A107" s="283">
        <v>41852</v>
      </c>
      <c r="B107" s="295">
        <v>2071604</v>
      </c>
      <c r="C107" s="295"/>
      <c r="D107" s="295">
        <v>152926</v>
      </c>
      <c r="E107" s="295"/>
      <c r="F107" s="280">
        <v>6125</v>
      </c>
      <c r="G107" s="280">
        <v>73439</v>
      </c>
      <c r="H107" s="280">
        <v>112744</v>
      </c>
      <c r="I107" s="280">
        <v>0</v>
      </c>
      <c r="J107" s="280">
        <v>4953</v>
      </c>
      <c r="K107" s="280">
        <v>0</v>
      </c>
      <c r="L107" s="214">
        <f t="shared" si="17"/>
        <v>2421791</v>
      </c>
    </row>
    <row r="108" spans="1:14" s="213" customFormat="1" x14ac:dyDescent="0.2">
      <c r="A108" s="283">
        <v>41883</v>
      </c>
      <c r="B108" s="295">
        <v>2071604</v>
      </c>
      <c r="C108" s="295"/>
      <c r="D108" s="295">
        <v>152926</v>
      </c>
      <c r="E108" s="295"/>
      <c r="F108" s="280">
        <v>6125</v>
      </c>
      <c r="G108" s="280">
        <v>73439</v>
      </c>
      <c r="H108" s="280">
        <v>112744</v>
      </c>
      <c r="I108" s="280">
        <v>0</v>
      </c>
      <c r="J108" s="280">
        <v>4953</v>
      </c>
      <c r="K108" s="280">
        <v>0</v>
      </c>
      <c r="L108" s="214">
        <f t="shared" si="17"/>
        <v>2421791</v>
      </c>
    </row>
    <row r="109" spans="1:14" s="213" customFormat="1" x14ac:dyDescent="0.2">
      <c r="A109" s="283">
        <v>41913</v>
      </c>
      <c r="B109" s="295">
        <v>2081621</v>
      </c>
      <c r="C109" s="295"/>
      <c r="D109" s="295">
        <v>152795</v>
      </c>
      <c r="E109" s="295"/>
      <c r="F109" s="280">
        <v>6735</v>
      </c>
      <c r="G109" s="280">
        <v>75013</v>
      </c>
      <c r="H109" s="280">
        <v>132233</v>
      </c>
      <c r="I109" s="280">
        <v>0</v>
      </c>
      <c r="J109" s="280">
        <v>5241</v>
      </c>
      <c r="K109" s="280">
        <v>0</v>
      </c>
      <c r="L109" s="214">
        <f t="shared" si="17"/>
        <v>2453638</v>
      </c>
    </row>
    <row r="110" spans="1:14" s="213" customFormat="1" x14ac:dyDescent="0.2">
      <c r="A110" s="283">
        <v>41944</v>
      </c>
      <c r="B110" s="295">
        <v>2094578</v>
      </c>
      <c r="C110" s="295"/>
      <c r="D110" s="295">
        <v>152822</v>
      </c>
      <c r="E110" s="295"/>
      <c r="F110" s="280">
        <v>6726</v>
      </c>
      <c r="G110" s="280">
        <v>75496</v>
      </c>
      <c r="H110" s="280">
        <v>108395</v>
      </c>
      <c r="I110" s="213">
        <v>0</v>
      </c>
      <c r="J110" s="280">
        <v>5741</v>
      </c>
      <c r="K110" s="213">
        <v>0</v>
      </c>
      <c r="L110" s="214">
        <f t="shared" si="17"/>
        <v>2443758</v>
      </c>
    </row>
    <row r="111" spans="1:14" s="213" customFormat="1" x14ac:dyDescent="0.2">
      <c r="A111" s="283">
        <v>41974</v>
      </c>
      <c r="B111" s="295"/>
      <c r="C111" s="295"/>
      <c r="L111" s="214">
        <f t="shared" si="17"/>
        <v>0</v>
      </c>
    </row>
    <row r="112" spans="1:14" s="213" customFormat="1" x14ac:dyDescent="0.2">
      <c r="L112" s="214"/>
    </row>
    <row r="113" spans="1:13" s="213" customFormat="1" x14ac:dyDescent="0.2"/>
    <row r="114" spans="1:13" s="273" customFormat="1" x14ac:dyDescent="0.2">
      <c r="A114" s="274"/>
      <c r="B114" s="274"/>
      <c r="C114" s="274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</row>
    <row r="115" spans="1:13" s="272" customFormat="1" x14ac:dyDescent="0.2">
      <c r="A115" s="275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</row>
    <row r="116" spans="1:13" s="272" customFormat="1" x14ac:dyDescent="0.2">
      <c r="A116" s="275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</row>
    <row r="117" spans="1:13" s="272" customFormat="1" x14ac:dyDescent="0.2">
      <c r="A117" s="275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</row>
    <row r="118" spans="1:13" s="272" customFormat="1" x14ac:dyDescent="0.2">
      <c r="A118" s="275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</row>
    <row r="119" spans="1:13" s="272" customFormat="1" x14ac:dyDescent="0.2">
      <c r="A119" s="275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</row>
    <row r="120" spans="1:13" s="272" customFormat="1" x14ac:dyDescent="0.2">
      <c r="A120" s="277"/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</row>
    <row r="121" spans="1:13" s="272" customFormat="1" x14ac:dyDescent="0.2">
      <c r="A121" s="277"/>
      <c r="B121" s="277"/>
      <c r="C121" s="277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</row>
    <row r="122" spans="1:13" x14ac:dyDescent="0.2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</row>
    <row r="123" spans="1:13" x14ac:dyDescent="0.2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</row>
    <row r="124" spans="1:13" x14ac:dyDescent="0.2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</row>
    <row r="125" spans="1:13" x14ac:dyDescent="0.2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</row>
    <row r="126" spans="1:13" x14ac:dyDescent="0.2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</row>
  </sheetData>
  <sheetProtection algorithmName="SHA-512" hashValue="C5X7WxJ2+rd/iZ3HzrrTJrncPGeBxUguJdBZ+OhTvnB2uQAQf0Gnl10g6hp3tvdZzGuKrwyOr3vNN0/mICcHlg==" saltValue="y5qnN70jr4hQx1iiP/WItg==" spinCount="100000" sheet="1" objects="1" scenarios="1"/>
  <mergeCells count="96">
    <mergeCell ref="B106:C106"/>
    <mergeCell ref="D106:E106"/>
    <mergeCell ref="B104:C104"/>
    <mergeCell ref="D104:E104"/>
    <mergeCell ref="B105:C105"/>
    <mergeCell ref="D102:E102"/>
    <mergeCell ref="D101:E101"/>
    <mergeCell ref="B101:C101"/>
    <mergeCell ref="B56:C56"/>
    <mergeCell ref="D33:E33"/>
    <mergeCell ref="B60:C60"/>
    <mergeCell ref="D60:E60"/>
    <mergeCell ref="D59:E59"/>
    <mergeCell ref="D56:E56"/>
    <mergeCell ref="B49:C49"/>
    <mergeCell ref="D49:E49"/>
    <mergeCell ref="B51:C51"/>
    <mergeCell ref="D51:E51"/>
    <mergeCell ref="B57:C57"/>
    <mergeCell ref="D57:E57"/>
    <mergeCell ref="B58:C58"/>
    <mergeCell ref="B111:C111"/>
    <mergeCell ref="B107:C107"/>
    <mergeCell ref="D107:E107"/>
    <mergeCell ref="B108:C108"/>
    <mergeCell ref="B109:C109"/>
    <mergeCell ref="B110:C110"/>
    <mergeCell ref="D108:E108"/>
    <mergeCell ref="D109:E109"/>
    <mergeCell ref="D110:E110"/>
    <mergeCell ref="D29:E29"/>
    <mergeCell ref="D26:E26"/>
    <mergeCell ref="D35:E35"/>
    <mergeCell ref="B48:C48"/>
    <mergeCell ref="B30:C30"/>
    <mergeCell ref="D30:E30"/>
    <mergeCell ref="B31:C31"/>
    <mergeCell ref="D31:E31"/>
    <mergeCell ref="B33:C33"/>
    <mergeCell ref="B32:C32"/>
    <mergeCell ref="D32:E32"/>
    <mergeCell ref="B34:C34"/>
    <mergeCell ref="D34:E34"/>
    <mergeCell ref="B12:K12"/>
    <mergeCell ref="B47:C47"/>
    <mergeCell ref="B20:C20"/>
    <mergeCell ref="B19:C19"/>
    <mergeCell ref="B39:K39"/>
    <mergeCell ref="B46:C46"/>
    <mergeCell ref="B21:C21"/>
    <mergeCell ref="B22:C22"/>
    <mergeCell ref="D22:E22"/>
    <mergeCell ref="B24:C24"/>
    <mergeCell ref="D24:E24"/>
    <mergeCell ref="D23:E23"/>
    <mergeCell ref="D25:E25"/>
    <mergeCell ref="B23:C23"/>
    <mergeCell ref="B25:C25"/>
    <mergeCell ref="B26:C26"/>
    <mergeCell ref="D58:E58"/>
    <mergeCell ref="D105:E105"/>
    <mergeCell ref="B100:C100"/>
    <mergeCell ref="B87:K87"/>
    <mergeCell ref="B99:C99"/>
    <mergeCell ref="D99:E99"/>
    <mergeCell ref="A67:L67"/>
    <mergeCell ref="D98:E98"/>
    <mergeCell ref="B98:C98"/>
    <mergeCell ref="D100:E100"/>
    <mergeCell ref="B103:C103"/>
    <mergeCell ref="D103:E103"/>
    <mergeCell ref="B102:C102"/>
    <mergeCell ref="B59:C59"/>
    <mergeCell ref="B62:C62"/>
    <mergeCell ref="D62:E62"/>
    <mergeCell ref="D55:E55"/>
    <mergeCell ref="B27:C27"/>
    <mergeCell ref="D27:E27"/>
    <mergeCell ref="B54:C54"/>
    <mergeCell ref="D54:E54"/>
    <mergeCell ref="B28:C28"/>
    <mergeCell ref="D28:E28"/>
    <mergeCell ref="B35:C35"/>
    <mergeCell ref="B53:C53"/>
    <mergeCell ref="D53:E53"/>
    <mergeCell ref="B52:C52"/>
    <mergeCell ref="D52:E52"/>
    <mergeCell ref="B50:C50"/>
    <mergeCell ref="D50:E50"/>
    <mergeCell ref="B55:C55"/>
    <mergeCell ref="B29:C29"/>
    <mergeCell ref="B61:C61"/>
    <mergeCell ref="D61:E61"/>
    <mergeCell ref="B97:C97"/>
    <mergeCell ref="B96:C96"/>
    <mergeCell ref="B95:C95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92:L111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7"/>
      <c r="B1" s="197"/>
      <c r="C1" s="197"/>
      <c r="D1" s="197"/>
      <c r="E1" s="197"/>
      <c r="F1" s="197"/>
      <c r="G1" s="197"/>
      <c r="H1" s="197"/>
      <c r="I1" s="205"/>
    </row>
    <row r="2" spans="1:9" ht="18" x14ac:dyDescent="0.25">
      <c r="A2" s="168" t="s">
        <v>91</v>
      </c>
      <c r="B2" s="197"/>
      <c r="C2" s="197"/>
      <c r="D2" s="197"/>
      <c r="E2" s="197"/>
      <c r="F2" s="197"/>
      <c r="G2" s="197"/>
      <c r="H2" s="197"/>
      <c r="I2" s="197"/>
    </row>
    <row r="3" spans="1:9" ht="14.25" x14ac:dyDescent="0.2">
      <c r="A3" s="169" t="s">
        <v>94</v>
      </c>
      <c r="B3" s="197"/>
      <c r="C3" s="197"/>
      <c r="D3" s="197"/>
      <c r="E3" s="197"/>
      <c r="F3" s="197"/>
      <c r="G3" s="197"/>
      <c r="H3" s="197"/>
      <c r="I3" s="197"/>
    </row>
    <row r="4" spans="1:9" ht="14.25" x14ac:dyDescent="0.2">
      <c r="A4" s="167"/>
      <c r="B4" s="197"/>
      <c r="C4" s="197"/>
      <c r="D4" s="197"/>
      <c r="E4" s="197"/>
      <c r="F4" s="197"/>
      <c r="G4" s="197"/>
      <c r="H4" s="197"/>
      <c r="I4" s="197"/>
    </row>
    <row r="5" spans="1:9" ht="14.25" x14ac:dyDescent="0.2">
      <c r="A5" s="167"/>
      <c r="B5" s="197"/>
      <c r="C5" s="197"/>
      <c r="D5" s="197"/>
      <c r="E5" s="197"/>
      <c r="F5" s="197"/>
      <c r="G5" s="197"/>
      <c r="H5" s="197"/>
      <c r="I5" s="197"/>
    </row>
    <row r="6" spans="1:9" ht="14.25" x14ac:dyDescent="0.2">
      <c r="A6" s="167"/>
      <c r="B6" s="197"/>
      <c r="C6" s="197"/>
      <c r="D6" s="197"/>
      <c r="E6" s="197"/>
      <c r="F6" s="197"/>
      <c r="G6" s="197"/>
      <c r="H6" s="197"/>
      <c r="I6" s="197"/>
    </row>
    <row r="7" spans="1:9" ht="14.25" x14ac:dyDescent="0.2">
      <c r="A7" s="16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70" t="s">
        <v>105</v>
      </c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7"/>
      <c r="B9" s="197"/>
      <c r="C9" s="197"/>
      <c r="D9" s="197"/>
      <c r="E9" s="197"/>
      <c r="F9" s="197"/>
      <c r="G9" s="197"/>
      <c r="H9" s="197"/>
      <c r="I9" s="197"/>
    </row>
    <row r="10" spans="1:9" x14ac:dyDescent="0.2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ht="13.5" thickBot="1" x14ac:dyDescent="0.2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17.25" thickTop="1" thickBot="1" x14ac:dyDescent="0.3">
      <c r="B12" s="329" t="s">
        <v>64</v>
      </c>
      <c r="C12" s="330"/>
      <c r="D12" s="330"/>
      <c r="E12" s="330"/>
      <c r="F12" s="330"/>
      <c r="G12" s="330"/>
      <c r="H12" s="330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35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8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8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8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8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49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0" t="s">
        <v>84</v>
      </c>
      <c r="I22" s="153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7">
        <v>8000000</v>
      </c>
      <c r="C24" s="158">
        <v>8000000</v>
      </c>
      <c r="D24" s="158">
        <v>8000000</v>
      </c>
      <c r="E24" s="158">
        <v>8000000</v>
      </c>
      <c r="F24" s="158">
        <v>8000000</v>
      </c>
      <c r="G24" s="158">
        <v>8000000</v>
      </c>
      <c r="H24" s="158">
        <v>8000000</v>
      </c>
      <c r="I24" s="135">
        <f t="shared" si="0"/>
        <v>56000000</v>
      </c>
    </row>
    <row r="25" spans="1:9" ht="13.5" thickBot="1" x14ac:dyDescent="0.25">
      <c r="A25" s="159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si="0"/>
        <v>56000000</v>
      </c>
    </row>
    <row r="26" spans="1:9" ht="14.25" thickTop="1" thickBot="1" x14ac:dyDescent="0.25">
      <c r="A26" s="159">
        <v>41671</v>
      </c>
      <c r="B26" s="98">
        <v>8000000</v>
      </c>
      <c r="C26" s="99">
        <v>8000000</v>
      </c>
      <c r="D26" s="99">
        <v>8000000</v>
      </c>
      <c r="E26" s="99">
        <v>8000000</v>
      </c>
      <c r="F26" s="99">
        <v>8000000</v>
      </c>
      <c r="G26" s="99">
        <v>8000000</v>
      </c>
      <c r="H26" s="99">
        <v>8000000</v>
      </c>
      <c r="I26" s="136">
        <f t="shared" si="0"/>
        <v>56000000</v>
      </c>
    </row>
    <row r="27" spans="1:9" ht="14.25" thickTop="1" thickBot="1" x14ac:dyDescent="0.25">
      <c r="A27" s="159">
        <v>41699</v>
      </c>
      <c r="B27" s="98">
        <v>8000000</v>
      </c>
      <c r="C27" s="99">
        <v>8000000</v>
      </c>
      <c r="D27" s="99">
        <v>8000000</v>
      </c>
      <c r="E27" s="99">
        <v>8000000</v>
      </c>
      <c r="F27" s="99">
        <v>8000000</v>
      </c>
      <c r="G27" s="99">
        <v>8000000</v>
      </c>
      <c r="H27" s="99">
        <v>8000000</v>
      </c>
      <c r="I27" s="136">
        <f t="shared" si="0"/>
        <v>56000000</v>
      </c>
    </row>
    <row r="28" spans="1:9" ht="14.25" thickTop="1" thickBot="1" x14ac:dyDescent="0.25">
      <c r="A28" s="159">
        <v>41730</v>
      </c>
      <c r="B28" s="98">
        <v>8000000</v>
      </c>
      <c r="C28" s="99">
        <v>8000000</v>
      </c>
      <c r="D28" s="99">
        <v>8000000</v>
      </c>
      <c r="E28" s="99">
        <v>8000000</v>
      </c>
      <c r="F28" s="99">
        <v>8000000</v>
      </c>
      <c r="G28" s="99">
        <v>8000000</v>
      </c>
      <c r="H28" s="99">
        <v>8000000</v>
      </c>
      <c r="I28" s="136">
        <f t="shared" si="0"/>
        <v>56000000</v>
      </c>
    </row>
    <row r="29" spans="1:9" ht="14.25" thickTop="1" thickBot="1" x14ac:dyDescent="0.25">
      <c r="A29" s="159">
        <v>41760</v>
      </c>
      <c r="B29" s="98">
        <v>8000000</v>
      </c>
      <c r="C29" s="99">
        <v>8000000</v>
      </c>
      <c r="D29" s="99">
        <v>8000000</v>
      </c>
      <c r="E29" s="99">
        <v>8000000</v>
      </c>
      <c r="F29" s="99">
        <v>8000000</v>
      </c>
      <c r="G29" s="99">
        <v>8000000</v>
      </c>
      <c r="H29" s="99">
        <v>8000000</v>
      </c>
      <c r="I29" s="136">
        <f t="shared" si="0"/>
        <v>56000000</v>
      </c>
    </row>
    <row r="30" spans="1:9" ht="14.25" thickTop="1" thickBot="1" x14ac:dyDescent="0.25">
      <c r="A30" s="159">
        <v>41791</v>
      </c>
      <c r="B30" s="98">
        <v>8000000</v>
      </c>
      <c r="C30" s="99">
        <v>8000000</v>
      </c>
      <c r="D30" s="99">
        <v>8000000</v>
      </c>
      <c r="E30" s="99">
        <v>8000000</v>
      </c>
      <c r="F30" s="99">
        <v>8000000</v>
      </c>
      <c r="G30" s="99">
        <v>8000000</v>
      </c>
      <c r="H30" s="99">
        <v>8000000</v>
      </c>
      <c r="I30" s="136">
        <f t="shared" si="0"/>
        <v>56000000</v>
      </c>
    </row>
    <row r="31" spans="1:9" ht="14.25" thickTop="1" thickBot="1" x14ac:dyDescent="0.25">
      <c r="A31" s="159">
        <v>41821</v>
      </c>
      <c r="B31" s="98">
        <v>8000000</v>
      </c>
      <c r="C31" s="99">
        <v>8000000</v>
      </c>
      <c r="D31" s="99">
        <v>8000000</v>
      </c>
      <c r="E31" s="99">
        <v>8000000</v>
      </c>
      <c r="F31" s="99">
        <v>8000000</v>
      </c>
      <c r="G31" s="99">
        <v>8000000</v>
      </c>
      <c r="H31" s="99">
        <v>8000000</v>
      </c>
      <c r="I31" s="136">
        <f t="shared" si="0"/>
        <v>56000000</v>
      </c>
    </row>
    <row r="32" spans="1:9" ht="14.25" thickTop="1" thickBot="1" x14ac:dyDescent="0.25">
      <c r="A32" s="159">
        <v>41852</v>
      </c>
      <c r="B32" s="98">
        <v>8000000</v>
      </c>
      <c r="C32" s="99">
        <v>8000000</v>
      </c>
      <c r="D32" s="99">
        <v>8000000</v>
      </c>
      <c r="E32" s="99">
        <v>8000000</v>
      </c>
      <c r="F32" s="99">
        <v>8000000</v>
      </c>
      <c r="G32" s="99">
        <v>8000000</v>
      </c>
      <c r="H32" s="99">
        <v>8000000</v>
      </c>
      <c r="I32" s="136">
        <f t="shared" si="0"/>
        <v>56000000</v>
      </c>
    </row>
    <row r="33" spans="1:9" ht="14.25" thickTop="1" thickBot="1" x14ac:dyDescent="0.25">
      <c r="A33" s="159">
        <v>41883</v>
      </c>
      <c r="B33" s="98">
        <v>8000000</v>
      </c>
      <c r="C33" s="99">
        <v>8000000</v>
      </c>
      <c r="D33" s="99">
        <v>8000000</v>
      </c>
      <c r="E33" s="99">
        <v>8000000</v>
      </c>
      <c r="F33" s="99">
        <v>8000000</v>
      </c>
      <c r="G33" s="99">
        <v>8000000</v>
      </c>
      <c r="H33" s="99">
        <v>8000000</v>
      </c>
      <c r="I33" s="136">
        <f t="shared" si="0"/>
        <v>56000000</v>
      </c>
    </row>
    <row r="34" spans="1:9" ht="14.25" thickTop="1" thickBot="1" x14ac:dyDescent="0.25">
      <c r="A34" s="159">
        <v>41913</v>
      </c>
      <c r="B34" s="98">
        <v>8000000</v>
      </c>
      <c r="C34" s="99">
        <v>8000000</v>
      </c>
      <c r="D34" s="99">
        <v>8000000</v>
      </c>
      <c r="E34" s="99">
        <v>8000000</v>
      </c>
      <c r="F34" s="99">
        <v>8000000</v>
      </c>
      <c r="G34" s="99">
        <v>8000000</v>
      </c>
      <c r="H34" s="99">
        <v>8000000</v>
      </c>
      <c r="I34" s="136">
        <f t="shared" si="0"/>
        <v>56000000</v>
      </c>
    </row>
    <row r="35" spans="1:9" ht="14.25" thickTop="1" thickBot="1" x14ac:dyDescent="0.25">
      <c r="A35" s="159">
        <v>41944</v>
      </c>
      <c r="B35" s="98">
        <v>8000000</v>
      </c>
      <c r="C35" s="99">
        <v>8000000</v>
      </c>
      <c r="D35" s="99">
        <v>8000000</v>
      </c>
      <c r="E35" s="99">
        <v>8000000</v>
      </c>
      <c r="F35" s="99">
        <v>8000000</v>
      </c>
      <c r="G35" s="99">
        <v>8000000</v>
      </c>
      <c r="H35" s="99">
        <v>8000000</v>
      </c>
      <c r="I35" s="136">
        <f t="shared" si="0"/>
        <v>56000000</v>
      </c>
    </row>
    <row r="36" spans="1:9" ht="13.5" thickTop="1" x14ac:dyDescent="0.2">
      <c r="A36" s="91"/>
      <c r="B36" s="92"/>
      <c r="C36" s="92"/>
      <c r="D36" s="92"/>
      <c r="E36" s="92"/>
      <c r="F36" s="92"/>
      <c r="G36" s="92"/>
      <c r="H36" s="93"/>
      <c r="I36" s="94"/>
    </row>
    <row r="37" spans="1:9" ht="13.5" thickBot="1" x14ac:dyDescent="0.25">
      <c r="A37" s="91"/>
      <c r="B37" s="92"/>
      <c r="C37" s="92"/>
      <c r="D37" s="92"/>
      <c r="E37" s="92"/>
      <c r="F37" s="92"/>
      <c r="G37" s="92"/>
      <c r="H37" s="93"/>
      <c r="I37" s="94"/>
    </row>
    <row r="38" spans="1:9" ht="17.25" thickTop="1" thickBot="1" x14ac:dyDescent="0.3">
      <c r="B38" s="329" t="s">
        <v>71</v>
      </c>
      <c r="C38" s="330"/>
      <c r="D38" s="330"/>
      <c r="E38" s="330"/>
      <c r="F38" s="330"/>
      <c r="G38" s="330"/>
      <c r="H38" s="330"/>
    </row>
    <row r="39" spans="1:9" s="85" customFormat="1" ht="26.25" customHeight="1" thickTop="1" thickBot="1" x14ac:dyDescent="0.25">
      <c r="A39" s="82" t="s">
        <v>0</v>
      </c>
      <c r="B39" s="83" t="s">
        <v>65</v>
      </c>
      <c r="C39" s="83" t="s">
        <v>66</v>
      </c>
      <c r="D39" s="83" t="s">
        <v>67</v>
      </c>
      <c r="E39" s="83" t="s">
        <v>68</v>
      </c>
      <c r="F39" s="83" t="s">
        <v>69</v>
      </c>
      <c r="G39" s="83" t="s">
        <v>70</v>
      </c>
      <c r="H39" s="83" t="s">
        <v>83</v>
      </c>
      <c r="I39" s="84" t="s">
        <v>3</v>
      </c>
    </row>
    <row r="40" spans="1:9" ht="13.5" thickTop="1" x14ac:dyDescent="0.2">
      <c r="A40" s="89">
        <v>2003</v>
      </c>
      <c r="B40" s="87">
        <v>737811</v>
      </c>
      <c r="C40" s="88">
        <v>131712</v>
      </c>
      <c r="D40" s="88">
        <v>571399</v>
      </c>
      <c r="E40" s="88">
        <v>135536</v>
      </c>
      <c r="F40" s="88">
        <v>94692</v>
      </c>
      <c r="G40" s="130">
        <v>276664</v>
      </c>
      <c r="H40" s="151">
        <v>0</v>
      </c>
      <c r="I40" s="135">
        <f t="shared" ref="I40:I50" si="1">SUM(B40:H40)</f>
        <v>1947814</v>
      </c>
    </row>
    <row r="41" spans="1:9" x14ac:dyDescent="0.2">
      <c r="A41" s="89">
        <v>2004</v>
      </c>
      <c r="B41" s="95">
        <v>761920</v>
      </c>
      <c r="C41" s="96">
        <v>189555</v>
      </c>
      <c r="D41" s="97">
        <v>567710</v>
      </c>
      <c r="E41" s="97">
        <v>135848</v>
      </c>
      <c r="F41" s="97">
        <v>136845</v>
      </c>
      <c r="G41" s="132">
        <v>274156</v>
      </c>
      <c r="H41" s="152">
        <v>0</v>
      </c>
      <c r="I41" s="90">
        <f t="shared" si="1"/>
        <v>2066034</v>
      </c>
    </row>
    <row r="42" spans="1:9" x14ac:dyDescent="0.2">
      <c r="A42" s="89">
        <v>2005</v>
      </c>
      <c r="B42" s="95">
        <v>804452</v>
      </c>
      <c r="C42" s="97">
        <v>191455</v>
      </c>
      <c r="D42" s="97">
        <v>599454</v>
      </c>
      <c r="E42" s="97">
        <v>136548</v>
      </c>
      <c r="F42" s="97">
        <v>137545</v>
      </c>
      <c r="G42" s="132">
        <v>296056</v>
      </c>
      <c r="H42" s="152">
        <v>0</v>
      </c>
      <c r="I42" s="90">
        <f t="shared" si="1"/>
        <v>2165510</v>
      </c>
    </row>
    <row r="43" spans="1:9" x14ac:dyDescent="0.2">
      <c r="A43" s="89">
        <v>2006</v>
      </c>
      <c r="B43" s="95">
        <v>845031</v>
      </c>
      <c r="C43" s="97">
        <v>204757</v>
      </c>
      <c r="D43" s="97">
        <v>721696</v>
      </c>
      <c r="E43" s="97">
        <v>159376</v>
      </c>
      <c r="F43" s="97">
        <v>141825</v>
      </c>
      <c r="G43" s="132">
        <v>314424</v>
      </c>
      <c r="H43" s="148" t="s">
        <v>84</v>
      </c>
      <c r="I43" s="90">
        <f t="shared" si="1"/>
        <v>2387109</v>
      </c>
    </row>
    <row r="44" spans="1:9" x14ac:dyDescent="0.2">
      <c r="A44" s="89">
        <v>2007</v>
      </c>
      <c r="B44" s="95">
        <v>913823</v>
      </c>
      <c r="C44" s="97">
        <v>214557</v>
      </c>
      <c r="D44" s="97">
        <v>727100</v>
      </c>
      <c r="E44" s="97">
        <v>175376</v>
      </c>
      <c r="F44" s="97">
        <v>150325</v>
      </c>
      <c r="G44" s="132">
        <v>363382</v>
      </c>
      <c r="H44" s="148" t="s">
        <v>84</v>
      </c>
      <c r="I44" s="90">
        <f t="shared" si="1"/>
        <v>2544563</v>
      </c>
    </row>
    <row r="45" spans="1:9" x14ac:dyDescent="0.2">
      <c r="A45" s="89">
        <v>2008</v>
      </c>
      <c r="B45" s="95">
        <v>1034791</v>
      </c>
      <c r="C45" s="97">
        <v>243757</v>
      </c>
      <c r="D45" s="97">
        <v>782400</v>
      </c>
      <c r="E45" s="97">
        <v>176176</v>
      </c>
      <c r="F45" s="97">
        <v>168328</v>
      </c>
      <c r="G45" s="132">
        <v>376282</v>
      </c>
      <c r="H45" s="148" t="s">
        <v>84</v>
      </c>
      <c r="I45" s="90">
        <f t="shared" si="1"/>
        <v>2781734</v>
      </c>
    </row>
    <row r="46" spans="1:9" x14ac:dyDescent="0.2">
      <c r="A46" s="89">
        <v>2009</v>
      </c>
      <c r="B46" s="95">
        <v>1057887</v>
      </c>
      <c r="C46" s="97">
        <v>251757</v>
      </c>
      <c r="D46" s="97">
        <v>728900</v>
      </c>
      <c r="E46" s="97">
        <v>174264</v>
      </c>
      <c r="F46" s="97">
        <v>174928</v>
      </c>
      <c r="G46" s="132">
        <v>421232</v>
      </c>
      <c r="H46" s="148" t="s">
        <v>84</v>
      </c>
      <c r="I46" s="90">
        <f t="shared" si="1"/>
        <v>2808968</v>
      </c>
    </row>
    <row r="47" spans="1:9" x14ac:dyDescent="0.2">
      <c r="A47" s="109">
        <v>2010</v>
      </c>
      <c r="B47" s="110">
        <v>1113695</v>
      </c>
      <c r="C47" s="111">
        <v>282957</v>
      </c>
      <c r="D47" s="111">
        <v>776000</v>
      </c>
      <c r="E47" s="111">
        <v>209064</v>
      </c>
      <c r="F47" s="111">
        <v>209528</v>
      </c>
      <c r="G47" s="133">
        <v>490132</v>
      </c>
      <c r="H47" s="149" t="s">
        <v>84</v>
      </c>
      <c r="I47" s="90">
        <f t="shared" si="1"/>
        <v>3081376</v>
      </c>
    </row>
    <row r="48" spans="1:9" x14ac:dyDescent="0.2">
      <c r="A48" s="109">
        <v>2011</v>
      </c>
      <c r="B48" s="110">
        <v>1191995</v>
      </c>
      <c r="C48" s="111">
        <v>324357</v>
      </c>
      <c r="D48" s="111">
        <v>983700</v>
      </c>
      <c r="E48" s="111">
        <v>252764</v>
      </c>
      <c r="F48" s="111">
        <v>237928</v>
      </c>
      <c r="G48" s="133">
        <v>603540</v>
      </c>
      <c r="H48" s="150" t="s">
        <v>84</v>
      </c>
      <c r="I48" s="153">
        <f t="shared" si="1"/>
        <v>3594284</v>
      </c>
    </row>
    <row r="49" spans="1:9" ht="13.5" thickBot="1" x14ac:dyDescent="0.25">
      <c r="A49" s="109">
        <v>2012</v>
      </c>
      <c r="B49" s="98">
        <v>1267047</v>
      </c>
      <c r="C49" s="99">
        <v>372857</v>
      </c>
      <c r="D49" s="99">
        <v>1072100</v>
      </c>
      <c r="E49" s="99">
        <v>286564</v>
      </c>
      <c r="F49" s="99">
        <v>302528</v>
      </c>
      <c r="G49" s="134">
        <v>673500</v>
      </c>
      <c r="H49" s="99">
        <v>0</v>
      </c>
      <c r="I49" s="136">
        <f t="shared" si="1"/>
        <v>3974596</v>
      </c>
    </row>
    <row r="50" spans="1:9" ht="14.25" thickTop="1" thickBot="1" x14ac:dyDescent="0.25">
      <c r="A50" s="109">
        <v>2013</v>
      </c>
      <c r="B50" s="98">
        <v>1352047</v>
      </c>
      <c r="C50" s="99">
        <v>400157</v>
      </c>
      <c r="D50" s="99">
        <v>1193200</v>
      </c>
      <c r="E50" s="99">
        <v>311364</v>
      </c>
      <c r="F50" s="99">
        <v>327428</v>
      </c>
      <c r="G50" s="134">
        <v>712500</v>
      </c>
      <c r="H50" s="99">
        <v>0</v>
      </c>
      <c r="I50" s="135">
        <f t="shared" si="1"/>
        <v>4296696</v>
      </c>
    </row>
    <row r="51" spans="1:9" ht="14.25" thickTop="1" thickBot="1" x14ac:dyDescent="0.25">
      <c r="A51" s="159">
        <v>41640</v>
      </c>
      <c r="B51" s="98">
        <v>1363447</v>
      </c>
      <c r="C51" s="99">
        <v>407857</v>
      </c>
      <c r="D51" s="99">
        <v>1225700</v>
      </c>
      <c r="E51" s="99">
        <v>315464</v>
      </c>
      <c r="F51" s="99">
        <v>335428</v>
      </c>
      <c r="G51" s="134">
        <v>720100</v>
      </c>
      <c r="H51" s="99">
        <v>0</v>
      </c>
      <c r="I51" s="136">
        <f t="shared" ref="I51:I55" si="2">SUM(B51:H51)</f>
        <v>4367996</v>
      </c>
    </row>
    <row r="52" spans="1:9" ht="14.25" thickTop="1" thickBot="1" x14ac:dyDescent="0.25">
      <c r="A52" s="159">
        <v>41671</v>
      </c>
      <c r="B52" s="98">
        <v>1393447</v>
      </c>
      <c r="C52" s="99">
        <v>407857</v>
      </c>
      <c r="D52" s="99">
        <v>1225700</v>
      </c>
      <c r="E52" s="99">
        <v>315464</v>
      </c>
      <c r="F52" s="99">
        <v>335428</v>
      </c>
      <c r="G52" s="134">
        <v>720100</v>
      </c>
      <c r="H52" s="99">
        <v>0</v>
      </c>
      <c r="I52" s="136">
        <f t="shared" si="2"/>
        <v>4397996</v>
      </c>
    </row>
    <row r="53" spans="1:9" ht="14.25" thickTop="1" thickBot="1" x14ac:dyDescent="0.25">
      <c r="A53" s="159">
        <v>41699</v>
      </c>
      <c r="B53" s="98">
        <v>1417547</v>
      </c>
      <c r="C53" s="99">
        <v>416085</v>
      </c>
      <c r="D53" s="99">
        <v>1287000</v>
      </c>
      <c r="E53" s="99">
        <v>319464</v>
      </c>
      <c r="F53" s="99">
        <v>343028</v>
      </c>
      <c r="G53" s="134">
        <v>731100</v>
      </c>
      <c r="H53" s="99">
        <v>0</v>
      </c>
      <c r="I53" s="136">
        <f t="shared" si="2"/>
        <v>4514224</v>
      </c>
    </row>
    <row r="54" spans="1:9" ht="14.25" thickTop="1" thickBot="1" x14ac:dyDescent="0.25">
      <c r="A54" s="159">
        <v>41730</v>
      </c>
      <c r="B54" s="98">
        <v>1418147</v>
      </c>
      <c r="C54" s="99">
        <v>416085</v>
      </c>
      <c r="D54" s="99">
        <v>1294400</v>
      </c>
      <c r="E54" s="99">
        <v>319564</v>
      </c>
      <c r="F54" s="99">
        <v>346428</v>
      </c>
      <c r="G54" s="134">
        <v>731600</v>
      </c>
      <c r="H54" s="99">
        <v>0</v>
      </c>
      <c r="I54" s="136">
        <f t="shared" si="2"/>
        <v>4526224</v>
      </c>
    </row>
    <row r="55" spans="1:9" ht="14.25" thickTop="1" thickBot="1" x14ac:dyDescent="0.25">
      <c r="A55" s="159">
        <v>41760</v>
      </c>
      <c r="B55" s="98">
        <v>1419347</v>
      </c>
      <c r="C55" s="99">
        <v>419685</v>
      </c>
      <c r="D55" s="99">
        <v>1302200</v>
      </c>
      <c r="E55" s="99">
        <v>330364</v>
      </c>
      <c r="F55" s="99">
        <v>346428</v>
      </c>
      <c r="G55" s="134">
        <v>739100</v>
      </c>
      <c r="H55" s="99">
        <v>0</v>
      </c>
      <c r="I55" s="136">
        <f t="shared" si="2"/>
        <v>4557124</v>
      </c>
    </row>
    <row r="56" spans="1:9" ht="14.25" thickTop="1" thickBot="1" x14ac:dyDescent="0.25">
      <c r="A56" s="159">
        <v>41791</v>
      </c>
      <c r="B56" s="98">
        <v>1430247</v>
      </c>
      <c r="C56" s="99">
        <v>420085</v>
      </c>
      <c r="D56" s="99">
        <v>1302200</v>
      </c>
      <c r="E56" s="99">
        <v>330364</v>
      </c>
      <c r="F56" s="99">
        <v>346728</v>
      </c>
      <c r="G56" s="134">
        <v>740000</v>
      </c>
      <c r="H56" s="99">
        <v>0</v>
      </c>
      <c r="I56" s="136">
        <f t="shared" ref="I56:I60" si="3">SUM(B56:H56)</f>
        <v>4569624</v>
      </c>
    </row>
    <row r="57" spans="1:9" ht="14.25" thickTop="1" thickBot="1" x14ac:dyDescent="0.25">
      <c r="A57" s="159">
        <v>41821</v>
      </c>
      <c r="B57" s="98">
        <v>1433347</v>
      </c>
      <c r="C57" s="99">
        <v>420085</v>
      </c>
      <c r="D57" s="99">
        <v>1303700</v>
      </c>
      <c r="E57" s="99">
        <v>330364</v>
      </c>
      <c r="F57" s="99">
        <v>346728</v>
      </c>
      <c r="G57" s="134">
        <v>740100</v>
      </c>
      <c r="H57" s="99">
        <v>0</v>
      </c>
      <c r="I57" s="136">
        <f t="shared" si="3"/>
        <v>4574324</v>
      </c>
    </row>
    <row r="58" spans="1:9" ht="14.25" thickTop="1" thickBot="1" x14ac:dyDescent="0.25">
      <c r="A58" s="159">
        <v>41852</v>
      </c>
      <c r="B58" s="98">
        <v>1434507</v>
      </c>
      <c r="C58" s="99">
        <v>420085</v>
      </c>
      <c r="D58" s="99">
        <v>1303700</v>
      </c>
      <c r="E58" s="99">
        <v>331364</v>
      </c>
      <c r="F58" s="99">
        <v>346828</v>
      </c>
      <c r="G58" s="134">
        <v>744000</v>
      </c>
      <c r="H58" s="99">
        <v>0</v>
      </c>
      <c r="I58" s="136">
        <f t="shared" si="3"/>
        <v>4580484</v>
      </c>
    </row>
    <row r="59" spans="1:9" ht="14.25" thickTop="1" thickBot="1" x14ac:dyDescent="0.25">
      <c r="A59" s="159">
        <v>41883</v>
      </c>
      <c r="B59" s="98">
        <v>1434507</v>
      </c>
      <c r="C59" s="99">
        <v>420085</v>
      </c>
      <c r="D59" s="99">
        <v>1303700</v>
      </c>
      <c r="E59" s="99">
        <v>331364</v>
      </c>
      <c r="F59" s="99">
        <v>346828</v>
      </c>
      <c r="G59" s="134">
        <v>744000</v>
      </c>
      <c r="H59" s="99">
        <v>0</v>
      </c>
      <c r="I59" s="136">
        <f t="shared" si="3"/>
        <v>4580484</v>
      </c>
    </row>
    <row r="60" spans="1:9" ht="14.25" thickTop="1" thickBot="1" x14ac:dyDescent="0.25">
      <c r="A60" s="159">
        <v>41913</v>
      </c>
      <c r="B60" s="98">
        <v>1449207</v>
      </c>
      <c r="C60" s="99">
        <v>420985</v>
      </c>
      <c r="D60" s="99">
        <v>1305600</v>
      </c>
      <c r="E60" s="99">
        <v>331764</v>
      </c>
      <c r="F60" s="99">
        <v>347128</v>
      </c>
      <c r="G60" s="134">
        <v>765200</v>
      </c>
      <c r="H60" s="99">
        <v>0</v>
      </c>
      <c r="I60" s="136">
        <f t="shared" si="3"/>
        <v>4619884</v>
      </c>
    </row>
    <row r="61" spans="1:9" ht="14.25" thickTop="1" thickBot="1" x14ac:dyDescent="0.25">
      <c r="A61" s="159">
        <v>41944</v>
      </c>
      <c r="B61" s="98">
        <v>1374207</v>
      </c>
      <c r="C61" s="99">
        <v>420985</v>
      </c>
      <c r="D61" s="99">
        <v>1306700</v>
      </c>
      <c r="E61" s="99">
        <v>330764</v>
      </c>
      <c r="F61" s="99">
        <v>347128</v>
      </c>
      <c r="G61" s="134">
        <v>765600</v>
      </c>
      <c r="H61" s="99">
        <v>0</v>
      </c>
      <c r="I61" s="136">
        <f>SUM(B61:H61)</f>
        <v>4545384</v>
      </c>
    </row>
    <row r="62" spans="1:9" ht="13.5" thickTop="1" x14ac:dyDescent="0.2"/>
    <row r="63" spans="1:9" x14ac:dyDescent="0.2">
      <c r="A63" s="91"/>
      <c r="B63" s="92"/>
      <c r="C63" s="92"/>
      <c r="D63" s="92"/>
      <c r="E63" s="92"/>
      <c r="F63" s="92"/>
      <c r="G63" s="92"/>
      <c r="H63" s="93"/>
      <c r="I63" s="94"/>
    </row>
    <row r="64" spans="1:9" ht="13.5" thickBot="1" x14ac:dyDescent="0.25">
      <c r="A64" s="91"/>
      <c r="B64" s="92"/>
      <c r="C64" s="92"/>
      <c r="D64" s="92"/>
      <c r="E64" s="92"/>
      <c r="F64" s="92"/>
      <c r="G64" s="92"/>
      <c r="H64" s="93"/>
      <c r="I64" s="94"/>
    </row>
    <row r="65" spans="1:9" ht="17.25" thickTop="1" thickBot="1" x14ac:dyDescent="0.3">
      <c r="B65" s="329" t="s">
        <v>72</v>
      </c>
      <c r="C65" s="330"/>
      <c r="D65" s="330"/>
      <c r="E65" s="330"/>
      <c r="F65" s="330"/>
      <c r="G65" s="330"/>
      <c r="H65" s="330"/>
    </row>
    <row r="66" spans="1:9" s="85" customFormat="1" ht="26.25" customHeight="1" thickTop="1" thickBot="1" x14ac:dyDescent="0.25">
      <c r="A66" s="82" t="s">
        <v>0</v>
      </c>
      <c r="B66" s="83" t="s">
        <v>65</v>
      </c>
      <c r="C66" s="83" t="s">
        <v>66</v>
      </c>
      <c r="D66" s="83" t="s">
        <v>67</v>
      </c>
      <c r="E66" s="83" t="s">
        <v>68</v>
      </c>
      <c r="F66" s="83" t="s">
        <v>69</v>
      </c>
      <c r="G66" s="83" t="s">
        <v>70</v>
      </c>
      <c r="H66" s="83" t="s">
        <v>83</v>
      </c>
      <c r="I66" s="84" t="s">
        <v>3</v>
      </c>
    </row>
    <row r="67" spans="1:9" ht="13.5" thickTop="1" x14ac:dyDescent="0.2">
      <c r="A67" s="138">
        <v>2003</v>
      </c>
      <c r="B67" s="221" t="s">
        <v>5</v>
      </c>
      <c r="C67" s="200" t="s">
        <v>5</v>
      </c>
      <c r="D67" s="200" t="s">
        <v>5</v>
      </c>
      <c r="E67" s="200" t="s">
        <v>5</v>
      </c>
      <c r="F67" s="200" t="s">
        <v>5</v>
      </c>
      <c r="G67" s="201" t="s">
        <v>5</v>
      </c>
      <c r="H67" s="151">
        <v>0</v>
      </c>
      <c r="I67" s="222"/>
    </row>
    <row r="68" spans="1:9" x14ac:dyDescent="0.2">
      <c r="A68" s="139">
        <v>2004</v>
      </c>
      <c r="B68" s="199" t="s">
        <v>5</v>
      </c>
      <c r="C68" s="200" t="s">
        <v>5</v>
      </c>
      <c r="D68" s="200" t="s">
        <v>5</v>
      </c>
      <c r="E68" s="200" t="s">
        <v>5</v>
      </c>
      <c r="F68" s="200" t="s">
        <v>5</v>
      </c>
      <c r="G68" s="201" t="s">
        <v>5</v>
      </c>
      <c r="H68" s="152">
        <v>0</v>
      </c>
      <c r="I68" s="223"/>
    </row>
    <row r="69" spans="1:9" x14ac:dyDescent="0.2">
      <c r="A69" s="139">
        <v>2005</v>
      </c>
      <c r="B69" s="199" t="s">
        <v>5</v>
      </c>
      <c r="C69" s="200" t="s">
        <v>5</v>
      </c>
      <c r="D69" s="200" t="s">
        <v>5</v>
      </c>
      <c r="E69" s="200" t="s">
        <v>5</v>
      </c>
      <c r="F69" s="200" t="s">
        <v>5</v>
      </c>
      <c r="G69" s="201" t="s">
        <v>5</v>
      </c>
      <c r="H69" s="152">
        <v>0</v>
      </c>
      <c r="I69" s="223"/>
    </row>
    <row r="70" spans="1:9" x14ac:dyDescent="0.2">
      <c r="A70" s="139">
        <v>2006</v>
      </c>
      <c r="B70" s="199" t="s">
        <v>5</v>
      </c>
      <c r="C70" s="200" t="s">
        <v>5</v>
      </c>
      <c r="D70" s="200" t="s">
        <v>5</v>
      </c>
      <c r="E70" s="200" t="s">
        <v>5</v>
      </c>
      <c r="F70" s="200" t="s">
        <v>5</v>
      </c>
      <c r="G70" s="201" t="s">
        <v>5</v>
      </c>
      <c r="H70" s="148" t="s">
        <v>84</v>
      </c>
      <c r="I70" s="223"/>
    </row>
    <row r="71" spans="1:9" x14ac:dyDescent="0.2">
      <c r="A71" s="139">
        <v>2007</v>
      </c>
      <c r="B71" s="199" t="s">
        <v>5</v>
      </c>
      <c r="C71" s="200" t="s">
        <v>5</v>
      </c>
      <c r="D71" s="200" t="s">
        <v>5</v>
      </c>
      <c r="E71" s="200" t="s">
        <v>5</v>
      </c>
      <c r="F71" s="200" t="s">
        <v>5</v>
      </c>
      <c r="G71" s="201" t="s">
        <v>5</v>
      </c>
      <c r="H71" s="148" t="s">
        <v>84</v>
      </c>
      <c r="I71" s="223"/>
    </row>
    <row r="72" spans="1:9" x14ac:dyDescent="0.2">
      <c r="A72" s="139">
        <v>2008</v>
      </c>
      <c r="B72" s="199" t="s">
        <v>5</v>
      </c>
      <c r="C72" s="200" t="s">
        <v>5</v>
      </c>
      <c r="D72" s="200" t="s">
        <v>5</v>
      </c>
      <c r="E72" s="200" t="s">
        <v>5</v>
      </c>
      <c r="F72" s="200" t="s">
        <v>5</v>
      </c>
      <c r="G72" s="201" t="s">
        <v>5</v>
      </c>
      <c r="H72" s="148" t="s">
        <v>84</v>
      </c>
      <c r="I72" s="223"/>
    </row>
    <row r="73" spans="1:9" x14ac:dyDescent="0.2">
      <c r="A73" s="139">
        <v>2009</v>
      </c>
      <c r="B73" s="199" t="s">
        <v>5</v>
      </c>
      <c r="C73" s="200" t="s">
        <v>5</v>
      </c>
      <c r="D73" s="200" t="s">
        <v>5</v>
      </c>
      <c r="E73" s="200" t="s">
        <v>5</v>
      </c>
      <c r="F73" s="200" t="s">
        <v>5</v>
      </c>
      <c r="G73" s="201" t="s">
        <v>5</v>
      </c>
      <c r="H73" s="148" t="s">
        <v>84</v>
      </c>
      <c r="I73" s="223"/>
    </row>
    <row r="74" spans="1:9" ht="13.5" thickBot="1" x14ac:dyDescent="0.25">
      <c r="A74" s="140">
        <v>2010</v>
      </c>
      <c r="B74" s="137">
        <v>949365</v>
      </c>
      <c r="C74" s="120">
        <v>266224</v>
      </c>
      <c r="D74" s="120">
        <v>657298</v>
      </c>
      <c r="E74" s="120">
        <v>143770</v>
      </c>
      <c r="F74" s="120">
        <v>202143</v>
      </c>
      <c r="G74" s="131">
        <v>310112</v>
      </c>
      <c r="H74" s="149" t="s">
        <v>84</v>
      </c>
      <c r="I74" s="212">
        <f t="shared" ref="I74:I77" si="4">SUM(B74:H74)</f>
        <v>2528912</v>
      </c>
    </row>
    <row r="75" spans="1:9" ht="14.25" thickTop="1" thickBot="1" x14ac:dyDescent="0.25">
      <c r="A75" s="140">
        <v>2011</v>
      </c>
      <c r="B75" s="142">
        <v>1011926</v>
      </c>
      <c r="C75" s="111">
        <v>290986</v>
      </c>
      <c r="D75" s="111">
        <v>731205</v>
      </c>
      <c r="E75" s="111">
        <v>180479</v>
      </c>
      <c r="F75" s="111">
        <v>225211</v>
      </c>
      <c r="G75" s="133">
        <v>380672</v>
      </c>
      <c r="H75" s="150" t="s">
        <v>84</v>
      </c>
      <c r="I75" s="212">
        <f t="shared" si="4"/>
        <v>2820479</v>
      </c>
    </row>
    <row r="76" spans="1:9" ht="14.25" thickTop="1" thickBot="1" x14ac:dyDescent="0.25">
      <c r="A76" s="140">
        <v>2012</v>
      </c>
      <c r="B76" s="95">
        <v>1062927</v>
      </c>
      <c r="C76" s="97">
        <v>303818</v>
      </c>
      <c r="D76" s="97">
        <v>838426</v>
      </c>
      <c r="E76" s="97">
        <v>183005</v>
      </c>
      <c r="F76" s="97">
        <v>232752</v>
      </c>
      <c r="G76" s="97">
        <v>399968</v>
      </c>
      <c r="H76" s="99">
        <v>0</v>
      </c>
      <c r="I76" s="212">
        <f t="shared" si="4"/>
        <v>3020896</v>
      </c>
    </row>
    <row r="77" spans="1:9" ht="14.25" thickTop="1" thickBot="1" x14ac:dyDescent="0.25">
      <c r="A77" s="109">
        <v>2013</v>
      </c>
      <c r="B77" s="228">
        <v>1066874</v>
      </c>
      <c r="C77" s="226">
        <v>310205</v>
      </c>
      <c r="D77" s="226">
        <v>906820</v>
      </c>
      <c r="E77" s="226">
        <v>228614</v>
      </c>
      <c r="F77" s="226">
        <v>228644</v>
      </c>
      <c r="G77" s="227">
        <v>484876</v>
      </c>
      <c r="H77" s="210">
        <v>0</v>
      </c>
      <c r="I77" s="212">
        <f t="shared" si="4"/>
        <v>3226033</v>
      </c>
    </row>
    <row r="78" spans="1:9" ht="14.25" thickTop="1" thickBot="1" x14ac:dyDescent="0.25">
      <c r="A78" s="159">
        <v>41640</v>
      </c>
      <c r="B78" s="209">
        <v>1066286</v>
      </c>
      <c r="C78" s="210">
        <v>310343</v>
      </c>
      <c r="D78" s="210">
        <v>855925</v>
      </c>
      <c r="E78" s="210">
        <v>230883</v>
      </c>
      <c r="F78" s="210">
        <v>230397</v>
      </c>
      <c r="G78" s="211">
        <v>484698</v>
      </c>
      <c r="H78" s="210">
        <v>0</v>
      </c>
      <c r="I78" s="212">
        <f t="shared" ref="I78:I82" si="5">SUM(B78:H78)</f>
        <v>3178532</v>
      </c>
    </row>
    <row r="79" spans="1:9" ht="14.25" thickTop="1" thickBot="1" x14ac:dyDescent="0.25">
      <c r="A79" s="159">
        <v>41671</v>
      </c>
      <c r="B79" s="209">
        <v>1072897</v>
      </c>
      <c r="C79" s="210">
        <v>311049</v>
      </c>
      <c r="D79" s="210">
        <v>935935</v>
      </c>
      <c r="E79" s="210">
        <v>231067</v>
      </c>
      <c r="F79" s="210">
        <v>233003</v>
      </c>
      <c r="G79" s="211">
        <v>485524</v>
      </c>
      <c r="H79" s="210">
        <v>0</v>
      </c>
      <c r="I79" s="212">
        <f t="shared" si="5"/>
        <v>3269475</v>
      </c>
    </row>
    <row r="80" spans="1:9" ht="14.25" thickTop="1" thickBot="1" x14ac:dyDescent="0.25">
      <c r="A80" s="159">
        <v>41699</v>
      </c>
      <c r="B80" s="209">
        <v>1079880</v>
      </c>
      <c r="C80" s="210">
        <v>312932</v>
      </c>
      <c r="D80" s="210">
        <v>944334</v>
      </c>
      <c r="E80" s="210">
        <v>231554</v>
      </c>
      <c r="F80" s="210">
        <v>234317</v>
      </c>
      <c r="G80" s="211">
        <v>486216</v>
      </c>
      <c r="H80" s="210">
        <v>0</v>
      </c>
      <c r="I80" s="212">
        <f t="shared" si="5"/>
        <v>3289233</v>
      </c>
    </row>
    <row r="81" spans="1:11" ht="14.25" thickTop="1" thickBot="1" x14ac:dyDescent="0.25">
      <c r="A81" s="159">
        <v>41730</v>
      </c>
      <c r="B81" s="209">
        <v>1077738</v>
      </c>
      <c r="C81" s="210">
        <v>313205</v>
      </c>
      <c r="D81" s="210">
        <v>940255</v>
      </c>
      <c r="E81" s="210">
        <v>231601</v>
      </c>
      <c r="F81" s="210">
        <v>234700</v>
      </c>
      <c r="G81" s="211">
        <v>485844</v>
      </c>
      <c r="H81" s="210">
        <v>0</v>
      </c>
      <c r="I81" s="212">
        <f t="shared" si="5"/>
        <v>3283343</v>
      </c>
    </row>
    <row r="82" spans="1:11" ht="14.25" thickTop="1" thickBot="1" x14ac:dyDescent="0.25">
      <c r="A82" s="159">
        <v>41760</v>
      </c>
      <c r="B82" s="209">
        <v>1082423</v>
      </c>
      <c r="C82" s="210">
        <v>313400</v>
      </c>
      <c r="D82" s="210">
        <v>955120</v>
      </c>
      <c r="E82" s="210">
        <v>232134</v>
      </c>
      <c r="F82" s="210">
        <v>234941</v>
      </c>
      <c r="G82" s="211">
        <v>486175</v>
      </c>
      <c r="H82" s="210">
        <v>0</v>
      </c>
      <c r="I82" s="212">
        <f t="shared" si="5"/>
        <v>3304193</v>
      </c>
    </row>
    <row r="83" spans="1:11" ht="14.25" thickTop="1" thickBot="1" x14ac:dyDescent="0.25">
      <c r="A83" s="159">
        <v>41791</v>
      </c>
      <c r="B83" s="209">
        <v>1083077</v>
      </c>
      <c r="C83" s="210">
        <v>313433</v>
      </c>
      <c r="D83" s="210">
        <v>956009</v>
      </c>
      <c r="E83" s="210">
        <v>232179</v>
      </c>
      <c r="F83" s="210">
        <v>234982</v>
      </c>
      <c r="G83" s="211">
        <v>486149</v>
      </c>
      <c r="H83" s="210">
        <v>0</v>
      </c>
      <c r="I83" s="212">
        <f t="shared" ref="I83:I88" si="6">SUM(B83:H83)</f>
        <v>3305829</v>
      </c>
    </row>
    <row r="84" spans="1:11" ht="14.25" thickTop="1" thickBot="1" x14ac:dyDescent="0.25">
      <c r="A84" s="159">
        <v>41821</v>
      </c>
      <c r="B84" s="209">
        <v>1076087</v>
      </c>
      <c r="C84" s="210">
        <v>313899</v>
      </c>
      <c r="D84" s="210">
        <v>958450</v>
      </c>
      <c r="E84" s="210">
        <v>233469</v>
      </c>
      <c r="F84" s="210">
        <v>234656</v>
      </c>
      <c r="G84" s="211">
        <v>488039</v>
      </c>
      <c r="H84" s="210">
        <v>0</v>
      </c>
      <c r="I84" s="212">
        <f t="shared" si="6"/>
        <v>3304600</v>
      </c>
    </row>
    <row r="85" spans="1:11" ht="14.25" thickTop="1" thickBot="1" x14ac:dyDescent="0.25">
      <c r="A85" s="159">
        <v>41852</v>
      </c>
      <c r="B85" s="209">
        <v>1081413</v>
      </c>
      <c r="C85" s="210">
        <v>314223</v>
      </c>
      <c r="D85" s="210">
        <v>959943</v>
      </c>
      <c r="E85" s="210">
        <v>233650</v>
      </c>
      <c r="F85" s="210">
        <v>236248</v>
      </c>
      <c r="G85" s="211">
        <v>488519</v>
      </c>
      <c r="H85" s="210">
        <v>0</v>
      </c>
      <c r="I85" s="212">
        <f t="shared" si="6"/>
        <v>3313996</v>
      </c>
    </row>
    <row r="86" spans="1:11" ht="14.25" thickTop="1" thickBot="1" x14ac:dyDescent="0.25">
      <c r="A86" s="159">
        <v>41883</v>
      </c>
      <c r="B86" s="209">
        <v>1081413</v>
      </c>
      <c r="C86" s="210">
        <v>314223</v>
      </c>
      <c r="D86" s="210">
        <v>959943</v>
      </c>
      <c r="E86" s="210">
        <v>233650</v>
      </c>
      <c r="F86" s="210">
        <v>236248</v>
      </c>
      <c r="G86" s="211">
        <v>488519</v>
      </c>
      <c r="H86" s="210">
        <v>0</v>
      </c>
      <c r="I86" s="212">
        <f t="shared" si="6"/>
        <v>3313996</v>
      </c>
    </row>
    <row r="87" spans="1:11" ht="14.25" thickTop="1" thickBot="1" x14ac:dyDescent="0.25">
      <c r="A87" s="159">
        <v>41913</v>
      </c>
      <c r="B87" s="209">
        <v>1092536</v>
      </c>
      <c r="C87" s="276">
        <v>314971</v>
      </c>
      <c r="D87" s="210">
        <v>978038</v>
      </c>
      <c r="E87" s="210">
        <v>234553</v>
      </c>
      <c r="F87" s="210">
        <v>241907</v>
      </c>
      <c r="G87" s="211">
        <v>489126</v>
      </c>
      <c r="H87" s="210">
        <v>0</v>
      </c>
      <c r="I87" s="212">
        <f t="shared" si="6"/>
        <v>3351131</v>
      </c>
    </row>
    <row r="88" spans="1:11" ht="14.25" thickTop="1" thickBot="1" x14ac:dyDescent="0.25">
      <c r="A88" s="159">
        <v>41944</v>
      </c>
      <c r="B88" s="209">
        <v>1083261</v>
      </c>
      <c r="C88" s="276">
        <v>315133</v>
      </c>
      <c r="D88" s="210">
        <v>964169</v>
      </c>
      <c r="E88" s="210">
        <v>234358</v>
      </c>
      <c r="F88" s="210">
        <v>241917</v>
      </c>
      <c r="G88" s="211">
        <v>489128</v>
      </c>
      <c r="H88" s="210">
        <v>0</v>
      </c>
      <c r="I88" s="212">
        <f t="shared" si="6"/>
        <v>3327966</v>
      </c>
    </row>
    <row r="89" spans="1:11" ht="13.5" thickTop="1" x14ac:dyDescent="0.2">
      <c r="A89" s="91"/>
      <c r="B89" s="92"/>
      <c r="C89" s="92"/>
      <c r="D89" s="92"/>
      <c r="E89" s="92"/>
      <c r="F89" s="92"/>
      <c r="G89" s="92"/>
      <c r="H89" s="93"/>
      <c r="I89" s="94"/>
    </row>
    <row r="90" spans="1:11" ht="13.5" thickBot="1" x14ac:dyDescent="0.25">
      <c r="A90" s="91"/>
      <c r="B90" s="92"/>
      <c r="C90" s="92"/>
      <c r="D90" s="92"/>
      <c r="E90" s="92"/>
      <c r="F90" s="92"/>
      <c r="G90" s="92"/>
      <c r="H90" s="93"/>
      <c r="I90" s="94"/>
    </row>
    <row r="91" spans="1:11" ht="17.25" thickTop="1" thickBot="1" x14ac:dyDescent="0.3">
      <c r="B91" s="329" t="s">
        <v>73</v>
      </c>
      <c r="C91" s="330"/>
      <c r="D91" s="330"/>
      <c r="E91" s="330"/>
      <c r="F91" s="330"/>
      <c r="G91" s="330"/>
      <c r="H91" s="330"/>
    </row>
    <row r="92" spans="1:11" s="85" customFormat="1" ht="26.25" customHeight="1" thickTop="1" thickBot="1" x14ac:dyDescent="0.25">
      <c r="A92" s="82" t="s">
        <v>0</v>
      </c>
      <c r="B92" s="83" t="s">
        <v>65</v>
      </c>
      <c r="C92" s="83" t="s">
        <v>66</v>
      </c>
      <c r="D92" s="83" t="s">
        <v>67</v>
      </c>
      <c r="E92" s="83" t="s">
        <v>68</v>
      </c>
      <c r="F92" s="83" t="s">
        <v>69</v>
      </c>
      <c r="G92" s="83" t="s">
        <v>70</v>
      </c>
      <c r="H92" s="83" t="s">
        <v>83</v>
      </c>
      <c r="I92" s="84" t="s">
        <v>3</v>
      </c>
    </row>
    <row r="93" spans="1:11" ht="14.25" thickTop="1" thickBot="1" x14ac:dyDescent="0.25">
      <c r="A93" s="138">
        <v>2003</v>
      </c>
      <c r="B93" s="199" t="s">
        <v>5</v>
      </c>
      <c r="C93" s="200" t="s">
        <v>5</v>
      </c>
      <c r="D93" s="200" t="s">
        <v>5</v>
      </c>
      <c r="E93" s="200" t="s">
        <v>5</v>
      </c>
      <c r="F93" s="200" t="s">
        <v>5</v>
      </c>
      <c r="G93" s="201" t="s">
        <v>5</v>
      </c>
      <c r="H93" s="151">
        <v>0</v>
      </c>
      <c r="I93" s="212">
        <v>1549046</v>
      </c>
      <c r="K93" s="73"/>
    </row>
    <row r="94" spans="1:11" ht="14.25" thickTop="1" thickBot="1" x14ac:dyDescent="0.25">
      <c r="A94" s="139">
        <v>2004</v>
      </c>
      <c r="B94" s="199" t="s">
        <v>5</v>
      </c>
      <c r="C94" s="200" t="s">
        <v>5</v>
      </c>
      <c r="D94" s="200" t="s">
        <v>5</v>
      </c>
      <c r="E94" s="200" t="s">
        <v>5</v>
      </c>
      <c r="F94" s="200" t="s">
        <v>5</v>
      </c>
      <c r="G94" s="201" t="s">
        <v>5</v>
      </c>
      <c r="H94" s="152">
        <v>0</v>
      </c>
      <c r="I94" s="212">
        <v>1612261</v>
      </c>
      <c r="K94" s="73"/>
    </row>
    <row r="95" spans="1:11" ht="14.25" thickTop="1" thickBot="1" x14ac:dyDescent="0.25">
      <c r="A95" s="139">
        <v>2005</v>
      </c>
      <c r="B95" s="199" t="s">
        <v>5</v>
      </c>
      <c r="C95" s="200" t="s">
        <v>5</v>
      </c>
      <c r="D95" s="200" t="s">
        <v>5</v>
      </c>
      <c r="E95" s="200" t="s">
        <v>5</v>
      </c>
      <c r="F95" s="200" t="s">
        <v>5</v>
      </c>
      <c r="G95" s="201" t="s">
        <v>5</v>
      </c>
      <c r="H95" s="152">
        <v>0</v>
      </c>
      <c r="I95" s="212">
        <v>1701496</v>
      </c>
      <c r="K95" s="73"/>
    </row>
    <row r="96" spans="1:11" ht="14.25" thickTop="1" thickBot="1" x14ac:dyDescent="0.25">
      <c r="A96" s="139">
        <v>2006</v>
      </c>
      <c r="B96" s="199" t="s">
        <v>5</v>
      </c>
      <c r="C96" s="200" t="s">
        <v>5</v>
      </c>
      <c r="D96" s="200" t="s">
        <v>5</v>
      </c>
      <c r="E96" s="200" t="s">
        <v>5</v>
      </c>
      <c r="F96" s="200" t="s">
        <v>5</v>
      </c>
      <c r="G96" s="201" t="s">
        <v>5</v>
      </c>
      <c r="H96" s="148" t="s">
        <v>84</v>
      </c>
      <c r="I96" s="212">
        <v>1775232</v>
      </c>
      <c r="K96" s="73"/>
    </row>
    <row r="97" spans="1:11" ht="14.25" thickTop="1" thickBot="1" x14ac:dyDescent="0.25">
      <c r="A97" s="139">
        <v>2007</v>
      </c>
      <c r="B97" s="199" t="s">
        <v>5</v>
      </c>
      <c r="C97" s="200" t="s">
        <v>5</v>
      </c>
      <c r="D97" s="200" t="s">
        <v>5</v>
      </c>
      <c r="E97" s="200" t="s">
        <v>5</v>
      </c>
      <c r="F97" s="200" t="s">
        <v>5</v>
      </c>
      <c r="G97" s="201" t="s">
        <v>5</v>
      </c>
      <c r="H97" s="148" t="s">
        <v>84</v>
      </c>
      <c r="I97" s="212">
        <v>1823120</v>
      </c>
      <c r="K97" s="55"/>
    </row>
    <row r="98" spans="1:11" ht="14.25" thickTop="1" thickBot="1" x14ac:dyDescent="0.25">
      <c r="A98" s="139">
        <v>2008</v>
      </c>
      <c r="B98" s="199" t="s">
        <v>5</v>
      </c>
      <c r="C98" s="200" t="s">
        <v>5</v>
      </c>
      <c r="D98" s="200" t="s">
        <v>5</v>
      </c>
      <c r="E98" s="200" t="s">
        <v>5</v>
      </c>
      <c r="F98" s="200" t="s">
        <v>5</v>
      </c>
      <c r="G98" s="201" t="s">
        <v>5</v>
      </c>
      <c r="H98" s="148" t="s">
        <v>84</v>
      </c>
      <c r="I98" s="212">
        <v>1909961</v>
      </c>
    </row>
    <row r="99" spans="1:11" ht="14.25" thickTop="1" thickBot="1" x14ac:dyDescent="0.25">
      <c r="A99" s="139">
        <v>2009</v>
      </c>
      <c r="B99" s="199" t="s">
        <v>5</v>
      </c>
      <c r="C99" s="200" t="s">
        <v>5</v>
      </c>
      <c r="D99" s="200" t="s">
        <v>5</v>
      </c>
      <c r="E99" s="200" t="s">
        <v>5</v>
      </c>
      <c r="F99" s="200" t="s">
        <v>5</v>
      </c>
      <c r="G99" s="201" t="s">
        <v>5</v>
      </c>
      <c r="H99" s="148" t="s">
        <v>84</v>
      </c>
      <c r="I99" s="212">
        <v>2011228</v>
      </c>
    </row>
    <row r="100" spans="1:11" ht="14.25" thickTop="1" thickBot="1" x14ac:dyDescent="0.25">
      <c r="A100" s="139">
        <v>2010</v>
      </c>
      <c r="B100" s="141">
        <v>810431</v>
      </c>
      <c r="C100" s="97">
        <v>197536</v>
      </c>
      <c r="D100" s="97">
        <v>516715</v>
      </c>
      <c r="E100" s="97">
        <v>117233</v>
      </c>
      <c r="F100" s="97">
        <v>143356</v>
      </c>
      <c r="G100" s="132">
        <v>300487</v>
      </c>
      <c r="H100" s="149" t="s">
        <v>84</v>
      </c>
      <c r="I100" s="212">
        <f t="shared" ref="I100:I103" si="7">SUM(B100:H100)</f>
        <v>2085758</v>
      </c>
    </row>
    <row r="101" spans="1:11" ht="14.25" thickTop="1" thickBot="1" x14ac:dyDescent="0.25">
      <c r="A101" s="140">
        <v>2011</v>
      </c>
      <c r="B101" s="142">
        <v>817393</v>
      </c>
      <c r="C101" s="111">
        <v>207241</v>
      </c>
      <c r="D101" s="111">
        <v>545270</v>
      </c>
      <c r="E101" s="111">
        <v>137285</v>
      </c>
      <c r="F101" s="111">
        <v>156600</v>
      </c>
      <c r="G101" s="133">
        <v>355950</v>
      </c>
      <c r="H101" s="150" t="s">
        <v>84</v>
      </c>
      <c r="I101" s="212">
        <f t="shared" si="7"/>
        <v>2219739</v>
      </c>
    </row>
    <row r="102" spans="1:11" ht="14.25" thickTop="1" thickBot="1" x14ac:dyDescent="0.25">
      <c r="A102" s="139">
        <v>2012</v>
      </c>
      <c r="B102" s="95">
        <v>842206</v>
      </c>
      <c r="C102" s="97">
        <v>218436</v>
      </c>
      <c r="D102" s="97">
        <v>575432</v>
      </c>
      <c r="E102" s="97">
        <v>140569</v>
      </c>
      <c r="F102" s="97">
        <v>160446</v>
      </c>
      <c r="G102" s="97">
        <v>370041</v>
      </c>
      <c r="H102" s="152">
        <v>0</v>
      </c>
      <c r="I102" s="212">
        <f t="shared" si="7"/>
        <v>2307130</v>
      </c>
    </row>
    <row r="103" spans="1:11" ht="14.25" thickTop="1" thickBot="1" x14ac:dyDescent="0.25">
      <c r="A103" s="224">
        <v>2013</v>
      </c>
      <c r="B103" s="225">
        <v>876284</v>
      </c>
      <c r="C103" s="226">
        <v>228443</v>
      </c>
      <c r="D103" s="226">
        <v>605304</v>
      </c>
      <c r="E103" s="226">
        <v>151101</v>
      </c>
      <c r="F103" s="226">
        <v>170770</v>
      </c>
      <c r="G103" s="227">
        <v>382558</v>
      </c>
      <c r="H103" s="152">
        <v>0</v>
      </c>
      <c r="I103" s="212">
        <f t="shared" si="7"/>
        <v>2414460</v>
      </c>
    </row>
    <row r="104" spans="1:11" ht="14.25" thickTop="1" thickBot="1" x14ac:dyDescent="0.25">
      <c r="A104" s="159">
        <v>41640</v>
      </c>
      <c r="B104" s="209">
        <v>878804</v>
      </c>
      <c r="C104" s="210">
        <v>229129</v>
      </c>
      <c r="D104" s="210">
        <v>605972</v>
      </c>
      <c r="E104" s="210">
        <v>151325</v>
      </c>
      <c r="F104" s="210">
        <v>171257</v>
      </c>
      <c r="G104" s="211">
        <v>382363</v>
      </c>
      <c r="H104" s="152">
        <v>0</v>
      </c>
      <c r="I104" s="212">
        <f t="shared" ref="I104:I108" si="8">SUM(B104:H104)</f>
        <v>2418850</v>
      </c>
    </row>
    <row r="105" spans="1:11" ht="14.25" thickTop="1" thickBot="1" x14ac:dyDescent="0.25">
      <c r="A105" s="159">
        <v>41671</v>
      </c>
      <c r="B105" s="209">
        <v>881612</v>
      </c>
      <c r="C105" s="210">
        <v>229962</v>
      </c>
      <c r="D105" s="210">
        <v>610032</v>
      </c>
      <c r="E105" s="210">
        <v>152077</v>
      </c>
      <c r="F105" s="210">
        <v>172430</v>
      </c>
      <c r="G105" s="211">
        <v>383117</v>
      </c>
      <c r="H105" s="152">
        <v>0</v>
      </c>
      <c r="I105" s="212">
        <f t="shared" si="8"/>
        <v>2429230</v>
      </c>
    </row>
    <row r="106" spans="1:11" ht="14.25" thickTop="1" thickBot="1" x14ac:dyDescent="0.25">
      <c r="A106" s="159">
        <v>41699</v>
      </c>
      <c r="B106" s="209">
        <v>882544</v>
      </c>
      <c r="C106" s="210">
        <v>230172</v>
      </c>
      <c r="D106" s="210">
        <v>614351</v>
      </c>
      <c r="E106" s="210">
        <v>152549</v>
      </c>
      <c r="F106" s="210">
        <v>173062</v>
      </c>
      <c r="G106" s="211">
        <v>383631</v>
      </c>
      <c r="H106" s="152">
        <v>0</v>
      </c>
      <c r="I106" s="212">
        <f t="shared" si="8"/>
        <v>2436309</v>
      </c>
    </row>
    <row r="107" spans="1:11" ht="14.25" thickTop="1" thickBot="1" x14ac:dyDescent="0.25">
      <c r="A107" s="159">
        <v>41730</v>
      </c>
      <c r="B107" s="209">
        <v>877893</v>
      </c>
      <c r="C107" s="210">
        <v>229984</v>
      </c>
      <c r="D107" s="210">
        <v>605015</v>
      </c>
      <c r="E107" s="210">
        <v>152205</v>
      </c>
      <c r="F107" s="210">
        <v>173031</v>
      </c>
      <c r="G107" s="211">
        <v>382821</v>
      </c>
      <c r="H107" s="152">
        <v>0</v>
      </c>
      <c r="I107" s="212">
        <f t="shared" si="8"/>
        <v>2420949</v>
      </c>
    </row>
    <row r="108" spans="1:11" ht="14.25" thickTop="1" thickBot="1" x14ac:dyDescent="0.25">
      <c r="A108" s="159">
        <v>41760</v>
      </c>
      <c r="B108" s="209">
        <v>878047</v>
      </c>
      <c r="C108" s="210">
        <v>229905</v>
      </c>
      <c r="D108" s="210">
        <v>605008</v>
      </c>
      <c r="E108" s="210">
        <v>152294</v>
      </c>
      <c r="F108" s="210">
        <v>173176</v>
      </c>
      <c r="G108" s="211">
        <v>382556</v>
      </c>
      <c r="H108" s="152">
        <v>0</v>
      </c>
      <c r="I108" s="212">
        <f t="shared" si="8"/>
        <v>2420986</v>
      </c>
    </row>
    <row r="109" spans="1:11" ht="14.25" thickTop="1" thickBot="1" x14ac:dyDescent="0.25">
      <c r="A109" s="159">
        <v>41791</v>
      </c>
      <c r="B109" s="209">
        <v>877799</v>
      </c>
      <c r="C109" s="210">
        <v>230235</v>
      </c>
      <c r="D109" s="210">
        <v>605816</v>
      </c>
      <c r="E109" s="210">
        <v>153014</v>
      </c>
      <c r="F109" s="210">
        <v>173366</v>
      </c>
      <c r="G109" s="211">
        <v>382688</v>
      </c>
      <c r="H109" s="152">
        <v>0</v>
      </c>
      <c r="I109" s="212">
        <f t="shared" ref="I109:I112" si="9">SUM(B109:H109)</f>
        <v>2422918</v>
      </c>
    </row>
    <row r="110" spans="1:11" ht="14.25" thickTop="1" thickBot="1" x14ac:dyDescent="0.25">
      <c r="A110" s="159">
        <v>41821</v>
      </c>
      <c r="B110" s="209">
        <v>876495</v>
      </c>
      <c r="C110" s="210">
        <v>228902</v>
      </c>
      <c r="D110" s="210">
        <v>605216</v>
      </c>
      <c r="E110" s="210">
        <v>153234</v>
      </c>
      <c r="F110" s="210">
        <v>172253</v>
      </c>
      <c r="G110" s="211">
        <v>381918</v>
      </c>
      <c r="H110" s="152">
        <v>0</v>
      </c>
      <c r="I110" s="212">
        <f t="shared" si="9"/>
        <v>2418018</v>
      </c>
    </row>
    <row r="111" spans="1:11" ht="14.25" thickTop="1" thickBot="1" x14ac:dyDescent="0.25">
      <c r="A111" s="159">
        <v>41852</v>
      </c>
      <c r="B111" s="209">
        <v>876820</v>
      </c>
      <c r="C111" s="210">
        <v>229294</v>
      </c>
      <c r="D111" s="210">
        <v>607461</v>
      </c>
      <c r="E111" s="210">
        <v>153744</v>
      </c>
      <c r="F111" s="210">
        <v>172315</v>
      </c>
      <c r="G111" s="211">
        <v>382157</v>
      </c>
      <c r="H111" s="152">
        <v>0</v>
      </c>
      <c r="I111" s="212">
        <f t="shared" si="9"/>
        <v>2421791</v>
      </c>
    </row>
    <row r="112" spans="1:11" ht="14.25" thickTop="1" thickBot="1" x14ac:dyDescent="0.25">
      <c r="A112" s="159">
        <v>41883</v>
      </c>
      <c r="B112" s="209">
        <v>876820</v>
      </c>
      <c r="C112" s="210">
        <v>229294</v>
      </c>
      <c r="D112" s="210">
        <v>607461</v>
      </c>
      <c r="E112" s="210">
        <v>153744</v>
      </c>
      <c r="F112" s="210">
        <v>172315</v>
      </c>
      <c r="G112" s="211">
        <v>382157</v>
      </c>
      <c r="H112" s="152">
        <v>0</v>
      </c>
      <c r="I112" s="212">
        <f t="shared" si="9"/>
        <v>2421791</v>
      </c>
    </row>
    <row r="113" spans="1:9" ht="14.25" thickTop="1" thickBot="1" x14ac:dyDescent="0.25">
      <c r="A113" s="159">
        <v>41913</v>
      </c>
      <c r="B113" s="209">
        <v>884704</v>
      </c>
      <c r="C113" s="210">
        <v>230501</v>
      </c>
      <c r="D113" s="210">
        <v>625911</v>
      </c>
      <c r="E113" s="210">
        <v>155259</v>
      </c>
      <c r="F113" s="210">
        <v>173937</v>
      </c>
      <c r="G113" s="211">
        <v>383326</v>
      </c>
      <c r="H113" s="152">
        <v>0</v>
      </c>
      <c r="I113" s="212">
        <f>SUM(B113:H113)</f>
        <v>2453638</v>
      </c>
    </row>
    <row r="114" spans="1:9" ht="14.25" thickTop="1" thickBot="1" x14ac:dyDescent="0.25">
      <c r="A114" s="159">
        <v>41944</v>
      </c>
      <c r="B114" s="209">
        <v>881776</v>
      </c>
      <c r="C114" s="210">
        <v>231611</v>
      </c>
      <c r="D114" s="210">
        <v>615537</v>
      </c>
      <c r="E114" s="210">
        <v>156348</v>
      </c>
      <c r="F114" s="210">
        <v>174746</v>
      </c>
      <c r="G114" s="211">
        <v>384280</v>
      </c>
      <c r="H114" s="152">
        <v>0</v>
      </c>
      <c r="I114" s="212">
        <f>SUM(B114:H114)</f>
        <v>2444298</v>
      </c>
    </row>
    <row r="115" spans="1:9" ht="12" customHeight="1" thickTop="1" x14ac:dyDescent="0.2"/>
    <row r="116" spans="1:9" x14ac:dyDescent="0.2">
      <c r="A116" s="202" t="s">
        <v>48</v>
      </c>
    </row>
    <row r="117" spans="1:9" x14ac:dyDescent="0.2">
      <c r="A117" s="203" t="s">
        <v>51</v>
      </c>
      <c r="D117" s="7"/>
      <c r="G117" s="94"/>
      <c r="H117" s="94"/>
    </row>
    <row r="118" spans="1:9" x14ac:dyDescent="0.2">
      <c r="A118" s="204" t="s">
        <v>74</v>
      </c>
      <c r="B118" s="92"/>
      <c r="C118" s="100"/>
      <c r="D118" s="92"/>
      <c r="E118" s="92"/>
      <c r="F118" s="92"/>
      <c r="G118" s="92"/>
      <c r="H118" s="92"/>
    </row>
    <row r="119" spans="1:9" x14ac:dyDescent="0.2">
      <c r="A119" s="204" t="s">
        <v>77</v>
      </c>
      <c r="B119" s="92"/>
      <c r="C119" s="100"/>
      <c r="D119" s="92"/>
      <c r="E119" s="92"/>
      <c r="F119" s="92"/>
      <c r="G119" s="92"/>
      <c r="H119" s="92"/>
    </row>
    <row r="120" spans="1:9" x14ac:dyDescent="0.2">
      <c r="A120" s="204" t="s">
        <v>85</v>
      </c>
      <c r="B120" s="92"/>
      <c r="C120" s="100"/>
      <c r="D120" s="92"/>
      <c r="E120" s="92"/>
      <c r="F120" s="92"/>
      <c r="G120" s="92"/>
      <c r="H120" s="92"/>
    </row>
    <row r="121" spans="1:9" x14ac:dyDescent="0.2">
      <c r="A121" s="203"/>
      <c r="H121" s="101"/>
    </row>
    <row r="122" spans="1:9" x14ac:dyDescent="0.2">
      <c r="A122" s="121"/>
    </row>
    <row r="123" spans="1:9" x14ac:dyDescent="0.2">
      <c r="A123" s="121"/>
    </row>
    <row r="130" spans="1:10" x14ac:dyDescent="0.2">
      <c r="A130" s="102"/>
      <c r="B130" s="102"/>
      <c r="C130" s="102"/>
      <c r="D130" s="102"/>
      <c r="E130" s="102"/>
      <c r="F130" s="102"/>
      <c r="G130" s="102"/>
      <c r="H130" s="102"/>
    </row>
    <row r="131" spans="1:10" x14ac:dyDescent="0.2">
      <c r="A131" s="102"/>
      <c r="B131" s="102"/>
      <c r="C131" s="102"/>
      <c r="D131" s="102"/>
      <c r="E131" s="102"/>
      <c r="F131" s="102"/>
      <c r="G131" s="102"/>
      <c r="H131" s="102"/>
    </row>
    <row r="132" spans="1:10" x14ac:dyDescent="0.2">
      <c r="A132" s="102"/>
      <c r="B132" s="102"/>
      <c r="C132" s="102"/>
      <c r="D132" s="102"/>
      <c r="E132" s="102"/>
      <c r="F132" s="102"/>
      <c r="G132" s="102"/>
      <c r="H132" s="102"/>
    </row>
    <row r="133" spans="1:10" x14ac:dyDescent="0.2">
      <c r="A133" s="102"/>
      <c r="B133" s="102"/>
      <c r="C133" s="102"/>
      <c r="D133" s="102"/>
      <c r="E133" s="102"/>
      <c r="F133" s="102"/>
      <c r="G133" s="102"/>
      <c r="H133" s="102"/>
      <c r="J133" s="102"/>
    </row>
    <row r="134" spans="1:10" x14ac:dyDescent="0.2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</row>
    <row r="135" spans="1:10" x14ac:dyDescent="0.2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</row>
    <row r="136" spans="1:10" x14ac:dyDescent="0.2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</row>
    <row r="137" spans="1:10" s="103" customFormat="1" x14ac:dyDescent="0.2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</row>
    <row r="138" spans="1:10" s="103" customFormat="1" ht="26.25" customHeight="1" x14ac:dyDescent="0.25">
      <c r="A138" s="102"/>
      <c r="B138" s="327"/>
      <c r="C138" s="327"/>
      <c r="D138" s="327"/>
      <c r="E138" s="327"/>
      <c r="F138" s="327"/>
      <c r="G138" s="327"/>
      <c r="H138" s="112"/>
      <c r="I138" s="102"/>
      <c r="J138" s="102"/>
    </row>
    <row r="139" spans="1:10" s="103" customFormat="1" x14ac:dyDescent="0.2">
      <c r="A139" s="113"/>
      <c r="B139" s="113"/>
      <c r="C139" s="113"/>
      <c r="D139" s="114"/>
      <c r="E139" s="114"/>
      <c r="F139" s="114"/>
      <c r="G139" s="113"/>
      <c r="H139" s="114"/>
      <c r="I139" s="102"/>
      <c r="J139" s="102"/>
    </row>
    <row r="140" spans="1:10" s="103" customFormat="1" x14ac:dyDescent="0.2">
      <c r="A140" s="115"/>
      <c r="B140" s="106"/>
      <c r="C140" s="106"/>
      <c r="D140" s="106"/>
      <c r="E140" s="107"/>
      <c r="F140" s="107"/>
      <c r="G140" s="107"/>
      <c r="H140" s="106"/>
      <c r="I140" s="106"/>
      <c r="J140" s="102"/>
    </row>
    <row r="141" spans="1:10" s="103" customFormat="1" x14ac:dyDescent="0.2">
      <c r="A141" s="115"/>
      <c r="B141" s="105"/>
      <c r="C141" s="106"/>
      <c r="D141" s="105"/>
      <c r="E141" s="105"/>
      <c r="F141" s="107"/>
      <c r="G141" s="107"/>
      <c r="H141" s="106"/>
      <c r="I141" s="106"/>
      <c r="J141" s="102"/>
    </row>
    <row r="142" spans="1:10" s="103" customFormat="1" x14ac:dyDescent="0.2">
      <c r="A142" s="115"/>
      <c r="B142" s="105"/>
      <c r="C142" s="105"/>
      <c r="D142" s="105"/>
      <c r="E142" s="105"/>
      <c r="F142" s="107"/>
      <c r="G142" s="107"/>
      <c r="H142" s="106"/>
      <c r="I142" s="106"/>
      <c r="J142" s="102"/>
    </row>
    <row r="143" spans="1:10" s="103" customFormat="1" x14ac:dyDescent="0.2">
      <c r="A143" s="115"/>
      <c r="B143" s="105"/>
      <c r="C143" s="105"/>
      <c r="D143" s="105"/>
      <c r="E143" s="105"/>
      <c r="F143" s="105"/>
      <c r="G143" s="105"/>
      <c r="H143" s="106"/>
      <c r="I143" s="106"/>
      <c r="J143" s="102"/>
    </row>
    <row r="144" spans="1:10" s="103" customFormat="1" x14ac:dyDescent="0.2">
      <c r="A144" s="115"/>
      <c r="B144" s="105"/>
      <c r="C144" s="105"/>
      <c r="D144" s="105"/>
      <c r="E144" s="105"/>
      <c r="F144" s="105"/>
      <c r="G144" s="105"/>
      <c r="H144" s="106"/>
      <c r="I144" s="106"/>
      <c r="J144" s="102"/>
    </row>
    <row r="145" spans="1:10" s="103" customFormat="1" x14ac:dyDescent="0.2">
      <c r="A145" s="115"/>
      <c r="B145" s="105"/>
      <c r="C145" s="106"/>
      <c r="D145" s="105"/>
      <c r="E145" s="105"/>
      <c r="F145" s="105"/>
      <c r="G145" s="105"/>
      <c r="H145" s="106"/>
      <c r="I145" s="106"/>
      <c r="J145" s="102"/>
    </row>
    <row r="146" spans="1:10" s="103" customFormat="1" x14ac:dyDescent="0.2">
      <c r="A146" s="115"/>
      <c r="B146" s="328"/>
      <c r="C146" s="328"/>
      <c r="D146" s="105"/>
      <c r="E146" s="105"/>
      <c r="F146" s="105"/>
      <c r="G146" s="105"/>
      <c r="H146" s="106"/>
      <c r="I146" s="106"/>
      <c r="J146" s="102"/>
    </row>
    <row r="147" spans="1:10" s="103" customFormat="1" x14ac:dyDescent="0.2">
      <c r="A147" s="104"/>
      <c r="B147" s="328"/>
      <c r="C147" s="328"/>
      <c r="D147" s="105"/>
      <c r="E147" s="105"/>
      <c r="F147" s="105"/>
      <c r="G147" s="105"/>
      <c r="H147" s="106"/>
      <c r="I147" s="106"/>
      <c r="J147" s="102"/>
    </row>
    <row r="148" spans="1:10" s="103" customFormat="1" x14ac:dyDescent="0.2">
      <c r="A148" s="104"/>
      <c r="B148" s="328"/>
      <c r="C148" s="328"/>
      <c r="D148" s="105"/>
      <c r="E148" s="105"/>
      <c r="F148" s="105"/>
      <c r="G148" s="105"/>
      <c r="H148" s="106"/>
      <c r="I148" s="106"/>
      <c r="J148" s="102"/>
    </row>
    <row r="149" spans="1:10" s="103" customFormat="1" x14ac:dyDescent="0.2">
      <c r="A149" s="104"/>
      <c r="B149" s="328"/>
      <c r="C149" s="328"/>
      <c r="D149" s="105"/>
      <c r="E149" s="105"/>
      <c r="F149" s="105"/>
      <c r="G149" s="105"/>
      <c r="H149" s="106"/>
      <c r="I149" s="106"/>
      <c r="J149" s="102"/>
    </row>
    <row r="150" spans="1:10" s="103" customFormat="1" x14ac:dyDescent="0.2">
      <c r="A150" s="104"/>
      <c r="B150" s="105"/>
      <c r="C150" s="105"/>
      <c r="D150" s="105"/>
      <c r="E150" s="105"/>
      <c r="F150" s="105"/>
      <c r="G150" s="105"/>
      <c r="H150" s="106"/>
      <c r="I150" s="106"/>
      <c r="J150" s="102"/>
    </row>
    <row r="151" spans="1:10" s="103" customFormat="1" x14ac:dyDescent="0.2">
      <c r="A151" s="104"/>
      <c r="B151" s="105"/>
      <c r="C151" s="105"/>
      <c r="D151" s="105"/>
      <c r="E151" s="105"/>
      <c r="F151" s="105"/>
      <c r="G151" s="105"/>
      <c r="H151" s="106"/>
      <c r="I151" s="106"/>
      <c r="J151" s="102"/>
    </row>
    <row r="152" spans="1:10" s="103" customFormat="1" x14ac:dyDescent="0.2">
      <c r="A152" s="104"/>
      <c r="B152" s="105"/>
      <c r="C152" s="105"/>
      <c r="D152" s="105"/>
      <c r="E152" s="105"/>
      <c r="F152" s="105"/>
      <c r="G152" s="105"/>
      <c r="H152" s="106"/>
      <c r="I152" s="106"/>
      <c r="J152" s="102"/>
    </row>
    <row r="153" spans="1:10" s="103" customFormat="1" x14ac:dyDescent="0.2">
      <c r="A153" s="104"/>
      <c r="B153" s="105"/>
      <c r="C153" s="105"/>
      <c r="D153" s="105"/>
      <c r="E153" s="105"/>
      <c r="F153" s="105"/>
      <c r="G153" s="105"/>
      <c r="H153" s="106"/>
      <c r="I153" s="102"/>
      <c r="J153" s="102"/>
    </row>
    <row r="154" spans="1:10" x14ac:dyDescent="0.2">
      <c r="A154" s="104"/>
      <c r="B154" s="328"/>
      <c r="C154" s="328"/>
      <c r="D154" s="105"/>
      <c r="E154" s="105"/>
      <c r="F154" s="105"/>
      <c r="G154" s="105"/>
      <c r="H154" s="106"/>
      <c r="I154" s="102"/>
    </row>
    <row r="155" spans="1:10" x14ac:dyDescent="0.2">
      <c r="A155" s="104"/>
      <c r="B155" s="328"/>
      <c r="C155" s="328"/>
      <c r="D155" s="105"/>
      <c r="E155" s="105"/>
      <c r="F155" s="105"/>
      <c r="G155" s="105"/>
      <c r="H155" s="106"/>
    </row>
    <row r="156" spans="1:10" x14ac:dyDescent="0.2">
      <c r="A156" s="104"/>
      <c r="B156" s="328"/>
      <c r="C156" s="328"/>
      <c r="D156" s="105"/>
      <c r="E156" s="105"/>
      <c r="F156" s="105"/>
      <c r="G156" s="105"/>
      <c r="H156" s="106"/>
      <c r="I156" s="102"/>
    </row>
    <row r="157" spans="1:10" x14ac:dyDescent="0.2">
      <c r="A157" s="104"/>
      <c r="B157" s="328"/>
      <c r="C157" s="328"/>
      <c r="D157" s="105"/>
      <c r="E157" s="105"/>
      <c r="F157" s="105"/>
      <c r="G157" s="105"/>
      <c r="H157" s="106"/>
      <c r="I157" s="102"/>
    </row>
    <row r="158" spans="1:10" x14ac:dyDescent="0.2">
      <c r="A158" s="104"/>
      <c r="B158" s="328"/>
      <c r="C158" s="328"/>
      <c r="D158" s="105"/>
      <c r="E158" s="105"/>
      <c r="F158" s="105"/>
      <c r="G158" s="105"/>
      <c r="H158" s="106"/>
      <c r="I158" s="102"/>
    </row>
    <row r="159" spans="1:10" x14ac:dyDescent="0.2">
      <c r="A159" s="102"/>
      <c r="B159" s="108"/>
      <c r="C159" s="108"/>
      <c r="D159" s="108"/>
      <c r="E159" s="108"/>
      <c r="F159" s="108"/>
      <c r="G159" s="108"/>
      <c r="H159" s="102"/>
      <c r="I159" s="102"/>
    </row>
    <row r="160" spans="1:10" x14ac:dyDescent="0.2">
      <c r="A160" s="102"/>
      <c r="B160" s="102"/>
      <c r="C160" s="102"/>
      <c r="D160" s="108"/>
      <c r="E160" s="108"/>
      <c r="F160" s="108"/>
      <c r="G160" s="108"/>
      <c r="H160" s="108"/>
      <c r="I160" s="102"/>
    </row>
    <row r="161" spans="1:9" x14ac:dyDescent="0.2">
      <c r="A161" s="102"/>
      <c r="B161" s="108"/>
      <c r="C161" s="108"/>
      <c r="D161" s="108"/>
      <c r="E161" s="108"/>
      <c r="F161" s="108"/>
      <c r="G161" s="108"/>
      <c r="H161" s="108"/>
      <c r="I161" s="102"/>
    </row>
    <row r="162" spans="1:9" x14ac:dyDescent="0.2">
      <c r="A162" s="102"/>
      <c r="B162" s="331"/>
      <c r="C162" s="331"/>
      <c r="D162" s="108"/>
      <c r="E162" s="108"/>
      <c r="F162" s="108"/>
      <c r="G162" s="108"/>
      <c r="H162" s="108"/>
      <c r="I162" s="102"/>
    </row>
    <row r="163" spans="1:9" x14ac:dyDescent="0.2">
      <c r="A163" s="102"/>
      <c r="B163" s="108"/>
      <c r="C163" s="108"/>
      <c r="D163" s="108"/>
      <c r="E163" s="108"/>
      <c r="F163" s="108"/>
      <c r="G163" s="108"/>
      <c r="H163" s="108"/>
      <c r="I163" s="102"/>
    </row>
    <row r="164" spans="1:9" x14ac:dyDescent="0.2">
      <c r="A164" s="102"/>
      <c r="B164" s="108"/>
      <c r="C164" s="108"/>
      <c r="D164" s="105"/>
      <c r="E164" s="105"/>
      <c r="F164" s="105"/>
      <c r="G164" s="105"/>
      <c r="H164" s="108"/>
      <c r="I164" s="102"/>
    </row>
    <row r="165" spans="1:9" x14ac:dyDescent="0.2">
      <c r="A165" s="102"/>
      <c r="B165" s="108"/>
      <c r="C165" s="108"/>
      <c r="D165" s="105"/>
      <c r="E165" s="105"/>
      <c r="F165" s="105"/>
      <c r="G165" s="105"/>
      <c r="H165" s="108"/>
      <c r="I165" s="102"/>
    </row>
    <row r="166" spans="1:9" x14ac:dyDescent="0.2">
      <c r="B166" s="108"/>
      <c r="C166" s="108"/>
      <c r="D166" s="105"/>
      <c r="E166" s="108"/>
      <c r="F166" s="108"/>
      <c r="G166" s="108"/>
      <c r="H166" s="108"/>
      <c r="I166" s="102"/>
    </row>
    <row r="167" spans="1:9" x14ac:dyDescent="0.2">
      <c r="B167" s="105"/>
      <c r="C167" s="105"/>
      <c r="D167" s="105"/>
      <c r="E167" s="105"/>
      <c r="F167" s="105"/>
      <c r="G167" s="105"/>
      <c r="H167" s="102"/>
    </row>
    <row r="168" spans="1:9" x14ac:dyDescent="0.2">
      <c r="B168" s="105"/>
      <c r="C168" s="105"/>
      <c r="D168" s="105"/>
      <c r="E168" s="105"/>
      <c r="F168" s="105"/>
      <c r="G168" s="105"/>
      <c r="H168" s="102"/>
    </row>
    <row r="169" spans="1:9" x14ac:dyDescent="0.2">
      <c r="B169" s="105"/>
      <c r="C169" s="105"/>
      <c r="D169" s="105"/>
      <c r="E169" s="105"/>
      <c r="F169" s="105"/>
      <c r="G169" s="105"/>
      <c r="H169" s="102"/>
    </row>
    <row r="170" spans="1:9" x14ac:dyDescent="0.2">
      <c r="B170" s="105"/>
      <c r="C170" s="105"/>
      <c r="D170" s="105"/>
      <c r="E170" s="105"/>
      <c r="F170" s="105"/>
      <c r="G170" s="105"/>
      <c r="H170" s="102"/>
    </row>
    <row r="171" spans="1:9" x14ac:dyDescent="0.2">
      <c r="B171" s="105"/>
      <c r="C171" s="105"/>
      <c r="D171" s="105"/>
      <c r="E171" s="105"/>
      <c r="F171" s="105"/>
      <c r="G171" s="105"/>
    </row>
    <row r="172" spans="1:9" x14ac:dyDescent="0.2">
      <c r="B172" s="105"/>
      <c r="C172" s="105"/>
      <c r="D172" s="105"/>
      <c r="E172" s="105"/>
      <c r="F172" s="105"/>
      <c r="G172" s="105"/>
    </row>
    <row r="173" spans="1:9" x14ac:dyDescent="0.2">
      <c r="B173" s="105"/>
      <c r="C173" s="105"/>
      <c r="D173" s="105"/>
      <c r="E173" s="105"/>
      <c r="F173" s="105"/>
      <c r="G173" s="105"/>
    </row>
    <row r="174" spans="1:9" x14ac:dyDescent="0.2">
      <c r="B174" s="105"/>
      <c r="C174" s="105"/>
      <c r="D174" s="105"/>
      <c r="E174" s="105"/>
      <c r="F174" s="105"/>
      <c r="G174" s="105"/>
    </row>
    <row r="175" spans="1:9" x14ac:dyDescent="0.2">
      <c r="B175" s="105"/>
      <c r="C175" s="105"/>
      <c r="D175" s="105"/>
      <c r="E175" s="105"/>
      <c r="F175" s="105"/>
      <c r="G175" s="105"/>
    </row>
    <row r="176" spans="1:9" x14ac:dyDescent="0.2">
      <c r="B176" s="108"/>
      <c r="C176" s="108"/>
      <c r="D176" s="108"/>
      <c r="E176" s="108"/>
      <c r="F176" s="108"/>
      <c r="G176" s="108"/>
    </row>
    <row r="177" spans="2:7" x14ac:dyDescent="0.2">
      <c r="B177" s="108"/>
      <c r="C177" s="108"/>
      <c r="D177" s="108"/>
      <c r="E177" s="108"/>
      <c r="F177" s="108"/>
      <c r="G177" s="108"/>
    </row>
    <row r="178" spans="2:7" x14ac:dyDescent="0.2">
      <c r="B178" s="108"/>
      <c r="C178" s="108"/>
      <c r="D178" s="108"/>
      <c r="E178" s="108"/>
      <c r="F178" s="108"/>
      <c r="G178" s="108"/>
    </row>
    <row r="179" spans="2:7" x14ac:dyDescent="0.2">
      <c r="B179" s="108"/>
      <c r="C179" s="108"/>
      <c r="D179" s="108"/>
      <c r="E179" s="108"/>
      <c r="F179" s="108"/>
      <c r="G179" s="108"/>
    </row>
  </sheetData>
  <sheetProtection algorithmName="SHA-512" hashValue="ZkrTgOXX1B6KcW7OgmC+kDkqUKUxyN7q+LVnjB5bu2B3aETtYz2kt6s/wWni9kFp9EL4Td+Vn0l4UkWDWh3zHg==" saltValue="bqKUO4QAfz4w+UTeVIzsDQ==" spinCount="100000" sheet="1" objects="1" scenarios="1"/>
  <mergeCells count="15">
    <mergeCell ref="B156:C156"/>
    <mergeCell ref="B157:C157"/>
    <mergeCell ref="B158:C158"/>
    <mergeCell ref="B162:C162"/>
    <mergeCell ref="B148:C148"/>
    <mergeCell ref="B149:C149"/>
    <mergeCell ref="B154:C154"/>
    <mergeCell ref="B155:C155"/>
    <mergeCell ref="B138:G138"/>
    <mergeCell ref="B146:C146"/>
    <mergeCell ref="B147:C147"/>
    <mergeCell ref="B12:H12"/>
    <mergeCell ref="B38:H38"/>
    <mergeCell ref="B65:H65"/>
    <mergeCell ref="B91:H91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14:I24 I40:I50 I76:I7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zoomScaleNormal="100" workbookViewId="0">
      <selection activeCell="C31" sqref="C31"/>
    </sheetView>
  </sheetViews>
  <sheetFormatPr baseColWidth="10" defaultRowHeight="12.75" x14ac:dyDescent="0.2"/>
  <cols>
    <col min="1" max="1" width="11.42578125" style="231"/>
    <col min="2" max="3" width="12.42578125" style="231" customWidth="1"/>
    <col min="4" max="11" width="13" style="231" customWidth="1"/>
    <col min="12" max="13" width="12.42578125" style="231" customWidth="1"/>
    <col min="14" max="14" width="11" style="231" customWidth="1"/>
    <col min="15" max="16384" width="11.42578125" style="231"/>
  </cols>
  <sheetData>
    <row r="1" spans="2:14" x14ac:dyDescent="0.2"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84"/>
    </row>
    <row r="2" spans="2:14" ht="18" x14ac:dyDescent="0.25">
      <c r="B2" s="232" t="s">
        <v>91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84"/>
    </row>
    <row r="3" spans="2:14" ht="14.25" x14ac:dyDescent="0.2">
      <c r="B3" s="233" t="s">
        <v>95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84"/>
    </row>
    <row r="4" spans="2:14" ht="14.25" x14ac:dyDescent="0.2">
      <c r="B4" s="234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84"/>
    </row>
    <row r="5" spans="2:14" ht="14.25" x14ac:dyDescent="0.2">
      <c r="B5" s="234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84"/>
    </row>
    <row r="6" spans="2:14" ht="14.25" x14ac:dyDescent="0.2">
      <c r="B6" s="234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84"/>
    </row>
    <row r="7" spans="2:14" ht="14.25" x14ac:dyDescent="0.2">
      <c r="B7" s="234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84"/>
    </row>
    <row r="8" spans="2:14" x14ac:dyDescent="0.2">
      <c r="B8" s="285" t="s">
        <v>104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84"/>
    </row>
    <row r="9" spans="2:14" x14ac:dyDescent="0.2">
      <c r="B9" s="235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84"/>
    </row>
    <row r="10" spans="2:14" x14ac:dyDescent="0.2"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84"/>
    </row>
    <row r="11" spans="2:14" x14ac:dyDescent="0.2"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84"/>
    </row>
    <row r="12" spans="2:14" ht="15.75" customHeight="1" thickBot="1" x14ac:dyDescent="0.25">
      <c r="B12" s="237"/>
      <c r="N12" s="238"/>
    </row>
    <row r="13" spans="2:14" ht="18.75" thickBot="1" x14ac:dyDescent="0.25">
      <c r="F13" s="332" t="s">
        <v>20</v>
      </c>
      <c r="G13" s="333"/>
      <c r="H13" s="333"/>
      <c r="I13" s="334"/>
      <c r="N13" s="238"/>
    </row>
    <row r="14" spans="2:14" x14ac:dyDescent="0.2">
      <c r="F14" s="239" t="s">
        <v>14</v>
      </c>
      <c r="G14" s="240" t="s">
        <v>60</v>
      </c>
      <c r="H14" s="240" t="s">
        <v>23</v>
      </c>
      <c r="I14" s="241" t="s">
        <v>19</v>
      </c>
    </row>
    <row r="15" spans="2:14" x14ac:dyDescent="0.2">
      <c r="F15" s="242" t="s">
        <v>15</v>
      </c>
      <c r="G15" s="243">
        <v>211</v>
      </c>
      <c r="H15" s="243">
        <v>0</v>
      </c>
      <c r="I15" s="244">
        <f>SUM(G15:G15)</f>
        <v>211</v>
      </c>
    </row>
    <row r="16" spans="2:14" x14ac:dyDescent="0.2">
      <c r="F16" s="242" t="s">
        <v>16</v>
      </c>
      <c r="G16" s="243">
        <v>237</v>
      </c>
      <c r="H16" s="243">
        <v>0</v>
      </c>
      <c r="I16" s="244">
        <f>SUM(G16:G16)</f>
        <v>237</v>
      </c>
    </row>
    <row r="17" spans="6:9" x14ac:dyDescent="0.2">
      <c r="F17" s="242" t="s">
        <v>17</v>
      </c>
      <c r="G17" s="243">
        <v>247</v>
      </c>
      <c r="H17" s="243">
        <v>0</v>
      </c>
      <c r="I17" s="244">
        <f>SUM(G17:G17)</f>
        <v>247</v>
      </c>
    </row>
    <row r="18" spans="6:9" x14ac:dyDescent="0.2">
      <c r="F18" s="242" t="s">
        <v>18</v>
      </c>
      <c r="G18" s="243">
        <v>276</v>
      </c>
      <c r="H18" s="243">
        <v>0</v>
      </c>
      <c r="I18" s="244">
        <f>SUM(G18:G18)</f>
        <v>276</v>
      </c>
    </row>
    <row r="19" spans="6:9" x14ac:dyDescent="0.2">
      <c r="F19" s="242" t="s">
        <v>57</v>
      </c>
      <c r="G19" s="245">
        <v>224</v>
      </c>
      <c r="H19" s="245">
        <v>1</v>
      </c>
      <c r="I19" s="244">
        <f>SUM(G19:G19)</f>
        <v>224</v>
      </c>
    </row>
    <row r="20" spans="6:9" x14ac:dyDescent="0.2">
      <c r="F20" s="246" t="s">
        <v>62</v>
      </c>
      <c r="G20" s="247">
        <v>212</v>
      </c>
      <c r="H20" s="247">
        <v>1</v>
      </c>
      <c r="I20" s="244">
        <f t="shared" ref="I20:I29" si="0">SUM(G20:H20)</f>
        <v>213</v>
      </c>
    </row>
    <row r="21" spans="6:9" x14ac:dyDescent="0.2">
      <c r="F21" s="246" t="s">
        <v>82</v>
      </c>
      <c r="G21" s="247">
        <v>218</v>
      </c>
      <c r="H21" s="247">
        <v>3</v>
      </c>
      <c r="I21" s="244">
        <f t="shared" si="0"/>
        <v>221</v>
      </c>
    </row>
    <row r="22" spans="6:9" x14ac:dyDescent="0.2">
      <c r="F22" s="246" t="s">
        <v>88</v>
      </c>
      <c r="G22" s="247">
        <v>249</v>
      </c>
      <c r="H22" s="247">
        <v>3</v>
      </c>
      <c r="I22" s="244">
        <f t="shared" si="0"/>
        <v>252</v>
      </c>
    </row>
    <row r="23" spans="6:9" x14ac:dyDescent="0.2">
      <c r="F23" s="246" t="s">
        <v>101</v>
      </c>
      <c r="G23" s="247">
        <v>275</v>
      </c>
      <c r="H23" s="247">
        <v>3</v>
      </c>
      <c r="I23" s="244">
        <f t="shared" si="0"/>
        <v>278</v>
      </c>
    </row>
    <row r="24" spans="6:9" x14ac:dyDescent="0.2">
      <c r="F24" s="246">
        <v>41944</v>
      </c>
      <c r="G24" s="247">
        <v>314</v>
      </c>
      <c r="H24" s="247">
        <v>3</v>
      </c>
      <c r="I24" s="244">
        <f t="shared" si="0"/>
        <v>317</v>
      </c>
    </row>
    <row r="25" spans="6:9" x14ac:dyDescent="0.2">
      <c r="F25" s="246">
        <v>41913</v>
      </c>
      <c r="G25" s="247">
        <v>308</v>
      </c>
      <c r="H25" s="247">
        <v>3</v>
      </c>
      <c r="I25" s="244">
        <f t="shared" si="0"/>
        <v>311</v>
      </c>
    </row>
    <row r="26" spans="6:9" x14ac:dyDescent="0.2">
      <c r="F26" s="246">
        <v>41883</v>
      </c>
      <c r="G26" s="247">
        <v>306</v>
      </c>
      <c r="H26" s="247">
        <v>3</v>
      </c>
      <c r="I26" s="244">
        <f t="shared" si="0"/>
        <v>309</v>
      </c>
    </row>
    <row r="27" spans="6:9" x14ac:dyDescent="0.2">
      <c r="F27" s="246">
        <v>41852</v>
      </c>
      <c r="G27" s="247">
        <v>305</v>
      </c>
      <c r="H27" s="247">
        <v>3</v>
      </c>
      <c r="I27" s="244">
        <f t="shared" si="0"/>
        <v>308</v>
      </c>
    </row>
    <row r="28" spans="6:9" x14ac:dyDescent="0.2">
      <c r="F28" s="246">
        <v>41821</v>
      </c>
      <c r="G28" s="247">
        <v>302</v>
      </c>
      <c r="H28" s="247">
        <v>3</v>
      </c>
      <c r="I28" s="244">
        <f t="shared" si="0"/>
        <v>305</v>
      </c>
    </row>
    <row r="29" spans="6:9" x14ac:dyDescent="0.2">
      <c r="F29" s="246">
        <v>41791</v>
      </c>
      <c r="G29" s="247">
        <v>302</v>
      </c>
      <c r="H29" s="247">
        <v>3</v>
      </c>
      <c r="I29" s="244">
        <f t="shared" si="0"/>
        <v>305</v>
      </c>
    </row>
    <row r="30" spans="6:9" x14ac:dyDescent="0.2">
      <c r="F30" s="246">
        <v>41760</v>
      </c>
      <c r="G30" s="247">
        <v>299</v>
      </c>
      <c r="H30" s="247">
        <v>3</v>
      </c>
      <c r="I30" s="244">
        <f>+G30+H30</f>
        <v>302</v>
      </c>
    </row>
    <row r="31" spans="6:9" x14ac:dyDescent="0.2">
      <c r="F31" s="246">
        <v>41730</v>
      </c>
      <c r="G31" s="247">
        <v>299</v>
      </c>
      <c r="H31" s="247">
        <v>3</v>
      </c>
      <c r="I31" s="244">
        <f>+G31+H31</f>
        <v>302</v>
      </c>
    </row>
    <row r="32" spans="6:9" x14ac:dyDescent="0.2">
      <c r="F32" s="246">
        <v>41699</v>
      </c>
      <c r="G32" s="247">
        <v>299</v>
      </c>
      <c r="H32" s="247">
        <v>3</v>
      </c>
      <c r="I32" s="244">
        <f>+G32+H32</f>
        <v>302</v>
      </c>
    </row>
    <row r="33" spans="3:12" x14ac:dyDescent="0.2">
      <c r="F33" s="246">
        <v>41671</v>
      </c>
      <c r="G33" s="247">
        <v>275</v>
      </c>
      <c r="H33" s="247">
        <v>3</v>
      </c>
      <c r="I33" s="244">
        <f>+G33+H33</f>
        <v>278</v>
      </c>
    </row>
    <row r="34" spans="3:12" ht="13.5" thickBot="1" x14ac:dyDescent="0.25">
      <c r="F34" s="248">
        <v>41640</v>
      </c>
      <c r="G34" s="249">
        <v>275</v>
      </c>
      <c r="H34" s="249">
        <v>3</v>
      </c>
      <c r="I34" s="250">
        <f>+G34+H34</f>
        <v>278</v>
      </c>
    </row>
    <row r="35" spans="3:12" ht="13.5" thickBot="1" x14ac:dyDescent="0.25"/>
    <row r="36" spans="3:12" ht="18.75" thickBot="1" x14ac:dyDescent="0.3">
      <c r="C36" s="335" t="s">
        <v>21</v>
      </c>
      <c r="D36" s="336"/>
      <c r="E36" s="336"/>
      <c r="F36" s="336"/>
      <c r="G36" s="336"/>
      <c r="H36" s="336"/>
      <c r="I36" s="336"/>
      <c r="J36" s="336"/>
      <c r="K36" s="336"/>
      <c r="L36" s="337"/>
    </row>
    <row r="37" spans="3:12" ht="38.25" x14ac:dyDescent="0.2">
      <c r="C37" s="239" t="s">
        <v>14</v>
      </c>
      <c r="D37" s="240" t="s">
        <v>60</v>
      </c>
      <c r="E37" s="240" t="s">
        <v>58</v>
      </c>
      <c r="F37" s="240" t="s">
        <v>22</v>
      </c>
      <c r="G37" s="240" t="s">
        <v>23</v>
      </c>
      <c r="H37" s="251" t="s">
        <v>102</v>
      </c>
      <c r="I37" s="251" t="s">
        <v>103</v>
      </c>
      <c r="J37" s="240" t="s">
        <v>1</v>
      </c>
      <c r="K37" s="252" t="s">
        <v>2</v>
      </c>
      <c r="L37" s="241" t="s">
        <v>24</v>
      </c>
    </row>
    <row r="38" spans="3:12" x14ac:dyDescent="0.2">
      <c r="C38" s="253" t="s">
        <v>15</v>
      </c>
      <c r="D38" s="254">
        <v>1162</v>
      </c>
      <c r="E38" s="254">
        <v>0</v>
      </c>
      <c r="F38" s="255">
        <v>0</v>
      </c>
      <c r="G38" s="255">
        <v>0</v>
      </c>
      <c r="H38" s="255">
        <v>0</v>
      </c>
      <c r="I38" s="255">
        <v>0</v>
      </c>
      <c r="J38" s="255">
        <v>3</v>
      </c>
      <c r="K38" s="256">
        <v>9</v>
      </c>
      <c r="L38" s="257">
        <f t="shared" ref="L38:L52" si="1">SUM(D38:K38)</f>
        <v>1174</v>
      </c>
    </row>
    <row r="39" spans="3:12" x14ac:dyDescent="0.2">
      <c r="C39" s="253" t="s">
        <v>16</v>
      </c>
      <c r="D39" s="254">
        <v>1382</v>
      </c>
      <c r="E39" s="254">
        <v>0</v>
      </c>
      <c r="F39" s="255">
        <v>0</v>
      </c>
      <c r="G39" s="255">
        <v>0</v>
      </c>
      <c r="H39" s="255">
        <v>0</v>
      </c>
      <c r="I39" s="255">
        <v>0</v>
      </c>
      <c r="J39" s="255">
        <v>0</v>
      </c>
      <c r="K39" s="256">
        <v>3</v>
      </c>
      <c r="L39" s="257">
        <f t="shared" si="1"/>
        <v>1385</v>
      </c>
    </row>
    <row r="40" spans="3:12" x14ac:dyDescent="0.2">
      <c r="C40" s="253" t="s">
        <v>17</v>
      </c>
      <c r="D40" s="254">
        <v>1405</v>
      </c>
      <c r="E40" s="254">
        <v>0</v>
      </c>
      <c r="F40" s="255">
        <v>0</v>
      </c>
      <c r="G40" s="255">
        <v>0</v>
      </c>
      <c r="H40" s="255">
        <v>0</v>
      </c>
      <c r="I40" s="255">
        <v>0</v>
      </c>
      <c r="J40" s="255">
        <v>0</v>
      </c>
      <c r="K40" s="256">
        <v>5</v>
      </c>
      <c r="L40" s="257">
        <f t="shared" si="1"/>
        <v>1410</v>
      </c>
    </row>
    <row r="41" spans="3:12" x14ac:dyDescent="0.2">
      <c r="C41" s="253" t="s">
        <v>18</v>
      </c>
      <c r="D41" s="254">
        <v>1920</v>
      </c>
      <c r="E41" s="254">
        <v>0</v>
      </c>
      <c r="F41" s="255">
        <v>2</v>
      </c>
      <c r="G41" s="255">
        <v>0</v>
      </c>
      <c r="H41" s="255">
        <v>10</v>
      </c>
      <c r="I41" s="255">
        <v>0</v>
      </c>
      <c r="J41" s="255">
        <v>0</v>
      </c>
      <c r="K41" s="256">
        <v>18</v>
      </c>
      <c r="L41" s="257">
        <f t="shared" si="1"/>
        <v>1950</v>
      </c>
    </row>
    <row r="42" spans="3:12" x14ac:dyDescent="0.2">
      <c r="C42" s="253" t="s">
        <v>57</v>
      </c>
      <c r="D42" s="258">
        <v>1822</v>
      </c>
      <c r="E42" s="258">
        <v>0</v>
      </c>
      <c r="F42" s="259">
        <v>2</v>
      </c>
      <c r="G42" s="259">
        <v>2</v>
      </c>
      <c r="H42" s="259">
        <v>10</v>
      </c>
      <c r="I42" s="259">
        <v>0</v>
      </c>
      <c r="J42" s="259">
        <v>0</v>
      </c>
      <c r="K42" s="256">
        <v>22</v>
      </c>
      <c r="L42" s="257">
        <f t="shared" si="1"/>
        <v>1858</v>
      </c>
    </row>
    <row r="43" spans="3:12" x14ac:dyDescent="0.2">
      <c r="C43" s="260" t="s">
        <v>62</v>
      </c>
      <c r="D43" s="261">
        <v>1816</v>
      </c>
      <c r="E43" s="261">
        <v>3</v>
      </c>
      <c r="F43" s="262">
        <v>2</v>
      </c>
      <c r="G43" s="262">
        <v>1</v>
      </c>
      <c r="H43" s="262">
        <v>0</v>
      </c>
      <c r="I43" s="262">
        <v>1</v>
      </c>
      <c r="J43" s="262">
        <v>0</v>
      </c>
      <c r="K43" s="256">
        <v>23</v>
      </c>
      <c r="L43" s="257">
        <f t="shared" si="1"/>
        <v>1846</v>
      </c>
    </row>
    <row r="44" spans="3:12" x14ac:dyDescent="0.2">
      <c r="C44" s="260" t="s">
        <v>82</v>
      </c>
      <c r="D44" s="261">
        <v>1699</v>
      </c>
      <c r="E44" s="261">
        <v>8</v>
      </c>
      <c r="F44" s="262">
        <v>2</v>
      </c>
      <c r="G44" s="262">
        <v>63</v>
      </c>
      <c r="H44" s="262">
        <v>0</v>
      </c>
      <c r="I44" s="262">
        <v>1</v>
      </c>
      <c r="J44" s="262">
        <v>0</v>
      </c>
      <c r="K44" s="256">
        <v>23</v>
      </c>
      <c r="L44" s="257">
        <f t="shared" si="1"/>
        <v>1796</v>
      </c>
    </row>
    <row r="45" spans="3:12" x14ac:dyDescent="0.2">
      <c r="C45" s="260" t="s">
        <v>88</v>
      </c>
      <c r="D45" s="261">
        <v>1792</v>
      </c>
      <c r="E45" s="261">
        <v>11</v>
      </c>
      <c r="F45" s="262">
        <v>2</v>
      </c>
      <c r="G45" s="262">
        <v>63</v>
      </c>
      <c r="H45" s="262">
        <v>0</v>
      </c>
      <c r="I45" s="262">
        <v>1</v>
      </c>
      <c r="J45" s="262">
        <v>3</v>
      </c>
      <c r="K45" s="256">
        <v>23</v>
      </c>
      <c r="L45" s="257">
        <f t="shared" si="1"/>
        <v>1895</v>
      </c>
    </row>
    <row r="46" spans="3:12" x14ac:dyDescent="0.2">
      <c r="C46" s="260" t="s">
        <v>101</v>
      </c>
      <c r="D46" s="261">
        <v>1937</v>
      </c>
      <c r="E46" s="261">
        <v>20</v>
      </c>
      <c r="F46" s="262">
        <v>2</v>
      </c>
      <c r="G46" s="262">
        <v>65</v>
      </c>
      <c r="H46" s="262">
        <v>0</v>
      </c>
      <c r="I46" s="262">
        <v>1</v>
      </c>
      <c r="J46" s="262">
        <v>3</v>
      </c>
      <c r="K46" s="256">
        <v>24</v>
      </c>
      <c r="L46" s="257">
        <f t="shared" si="1"/>
        <v>2052</v>
      </c>
    </row>
    <row r="47" spans="3:12" x14ac:dyDescent="0.2">
      <c r="C47" s="260">
        <v>41944</v>
      </c>
      <c r="D47" s="261">
        <v>2040</v>
      </c>
      <c r="E47" s="261">
        <v>22</v>
      </c>
      <c r="F47" s="262">
        <v>2</v>
      </c>
      <c r="G47" s="262">
        <v>65</v>
      </c>
      <c r="H47" s="262">
        <v>1</v>
      </c>
      <c r="I47" s="262">
        <v>1</v>
      </c>
      <c r="J47" s="262">
        <v>4</v>
      </c>
      <c r="K47" s="256">
        <v>27</v>
      </c>
      <c r="L47" s="257">
        <f t="shared" si="1"/>
        <v>2162</v>
      </c>
    </row>
    <row r="48" spans="3:12" x14ac:dyDescent="0.2">
      <c r="C48" s="260">
        <v>41913</v>
      </c>
      <c r="D48" s="261">
        <v>2003</v>
      </c>
      <c r="E48" s="261">
        <v>22</v>
      </c>
      <c r="F48" s="262">
        <v>2</v>
      </c>
      <c r="G48" s="262">
        <v>65</v>
      </c>
      <c r="H48" s="262">
        <v>1</v>
      </c>
      <c r="I48" s="262">
        <v>1</v>
      </c>
      <c r="J48" s="262">
        <v>4</v>
      </c>
      <c r="K48" s="256">
        <v>27</v>
      </c>
      <c r="L48" s="257">
        <f t="shared" si="1"/>
        <v>2125</v>
      </c>
    </row>
    <row r="49" spans="3:12" x14ac:dyDescent="0.2">
      <c r="C49" s="260">
        <v>41883</v>
      </c>
      <c r="D49" s="261">
        <v>1992</v>
      </c>
      <c r="E49" s="261">
        <v>22</v>
      </c>
      <c r="F49" s="262">
        <v>2</v>
      </c>
      <c r="G49" s="262">
        <v>65</v>
      </c>
      <c r="H49" s="262">
        <v>1</v>
      </c>
      <c r="I49" s="262">
        <v>1</v>
      </c>
      <c r="J49" s="262">
        <v>4</v>
      </c>
      <c r="K49" s="256">
        <v>27</v>
      </c>
      <c r="L49" s="257">
        <f t="shared" si="1"/>
        <v>2114</v>
      </c>
    </row>
    <row r="50" spans="3:12" x14ac:dyDescent="0.2">
      <c r="C50" s="260">
        <v>41852</v>
      </c>
      <c r="D50" s="261">
        <v>1944</v>
      </c>
      <c r="E50" s="261">
        <v>21</v>
      </c>
      <c r="F50" s="262">
        <v>2</v>
      </c>
      <c r="G50" s="262">
        <v>65</v>
      </c>
      <c r="H50" s="262">
        <v>1</v>
      </c>
      <c r="I50" s="262">
        <v>1</v>
      </c>
      <c r="J50" s="262">
        <v>4</v>
      </c>
      <c r="K50" s="256">
        <v>27</v>
      </c>
      <c r="L50" s="257">
        <f t="shared" si="1"/>
        <v>2065</v>
      </c>
    </row>
    <row r="51" spans="3:12" x14ac:dyDescent="0.2">
      <c r="C51" s="260">
        <v>41821</v>
      </c>
      <c r="D51" s="261">
        <v>2038</v>
      </c>
      <c r="E51" s="261">
        <v>21</v>
      </c>
      <c r="F51" s="262">
        <v>2</v>
      </c>
      <c r="G51" s="262">
        <v>65</v>
      </c>
      <c r="H51" s="262">
        <v>1</v>
      </c>
      <c r="I51" s="262">
        <v>1</v>
      </c>
      <c r="J51" s="262">
        <v>3</v>
      </c>
      <c r="K51" s="256">
        <v>27</v>
      </c>
      <c r="L51" s="257">
        <f t="shared" si="1"/>
        <v>2158</v>
      </c>
    </row>
    <row r="52" spans="3:12" x14ac:dyDescent="0.2">
      <c r="C52" s="260">
        <v>41791</v>
      </c>
      <c r="D52" s="261">
        <v>2029</v>
      </c>
      <c r="E52" s="261">
        <v>22</v>
      </c>
      <c r="F52" s="262">
        <v>2</v>
      </c>
      <c r="G52" s="262">
        <v>65</v>
      </c>
      <c r="H52" s="262">
        <v>1</v>
      </c>
      <c r="I52" s="262">
        <v>1</v>
      </c>
      <c r="J52" s="262">
        <v>3</v>
      </c>
      <c r="K52" s="256">
        <v>27</v>
      </c>
      <c r="L52" s="257">
        <f t="shared" si="1"/>
        <v>2150</v>
      </c>
    </row>
    <row r="53" spans="3:12" x14ac:dyDescent="0.2">
      <c r="C53" s="260">
        <v>41760</v>
      </c>
      <c r="D53" s="261">
        <v>2016</v>
      </c>
      <c r="E53" s="261">
        <v>22</v>
      </c>
      <c r="F53" s="262">
        <v>2</v>
      </c>
      <c r="G53" s="262">
        <v>65</v>
      </c>
      <c r="H53" s="262">
        <v>1</v>
      </c>
      <c r="I53" s="262">
        <v>1</v>
      </c>
      <c r="J53" s="262">
        <v>3</v>
      </c>
      <c r="K53" s="256">
        <v>27</v>
      </c>
      <c r="L53" s="257">
        <f>+D53+E53+F53+G53+H53+I53+J53+K53</f>
        <v>2137</v>
      </c>
    </row>
    <row r="54" spans="3:12" x14ac:dyDescent="0.2">
      <c r="C54" s="260">
        <v>41730</v>
      </c>
      <c r="D54" s="261">
        <v>2018</v>
      </c>
      <c r="E54" s="261">
        <v>21</v>
      </c>
      <c r="F54" s="262">
        <v>2</v>
      </c>
      <c r="G54" s="262">
        <v>65</v>
      </c>
      <c r="H54" s="262">
        <v>0</v>
      </c>
      <c r="I54" s="262">
        <v>1</v>
      </c>
      <c r="J54" s="262">
        <v>3</v>
      </c>
      <c r="K54" s="256">
        <v>24</v>
      </c>
      <c r="L54" s="257">
        <f>+D54+E54+F54+G54+H54+I54+J54+K54</f>
        <v>2134</v>
      </c>
    </row>
    <row r="55" spans="3:12" x14ac:dyDescent="0.2">
      <c r="C55" s="260">
        <v>41699</v>
      </c>
      <c r="D55" s="261">
        <v>2019</v>
      </c>
      <c r="E55" s="261">
        <v>21</v>
      </c>
      <c r="F55" s="262">
        <v>2</v>
      </c>
      <c r="G55" s="262">
        <v>65</v>
      </c>
      <c r="H55" s="262">
        <v>0</v>
      </c>
      <c r="I55" s="262">
        <v>1</v>
      </c>
      <c r="J55" s="262">
        <v>3</v>
      </c>
      <c r="K55" s="256">
        <v>24</v>
      </c>
      <c r="L55" s="257">
        <f>+D55+E55+F55+G55+H55+I55+J55+K55</f>
        <v>2135</v>
      </c>
    </row>
    <row r="56" spans="3:12" x14ac:dyDescent="0.2">
      <c r="C56" s="260">
        <v>41671</v>
      </c>
      <c r="D56" s="261">
        <v>1953</v>
      </c>
      <c r="E56" s="261">
        <v>21</v>
      </c>
      <c r="F56" s="262">
        <v>2</v>
      </c>
      <c r="G56" s="262">
        <v>65</v>
      </c>
      <c r="H56" s="262">
        <v>0</v>
      </c>
      <c r="I56" s="262">
        <v>1</v>
      </c>
      <c r="J56" s="262">
        <v>3</v>
      </c>
      <c r="K56" s="256">
        <v>24</v>
      </c>
      <c r="L56" s="257">
        <f>+D56+E56+F56+G56+H56+I56+J56+K56</f>
        <v>2069</v>
      </c>
    </row>
    <row r="57" spans="3:12" ht="13.5" thickBot="1" x14ac:dyDescent="0.25">
      <c r="C57" s="263">
        <v>41640</v>
      </c>
      <c r="D57" s="265">
        <v>1946</v>
      </c>
      <c r="E57" s="265">
        <v>21</v>
      </c>
      <c r="F57" s="266">
        <v>2</v>
      </c>
      <c r="G57" s="266">
        <v>65</v>
      </c>
      <c r="H57" s="266">
        <v>0</v>
      </c>
      <c r="I57" s="266">
        <v>1</v>
      </c>
      <c r="J57" s="266">
        <v>3</v>
      </c>
      <c r="K57" s="267">
        <v>24</v>
      </c>
      <c r="L57" s="268">
        <f>+D57+E57+F57+G57+H57+I57+J57+K57</f>
        <v>2062</v>
      </c>
    </row>
  </sheetData>
  <sheetProtection algorithmName="SHA-512" hashValue="Mjt9sKcYLZoXpdQKCnYqBOZDP7ywWzf06CM4SdE+cvIfEet3di62Tlyr2Z30drbKliU86MJwIiAGBnIx8iQhDg==" saltValue="1S79Eg1lEqpNlgzYWHcpXQ==" spinCount="100000" sheet="1" objects="1" scenarios="1"/>
  <mergeCells count="2">
    <mergeCell ref="F13:I13"/>
    <mergeCell ref="C36:L36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5" sqref="O25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15" sqref="O15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284"/>
  </cols>
  <sheetData>
    <row r="1" spans="2:14" x14ac:dyDescent="0.2"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2:14" ht="18" x14ac:dyDescent="0.25">
      <c r="B2" s="232" t="s">
        <v>91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2:14" ht="14.25" x14ac:dyDescent="0.2">
      <c r="B3" s="233" t="s">
        <v>98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2:14" ht="14.25" x14ac:dyDescent="0.2">
      <c r="B4" s="264" t="s">
        <v>99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2:14" ht="14.25" x14ac:dyDescent="0.2">
      <c r="B5" s="234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</row>
    <row r="6" spans="2:14" ht="14.25" x14ac:dyDescent="0.2">
      <c r="B6" s="234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</row>
    <row r="7" spans="2:14" ht="14.25" x14ac:dyDescent="0.2">
      <c r="B7" s="234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</row>
    <row r="8" spans="2:14" x14ac:dyDescent="0.2">
      <c r="B8" s="285" t="str">
        <f>'5-RI'!B8</f>
        <v xml:space="preserve">      Fecha de publicación: noviembre de 2014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</row>
    <row r="9" spans="2:14" x14ac:dyDescent="0.2"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</row>
    <row r="10" spans="2:14" x14ac:dyDescent="0.2"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</row>
    <row r="11" spans="2:14" x14ac:dyDescent="0.2"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284"/>
  </cols>
  <sheetData>
    <row r="1" spans="2:14" x14ac:dyDescent="0.2"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2:14" ht="18" x14ac:dyDescent="0.25">
      <c r="B2" s="232" t="s">
        <v>91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2:14" ht="14.25" x14ac:dyDescent="0.2">
      <c r="B3" s="233" t="s">
        <v>100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2:14" ht="14.25" x14ac:dyDescent="0.2">
      <c r="B4" s="264" t="s">
        <v>99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</row>
    <row r="5" spans="2:14" ht="14.25" x14ac:dyDescent="0.2">
      <c r="B5" s="234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</row>
    <row r="6" spans="2:14" ht="14.25" x14ac:dyDescent="0.2">
      <c r="B6" s="234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</row>
    <row r="7" spans="2:14" ht="14.25" x14ac:dyDescent="0.2">
      <c r="B7" s="234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</row>
    <row r="8" spans="2:14" x14ac:dyDescent="0.2">
      <c r="B8" s="285" t="str">
        <f>'5-RI'!B8</f>
        <v xml:space="preserve">      Fecha de publicación: noviembre de 2014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</row>
    <row r="9" spans="2:14" x14ac:dyDescent="0.2"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</row>
    <row r="10" spans="2:14" x14ac:dyDescent="0.2"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</row>
    <row r="11" spans="2:14" x14ac:dyDescent="0.2"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2015-01-21T17:37:27Z</dcterms:modified>
</cp:coreProperties>
</file>