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2. DICIEMBRE_2014\"/>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s>
  <definedNames>
    <definedName name="_xlnm.Print_Area" localSheetId="2">'3-Móvil I'!$A$12:$N$50</definedName>
    <definedName name="_xlnm.Print_Area" localSheetId="3">'4-Móvil II'!$A$12:$M$175</definedName>
    <definedName name="_xlnm.Print_Titles" localSheetId="3">'4-Móvil II'!$13:$14</definedName>
  </definedNames>
  <calcPr calcId="152511"/>
</workbook>
</file>

<file path=xl/calcChain.xml><?xml version="1.0" encoding="utf-8"?>
<calcChain xmlns="http://schemas.openxmlformats.org/spreadsheetml/2006/main">
  <c r="D14" i="35" l="1"/>
  <c r="B8" i="63"/>
  <c r="B8" i="62"/>
  <c r="L59" i="61"/>
  <c r="L58" i="61"/>
  <c r="L57" i="61"/>
  <c r="L56" i="61"/>
  <c r="L55" i="61"/>
  <c r="L54" i="61"/>
  <c r="L53" i="61"/>
  <c r="L52" i="61"/>
  <c r="L51" i="61"/>
  <c r="L50" i="61"/>
  <c r="L49" i="61"/>
  <c r="L48" i="61"/>
  <c r="L47" i="61"/>
  <c r="L46" i="61"/>
  <c r="L45" i="61"/>
  <c r="L44" i="61"/>
  <c r="L43" i="61"/>
  <c r="L42" i="61"/>
  <c r="L41" i="61"/>
  <c r="L40" i="61"/>
  <c r="L39" i="61"/>
  <c r="I35" i="61"/>
  <c r="I34" i="61"/>
  <c r="I33" i="61"/>
  <c r="I32" i="61"/>
  <c r="I31" i="61"/>
  <c r="I30" i="61"/>
  <c r="I29" i="61"/>
  <c r="I28" i="61"/>
  <c r="I27" i="61"/>
  <c r="I26" i="61"/>
  <c r="I25" i="61"/>
  <c r="I24" i="61"/>
  <c r="I23" i="61"/>
  <c r="I22" i="61"/>
  <c r="I21" i="61"/>
  <c r="I20" i="61"/>
  <c r="I19" i="61"/>
  <c r="I18" i="61"/>
  <c r="I17" i="61"/>
  <c r="I16" i="61"/>
  <c r="I15" i="61"/>
  <c r="M134" i="30" l="1"/>
  <c r="K134" i="30"/>
  <c r="C15" i="35"/>
  <c r="M163" i="30"/>
  <c r="K163" i="30"/>
  <c r="L163" i="30"/>
  <c r="L134" i="30" l="1"/>
  <c r="M162" i="30"/>
  <c r="L162" i="30"/>
  <c r="K162" i="30"/>
  <c r="M133" i="30"/>
  <c r="L133" i="30"/>
  <c r="K133" i="30"/>
  <c r="D15" i="35" l="1"/>
  <c r="M161" i="30" l="1"/>
  <c r="L161" i="30"/>
  <c r="K161" i="30"/>
  <c r="M132" i="30"/>
  <c r="L132" i="30"/>
  <c r="K132" i="30"/>
  <c r="M160" i="30" l="1"/>
  <c r="L160" i="30"/>
  <c r="K160" i="30"/>
  <c r="M131" i="30"/>
  <c r="L131" i="30"/>
  <c r="K131" i="30"/>
  <c r="M159" i="30" l="1"/>
  <c r="L159" i="30"/>
  <c r="K159" i="30"/>
  <c r="M130" i="30"/>
  <c r="L130" i="30"/>
  <c r="K130" i="30"/>
  <c r="M158" i="30" l="1"/>
  <c r="L158" i="30"/>
  <c r="K158" i="30"/>
  <c r="M129" i="30"/>
  <c r="L129" i="30"/>
  <c r="K129" i="30"/>
  <c r="M127" i="30" l="1"/>
  <c r="M128" i="30"/>
  <c r="L128" i="30"/>
  <c r="K128" i="30"/>
  <c r="M157" i="30"/>
  <c r="L157" i="30"/>
  <c r="K157" i="30"/>
  <c r="M156" i="30" l="1"/>
  <c r="L156" i="30"/>
  <c r="K156" i="30"/>
  <c r="L127" i="30"/>
  <c r="K127" i="30"/>
  <c r="M155" i="30" l="1"/>
  <c r="L155" i="30"/>
  <c r="K155" i="30"/>
  <c r="M126" i="30"/>
  <c r="L126" i="30"/>
  <c r="K126" i="30"/>
  <c r="M124" i="30" l="1"/>
  <c r="L124" i="30"/>
  <c r="K124" i="30"/>
  <c r="M152" i="30" l="1"/>
  <c r="L152" i="30"/>
  <c r="K152"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1" i="30" l="1"/>
  <c r="I151" i="30"/>
  <c r="H151" i="30"/>
  <c r="G151" i="30"/>
  <c r="F151" i="30"/>
  <c r="E151" i="30"/>
  <c r="D151" i="30"/>
  <c r="C151" i="30"/>
  <c r="B151" i="30"/>
  <c r="M111" i="30"/>
  <c r="L111" i="30"/>
  <c r="K111" i="30"/>
  <c r="L151" i="30" l="1"/>
  <c r="K151" i="30"/>
  <c r="M151" i="30"/>
  <c r="J150" i="30" l="1"/>
  <c r="I150" i="30"/>
  <c r="H150" i="30"/>
  <c r="G150" i="30"/>
  <c r="F150" i="30"/>
  <c r="E150" i="30"/>
  <c r="D150" i="30"/>
  <c r="C150" i="30"/>
  <c r="B150" i="30"/>
  <c r="M110" i="30"/>
  <c r="L110" i="30"/>
  <c r="K110" i="30"/>
  <c r="K150" i="30" l="1"/>
  <c r="L150" i="30"/>
  <c r="M150"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9" i="30" l="1"/>
  <c r="I149" i="30"/>
  <c r="H149" i="30"/>
  <c r="G149" i="30"/>
  <c r="F149" i="30"/>
  <c r="E149" i="30"/>
  <c r="D149" i="30"/>
  <c r="C149" i="30"/>
  <c r="B149" i="30"/>
  <c r="M98" i="30"/>
  <c r="L98" i="30"/>
  <c r="K98" i="30"/>
  <c r="K149" i="30" l="1"/>
  <c r="L149" i="30"/>
  <c r="M149"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8" i="30"/>
  <c r="I148" i="30"/>
  <c r="H148" i="30"/>
  <c r="G148" i="30"/>
  <c r="F148" i="30"/>
  <c r="E148" i="30"/>
  <c r="D148" i="30"/>
  <c r="C148" i="30"/>
  <c r="B148" i="30"/>
  <c r="M86" i="30"/>
  <c r="L86" i="30"/>
  <c r="K86" i="30"/>
  <c r="M85" i="30"/>
  <c r="L85" i="30"/>
  <c r="K85" i="30"/>
  <c r="G43" i="29"/>
  <c r="K46" i="29"/>
  <c r="B62" i="29" s="1"/>
  <c r="M84" i="30"/>
  <c r="L84" i="30"/>
  <c r="K84" i="30"/>
  <c r="M83" i="30"/>
  <c r="L83" i="30"/>
  <c r="K8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3" i="35"/>
  <c r="E24" i="35"/>
  <c r="M75" i="30"/>
  <c r="L75" i="30"/>
  <c r="K75" i="30"/>
  <c r="D147" i="30"/>
  <c r="G147" i="30"/>
  <c r="J147" i="30"/>
  <c r="C147" i="30"/>
  <c r="F147" i="30"/>
  <c r="I147" i="30"/>
  <c r="B147" i="30"/>
  <c r="E147" i="30"/>
  <c r="H147"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2"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E65" i="35"/>
  <c r="C59" i="35"/>
  <c r="E26" i="35"/>
  <c r="E25" i="35"/>
  <c r="G46" i="29"/>
  <c r="B64" i="29" s="1"/>
  <c r="C146" i="30"/>
  <c r="F146" i="30"/>
  <c r="I146" i="30"/>
  <c r="C145" i="30"/>
  <c r="F145" i="30"/>
  <c r="I145" i="30"/>
  <c r="C144" i="30"/>
  <c r="F144" i="30"/>
  <c r="I144" i="30"/>
  <c r="C143" i="30"/>
  <c r="F143" i="30"/>
  <c r="I143" i="30"/>
  <c r="L142" i="30"/>
  <c r="L141" i="30"/>
  <c r="L140" i="30"/>
  <c r="D146" i="30"/>
  <c r="G146" i="30"/>
  <c r="J146" i="30"/>
  <c r="D145" i="30"/>
  <c r="G145" i="30"/>
  <c r="J145" i="30"/>
  <c r="D144" i="30"/>
  <c r="G144" i="30"/>
  <c r="J144" i="30"/>
  <c r="D143" i="30"/>
  <c r="G143" i="30"/>
  <c r="J143" i="30"/>
  <c r="M142" i="30"/>
  <c r="M141" i="30"/>
  <c r="M140" i="30"/>
  <c r="B146" i="30"/>
  <c r="E146" i="30"/>
  <c r="H146" i="30"/>
  <c r="B145" i="30"/>
  <c r="E145" i="30"/>
  <c r="H145" i="30"/>
  <c r="B144" i="30"/>
  <c r="E144" i="30"/>
  <c r="H144" i="30"/>
  <c r="B143" i="30"/>
  <c r="E143" i="30"/>
  <c r="H143" i="30"/>
  <c r="M139" i="30"/>
  <c r="L139" i="30"/>
  <c r="G40" i="29" l="1"/>
  <c r="G47" i="29" s="1"/>
  <c r="L146" i="30"/>
  <c r="L148" i="30"/>
  <c r="C40" i="29"/>
  <c r="C44" i="29" s="1"/>
  <c r="L147" i="30"/>
  <c r="K147" i="30"/>
  <c r="M147" i="30"/>
  <c r="M144" i="30"/>
  <c r="M146" i="30"/>
  <c r="E67" i="35"/>
  <c r="K148" i="30"/>
  <c r="E15" i="35"/>
  <c r="B66" i="29"/>
  <c r="B43" i="29"/>
  <c r="K143" i="30"/>
  <c r="K145" i="30"/>
  <c r="L143" i="30"/>
  <c r="L145" i="30"/>
  <c r="K144" i="30"/>
  <c r="K146" i="30"/>
  <c r="M143" i="30"/>
  <c r="M145" i="30"/>
  <c r="L144" i="30"/>
  <c r="M148"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<sst xmlns="http://schemas.openxmlformats.org/spreadsheetml/2006/main" count="201" uniqueCount="125">
  <si>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</si>
  <si>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</si>
  <si>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</si>
  <si>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</si>
  <si>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</si>
  <si>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</si>
  <si>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</si>
  <si>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</si>
  <si>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</si>
  <si>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</si>
  <si>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</si>
  <si>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</si>
  <si>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</si>
  <si>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</si>
  <si>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</si>
  <si>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</si>
  <si>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</si>
  <si>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</si>
  <si>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</si>
  <si>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</si>
  <si>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</si>
  <si>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</si>
  <si>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</si>
  <si>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</si>
  <si>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</si>
  <si>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</si>
  <si>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</si>
  <si>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</si>
  <si>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</si>
  <si>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</si>
  <si>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</si>
  <si>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</si>
  <si>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</si>
  <si>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</si>
  <si>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</si>
  <si>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</si>
  <si>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</si>
  <si>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</si>
  <si>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</si>
  <si>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</si>
  <si>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</si>
  <si>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</si>
  <si>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</si>
  <si>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</si>
  <si>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</si>
  <si>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</si>
  <si>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</si>
  <si>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</si>
  <si>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</si>
  <si>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</si>
  <si>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</si>
  <si>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</si>
  <si>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</si>
  <si>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</si>
  <si>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</si>
  <si>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</si>
  <si>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</si>
  <si>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</si>
  <si>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</si>
  <si>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</si>
  <si>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</si>
  <si>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</si>
  <si>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</si>
  <si>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</si>
  <si>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</si>
  <si>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</si>
  <si>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</si>
  <si>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</si>
  <si>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</si>
  <si>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</si>
  <si>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</si>
  <si>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</si>
  <si>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</si>
  <si>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</si>
  <si>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</si>
  <si>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</si>
  <si>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</si>
  <si>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</si>
  <si>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</si>
  <si>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</si>
  <si>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</si>
  <si>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</si>
  <si>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</si>
  <si>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</si>
  <si>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</si>
  <si>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</si>
  <si>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</si>
  <si>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</si>
  <si>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</si>
  <si>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</si>
  <si>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</si>
  <si>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</si>
  <si>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</si>
  <si>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</si>
  <si>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</si>
  <si>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</si>
  <si>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</si>
  <si>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</si>
  <si>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</si>
  <si>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</si>
  <si>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</si>
  <si>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</si>
  <si>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</si>
  <si>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</si>
  <si>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</si>
  <si>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</si>
  <si>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</si>
  <si>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</si>
  <si>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</si>
  <si>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</si>
  <si>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</si>
  <si>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</si>
  <si>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</si>
  <si>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</si>
  <si>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</si>
  <si>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</si>
  <si>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</si>
  <si>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</si>
  <si>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</si>
  <si>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</si>
  <si>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</si>
  <si>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</si>
  <si>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 xml:space="preserve">      Fecha de publicación: Diciembre de 2014</t>
  </si>
  <si>
    <t xml:space="preserve">     Servicio de Telefonía Fija</t>
  </si>
  <si>
    <t xml:space="preserve">      Fecha de publicación: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</si>
</sst>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1">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3" fontId="0" fillId="2" borderId="3" xfId="5" applyNumberFormat="1" applyFont="1" applyFill="1" applyBorder="1" applyAlignment="1">
      <alignment vertical="center" wrapText="1"/>
    </xf>
    <xf numFmtId="3" fontId="0" fillId="2" borderId="4" xfId="5" applyNumberFormat="1" applyFont="1" applyFill="1" applyBorder="1" applyAlignment="1">
      <alignment vertical="center" wrapText="1"/>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2.483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2.997.517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2483</c:v>
                </c:pt>
                <c:pt idx="1">
                  <c:v>2997517</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236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734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236</c:v>
                </c:pt>
                <c:pt idx="1">
                  <c:v>734</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II'!$A$15:$A$134</c:f>
              <c:numCache>
                <c:formatCode>mmm\-yy</c:formatCode>
                <c:ptCount val="12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numCache>
            </c:numRef>
          </c:cat>
          <c:val>
            <c:numRef>
              <c:f>'4-Móvil II'!$K$15:$K$134</c:f>
              <c:numCache>
                <c:formatCode>#,##0</c:formatCode>
                <c:ptCount val="120"/>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pt idx="119">
                  <c:v>23326492</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II'!$A$15:$A$134</c:f>
              <c:numCache>
                <c:formatCode>mmm\-yy</c:formatCode>
                <c:ptCount val="12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numCache>
            </c:numRef>
          </c:cat>
          <c:val>
            <c:numRef>
              <c:f>'4-Móvil II'!$L$15:$L$134</c:f>
              <c:numCache>
                <c:formatCode>#,##0</c:formatCode>
                <c:ptCount val="120"/>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pt idx="119">
                  <c:v>26400000</c:v>
                </c:pt>
              </c:numCache>
            </c:numRef>
          </c:val>
        </c:ser>
        <c:dLbls>
          <c:showLegendKey val="0"/>
          <c:showVal val="0"/>
          <c:showCatName val="0"/>
          <c:showSerName val="0"/>
          <c:showPercent val="0"/>
          <c:showBubbleSize val="0"/>
        </c:dLbls>
        <c:gapWidth val="150"/>
        <c:axId val="140967264"/>
        <c:axId val="140967824"/>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II'!$A$15:$A$134</c:f>
              <c:numCache>
                <c:formatCode>mmm\-yy</c:formatCode>
                <c:ptCount val="120"/>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numCache>
            </c:numRef>
          </c:cat>
          <c:val>
            <c:numRef>
              <c:f>'4-Móvil II'!$M$15:$M$134</c:f>
              <c:numCache>
                <c:formatCode>#,##0</c:formatCode>
                <c:ptCount val="120"/>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pt idx="119">
                  <c:v>17412801</c:v>
                </c:pt>
              </c:numCache>
            </c:numRef>
          </c:val>
          <c:smooth val="0"/>
        </c:ser>
        <c:dLbls>
          <c:showLegendKey val="0"/>
          <c:showVal val="0"/>
          <c:showCatName val="0"/>
          <c:showSerName val="0"/>
          <c:showPercent val="0"/>
          <c:showBubbleSize val="0"/>
        </c:dLbls>
        <c:marker val="1"/>
        <c:smooth val="0"/>
        <c:axId val="140967264"/>
        <c:axId val="140967824"/>
      </c:lineChart>
      <c:dateAx>
        <c:axId val="140967264"/>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0967824"/>
        <c:crosses val="autoZero"/>
        <c:auto val="1"/>
        <c:lblOffset val="100"/>
        <c:baseTimeUnit val="months"/>
        <c:majorUnit val="6"/>
        <c:majorTimeUnit val="months"/>
        <c:minorUnit val="6"/>
        <c:minorTimeUnit val="months"/>
      </c:dateAx>
      <c:valAx>
        <c:axId val="14096782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0967264"/>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11772020</c:v>
                </c:pt>
                <c:pt idx="1">
                  <c:v>6327980</c:v>
                </c:pt>
                <c:pt idx="2">
                  <c:v>5055645</c:v>
                </c:pt>
                <c:pt idx="3">
                  <c:v>1744355</c:v>
                </c:pt>
                <c:pt idx="4">
                  <c:v>585136</c:v>
                </c:pt>
                <c:pt idx="5">
                  <c:v>914864</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'5-RI'!$F$15:$F$30</c:f>
              <c:strCache>
                <c:ptCount val="16"/>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pt idx="15">
                  <c:v>jun-14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314</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'5-RI'!$F$15:$F$30</c:f>
              <c:strCache>
                <c:ptCount val="16"/>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pt idx="15">
                  <c:v>jun-14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330432800"/>
        <c:axId val="254772768"/>
      </c:barChart>
      <c:catAx>
        <c:axId val="3304328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54772768"/>
        <c:crosses val="autoZero"/>
        <c:auto val="1"/>
        <c:lblAlgn val="ctr"/>
        <c:lblOffset val="100"/>
        <c:noMultiLvlLbl val="0"/>
      </c:catAx>
      <c:valAx>
        <c:axId val="25477276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30432800"/>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'5-RI'!$D$38</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'5-RI'!$D$39:$D$48</c:f>
              <c:numCache>
                <c:formatCode>#,##0</c:formatCode>
                <c:ptCount val="10"/>
                <c:pt idx="0">
                  <c:v>1162</c:v>
                </c:pt>
                <c:pt idx="1">
                  <c:v>1382</c:v>
                </c:pt>
                <c:pt idx="2">
                  <c:v>1405</c:v>
                </c:pt>
                <c:pt idx="3">
                  <c:v>1920</c:v>
                </c:pt>
                <c:pt idx="4">
                  <c:v>1822</c:v>
                </c:pt>
                <c:pt idx="5">
                  <c:v>1816</c:v>
                </c:pt>
                <c:pt idx="6">
                  <c:v>1699</c:v>
                </c:pt>
                <c:pt idx="7">
                  <c:v>1792</c:v>
                </c:pt>
                <c:pt idx="8">
                  <c:v>1937</c:v>
                </c:pt>
                <c:pt idx="9">
                  <c:v>2044</c:v>
                </c:pt>
              </c:numCache>
            </c:numRef>
          </c:val>
          <c:extLst/>
        </c:ser>
        <c:ser>
          <c:idx val="1"/>
          <c:order val="1"/>
          <c:tx>
            <c:strRef>
              <c:f>'5-RI'!$E$38</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'5-RI'!$E$39:$E$48</c:f>
              <c:numCache>
                <c:formatCode>#,##0</c:formatCode>
                <c:ptCount val="10"/>
                <c:pt idx="0">
                  <c:v>0</c:v>
                </c:pt>
                <c:pt idx="1">
                  <c:v>0</c:v>
                </c:pt>
                <c:pt idx="2">
                  <c:v>0</c:v>
                </c:pt>
                <c:pt idx="3">
                  <c:v>0</c:v>
                </c:pt>
                <c:pt idx="4">
                  <c:v>0</c:v>
                </c:pt>
                <c:pt idx="5">
                  <c:v>3</c:v>
                </c:pt>
                <c:pt idx="6">
                  <c:v>8</c:v>
                </c:pt>
                <c:pt idx="7">
                  <c:v>11</c:v>
                </c:pt>
                <c:pt idx="8">
                  <c:v>20</c:v>
                </c:pt>
                <c:pt idx="9">
                  <c:v>22</c:v>
                </c:pt>
              </c:numCache>
            </c:numRef>
          </c:val>
          <c:extLst/>
        </c:ser>
        <c:ser>
          <c:idx val="2"/>
          <c:order val="2"/>
          <c:tx>
            <c:strRef>
              <c:f>'5-RI'!$F$38</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'5-RI'!$F$39:$F$48</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'5-RI'!$G$38</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'5-RI'!$G$39:$G$48</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'5-RI'!$H$38</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'5-RI'!$H$39:$H$48</c:f>
              <c:numCache>
                <c:formatCode>General</c:formatCode>
                <c:ptCount val="10"/>
                <c:pt idx="0">
                  <c:v>0</c:v>
                </c:pt>
                <c:pt idx="1">
                  <c:v>0</c:v>
                </c:pt>
                <c:pt idx="2">
                  <c:v>0</c:v>
                </c:pt>
                <c:pt idx="3">
                  <c:v>10</c:v>
                </c:pt>
                <c:pt idx="4">
                  <c:v>10</c:v>
                </c:pt>
                <c:pt idx="5">
                  <c:v>0</c:v>
                </c:pt>
                <c:pt idx="6">
                  <c:v>0</c:v>
                </c:pt>
                <c:pt idx="7">
                  <c:v>0</c:v>
                </c:pt>
                <c:pt idx="8">
                  <c:v>0</c:v>
                </c:pt>
                <c:pt idx="9">
                  <c:v>1</c:v>
                </c:pt>
              </c:numCache>
            </c:numRef>
          </c:val>
          <c:extLst/>
        </c:ser>
        <c:ser>
          <c:idx val="5"/>
          <c:order val="5"/>
          <c:tx>
            <c:strRef>
              <c:f>'5-RI'!$I$38</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'5-RI'!$I$39:$I$48</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'5-RI'!$J$38</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'5-RI'!$J$39:$J$48</c:f>
              <c:numCache>
                <c:formatCode>General</c:formatCode>
                <c:ptCount val="10"/>
                <c:pt idx="0">
                  <c:v>3</c:v>
                </c:pt>
                <c:pt idx="1">
                  <c:v>0</c:v>
                </c:pt>
                <c:pt idx="2">
                  <c:v>0</c:v>
                </c:pt>
                <c:pt idx="3">
                  <c:v>0</c:v>
                </c:pt>
                <c:pt idx="4">
                  <c:v>0</c:v>
                </c:pt>
                <c:pt idx="5">
                  <c:v>0</c:v>
                </c:pt>
                <c:pt idx="6">
                  <c:v>0</c:v>
                </c:pt>
                <c:pt idx="7">
                  <c:v>3</c:v>
                </c:pt>
                <c:pt idx="8">
                  <c:v>3</c:v>
                </c:pt>
                <c:pt idx="9">
                  <c:v>4</c:v>
                </c:pt>
              </c:numCache>
            </c:numRef>
          </c:val>
          <c:extLst/>
        </c:ser>
        <c:ser>
          <c:idx val="7"/>
          <c:order val="7"/>
          <c:tx>
            <c:strRef>
              <c:f>'5-RI'!$K$38</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'5-RI'!$C$39:$C$53</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dic-14</c:v>
                </c:pt>
                <c:pt idx="10">
                  <c:v>nov-14</c:v>
                </c:pt>
                <c:pt idx="11">
                  <c:v>oct-14</c:v>
                </c:pt>
                <c:pt idx="12">
                  <c:v>sep-14</c:v>
                </c:pt>
                <c:pt idx="13">
                  <c:v>ago-14</c:v>
                </c:pt>
                <c:pt idx="14">
                  <c:v>jul-14</c:v>
                </c:pt>
              </c:strCache>
            </c:strRef>
          </c:cat>
          <c:val>
            <c:numRef>
              <c:f>'5-RI'!$K$39:$K$48</c:f>
              <c:numCache>
                <c:formatCode>General</c:formatCode>
                <c:ptCount val="10"/>
                <c:pt idx="0">
                  <c:v>9</c:v>
                </c:pt>
                <c:pt idx="1">
                  <c:v>3</c:v>
                </c:pt>
                <c:pt idx="2">
                  <c:v>5</c:v>
                </c:pt>
                <c:pt idx="3">
                  <c:v>18</c:v>
                </c:pt>
                <c:pt idx="4">
                  <c:v>22</c:v>
                </c:pt>
                <c:pt idx="5">
                  <c:v>23</c:v>
                </c:pt>
                <c:pt idx="6">
                  <c:v>23</c:v>
                </c:pt>
                <c:pt idx="7">
                  <c:v>23</c:v>
                </c:pt>
                <c:pt idx="8">
                  <c:v>24</c:v>
                </c:pt>
                <c:pt idx="9">
                  <c:v>27</c:v>
                </c:pt>
              </c:numCache>
            </c:numRef>
          </c:val>
          <c:extLst/>
        </c:ser>
        <c:dLbls>
          <c:showLegendKey val="0"/>
          <c:showVal val="0"/>
          <c:showCatName val="0"/>
          <c:showSerName val="0"/>
          <c:showPercent val="0"/>
          <c:showBubbleSize val="0"/>
        </c:dLbls>
        <c:gapWidth val="150"/>
        <c:axId val="322551584"/>
        <c:axId val="322554944"/>
      </c:barChart>
      <c:catAx>
        <c:axId val="3225515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22554944"/>
        <c:crosses val="autoZero"/>
        <c:auto val="1"/>
        <c:lblAlgn val="ctr"/>
        <c:lblOffset val="100"/>
        <c:noMultiLvlLbl val="0"/>
      </c:catAx>
      <c:valAx>
        <c:axId val="322554944"/>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22551584"/>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276225</xdr:colOff>
      <xdr:row>3</xdr:row>
      <xdr:rowOff>57150</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285750</xdr:colOff>
      <xdr:row>3</xdr:row>
      <xdr:rowOff>9525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173</xdr:row>
      <xdr:rowOff>114300</xdr:rowOff>
    </xdr:from>
    <xdr:to>
      <xdr:col>8</xdr:col>
      <xdr:colOff>224367</xdr:colOff>
      <xdr:row>175</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60</xdr:row>
      <xdr:rowOff>66675</xdr:rowOff>
    </xdr:from>
    <xdr:to>
      <xdr:col>8</xdr:col>
      <xdr:colOff>205317</xdr:colOff>
      <xdr:row>62</xdr:row>
      <xdr:rowOff>6350</xdr:rowOff>
    </xdr:to>
    <xdr:sp macro="" textlink="">
      <xdr:nvSpPr>
        <xdr:cNvPr id="2" name="6 Rectángulo redondeado">
          <a:hlinkClick xmlns:r="http://schemas.openxmlformats.org/officeDocument/2006/relationships" r:id="rId1"/>
        </xdr:cNvPr>
        <xdr:cNvSpPr/>
      </xdr:nvSpPr>
      <xdr:spPr>
        <a:xfrm>
          <a:off x="5019675" y="10487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oneCellAnchor>
    <xdr:from>
      <xdr:col>9</xdr:col>
      <xdr:colOff>676275</xdr:colOff>
      <xdr:row>3</xdr:row>
      <xdr:rowOff>47625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DIC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23,33 millones utilizados</a:t>
          </a:r>
        </a:p>
        <a:p xmlns:a="http://schemas.openxmlformats.org/drawingml/2006/main">
          <a:pPr algn="l" rtl="0">
            <a:defRPr sz="1000"/>
          </a:pPr>
          <a:r>
            <a:rPr lang="es-ES" sz="900" b="0" i="0" u="none" strike="noStrike" baseline="0">
              <a:solidFill>
                <a:srgbClr val="000000"/>
              </a:solidFill>
              <a:latin typeface="Arial"/>
              <a:cs typeface="Arial"/>
            </a:rPr>
            <a:t>17,41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recurso_numerico_fijo_ptfn_dgp_sm_dic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14">
          <cell r="G14" t="str">
            <v>CNT  E.P.</v>
          </cell>
          <cell r="H14" t="str">
            <v>SETEL S.A.</v>
          </cell>
        </row>
        <row r="15">
          <cell r="F15" t="str">
            <v>AÑO 2005</v>
          </cell>
          <cell r="G15">
            <v>211</v>
          </cell>
          <cell r="H15">
            <v>0</v>
          </cell>
        </row>
        <row r="16">
          <cell r="F16" t="str">
            <v>AÑO 2006</v>
          </cell>
          <cell r="G16">
            <v>237</v>
          </cell>
          <cell r="H16">
            <v>0</v>
          </cell>
        </row>
        <row r="17">
          <cell r="F17" t="str">
            <v>AÑO 2007</v>
          </cell>
          <cell r="G17">
            <v>247</v>
          </cell>
          <cell r="H17">
            <v>0</v>
          </cell>
        </row>
        <row r="18">
          <cell r="F18" t="str">
            <v>AÑO 2008</v>
          </cell>
          <cell r="G18">
            <v>276</v>
          </cell>
          <cell r="H18">
            <v>0</v>
          </cell>
        </row>
        <row r="19">
          <cell r="F19" t="str">
            <v>AÑO 2009</v>
          </cell>
          <cell r="G19">
            <v>224</v>
          </cell>
          <cell r="H19">
            <v>1</v>
          </cell>
        </row>
        <row r="20">
          <cell r="F20" t="str">
            <v>AÑO 2010</v>
          </cell>
          <cell r="G20">
            <v>212</v>
          </cell>
          <cell r="H20">
            <v>1</v>
          </cell>
        </row>
        <row r="21">
          <cell r="F21" t="str">
            <v>AÑO 2011</v>
          </cell>
          <cell r="G21">
            <v>218</v>
          </cell>
          <cell r="H21">
            <v>3</v>
          </cell>
        </row>
        <row r="22">
          <cell r="F22" t="str">
            <v>AÑO 2012</v>
          </cell>
          <cell r="G22">
            <v>249</v>
          </cell>
          <cell r="H22">
            <v>3</v>
          </cell>
        </row>
        <row r="23">
          <cell r="F23" t="str">
            <v>AÑO 2013</v>
          </cell>
          <cell r="G23">
            <v>275</v>
          </cell>
          <cell r="H23">
            <v>3</v>
          </cell>
        </row>
        <row r="24">
          <cell r="F24">
            <v>41974</v>
          </cell>
          <cell r="G24">
            <v>314</v>
          </cell>
          <cell r="H24">
            <v>3</v>
          </cell>
        </row>
        <row r="25">
          <cell r="F25">
            <v>41944</v>
          </cell>
        </row>
        <row r="26">
          <cell r="F26">
            <v>41913</v>
          </cell>
        </row>
        <row r="27">
          <cell r="F27">
            <v>41883</v>
          </cell>
        </row>
        <row r="28">
          <cell r="F28">
            <v>41852</v>
          </cell>
        </row>
        <row r="29">
          <cell r="F29">
            <v>41821</v>
          </cell>
        </row>
        <row r="30">
          <cell r="F30">
            <v>41791</v>
          </cell>
        </row>
        <row r="38">
          <cell r="D38" t="str">
            <v>CNT  E.P.</v>
          </cell>
          <cell r="E38" t="str">
            <v>ETAPA E.P</v>
          </cell>
          <cell r="F38" t="str">
            <v>LINKOTEL S.A.</v>
          </cell>
          <cell r="G38" t="str">
            <v>SETEL S.A.</v>
          </cell>
          <cell r="H38" t="str">
            <v>LEVEL 3 
ECUADOR LVLT S.A.</v>
          </cell>
          <cell r="I38" t="str">
            <v>GRUPO
 CORIPAR S.A.</v>
          </cell>
          <cell r="J38" t="str">
            <v>CONECEL S.A.</v>
          </cell>
          <cell r="K38" t="str">
            <v>OTECEL S.A.</v>
          </cell>
        </row>
        <row r="39">
          <cell r="C39" t="str">
            <v>AÑO 2005</v>
          </cell>
          <cell r="D39">
            <v>1162</v>
          </cell>
          <cell r="E39">
            <v>0</v>
          </cell>
          <cell r="F39">
            <v>0</v>
          </cell>
          <cell r="G39">
            <v>0</v>
          </cell>
          <cell r="H39">
            <v>0</v>
          </cell>
          <cell r="I39">
            <v>0</v>
          </cell>
          <cell r="J39">
            <v>3</v>
          </cell>
          <cell r="K39">
            <v>9</v>
          </cell>
        </row>
        <row r="40">
          <cell r="C40" t="str">
            <v>AÑO 2006</v>
          </cell>
          <cell r="D40">
            <v>1382</v>
          </cell>
          <cell r="E40">
            <v>0</v>
          </cell>
          <cell r="F40">
            <v>0</v>
          </cell>
          <cell r="G40">
            <v>0</v>
          </cell>
          <cell r="H40">
            <v>0</v>
          </cell>
          <cell r="I40">
            <v>0</v>
          </cell>
          <cell r="J40">
            <v>0</v>
          </cell>
          <cell r="K40">
            <v>3</v>
          </cell>
        </row>
        <row r="41">
          <cell r="C41" t="str">
            <v>AÑO 2007</v>
          </cell>
          <cell r="D41">
            <v>1405</v>
          </cell>
          <cell r="E41">
            <v>0</v>
          </cell>
          <cell r="F41">
            <v>0</v>
          </cell>
          <cell r="G41">
            <v>0</v>
          </cell>
          <cell r="H41">
            <v>0</v>
          </cell>
          <cell r="I41">
            <v>0</v>
          </cell>
          <cell r="J41">
            <v>0</v>
          </cell>
          <cell r="K41">
            <v>5</v>
          </cell>
        </row>
        <row r="42">
          <cell r="C42" t="str">
            <v>AÑO 2008</v>
          </cell>
          <cell r="D42">
            <v>1920</v>
          </cell>
          <cell r="E42">
            <v>0</v>
          </cell>
          <cell r="F42">
            <v>2</v>
          </cell>
          <cell r="G42">
            <v>0</v>
          </cell>
          <cell r="H42">
            <v>10</v>
          </cell>
          <cell r="I42">
            <v>0</v>
          </cell>
          <cell r="J42">
            <v>0</v>
          </cell>
          <cell r="K42">
            <v>18</v>
          </cell>
        </row>
        <row r="43">
          <cell r="C43" t="str">
            <v>AÑO 2009</v>
          </cell>
          <cell r="D43">
            <v>1822</v>
          </cell>
          <cell r="E43">
            <v>0</v>
          </cell>
          <cell r="F43">
            <v>2</v>
          </cell>
          <cell r="G43">
            <v>2</v>
          </cell>
          <cell r="H43">
            <v>10</v>
          </cell>
          <cell r="I43">
            <v>0</v>
          </cell>
          <cell r="J43">
            <v>0</v>
          </cell>
          <cell r="K43">
            <v>22</v>
          </cell>
        </row>
        <row r="44">
          <cell r="C44" t="str">
            <v>AÑO 2010</v>
          </cell>
          <cell r="D44">
            <v>1816</v>
          </cell>
          <cell r="E44">
            <v>3</v>
          </cell>
          <cell r="F44">
            <v>2</v>
          </cell>
          <cell r="G44">
            <v>1</v>
          </cell>
          <cell r="H44">
            <v>0</v>
          </cell>
          <cell r="I44">
            <v>1</v>
          </cell>
          <cell r="J44">
            <v>0</v>
          </cell>
          <cell r="K44">
            <v>23</v>
          </cell>
        </row>
        <row r="45">
          <cell r="C45" t="str">
            <v>AÑO 2011</v>
          </cell>
          <cell r="D45">
            <v>1699</v>
          </cell>
          <cell r="E45">
            <v>8</v>
          </cell>
          <cell r="F45">
            <v>2</v>
          </cell>
          <cell r="G45">
            <v>63</v>
          </cell>
          <cell r="H45">
            <v>0</v>
          </cell>
          <cell r="I45">
            <v>1</v>
          </cell>
          <cell r="J45">
            <v>0</v>
          </cell>
          <cell r="K45">
            <v>23</v>
          </cell>
        </row>
        <row r="46">
          <cell r="C46" t="str">
            <v>AÑO 2012</v>
          </cell>
          <cell r="D46">
            <v>1792</v>
          </cell>
          <cell r="E46">
            <v>11</v>
          </cell>
          <cell r="F46">
            <v>2</v>
          </cell>
          <cell r="G46">
            <v>63</v>
          </cell>
          <cell r="H46">
            <v>0</v>
          </cell>
          <cell r="I46">
            <v>1</v>
          </cell>
          <cell r="J46">
            <v>3</v>
          </cell>
          <cell r="K46">
            <v>23</v>
          </cell>
        </row>
        <row r="47">
          <cell r="C47" t="str">
            <v>AÑO 2013</v>
          </cell>
          <cell r="D47">
            <v>1937</v>
          </cell>
          <cell r="E47">
            <v>20</v>
          </cell>
          <cell r="F47">
            <v>2</v>
          </cell>
          <cell r="G47">
            <v>65</v>
          </cell>
          <cell r="H47">
            <v>0</v>
          </cell>
          <cell r="I47">
            <v>1</v>
          </cell>
          <cell r="J47">
            <v>3</v>
          </cell>
          <cell r="K47">
            <v>24</v>
          </cell>
        </row>
        <row r="48">
          <cell r="C48">
            <v>41974</v>
          </cell>
          <cell r="D48">
            <v>2044</v>
          </cell>
          <cell r="E48">
            <v>22</v>
          </cell>
          <cell r="F48">
            <v>2</v>
          </cell>
          <cell r="G48">
            <v>65</v>
          </cell>
          <cell r="H48">
            <v>1</v>
          </cell>
          <cell r="I48">
            <v>1</v>
          </cell>
          <cell r="J48">
            <v>4</v>
          </cell>
          <cell r="K48">
            <v>27</v>
          </cell>
        </row>
        <row r="49">
          <cell r="C49">
            <v>41944</v>
          </cell>
        </row>
        <row r="50">
          <cell r="C50">
            <v>41913</v>
          </cell>
        </row>
        <row r="51">
          <cell r="C51">
            <v>41883</v>
          </cell>
        </row>
        <row r="52">
          <cell r="C52">
            <v>41852</v>
          </cell>
        </row>
        <row r="53">
          <cell r="C53">
            <v>41821</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6"/>
      <c r="C1" s="156"/>
      <c r="D1" s="162"/>
    </row>
    <row r="2" spans="1:26" ht="18" x14ac:dyDescent="0.25">
      <c r="B2" s="158" t="s">
        <v>105</v>
      </c>
      <c r="C2" s="156"/>
      <c r="D2" s="156"/>
    </row>
    <row r="3" spans="1:26" x14ac:dyDescent="0.2">
      <c r="B3" s="159" t="s">
        <v>104</v>
      </c>
      <c r="C3" s="156"/>
      <c r="D3" s="156"/>
    </row>
    <row r="4" spans="1:26" x14ac:dyDescent="0.2">
      <c r="B4" s="156"/>
      <c r="C4" s="156"/>
      <c r="D4" s="156"/>
    </row>
    <row r="5" spans="1:26" x14ac:dyDescent="0.2">
      <c r="B5" s="156"/>
      <c r="C5" s="156"/>
      <c r="D5" s="156"/>
    </row>
    <row r="6" spans="1:26" x14ac:dyDescent="0.2">
      <c r="B6" s="156"/>
      <c r="C6" s="156"/>
      <c r="D6" s="156"/>
    </row>
    <row r="7" spans="1:26" x14ac:dyDescent="0.2">
      <c r="B7" s="156"/>
      <c r="C7" s="156"/>
      <c r="D7" s="156"/>
    </row>
    <row r="8" spans="1:26" x14ac:dyDescent="0.2">
      <c r="B8" s="160" t="s">
        <v>122</v>
      </c>
      <c r="C8" s="156"/>
      <c r="D8" s="156"/>
    </row>
    <row r="9" spans="1:26" s="74" customFormat="1" x14ac:dyDescent="0.2">
      <c r="A9" s="73"/>
      <c r="B9" s="157"/>
      <c r="C9" s="157"/>
      <c r="D9" s="157"/>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7"/>
      <c r="C10" s="157"/>
      <c r="D10" s="157"/>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1"/>
      <c r="C11" s="161"/>
      <c r="D11" s="161"/>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99</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1"/>
    </row>
    <row r="29" spans="2:4" x14ac:dyDescent="0.2">
      <c r="D29" s="155"/>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6mV4lF2CA9qgqIdPx51sThqw/QNxFPjqtArRgQfiDXrP+XJuWsMdcCp0CY5vfUcrpayThCv6BbdqyydZtE7OAg==" saltValue="p+qkIyv7KBnC9y+bD02nVQ=="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 sqref="M1"/>
    </sheetView>
  </sheetViews>
  <sheetFormatPr baseColWidth="10" defaultRowHeight="12.75" x14ac:dyDescent="0.2"/>
  <cols>
    <col min="1" max="16384" width="11.42578125" style="219"/>
  </cols>
  <sheetData>
    <row r="1" spans="2:14" x14ac:dyDescent="0.2">
      <c r="B1" s="254"/>
      <c r="C1" s="254"/>
      <c r="D1" s="254"/>
      <c r="E1" s="254"/>
      <c r="F1" s="254"/>
      <c r="G1" s="254"/>
      <c r="H1" s="254"/>
      <c r="I1" s="254"/>
      <c r="J1" s="254"/>
      <c r="K1" s="254"/>
      <c r="L1" s="254"/>
      <c r="M1" s="254"/>
      <c r="N1" s="254"/>
    </row>
    <row r="2" spans="2:14" ht="18" x14ac:dyDescent="0.25">
      <c r="B2" s="221" t="s">
        <v>123</v>
      </c>
      <c r="C2" s="254"/>
      <c r="D2" s="254"/>
      <c r="E2" s="254"/>
      <c r="F2" s="254"/>
      <c r="G2" s="254"/>
      <c r="H2" s="254"/>
      <c r="I2" s="254"/>
      <c r="J2" s="254"/>
      <c r="K2" s="254"/>
      <c r="L2" s="254"/>
      <c r="M2" s="254"/>
      <c r="N2" s="254"/>
    </row>
    <row r="3" spans="2:14" ht="14.25" x14ac:dyDescent="0.2">
      <c r="B3" s="222" t="s">
        <v>119</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diciembre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3"/>
      <c r="B1" s="163"/>
      <c r="C1" s="164"/>
      <c r="D1" s="163"/>
      <c r="E1" s="176"/>
    </row>
    <row r="2" spans="1:21" ht="18" x14ac:dyDescent="0.25">
      <c r="A2" s="158" t="s">
        <v>105</v>
      </c>
      <c r="B2" s="163"/>
      <c r="C2" s="164"/>
      <c r="D2" s="163"/>
      <c r="E2" s="163"/>
    </row>
    <row r="3" spans="1:21" ht="14.25" x14ac:dyDescent="0.2">
      <c r="A3" s="159" t="s">
        <v>106</v>
      </c>
      <c r="B3" s="163"/>
      <c r="C3" s="164"/>
      <c r="D3" s="163"/>
      <c r="E3" s="163"/>
    </row>
    <row r="4" spans="1:21" ht="14.25" x14ac:dyDescent="0.2">
      <c r="A4" s="156"/>
      <c r="B4" s="163"/>
      <c r="C4" s="164"/>
      <c r="D4" s="163"/>
      <c r="E4" s="163"/>
    </row>
    <row r="5" spans="1:21" ht="14.25" x14ac:dyDescent="0.2">
      <c r="A5" s="156"/>
      <c r="B5" s="163"/>
      <c r="C5" s="164"/>
      <c r="D5" s="163"/>
      <c r="E5" s="163"/>
    </row>
    <row r="6" spans="1:21" ht="14.25" x14ac:dyDescent="0.2">
      <c r="A6" s="156"/>
      <c r="B6" s="163"/>
      <c r="C6" s="164"/>
      <c r="D6" s="163"/>
      <c r="E6" s="163"/>
    </row>
    <row r="7" spans="1:21" ht="14.25" x14ac:dyDescent="0.2">
      <c r="A7" s="156"/>
      <c r="B7" s="163"/>
      <c r="C7" s="164"/>
      <c r="D7" s="163"/>
      <c r="E7" s="163"/>
    </row>
    <row r="8" spans="1:21" x14ac:dyDescent="0.2">
      <c r="A8" s="160" t="s">
        <v>122</v>
      </c>
      <c r="B8" s="163"/>
      <c r="C8" s="164"/>
      <c r="D8" s="163"/>
      <c r="E8" s="163"/>
    </row>
    <row r="9" spans="1:21" x14ac:dyDescent="0.2">
      <c r="A9" s="163"/>
      <c r="B9" s="163"/>
      <c r="C9" s="164"/>
      <c r="D9" s="163"/>
      <c r="E9" s="163"/>
    </row>
    <row r="10" spans="1:21" x14ac:dyDescent="0.2">
      <c r="A10" s="163"/>
      <c r="B10" s="163"/>
      <c r="C10" s="164"/>
      <c r="D10" s="163"/>
      <c r="E10" s="163"/>
    </row>
    <row r="11" spans="1:21" ht="13.5" thickBot="1" x14ac:dyDescent="0.25">
      <c r="A11" s="165"/>
      <c r="B11" s="166"/>
      <c r="C11" s="167"/>
      <c r="D11" s="166"/>
      <c r="E11" s="166"/>
    </row>
    <row r="12" spans="1:21" s="71" customFormat="1" ht="27" thickTop="1" thickBot="1" x14ac:dyDescent="0.25">
      <c r="A12" s="168" t="s">
        <v>42</v>
      </c>
      <c r="B12" s="266" t="s">
        <v>79</v>
      </c>
      <c r="C12" s="267"/>
      <c r="D12" s="169" t="s">
        <v>80</v>
      </c>
      <c r="E12" s="170" t="s">
        <v>43</v>
      </c>
      <c r="F12" s="70"/>
      <c r="G12" s="70"/>
      <c r="H12" s="70"/>
      <c r="I12" s="70"/>
      <c r="J12" s="70"/>
      <c r="K12" s="70"/>
      <c r="L12" s="70"/>
      <c r="M12" s="70"/>
      <c r="N12" s="70"/>
      <c r="O12" s="70"/>
      <c r="P12" s="70"/>
      <c r="Q12" s="70"/>
      <c r="R12" s="70"/>
      <c r="S12" s="70"/>
      <c r="T12" s="70"/>
      <c r="U12" s="70"/>
    </row>
    <row r="13" spans="1:21" ht="26.25" thickTop="1" x14ac:dyDescent="0.2">
      <c r="A13" s="171" t="s">
        <v>37</v>
      </c>
      <c r="B13" s="140" t="s">
        <v>96</v>
      </c>
      <c r="C13" s="87">
        <f>10*10000000</f>
        <v>100000000</v>
      </c>
      <c r="D13" s="88">
        <f>+'3-Móvil I'!B40</f>
        <v>26400000</v>
      </c>
      <c r="E13" s="89">
        <f>+D13/C13</f>
        <v>0.26400000000000001</v>
      </c>
      <c r="F13" s="104"/>
      <c r="G13" s="70"/>
    </row>
    <row r="14" spans="1:21" ht="25.5" x14ac:dyDescent="0.2">
      <c r="A14" s="172" t="s">
        <v>38</v>
      </c>
      <c r="B14" s="90" t="s">
        <v>39</v>
      </c>
      <c r="C14" s="91">
        <f>3*1000000</f>
        <v>3000000</v>
      </c>
      <c r="D14" s="92">
        <f>+'5-RI'!I24+'5-RI'!L48</f>
        <v>2483</v>
      </c>
      <c r="E14" s="85">
        <f>+D14/C14</f>
        <v>8.2766666666666665E-4</v>
      </c>
      <c r="F14" s="104"/>
      <c r="G14" s="70"/>
    </row>
    <row r="15" spans="1:21" ht="25.5" customHeight="1" x14ac:dyDescent="0.2">
      <c r="A15" s="263" t="s">
        <v>41</v>
      </c>
      <c r="B15" s="105" t="s">
        <v>40</v>
      </c>
      <c r="C15" s="106">
        <f>SUM(C16:C26)</f>
        <v>970</v>
      </c>
      <c r="D15" s="86">
        <f>SUM(D16:D26)</f>
        <v>236</v>
      </c>
      <c r="E15" s="85">
        <f>+D15/C15</f>
        <v>0.24329896907216494</v>
      </c>
      <c r="F15" s="104"/>
      <c r="G15" s="107"/>
    </row>
    <row r="16" spans="1:21" x14ac:dyDescent="0.2">
      <c r="A16" s="264"/>
      <c r="B16" s="153" t="s">
        <v>103</v>
      </c>
      <c r="C16" s="91">
        <v>97</v>
      </c>
      <c r="D16" s="261">
        <v>34</v>
      </c>
      <c r="E16" s="85">
        <f t="shared" ref="E16:E26" si="0">+D16/C16</f>
        <v>0.35051546391752575</v>
      </c>
    </row>
    <row r="17" spans="1:5" x14ac:dyDescent="0.2">
      <c r="A17" s="264"/>
      <c r="B17" s="93" t="s">
        <v>92</v>
      </c>
      <c r="C17" s="91">
        <v>97</v>
      </c>
      <c r="D17" s="261">
        <v>38</v>
      </c>
      <c r="E17" s="85">
        <f t="shared" si="0"/>
        <v>0.39175257731958762</v>
      </c>
    </row>
    <row r="18" spans="1:5" x14ac:dyDescent="0.2">
      <c r="A18" s="264"/>
      <c r="B18" s="93" t="s">
        <v>93</v>
      </c>
      <c r="C18" s="91">
        <v>97</v>
      </c>
      <c r="D18" s="261">
        <v>17</v>
      </c>
      <c r="E18" s="85">
        <f>+D18/C18</f>
        <v>0.17525773195876287</v>
      </c>
    </row>
    <row r="19" spans="1:5" x14ac:dyDescent="0.2">
      <c r="A19" s="264"/>
      <c r="B19" s="93" t="s">
        <v>55</v>
      </c>
      <c r="C19" s="91">
        <v>97</v>
      </c>
      <c r="D19" s="261">
        <v>17</v>
      </c>
      <c r="E19" s="85">
        <f t="shared" si="0"/>
        <v>0.17525773195876287</v>
      </c>
    </row>
    <row r="20" spans="1:5" x14ac:dyDescent="0.2">
      <c r="A20" s="264"/>
      <c r="B20" s="93" t="s">
        <v>56</v>
      </c>
      <c r="C20" s="91">
        <v>97</v>
      </c>
      <c r="D20" s="261">
        <v>25</v>
      </c>
      <c r="E20" s="85">
        <f t="shared" si="0"/>
        <v>0.25773195876288657</v>
      </c>
    </row>
    <row r="21" spans="1:5" x14ac:dyDescent="0.2">
      <c r="A21" s="264"/>
      <c r="B21" s="93" t="s">
        <v>57</v>
      </c>
      <c r="C21" s="91">
        <v>97</v>
      </c>
      <c r="D21" s="261">
        <v>23</v>
      </c>
      <c r="E21" s="85">
        <f t="shared" si="0"/>
        <v>0.23711340206185566</v>
      </c>
    </row>
    <row r="22" spans="1:5" x14ac:dyDescent="0.2">
      <c r="A22" s="264"/>
      <c r="B22" s="119" t="s">
        <v>91</v>
      </c>
      <c r="C22" s="91">
        <v>0</v>
      </c>
      <c r="D22" s="261">
        <v>0</v>
      </c>
      <c r="E22" s="85">
        <v>0</v>
      </c>
    </row>
    <row r="23" spans="1:5" x14ac:dyDescent="0.2">
      <c r="A23" s="264"/>
      <c r="B23" s="152" t="s">
        <v>102</v>
      </c>
      <c r="C23" s="91">
        <v>97</v>
      </c>
      <c r="D23" s="261">
        <v>15</v>
      </c>
      <c r="E23" s="85">
        <f t="shared" si="0"/>
        <v>0.15463917525773196</v>
      </c>
    </row>
    <row r="24" spans="1:5" x14ac:dyDescent="0.2">
      <c r="A24" s="264"/>
      <c r="B24" s="93" t="s">
        <v>58</v>
      </c>
      <c r="C24" s="91">
        <v>97</v>
      </c>
      <c r="D24" s="261">
        <v>21</v>
      </c>
      <c r="E24" s="85">
        <f t="shared" si="0"/>
        <v>0.21649484536082475</v>
      </c>
    </row>
    <row r="25" spans="1:5" x14ac:dyDescent="0.2">
      <c r="A25" s="264"/>
      <c r="B25" s="93" t="s">
        <v>59</v>
      </c>
      <c r="C25" s="91">
        <v>97</v>
      </c>
      <c r="D25" s="261">
        <v>22</v>
      </c>
      <c r="E25" s="85">
        <f t="shared" si="0"/>
        <v>0.22680412371134021</v>
      </c>
    </row>
    <row r="26" spans="1:5" ht="13.5" thickBot="1" x14ac:dyDescent="0.25">
      <c r="A26" s="265"/>
      <c r="B26" s="94" t="s">
        <v>87</v>
      </c>
      <c r="C26" s="95">
        <v>97</v>
      </c>
      <c r="D26" s="262">
        <v>24</v>
      </c>
      <c r="E26" s="96">
        <f t="shared" si="0"/>
        <v>0.24742268041237114</v>
      </c>
    </row>
    <row r="27" spans="1:5" ht="13.5" thickTop="1" x14ac:dyDescent="0.2"/>
    <row r="28" spans="1:5" x14ac:dyDescent="0.2">
      <c r="A28" s="173" t="s">
        <v>75</v>
      </c>
    </row>
    <row r="29" spans="1:5" ht="6.75" customHeight="1" x14ac:dyDescent="0.2">
      <c r="A29" s="174"/>
    </row>
    <row r="30" spans="1:5" x14ac:dyDescent="0.2">
      <c r="A30" s="174" t="s">
        <v>82</v>
      </c>
      <c r="E30" s="68"/>
    </row>
    <row r="31" spans="1:5" x14ac:dyDescent="0.2">
      <c r="A31" s="175"/>
    </row>
    <row r="34" spans="1:7" x14ac:dyDescent="0.2">
      <c r="A34" s="149"/>
      <c r="B34" s="149"/>
      <c r="C34" s="150"/>
      <c r="D34" s="149"/>
      <c r="E34" s="149"/>
      <c r="F34" s="151"/>
      <c r="G34" s="151"/>
    </row>
    <row r="35" spans="1:7" x14ac:dyDescent="0.2">
      <c r="A35" s="149"/>
      <c r="B35" s="149"/>
      <c r="C35" s="150"/>
      <c r="D35" s="149"/>
      <c r="E35" s="149"/>
      <c r="F35" s="151"/>
      <c r="G35" s="151"/>
    </row>
    <row r="36" spans="1:7" x14ac:dyDescent="0.2">
      <c r="A36" s="149"/>
      <c r="B36" s="149"/>
      <c r="C36" s="150"/>
      <c r="D36" s="149"/>
      <c r="E36" s="149"/>
      <c r="F36" s="151"/>
      <c r="G36" s="151"/>
    </row>
    <row r="37" spans="1:7" x14ac:dyDescent="0.2">
      <c r="A37" s="149"/>
      <c r="B37" s="149"/>
      <c r="C37" s="150"/>
      <c r="D37" s="149"/>
      <c r="E37" s="149"/>
      <c r="F37" s="151"/>
      <c r="G37" s="151"/>
    </row>
    <row r="38" spans="1:7" x14ac:dyDescent="0.2">
      <c r="A38" s="149"/>
      <c r="B38" s="149"/>
      <c r="C38" s="150"/>
      <c r="D38" s="149"/>
      <c r="E38" s="149"/>
      <c r="F38" s="151"/>
      <c r="G38" s="151"/>
    </row>
    <row r="39" spans="1:7" x14ac:dyDescent="0.2">
      <c r="A39" s="149"/>
      <c r="B39" s="149"/>
      <c r="C39" s="150"/>
      <c r="D39" s="149"/>
      <c r="E39" s="149"/>
      <c r="F39" s="151"/>
      <c r="G39" s="151"/>
    </row>
    <row r="40" spans="1:7" x14ac:dyDescent="0.2">
      <c r="A40" s="149"/>
      <c r="B40" s="149"/>
      <c r="C40" s="150"/>
      <c r="D40" s="149"/>
      <c r="E40" s="149"/>
      <c r="F40" s="151"/>
      <c r="G40" s="151"/>
    </row>
    <row r="41" spans="1:7" x14ac:dyDescent="0.2">
      <c r="A41" s="149"/>
      <c r="B41" s="149"/>
      <c r="C41" s="150"/>
      <c r="D41" s="149"/>
      <c r="E41" s="149"/>
      <c r="F41" s="151"/>
      <c r="G41" s="151"/>
    </row>
    <row r="42" spans="1:7" x14ac:dyDescent="0.2">
      <c r="A42" s="149"/>
      <c r="B42" s="149"/>
      <c r="C42" s="150"/>
      <c r="D42" s="149"/>
      <c r="E42" s="149"/>
      <c r="F42" s="151"/>
      <c r="G42" s="151"/>
    </row>
    <row r="43" spans="1:7" x14ac:dyDescent="0.2">
      <c r="A43" s="149"/>
      <c r="B43" s="149"/>
      <c r="C43" s="150"/>
      <c r="D43" s="149"/>
      <c r="E43" s="149"/>
      <c r="F43" s="151"/>
      <c r="G43" s="151"/>
    </row>
    <row r="44" spans="1:7" x14ac:dyDescent="0.2">
      <c r="A44" s="149"/>
      <c r="B44" s="149"/>
      <c r="C44" s="150"/>
      <c r="D44" s="149"/>
      <c r="E44" s="149"/>
      <c r="F44" s="151"/>
      <c r="G44" s="151"/>
    </row>
    <row r="45" spans="1:7" x14ac:dyDescent="0.2">
      <c r="A45" s="149"/>
      <c r="B45" s="149"/>
      <c r="C45" s="150"/>
      <c r="D45" s="149"/>
      <c r="E45" s="149"/>
      <c r="F45" s="151"/>
      <c r="G45" s="151"/>
    </row>
    <row r="46" spans="1:7" x14ac:dyDescent="0.2">
      <c r="A46" s="149"/>
      <c r="B46" s="149"/>
      <c r="C46" s="150"/>
      <c r="D46" s="149"/>
      <c r="E46" s="149"/>
      <c r="F46" s="151"/>
      <c r="G46" s="151"/>
    </row>
    <row r="47" spans="1:7" x14ac:dyDescent="0.2">
      <c r="A47" s="149"/>
      <c r="B47" s="149"/>
      <c r="C47" s="150"/>
      <c r="D47" s="149"/>
      <c r="E47" s="149"/>
      <c r="F47" s="151"/>
      <c r="G47" s="151"/>
    </row>
    <row r="48" spans="1:7" x14ac:dyDescent="0.2">
      <c r="A48" s="149"/>
      <c r="B48" s="149"/>
      <c r="C48" s="150"/>
      <c r="D48" s="149"/>
      <c r="E48" s="149"/>
      <c r="F48" s="151"/>
      <c r="G48" s="151"/>
    </row>
    <row r="49" spans="1:7" x14ac:dyDescent="0.2">
      <c r="A49" s="149"/>
      <c r="B49" s="149"/>
      <c r="C49" s="150"/>
      <c r="D49" s="149"/>
      <c r="E49" s="149"/>
      <c r="F49" s="151"/>
      <c r="G49" s="151"/>
    </row>
    <row r="50" spans="1:7" x14ac:dyDescent="0.2">
      <c r="A50" s="149"/>
      <c r="B50" s="149"/>
      <c r="C50" s="150"/>
      <c r="D50" s="149"/>
      <c r="E50" s="149"/>
      <c r="F50" s="151"/>
      <c r="G50" s="151"/>
    </row>
    <row r="51" spans="1:7" x14ac:dyDescent="0.2">
      <c r="A51" s="149"/>
      <c r="B51" s="149"/>
      <c r="C51" s="150"/>
      <c r="D51" s="149"/>
      <c r="E51" s="149"/>
      <c r="F51" s="151"/>
      <c r="G51" s="151"/>
    </row>
    <row r="52" spans="1:7" x14ac:dyDescent="0.2">
      <c r="A52" s="149"/>
      <c r="B52" s="149"/>
      <c r="C52" s="150"/>
      <c r="D52" s="149"/>
      <c r="E52" s="149"/>
      <c r="F52" s="151"/>
      <c r="G52" s="151"/>
    </row>
    <row r="53" spans="1:7" x14ac:dyDescent="0.2">
      <c r="A53" s="149"/>
      <c r="B53" s="149"/>
      <c r="C53" s="150"/>
      <c r="D53" s="149"/>
      <c r="E53" s="149"/>
      <c r="F53" s="151"/>
      <c r="G53" s="151"/>
    </row>
    <row r="54" spans="1:7" x14ac:dyDescent="0.2">
      <c r="A54" s="149"/>
      <c r="B54" s="149"/>
      <c r="C54" s="150"/>
      <c r="D54" s="149"/>
      <c r="E54" s="149"/>
      <c r="F54" s="151"/>
      <c r="G54" s="151"/>
    </row>
    <row r="55" spans="1:7" x14ac:dyDescent="0.2">
      <c r="A55" s="149"/>
      <c r="B55" s="149"/>
      <c r="C55" s="150"/>
      <c r="D55" s="149"/>
      <c r="E55" s="149"/>
      <c r="F55" s="151"/>
      <c r="G55" s="151"/>
    </row>
    <row r="56" spans="1:7" x14ac:dyDescent="0.2">
      <c r="A56" s="149"/>
      <c r="B56" s="149"/>
      <c r="C56" s="150"/>
      <c r="D56" s="149"/>
      <c r="E56" s="149"/>
      <c r="F56" s="151"/>
      <c r="G56" s="151"/>
    </row>
    <row r="57" spans="1:7" x14ac:dyDescent="0.2">
      <c r="A57" s="149"/>
      <c r="B57" s="149"/>
      <c r="C57" s="150"/>
      <c r="D57" s="149"/>
      <c r="E57" s="149"/>
      <c r="F57" s="151"/>
      <c r="G57" s="151"/>
    </row>
    <row r="58" spans="1:7" x14ac:dyDescent="0.2">
      <c r="A58" s="141"/>
      <c r="B58" s="141"/>
      <c r="C58" s="142"/>
      <c r="D58" s="141"/>
      <c r="E58" s="141"/>
      <c r="F58" s="143"/>
      <c r="G58" s="151"/>
    </row>
    <row r="59" spans="1:7" x14ac:dyDescent="0.2">
      <c r="A59" s="141" t="s">
        <v>60</v>
      </c>
      <c r="B59" s="141"/>
      <c r="C59" s="142">
        <f>+C13</f>
        <v>100000000</v>
      </c>
      <c r="D59" s="141"/>
      <c r="E59" s="141"/>
      <c r="F59" s="143"/>
      <c r="G59" s="151"/>
    </row>
    <row r="60" spans="1:7" x14ac:dyDescent="0.2">
      <c r="A60" s="141" t="s">
        <v>61</v>
      </c>
      <c r="B60" s="141"/>
      <c r="C60" s="142">
        <f>+D13</f>
        <v>26400000</v>
      </c>
      <c r="D60" s="141"/>
      <c r="E60" s="141"/>
      <c r="F60" s="143"/>
      <c r="G60" s="151"/>
    </row>
    <row r="61" spans="1:7" x14ac:dyDescent="0.2">
      <c r="A61" s="141" t="s">
        <v>62</v>
      </c>
      <c r="B61" s="141"/>
      <c r="C61" s="142">
        <f>+C59-C60</f>
        <v>73600000</v>
      </c>
      <c r="D61" s="141"/>
      <c r="E61" s="141"/>
      <c r="F61" s="143"/>
      <c r="G61" s="151"/>
    </row>
    <row r="62" spans="1:7" x14ac:dyDescent="0.2">
      <c r="A62" s="141" t="s">
        <v>63</v>
      </c>
      <c r="B62" s="141"/>
      <c r="C62" s="142"/>
      <c r="D62" s="142">
        <f>+C14</f>
        <v>3000000</v>
      </c>
      <c r="E62" s="141"/>
      <c r="F62" s="143"/>
      <c r="G62" s="151"/>
    </row>
    <row r="63" spans="1:7" x14ac:dyDescent="0.2">
      <c r="A63" s="141" t="s">
        <v>64</v>
      </c>
      <c r="B63" s="141"/>
      <c r="C63" s="142"/>
      <c r="D63" s="141">
        <f>+D14</f>
        <v>2483</v>
      </c>
      <c r="E63" s="141"/>
      <c r="F63" s="143"/>
      <c r="G63" s="151"/>
    </row>
    <row r="64" spans="1:7" x14ac:dyDescent="0.2">
      <c r="A64" s="141" t="s">
        <v>65</v>
      </c>
      <c r="B64" s="141"/>
      <c r="C64" s="142"/>
      <c r="D64" s="142">
        <f>+D62-D63</f>
        <v>2997517</v>
      </c>
      <c r="E64" s="141"/>
      <c r="F64" s="143"/>
      <c r="G64" s="151"/>
    </row>
    <row r="65" spans="1:7" x14ac:dyDescent="0.2">
      <c r="A65" s="141" t="s">
        <v>66</v>
      </c>
      <c r="B65" s="141"/>
      <c r="C65" s="142"/>
      <c r="D65" s="141"/>
      <c r="E65" s="142">
        <f>+C15</f>
        <v>970</v>
      </c>
      <c r="F65" s="143"/>
      <c r="G65" s="151"/>
    </row>
    <row r="66" spans="1:7" x14ac:dyDescent="0.2">
      <c r="A66" s="141" t="s">
        <v>67</v>
      </c>
      <c r="B66" s="141"/>
      <c r="C66" s="142"/>
      <c r="D66" s="141"/>
      <c r="E66" s="142">
        <f>+D15</f>
        <v>236</v>
      </c>
      <c r="F66" s="143"/>
      <c r="G66" s="151"/>
    </row>
    <row r="67" spans="1:7" x14ac:dyDescent="0.2">
      <c r="A67" s="141" t="s">
        <v>68</v>
      </c>
      <c r="B67" s="141"/>
      <c r="C67" s="142"/>
      <c r="D67" s="141"/>
      <c r="E67" s="142">
        <f>+E65-E66</f>
        <v>734</v>
      </c>
      <c r="F67" s="143"/>
      <c r="G67" s="151"/>
    </row>
    <row r="68" spans="1:7" x14ac:dyDescent="0.2">
      <c r="A68" s="141"/>
      <c r="B68" s="141"/>
      <c r="C68" s="142"/>
      <c r="D68" s="141"/>
      <c r="E68" s="141"/>
      <c r="F68" s="143"/>
      <c r="G68" s="151"/>
    </row>
    <row r="69" spans="1:7" x14ac:dyDescent="0.2">
      <c r="A69" s="141"/>
      <c r="B69" s="141"/>
      <c r="C69" s="142"/>
      <c r="D69" s="141"/>
      <c r="E69" s="141"/>
      <c r="F69" s="143"/>
      <c r="G69" s="151"/>
    </row>
    <row r="70" spans="1:7" x14ac:dyDescent="0.2">
      <c r="A70" s="141"/>
      <c r="B70" s="141"/>
      <c r="C70" s="142"/>
      <c r="D70" s="141"/>
      <c r="E70" s="141"/>
      <c r="F70" s="143"/>
      <c r="G70" s="151"/>
    </row>
    <row r="71" spans="1:7" x14ac:dyDescent="0.2">
      <c r="A71" s="149"/>
      <c r="B71" s="149"/>
      <c r="C71" s="150"/>
      <c r="D71" s="149"/>
      <c r="E71" s="149"/>
      <c r="F71" s="151"/>
      <c r="G71" s="151"/>
    </row>
    <row r="72" spans="1:7" x14ac:dyDescent="0.2">
      <c r="A72" s="149"/>
      <c r="B72" s="149"/>
      <c r="C72" s="150"/>
      <c r="D72" s="149"/>
      <c r="E72" s="149"/>
      <c r="F72" s="151"/>
      <c r="G72" s="151"/>
    </row>
    <row r="73" spans="1:7" x14ac:dyDescent="0.2">
      <c r="A73" s="149"/>
      <c r="B73" s="149"/>
      <c r="C73" s="150"/>
      <c r="D73" s="149"/>
      <c r="E73" s="149"/>
      <c r="F73" s="151"/>
      <c r="G73" s="151"/>
    </row>
    <row r="74" spans="1:7" x14ac:dyDescent="0.2">
      <c r="A74" s="149"/>
      <c r="B74" s="149"/>
      <c r="C74" s="150"/>
      <c r="D74" s="149"/>
      <c r="E74" s="149"/>
      <c r="F74" s="151"/>
      <c r="G74" s="151"/>
    </row>
    <row r="75" spans="1:7" x14ac:dyDescent="0.2">
      <c r="A75" s="149"/>
      <c r="B75" s="149"/>
      <c r="C75" s="150"/>
      <c r="D75" s="149"/>
      <c r="E75" s="149"/>
      <c r="F75" s="151"/>
      <c r="G75" s="151"/>
    </row>
  </sheetData>
  <sheetProtection algorithmName="SHA-512" hashValue="/a94fwNe45+EhqX+OjY/r1n7MYamEH1ZFG8Z5iReAtnPANTo+JcqfNlKC0j/OBqNEIhzA/K2phQjo9zsCBfyMA==" saltValue="AjUlAt7YWdx3qVsgPVp89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3"/>
      <c r="B1" s="163"/>
      <c r="C1" s="164"/>
      <c r="D1" s="163"/>
      <c r="E1" s="176"/>
      <c r="F1" s="177"/>
      <c r="G1" s="177"/>
      <c r="H1" s="177"/>
      <c r="I1" s="177"/>
      <c r="J1" s="177"/>
      <c r="K1" s="177"/>
      <c r="L1" s="177"/>
      <c r="M1" s="177"/>
      <c r="N1" s="191"/>
    </row>
    <row r="2" spans="1:14" ht="18" x14ac:dyDescent="0.25">
      <c r="A2" s="158" t="s">
        <v>105</v>
      </c>
      <c r="B2" s="163"/>
      <c r="C2" s="164"/>
      <c r="D2" s="163"/>
      <c r="E2" s="163"/>
      <c r="F2" s="177"/>
      <c r="G2" s="177"/>
      <c r="H2" s="177"/>
      <c r="I2" s="177"/>
      <c r="J2" s="177"/>
      <c r="K2" s="177"/>
      <c r="L2" s="177"/>
      <c r="M2" s="177"/>
      <c r="N2" s="177"/>
    </row>
    <row r="3" spans="1:14" ht="14.25" x14ac:dyDescent="0.2">
      <c r="A3" s="159" t="s">
        <v>108</v>
      </c>
      <c r="B3" s="163"/>
      <c r="C3" s="164"/>
      <c r="D3" s="163"/>
      <c r="E3" s="163"/>
      <c r="F3" s="177"/>
      <c r="G3" s="177"/>
      <c r="H3" s="177"/>
      <c r="I3" s="177"/>
      <c r="J3" s="177"/>
      <c r="K3" s="177"/>
      <c r="L3" s="177"/>
      <c r="M3" s="177"/>
      <c r="N3" s="177"/>
    </row>
    <row r="4" spans="1:14" ht="14.25" x14ac:dyDescent="0.2">
      <c r="A4" s="156"/>
      <c r="B4" s="163"/>
      <c r="C4" s="164"/>
      <c r="D4" s="163"/>
      <c r="E4" s="163"/>
      <c r="F4" s="177"/>
      <c r="G4" s="177"/>
      <c r="H4" s="177"/>
      <c r="I4" s="177"/>
      <c r="J4" s="177"/>
      <c r="K4" s="177"/>
      <c r="L4" s="177"/>
      <c r="M4" s="177"/>
      <c r="N4" s="177"/>
    </row>
    <row r="5" spans="1:14" ht="14.25" x14ac:dyDescent="0.2">
      <c r="A5" s="156"/>
      <c r="B5" s="163"/>
      <c r="C5" s="164"/>
      <c r="D5" s="163"/>
      <c r="E5" s="163"/>
      <c r="F5" s="177"/>
      <c r="G5" s="177"/>
      <c r="H5" s="177"/>
      <c r="I5" s="177"/>
      <c r="J5" s="177"/>
      <c r="K5" s="177"/>
      <c r="L5" s="177"/>
      <c r="M5" s="177"/>
      <c r="N5" s="177"/>
    </row>
    <row r="6" spans="1:14" ht="14.25" x14ac:dyDescent="0.2">
      <c r="A6" s="156"/>
      <c r="B6" s="163"/>
      <c r="C6" s="164"/>
      <c r="D6" s="163"/>
      <c r="E6" s="163"/>
      <c r="F6" s="177"/>
      <c r="G6" s="177"/>
      <c r="H6" s="177"/>
      <c r="I6" s="177"/>
      <c r="J6" s="177"/>
      <c r="K6" s="177"/>
      <c r="L6" s="177"/>
      <c r="M6" s="177"/>
      <c r="N6" s="177"/>
    </row>
    <row r="7" spans="1:14" ht="14.25" x14ac:dyDescent="0.2">
      <c r="A7" s="156"/>
      <c r="B7" s="163"/>
      <c r="C7" s="164"/>
      <c r="D7" s="163"/>
      <c r="E7" s="163"/>
      <c r="F7" s="177"/>
      <c r="G7" s="177"/>
      <c r="H7" s="177"/>
      <c r="I7" s="177"/>
      <c r="J7" s="177"/>
      <c r="K7" s="177"/>
      <c r="L7" s="177"/>
      <c r="M7" s="177"/>
      <c r="N7" s="177"/>
    </row>
    <row r="8" spans="1:14" x14ac:dyDescent="0.2">
      <c r="A8" s="160" t="s">
        <v>122</v>
      </c>
      <c r="B8" s="163"/>
      <c r="C8" s="164"/>
      <c r="D8" s="163"/>
      <c r="E8" s="163"/>
      <c r="F8" s="177"/>
      <c r="G8" s="177"/>
      <c r="H8" s="177"/>
      <c r="I8" s="177"/>
      <c r="J8" s="177"/>
      <c r="K8" s="177"/>
      <c r="L8" s="177"/>
      <c r="M8" s="177"/>
      <c r="N8" s="177"/>
    </row>
    <row r="9" spans="1:14" x14ac:dyDescent="0.2">
      <c r="A9" s="163"/>
      <c r="B9" s="163"/>
      <c r="C9" s="164"/>
      <c r="D9" s="163"/>
      <c r="E9" s="163"/>
      <c r="F9" s="177"/>
      <c r="G9" s="177"/>
      <c r="H9" s="177"/>
      <c r="I9" s="177"/>
      <c r="J9" s="177"/>
      <c r="K9" s="177"/>
      <c r="L9" s="177"/>
      <c r="M9" s="177"/>
      <c r="N9" s="177"/>
    </row>
    <row r="10" spans="1:14" x14ac:dyDescent="0.2">
      <c r="A10" s="163"/>
      <c r="B10" s="163"/>
      <c r="C10" s="164"/>
      <c r="D10" s="163"/>
      <c r="E10" s="163"/>
      <c r="F10" s="177"/>
      <c r="G10" s="177"/>
      <c r="H10" s="177"/>
      <c r="I10" s="177"/>
      <c r="J10" s="177"/>
      <c r="K10" s="177"/>
      <c r="L10" s="177"/>
      <c r="M10" s="177"/>
      <c r="N10" s="177"/>
    </row>
    <row r="11" spans="1:14" ht="13.5" thickBot="1" x14ac:dyDescent="0.25">
      <c r="A11" s="165"/>
      <c r="B11" s="166"/>
      <c r="C11" s="167"/>
      <c r="D11" s="166"/>
      <c r="E11" s="166"/>
      <c r="F11" s="178"/>
      <c r="G11" s="178"/>
      <c r="H11" s="178"/>
      <c r="I11" s="178"/>
      <c r="J11" s="178"/>
      <c r="K11" s="179"/>
      <c r="L11" s="178"/>
      <c r="M11" s="178"/>
      <c r="N11" s="178"/>
    </row>
    <row r="12" spans="1:14" s="39" customFormat="1" ht="14.25" thickTop="1" thickBot="1" x14ac:dyDescent="0.25">
      <c r="A12" s="273" t="s">
        <v>5</v>
      </c>
      <c r="B12" s="274"/>
      <c r="C12" s="273" t="s">
        <v>86</v>
      </c>
      <c r="D12" s="275"/>
      <c r="E12" s="275"/>
      <c r="F12" s="274"/>
      <c r="G12" s="273" t="s">
        <v>2</v>
      </c>
      <c r="H12" s="275"/>
      <c r="I12" s="275"/>
      <c r="J12" s="274"/>
      <c r="K12" s="288" t="s">
        <v>1</v>
      </c>
      <c r="L12" s="275"/>
      <c r="M12" s="275"/>
      <c r="N12" s="274"/>
    </row>
    <row r="13" spans="1:14" ht="13.5" thickTop="1" x14ac:dyDescent="0.2">
      <c r="A13" s="282" t="s">
        <v>6</v>
      </c>
      <c r="B13" s="283"/>
      <c r="C13" s="271" t="s">
        <v>7</v>
      </c>
      <c r="D13" s="276" t="s">
        <v>8</v>
      </c>
      <c r="E13" s="276"/>
      <c r="F13" s="180" t="s">
        <v>9</v>
      </c>
      <c r="G13" s="271" t="s">
        <v>7</v>
      </c>
      <c r="H13" s="276" t="s">
        <v>8</v>
      </c>
      <c r="I13" s="276"/>
      <c r="J13" s="180" t="s">
        <v>9</v>
      </c>
      <c r="K13" s="271" t="s">
        <v>7</v>
      </c>
      <c r="L13" s="276" t="s">
        <v>8</v>
      </c>
      <c r="M13" s="276"/>
      <c r="N13" s="180" t="s">
        <v>9</v>
      </c>
    </row>
    <row r="14" spans="1:14" ht="13.5" thickBot="1" x14ac:dyDescent="0.25">
      <c r="A14" s="282"/>
      <c r="B14" s="283"/>
      <c r="C14" s="272"/>
      <c r="D14" s="181" t="s">
        <v>10</v>
      </c>
      <c r="E14" s="181" t="s">
        <v>11</v>
      </c>
      <c r="F14" s="182" t="s">
        <v>12</v>
      </c>
      <c r="G14" s="272"/>
      <c r="H14" s="181" t="s">
        <v>10</v>
      </c>
      <c r="I14" s="181" t="s">
        <v>11</v>
      </c>
      <c r="J14" s="182" t="s">
        <v>12</v>
      </c>
      <c r="K14" s="272"/>
      <c r="L14" s="181" t="s">
        <v>10</v>
      </c>
      <c r="M14" s="181" t="s">
        <v>11</v>
      </c>
      <c r="N14" s="182" t="s">
        <v>12</v>
      </c>
    </row>
    <row r="15" spans="1:14" ht="13.5" thickTop="1" x14ac:dyDescent="0.2">
      <c r="A15" s="282"/>
      <c r="B15" s="283"/>
      <c r="C15" s="127">
        <v>98</v>
      </c>
      <c r="D15" s="128">
        <v>2000000</v>
      </c>
      <c r="E15" s="128">
        <v>2499999</v>
      </c>
      <c r="F15" s="144">
        <f>+E15-D15+1</f>
        <v>500000</v>
      </c>
      <c r="G15" s="146">
        <v>95</v>
      </c>
      <c r="H15" s="128">
        <v>8600000</v>
      </c>
      <c r="I15" s="128">
        <v>8999999</v>
      </c>
      <c r="J15" s="129">
        <f t="shared" ref="J15:J20" si="0">+I15-H15+1</f>
        <v>400000</v>
      </c>
      <c r="K15" s="128">
        <v>93</v>
      </c>
      <c r="L15" s="130">
        <v>9000000</v>
      </c>
      <c r="M15" s="130">
        <v>9999999</v>
      </c>
      <c r="N15" s="131">
        <f t="shared" ref="N15" si="1">+M15-L15+1</f>
        <v>1000000</v>
      </c>
    </row>
    <row r="16" spans="1:14" x14ac:dyDescent="0.2">
      <c r="A16" s="282"/>
      <c r="B16" s="283"/>
      <c r="C16" s="40">
        <v>99</v>
      </c>
      <c r="D16" s="3">
        <v>6000000</v>
      </c>
      <c r="E16" s="3">
        <v>6999999</v>
      </c>
      <c r="F16" s="145">
        <f>+E16-D16+1</f>
        <v>1000000</v>
      </c>
      <c r="G16" s="146">
        <v>96</v>
      </c>
      <c r="H16" s="128">
        <v>9000000</v>
      </c>
      <c r="I16" s="128">
        <v>9099999</v>
      </c>
      <c r="J16" s="129">
        <f t="shared" si="0"/>
        <v>100000</v>
      </c>
      <c r="K16" s="128">
        <v>95</v>
      </c>
      <c r="L16" s="130">
        <v>9000000</v>
      </c>
      <c r="M16" s="130">
        <v>9999999</v>
      </c>
      <c r="N16" s="131">
        <f t="shared" ref="N16:N21" si="2">+M16-L16+1</f>
        <v>1000000</v>
      </c>
    </row>
    <row r="17" spans="1:14" x14ac:dyDescent="0.2">
      <c r="A17" s="282"/>
      <c r="B17" s="283"/>
      <c r="C17" s="209"/>
      <c r="D17" s="210"/>
      <c r="E17" s="210"/>
      <c r="F17" s="210"/>
      <c r="G17" s="147">
        <v>97</v>
      </c>
      <c r="H17" s="136">
        <v>9000000</v>
      </c>
      <c r="I17" s="136">
        <v>9399999</v>
      </c>
      <c r="J17" s="137">
        <f t="shared" si="0"/>
        <v>400000</v>
      </c>
      <c r="K17" s="128">
        <v>96</v>
      </c>
      <c r="L17" s="130">
        <v>7000000</v>
      </c>
      <c r="M17" s="130">
        <v>7999999</v>
      </c>
      <c r="N17" s="131">
        <f t="shared" si="2"/>
        <v>1000000</v>
      </c>
    </row>
    <row r="18" spans="1:14" x14ac:dyDescent="0.2">
      <c r="A18" s="282"/>
      <c r="B18" s="283"/>
      <c r="C18" s="211"/>
      <c r="D18" s="212"/>
      <c r="E18" s="212"/>
      <c r="F18" s="212"/>
      <c r="G18" s="148">
        <v>98</v>
      </c>
      <c r="H18" s="3">
        <v>3000000</v>
      </c>
      <c r="I18" s="3">
        <v>3599999</v>
      </c>
      <c r="J18" s="41">
        <f t="shared" si="0"/>
        <v>600000</v>
      </c>
      <c r="K18" s="3">
        <v>96</v>
      </c>
      <c r="L18" s="36">
        <v>8000000</v>
      </c>
      <c r="M18" s="130">
        <v>8999999</v>
      </c>
      <c r="N18" s="97">
        <f t="shared" si="2"/>
        <v>1000000</v>
      </c>
    </row>
    <row r="19" spans="1:14" x14ac:dyDescent="0.2">
      <c r="A19" s="282"/>
      <c r="B19" s="283"/>
      <c r="C19" s="211"/>
      <c r="D19" s="212"/>
      <c r="E19" s="212"/>
      <c r="F19" s="212"/>
      <c r="G19" s="148">
        <v>98</v>
      </c>
      <c r="H19" s="3">
        <v>3700000</v>
      </c>
      <c r="I19" s="3">
        <v>3999999</v>
      </c>
      <c r="J19" s="41">
        <f t="shared" si="0"/>
        <v>300000</v>
      </c>
      <c r="K19" s="3">
        <v>96</v>
      </c>
      <c r="L19" s="65">
        <v>9100000</v>
      </c>
      <c r="M19" s="65">
        <v>9999999</v>
      </c>
      <c r="N19" s="97">
        <f t="shared" si="2"/>
        <v>900000</v>
      </c>
    </row>
    <row r="20" spans="1:14" x14ac:dyDescent="0.2">
      <c r="A20" s="282"/>
      <c r="B20" s="283"/>
      <c r="C20" s="211"/>
      <c r="D20" s="212"/>
      <c r="E20" s="212"/>
      <c r="F20" s="212"/>
      <c r="G20" s="148">
        <v>98</v>
      </c>
      <c r="H20" s="3">
        <v>4000000</v>
      </c>
      <c r="I20" s="3">
        <v>4999999</v>
      </c>
      <c r="J20" s="41">
        <f t="shared" si="0"/>
        <v>1000000</v>
      </c>
      <c r="K20" s="136">
        <v>97</v>
      </c>
      <c r="L20" s="138">
        <v>9400000</v>
      </c>
      <c r="M20" s="138">
        <v>9999999</v>
      </c>
      <c r="N20" s="139">
        <f t="shared" si="2"/>
        <v>600000</v>
      </c>
    </row>
    <row r="21" spans="1:14" x14ac:dyDescent="0.2">
      <c r="A21" s="282"/>
      <c r="B21" s="283"/>
      <c r="C21" s="211"/>
      <c r="D21" s="212"/>
      <c r="E21" s="212"/>
      <c r="F21" s="212"/>
      <c r="G21" s="148">
        <v>98</v>
      </c>
      <c r="H21" s="3">
        <v>7000000</v>
      </c>
      <c r="I21" s="3">
        <v>7999999</v>
      </c>
      <c r="J21" s="41">
        <f t="shared" ref="J21:J29" si="3">+I21-H21+1</f>
        <v>1000000</v>
      </c>
      <c r="K21" s="3">
        <v>98</v>
      </c>
      <c r="L21" s="65" t="s">
        <v>13</v>
      </c>
      <c r="M21" s="65" t="s">
        <v>14</v>
      </c>
      <c r="N21" s="97">
        <f t="shared" si="2"/>
        <v>1000000</v>
      </c>
    </row>
    <row r="22" spans="1:14" x14ac:dyDescent="0.2">
      <c r="A22" s="282"/>
      <c r="B22" s="283"/>
      <c r="C22" s="211"/>
      <c r="D22" s="212"/>
      <c r="E22" s="212"/>
      <c r="F22" s="212"/>
      <c r="G22" s="148">
        <v>99</v>
      </c>
      <c r="H22" s="3">
        <v>2500000</v>
      </c>
      <c r="I22" s="3">
        <v>2999999</v>
      </c>
      <c r="J22" s="41">
        <f t="shared" si="3"/>
        <v>500000</v>
      </c>
      <c r="K22" s="3">
        <v>98</v>
      </c>
      <c r="L22" s="3">
        <v>1000000</v>
      </c>
      <c r="M22" s="3">
        <v>1999999</v>
      </c>
      <c r="N22" s="97">
        <f t="shared" ref="N22:N39" si="4">+M22-L22+1</f>
        <v>1000000</v>
      </c>
    </row>
    <row r="23" spans="1:14" x14ac:dyDescent="0.2">
      <c r="A23" s="282"/>
      <c r="B23" s="283"/>
      <c r="C23" s="211"/>
      <c r="D23" s="212"/>
      <c r="E23" s="212"/>
      <c r="F23" s="212"/>
      <c r="G23" s="148">
        <v>99</v>
      </c>
      <c r="H23" s="3">
        <v>5000000</v>
      </c>
      <c r="I23" s="3">
        <v>5999999</v>
      </c>
      <c r="J23" s="41">
        <f t="shared" si="3"/>
        <v>1000000</v>
      </c>
      <c r="K23" s="3">
        <v>98</v>
      </c>
      <c r="L23" s="3">
        <v>2500000</v>
      </c>
      <c r="M23" s="3">
        <v>2999999</v>
      </c>
      <c r="N23" s="97">
        <f t="shared" si="4"/>
        <v>500000</v>
      </c>
    </row>
    <row r="24" spans="1:14" x14ac:dyDescent="0.2">
      <c r="A24" s="282"/>
      <c r="B24" s="283"/>
      <c r="C24" s="211"/>
      <c r="D24" s="212"/>
      <c r="E24" s="212"/>
      <c r="F24" s="212"/>
      <c r="G24" s="148">
        <v>99</v>
      </c>
      <c r="H24" s="3">
        <v>8000000</v>
      </c>
      <c r="I24" s="3">
        <v>8999999</v>
      </c>
      <c r="J24" s="41">
        <f t="shared" si="3"/>
        <v>1000000</v>
      </c>
      <c r="K24" s="3">
        <v>98</v>
      </c>
      <c r="L24" s="3">
        <v>3600000</v>
      </c>
      <c r="M24" s="3">
        <v>3699999</v>
      </c>
      <c r="N24" s="97">
        <f t="shared" si="4"/>
        <v>100000</v>
      </c>
    </row>
    <row r="25" spans="1:14" x14ac:dyDescent="0.2">
      <c r="A25" s="282"/>
      <c r="B25" s="283"/>
      <c r="C25" s="211"/>
      <c r="D25" s="212"/>
      <c r="E25" s="212"/>
      <c r="F25" s="212"/>
      <c r="G25" s="148">
        <v>99</v>
      </c>
      <c r="H25" s="3">
        <v>9000000</v>
      </c>
      <c r="I25" s="3">
        <v>9099999</v>
      </c>
      <c r="J25" s="41">
        <f t="shared" si="3"/>
        <v>100000</v>
      </c>
      <c r="K25" s="3">
        <v>98</v>
      </c>
      <c r="L25" s="3">
        <v>5000000</v>
      </c>
      <c r="M25" s="3">
        <v>5999999</v>
      </c>
      <c r="N25" s="97">
        <f t="shared" si="4"/>
        <v>1000000</v>
      </c>
    </row>
    <row r="26" spans="1:14" x14ac:dyDescent="0.2">
      <c r="A26" s="282"/>
      <c r="B26" s="283"/>
      <c r="C26" s="211"/>
      <c r="D26" s="212"/>
      <c r="E26" s="212"/>
      <c r="F26" s="213"/>
      <c r="G26" s="148">
        <v>99</v>
      </c>
      <c r="H26" s="3">
        <v>9200000</v>
      </c>
      <c r="I26" s="3">
        <v>9299999</v>
      </c>
      <c r="J26" s="41">
        <f t="shared" si="3"/>
        <v>100000</v>
      </c>
      <c r="K26" s="3">
        <v>98</v>
      </c>
      <c r="L26" s="3">
        <v>6000000</v>
      </c>
      <c r="M26" s="3">
        <v>6999999</v>
      </c>
      <c r="N26" s="97">
        <f t="shared" si="4"/>
        <v>1000000</v>
      </c>
    </row>
    <row r="27" spans="1:14" x14ac:dyDescent="0.2">
      <c r="A27" s="282"/>
      <c r="B27" s="283"/>
      <c r="C27" s="211"/>
      <c r="D27" s="212"/>
      <c r="E27" s="212"/>
      <c r="F27" s="213"/>
      <c r="G27" s="148">
        <v>99</v>
      </c>
      <c r="H27" s="3">
        <v>9700000</v>
      </c>
      <c r="I27" s="3">
        <v>9799999</v>
      </c>
      <c r="J27" s="41">
        <f t="shared" si="3"/>
        <v>100000</v>
      </c>
      <c r="K27" s="3">
        <v>98</v>
      </c>
      <c r="L27" s="3">
        <v>8000000</v>
      </c>
      <c r="M27" s="3">
        <v>8999999</v>
      </c>
      <c r="N27" s="97">
        <f t="shared" si="4"/>
        <v>1000000</v>
      </c>
    </row>
    <row r="28" spans="1:14" x14ac:dyDescent="0.2">
      <c r="A28" s="282"/>
      <c r="B28" s="283"/>
      <c r="C28" s="214"/>
      <c r="D28" s="214"/>
      <c r="E28" s="214"/>
      <c r="F28" s="214"/>
      <c r="G28" s="148">
        <v>99</v>
      </c>
      <c r="H28" s="3">
        <v>9800000</v>
      </c>
      <c r="I28" s="3">
        <v>9899999</v>
      </c>
      <c r="J28" s="41">
        <f t="shared" si="3"/>
        <v>100000</v>
      </c>
      <c r="K28" s="3">
        <v>98</v>
      </c>
      <c r="L28" s="3">
        <v>9000000</v>
      </c>
      <c r="M28" s="3">
        <v>9999999</v>
      </c>
      <c r="N28" s="97">
        <f t="shared" si="4"/>
        <v>1000000</v>
      </c>
    </row>
    <row r="29" spans="1:14" x14ac:dyDescent="0.2">
      <c r="A29" s="282"/>
      <c r="B29" s="283"/>
      <c r="C29" s="212"/>
      <c r="D29" s="212"/>
      <c r="E29" s="212"/>
      <c r="F29" s="212"/>
      <c r="G29" s="148">
        <v>99</v>
      </c>
      <c r="H29" s="3">
        <v>9900000</v>
      </c>
      <c r="I29" s="3">
        <v>9999999</v>
      </c>
      <c r="J29" s="41">
        <f t="shared" si="3"/>
        <v>100000</v>
      </c>
      <c r="K29" s="3">
        <v>99</v>
      </c>
      <c r="L29" s="65" t="s">
        <v>13</v>
      </c>
      <c r="M29" s="65" t="s">
        <v>14</v>
      </c>
      <c r="N29" s="97">
        <f t="shared" si="4"/>
        <v>1000000</v>
      </c>
    </row>
    <row r="30" spans="1:14" x14ac:dyDescent="0.2">
      <c r="A30" s="282"/>
      <c r="B30" s="283"/>
      <c r="C30" s="212"/>
      <c r="D30" s="212"/>
      <c r="E30" s="212"/>
      <c r="F30" s="212"/>
      <c r="G30" s="214"/>
      <c r="H30" s="214"/>
      <c r="I30" s="214"/>
      <c r="J30" s="214"/>
      <c r="K30" s="3">
        <v>99</v>
      </c>
      <c r="L30" s="3">
        <v>1000000</v>
      </c>
      <c r="M30" s="3">
        <v>1999999</v>
      </c>
      <c r="N30" s="97">
        <f t="shared" si="4"/>
        <v>1000000</v>
      </c>
    </row>
    <row r="31" spans="1:14" x14ac:dyDescent="0.2">
      <c r="A31" s="282"/>
      <c r="B31" s="283"/>
      <c r="C31" s="212"/>
      <c r="D31" s="212"/>
      <c r="E31" s="212"/>
      <c r="F31" s="212"/>
      <c r="G31" s="214"/>
      <c r="H31" s="214"/>
      <c r="I31" s="214"/>
      <c r="J31" s="214"/>
      <c r="K31" s="3">
        <v>99</v>
      </c>
      <c r="L31" s="3">
        <v>2000000</v>
      </c>
      <c r="M31" s="3">
        <v>2499999</v>
      </c>
      <c r="N31" s="97">
        <f t="shared" si="4"/>
        <v>500000</v>
      </c>
    </row>
    <row r="32" spans="1:14" x14ac:dyDescent="0.2">
      <c r="A32" s="282"/>
      <c r="B32" s="283"/>
      <c r="C32" s="212"/>
      <c r="D32" s="212"/>
      <c r="E32" s="212"/>
      <c r="F32" s="212"/>
      <c r="G32" s="214"/>
      <c r="H32" s="214"/>
      <c r="I32" s="214"/>
      <c r="J32" s="214"/>
      <c r="K32" s="3">
        <v>99</v>
      </c>
      <c r="L32" s="3">
        <v>3000000</v>
      </c>
      <c r="M32" s="3">
        <v>3999999</v>
      </c>
      <c r="N32" s="97">
        <f t="shared" si="4"/>
        <v>1000000</v>
      </c>
    </row>
    <row r="33" spans="1:14" x14ac:dyDescent="0.2">
      <c r="A33" s="282"/>
      <c r="B33" s="283"/>
      <c r="C33" s="212"/>
      <c r="D33" s="212"/>
      <c r="E33" s="212"/>
      <c r="F33" s="212"/>
      <c r="G33" s="214"/>
      <c r="H33" s="214"/>
      <c r="I33" s="214"/>
      <c r="J33" s="214"/>
      <c r="K33" s="3">
        <v>99</v>
      </c>
      <c r="L33" s="3">
        <v>4000000</v>
      </c>
      <c r="M33" s="3">
        <v>4999999</v>
      </c>
      <c r="N33" s="97">
        <f t="shared" si="4"/>
        <v>1000000</v>
      </c>
    </row>
    <row r="34" spans="1:14" x14ac:dyDescent="0.2">
      <c r="A34" s="282"/>
      <c r="B34" s="283"/>
      <c r="C34" s="212"/>
      <c r="D34" s="212"/>
      <c r="E34" s="212"/>
      <c r="F34" s="212"/>
      <c r="G34" s="214"/>
      <c r="H34" s="214"/>
      <c r="I34" s="214"/>
      <c r="J34" s="214"/>
      <c r="K34" s="3">
        <v>99</v>
      </c>
      <c r="L34" s="3">
        <v>7000000</v>
      </c>
      <c r="M34" s="3">
        <v>7999999</v>
      </c>
      <c r="N34" s="97">
        <f t="shared" si="4"/>
        <v>1000000</v>
      </c>
    </row>
    <row r="35" spans="1:14" x14ac:dyDescent="0.2">
      <c r="A35" s="282"/>
      <c r="B35" s="283"/>
      <c r="C35" s="212"/>
      <c r="D35" s="212"/>
      <c r="E35" s="212"/>
      <c r="F35" s="212"/>
      <c r="G35" s="214"/>
      <c r="H35" s="214"/>
      <c r="I35" s="214"/>
      <c r="J35" s="214"/>
      <c r="K35" s="3">
        <v>99</v>
      </c>
      <c r="L35" s="3">
        <v>9100000</v>
      </c>
      <c r="M35" s="3">
        <v>9199999</v>
      </c>
      <c r="N35" s="97">
        <f t="shared" si="4"/>
        <v>100000</v>
      </c>
    </row>
    <row r="36" spans="1:14" x14ac:dyDescent="0.2">
      <c r="A36" s="282"/>
      <c r="B36" s="283"/>
      <c r="C36" s="212"/>
      <c r="D36" s="212"/>
      <c r="E36" s="212"/>
      <c r="F36" s="212"/>
      <c r="G36" s="214"/>
      <c r="H36" s="214"/>
      <c r="I36" s="214"/>
      <c r="J36" s="214"/>
      <c r="K36" s="3">
        <v>99</v>
      </c>
      <c r="L36" s="3">
        <v>9300000</v>
      </c>
      <c r="M36" s="3">
        <v>9399999</v>
      </c>
      <c r="N36" s="97">
        <f t="shared" si="4"/>
        <v>100000</v>
      </c>
    </row>
    <row r="37" spans="1:14" x14ac:dyDescent="0.2">
      <c r="A37" s="282"/>
      <c r="B37" s="283"/>
      <c r="C37" s="214"/>
      <c r="D37" s="214"/>
      <c r="E37" s="214"/>
      <c r="F37" s="214"/>
      <c r="G37" s="214"/>
      <c r="H37" s="214"/>
      <c r="I37" s="214"/>
      <c r="J37" s="214"/>
      <c r="K37" s="3">
        <v>99</v>
      </c>
      <c r="L37" s="3">
        <v>9400000</v>
      </c>
      <c r="M37" s="3">
        <v>9499999</v>
      </c>
      <c r="N37" s="97">
        <f t="shared" si="4"/>
        <v>100000</v>
      </c>
    </row>
    <row r="38" spans="1:14" x14ac:dyDescent="0.2">
      <c r="A38" s="282"/>
      <c r="B38" s="283"/>
      <c r="C38" s="214"/>
      <c r="D38" s="214"/>
      <c r="E38" s="214"/>
      <c r="F38" s="214"/>
      <c r="G38" s="214"/>
      <c r="H38" s="214"/>
      <c r="I38" s="214"/>
      <c r="J38" s="214"/>
      <c r="K38" s="3">
        <v>99</v>
      </c>
      <c r="L38" s="3">
        <v>9500000</v>
      </c>
      <c r="M38" s="3">
        <v>9599999</v>
      </c>
      <c r="N38" s="97">
        <f t="shared" si="4"/>
        <v>100000</v>
      </c>
    </row>
    <row r="39" spans="1:14" x14ac:dyDescent="0.2">
      <c r="A39" s="282"/>
      <c r="B39" s="283"/>
      <c r="C39" s="212"/>
      <c r="D39" s="212"/>
      <c r="E39" s="212"/>
      <c r="F39" s="212"/>
      <c r="G39" s="212"/>
      <c r="H39" s="212"/>
      <c r="I39" s="212"/>
      <c r="J39" s="212"/>
      <c r="K39" s="42">
        <v>99</v>
      </c>
      <c r="L39" s="42">
        <v>9600000</v>
      </c>
      <c r="M39" s="42">
        <v>9699999</v>
      </c>
      <c r="N39" s="97">
        <f t="shared" si="4"/>
        <v>100000</v>
      </c>
    </row>
    <row r="40" spans="1:14" s="34" customFormat="1" x14ac:dyDescent="0.2">
      <c r="A40" s="277" t="s">
        <v>32</v>
      </c>
      <c r="B40" s="183">
        <f>SUM(C40:N40)</f>
        <v>26400000</v>
      </c>
      <c r="C40" s="269">
        <f>SUM(F15:F39)</f>
        <v>1500000</v>
      </c>
      <c r="D40" s="284"/>
      <c r="E40" s="284"/>
      <c r="F40" s="285"/>
      <c r="G40" s="268">
        <f>SUM(J15:J39)</f>
        <v>6800000</v>
      </c>
      <c r="H40" s="269"/>
      <c r="I40" s="269"/>
      <c r="J40" s="294"/>
      <c r="K40" s="268">
        <f>SUM(N15:N39)</f>
        <v>18100000</v>
      </c>
      <c r="L40" s="269"/>
      <c r="M40" s="269"/>
      <c r="N40" s="270"/>
    </row>
    <row r="41" spans="1:14" s="34" customFormat="1" ht="13.5" thickBot="1" x14ac:dyDescent="0.25">
      <c r="A41" s="278"/>
      <c r="B41" s="184">
        <f>SUM(C41:N41)</f>
        <v>1</v>
      </c>
      <c r="C41" s="279">
        <f>+C40/$B$40</f>
        <v>5.6818181818181816E-2</v>
      </c>
      <c r="D41" s="280"/>
      <c r="E41" s="280"/>
      <c r="F41" s="281"/>
      <c r="G41" s="289">
        <f>+G40/$B$40</f>
        <v>0.25757575757575757</v>
      </c>
      <c r="H41" s="279"/>
      <c r="I41" s="279"/>
      <c r="J41" s="291"/>
      <c r="K41" s="289">
        <f>+K40/$B$40</f>
        <v>0.68560606060606055</v>
      </c>
      <c r="L41" s="279"/>
      <c r="M41" s="279"/>
      <c r="N41" s="290"/>
    </row>
    <row r="42" spans="1:14" ht="14.25" thickTop="1" thickBot="1" x14ac:dyDescent="0.25"/>
    <row r="43" spans="1:14" s="34" customFormat="1" ht="12.75" customHeight="1" thickTop="1" x14ac:dyDescent="0.2">
      <c r="A43" s="187" t="s">
        <v>33</v>
      </c>
      <c r="B43" s="188">
        <f>+C43+G43+K43</f>
        <v>23326492</v>
      </c>
      <c r="C43" s="292">
        <f>+'4-Móvil II'!H163</f>
        <v>1147704</v>
      </c>
      <c r="D43" s="292"/>
      <c r="E43" s="292"/>
      <c r="F43" s="292"/>
      <c r="G43" s="292">
        <f>+'4-Móvil II'!E163</f>
        <v>6109073</v>
      </c>
      <c r="H43" s="292"/>
      <c r="I43" s="292"/>
      <c r="J43" s="292"/>
      <c r="K43" s="292">
        <f>+'4-Móvil II'!B163</f>
        <v>16069715</v>
      </c>
      <c r="L43" s="292"/>
      <c r="M43" s="292"/>
      <c r="N43" s="293"/>
    </row>
    <row r="44" spans="1:14" s="34" customFormat="1" ht="28.5" customHeight="1" thickBot="1" x14ac:dyDescent="0.25">
      <c r="A44" s="185" t="s">
        <v>34</v>
      </c>
      <c r="B44" s="186">
        <f>+B43/B40</f>
        <v>0.88357924242424246</v>
      </c>
      <c r="C44" s="286">
        <f>+C43/C40</f>
        <v>0.76513600000000004</v>
      </c>
      <c r="D44" s="286"/>
      <c r="E44" s="286"/>
      <c r="F44" s="286"/>
      <c r="G44" s="286">
        <f>+G43/G40</f>
        <v>0.89839308823529407</v>
      </c>
      <c r="H44" s="286"/>
      <c r="I44" s="286"/>
      <c r="J44" s="286"/>
      <c r="K44" s="286">
        <f>+K43/K40</f>
        <v>0.88782955801104968</v>
      </c>
      <c r="L44" s="286"/>
      <c r="M44" s="286"/>
      <c r="N44" s="287"/>
    </row>
    <row r="45" spans="1:14" ht="14.25" thickTop="1" thickBot="1" x14ac:dyDescent="0.25"/>
    <row r="46" spans="1:14" s="34" customFormat="1" ht="13.5" thickTop="1" x14ac:dyDescent="0.2">
      <c r="A46" s="189" t="s">
        <v>35</v>
      </c>
      <c r="B46" s="188">
        <f>+C46+G46+K46</f>
        <v>17412801</v>
      </c>
      <c r="C46" s="292">
        <f>+'4-Móvil II'!J163</f>
        <v>585136</v>
      </c>
      <c r="D46" s="292"/>
      <c r="E46" s="292"/>
      <c r="F46" s="292"/>
      <c r="G46" s="292">
        <f>+'4-Móvil II'!G163</f>
        <v>5055645</v>
      </c>
      <c r="H46" s="292"/>
      <c r="I46" s="292"/>
      <c r="J46" s="292"/>
      <c r="K46" s="292">
        <f>+'4-Móvil II'!D163</f>
        <v>11772020</v>
      </c>
      <c r="L46" s="292"/>
      <c r="M46" s="292"/>
      <c r="N46" s="293"/>
    </row>
    <row r="47" spans="1:14" s="35" customFormat="1" ht="28.5" customHeight="1" thickBot="1" x14ac:dyDescent="0.25">
      <c r="A47" s="190" t="s">
        <v>36</v>
      </c>
      <c r="B47" s="186">
        <f>+B46/B40</f>
        <v>0.65957579545454548</v>
      </c>
      <c r="C47" s="286">
        <f>+C46/C40</f>
        <v>0.39009066666666664</v>
      </c>
      <c r="D47" s="286"/>
      <c r="E47" s="286"/>
      <c r="F47" s="286"/>
      <c r="G47" s="286">
        <f>+G46/G40</f>
        <v>0.74347720588235289</v>
      </c>
      <c r="H47" s="286"/>
      <c r="I47" s="286"/>
      <c r="J47" s="286"/>
      <c r="K47" s="286">
        <f>+K46/K40</f>
        <v>0.6503878453038674</v>
      </c>
      <c r="L47" s="286"/>
      <c r="M47" s="286"/>
      <c r="N47" s="287"/>
    </row>
    <row r="48" spans="1:14" ht="13.5" thickTop="1" x14ac:dyDescent="0.2"/>
    <row r="49" spans="1:17" x14ac:dyDescent="0.2">
      <c r="A49" s="173"/>
      <c r="D49" s="38"/>
      <c r="E49" s="38"/>
      <c r="I49" s="38"/>
      <c r="J49" s="38"/>
      <c r="L49" s="38"/>
      <c r="M49" s="38"/>
    </row>
    <row r="50" spans="1:17" ht="5.25" customHeight="1" x14ac:dyDescent="0.2">
      <c r="A50" s="174"/>
      <c r="B50" s="43"/>
      <c r="C50" s="43"/>
      <c r="D50" s="43"/>
      <c r="E50" s="43"/>
      <c r="F50" s="43"/>
      <c r="G50" s="43"/>
      <c r="H50" s="43"/>
      <c r="I50" s="43"/>
      <c r="J50" s="43"/>
      <c r="K50" s="43"/>
      <c r="L50" s="43"/>
      <c r="M50" s="110"/>
    </row>
    <row r="51" spans="1:17" x14ac:dyDescent="0.2">
      <c r="A51" s="175"/>
      <c r="M51" s="38"/>
    </row>
    <row r="52" spans="1:17" x14ac:dyDescent="0.2">
      <c r="B52" s="38"/>
      <c r="C52" s="38"/>
      <c r="D52" s="38"/>
      <c r="G52" s="37"/>
      <c r="H52" s="37"/>
      <c r="I52" s="37"/>
    </row>
    <row r="53" spans="1:17" x14ac:dyDescent="0.2">
      <c r="B53" s="34"/>
      <c r="C53" s="83"/>
      <c r="D53" s="83"/>
      <c r="G53" s="37"/>
      <c r="H53" s="37"/>
      <c r="I53" s="37"/>
    </row>
    <row r="54" spans="1:17" x14ac:dyDescent="0.2">
      <c r="A54" s="217"/>
      <c r="B54" s="217"/>
      <c r="C54" s="217"/>
      <c r="D54" s="217"/>
      <c r="E54" s="217"/>
      <c r="F54" s="217"/>
      <c r="G54" s="217"/>
      <c r="H54" s="217"/>
      <c r="I54" s="217"/>
      <c r="J54" s="217"/>
      <c r="K54" s="217"/>
      <c r="L54" s="217"/>
      <c r="M54" s="217"/>
      <c r="N54" s="217"/>
      <c r="O54" s="217"/>
      <c r="P54" s="217"/>
      <c r="Q54" s="217"/>
    </row>
    <row r="55" spans="1:17" x14ac:dyDescent="0.2">
      <c r="A55" s="217"/>
      <c r="B55" s="217"/>
      <c r="C55" s="217"/>
      <c r="D55" s="217"/>
      <c r="E55" s="217"/>
      <c r="F55" s="217"/>
      <c r="G55" s="217"/>
      <c r="H55" s="217"/>
      <c r="I55" s="217"/>
      <c r="J55" s="217"/>
      <c r="K55" s="217"/>
      <c r="L55" s="217"/>
      <c r="M55" s="217"/>
      <c r="N55" s="217"/>
      <c r="O55" s="217"/>
      <c r="P55" s="217"/>
      <c r="Q55" s="217"/>
    </row>
    <row r="56" spans="1:17" x14ac:dyDescent="0.2">
      <c r="A56" s="217"/>
      <c r="B56" s="217"/>
      <c r="C56" s="217"/>
      <c r="D56" s="217"/>
      <c r="E56" s="217"/>
      <c r="F56" s="217"/>
      <c r="G56" s="217"/>
      <c r="H56" s="217"/>
      <c r="I56" s="217"/>
      <c r="J56" s="217"/>
      <c r="K56" s="217"/>
      <c r="L56" s="217"/>
      <c r="M56" s="217"/>
      <c r="N56" s="217"/>
      <c r="O56" s="217"/>
      <c r="P56" s="217"/>
      <c r="Q56" s="217"/>
    </row>
    <row r="57" spans="1:17" x14ac:dyDescent="0.2">
      <c r="A57" s="217"/>
      <c r="B57" s="217"/>
      <c r="C57" s="217"/>
      <c r="D57" s="217"/>
      <c r="E57" s="217"/>
      <c r="F57" s="217"/>
      <c r="G57" s="217"/>
      <c r="H57" s="217"/>
      <c r="I57" s="217"/>
      <c r="J57" s="217"/>
      <c r="K57" s="217"/>
      <c r="L57" s="217"/>
      <c r="M57" s="217"/>
      <c r="N57" s="217"/>
      <c r="O57" s="217"/>
      <c r="P57" s="217"/>
      <c r="Q57" s="217"/>
    </row>
    <row r="58" spans="1:17" x14ac:dyDescent="0.2">
      <c r="A58" s="217"/>
      <c r="B58" s="217"/>
      <c r="C58" s="217"/>
      <c r="D58" s="217"/>
      <c r="E58" s="217"/>
      <c r="F58" s="217"/>
      <c r="G58" s="217"/>
      <c r="H58" s="217"/>
      <c r="I58" s="217"/>
      <c r="J58" s="217"/>
      <c r="K58" s="217"/>
      <c r="L58" s="217"/>
      <c r="M58" s="217"/>
      <c r="N58" s="217"/>
      <c r="O58" s="217"/>
      <c r="P58" s="217"/>
      <c r="Q58" s="217"/>
    </row>
    <row r="59" spans="1:17" x14ac:dyDescent="0.2">
      <c r="A59" s="217"/>
      <c r="B59" s="217"/>
      <c r="C59" s="217"/>
      <c r="D59" s="217"/>
      <c r="E59" s="217"/>
      <c r="F59" s="217"/>
      <c r="G59" s="217"/>
      <c r="H59" s="217"/>
      <c r="I59" s="217"/>
      <c r="J59" s="217"/>
      <c r="K59" s="217"/>
      <c r="L59" s="217"/>
      <c r="M59" s="217"/>
      <c r="N59" s="217"/>
      <c r="O59" s="217"/>
      <c r="P59" s="217"/>
      <c r="Q59" s="217"/>
    </row>
    <row r="60" spans="1:17" x14ac:dyDescent="0.2">
      <c r="A60" s="217"/>
      <c r="B60" s="217"/>
      <c r="C60" s="217"/>
      <c r="D60" s="217"/>
      <c r="E60" s="217"/>
      <c r="F60" s="217"/>
      <c r="G60" s="217"/>
      <c r="H60" s="217"/>
      <c r="I60" s="217"/>
      <c r="J60" s="217"/>
      <c r="K60" s="217"/>
      <c r="L60" s="217"/>
      <c r="M60" s="217"/>
      <c r="N60" s="217"/>
      <c r="O60" s="217"/>
      <c r="P60" s="217"/>
      <c r="Q60" s="217"/>
    </row>
    <row r="61" spans="1:17" s="124" customFormat="1" x14ac:dyDescent="0.2">
      <c r="A61" s="132"/>
      <c r="B61" s="132"/>
      <c r="C61" s="132"/>
      <c r="D61" s="132"/>
      <c r="E61" s="217"/>
      <c r="F61" s="217"/>
      <c r="G61" s="217"/>
      <c r="H61" s="217"/>
      <c r="I61" s="217"/>
      <c r="J61" s="217"/>
      <c r="K61" s="217"/>
      <c r="L61" s="217"/>
      <c r="M61" s="217"/>
      <c r="N61" s="217"/>
      <c r="O61" s="217"/>
      <c r="P61" s="217"/>
      <c r="Q61" s="217"/>
    </row>
    <row r="62" spans="1:17" s="124" customFormat="1" x14ac:dyDescent="0.2">
      <c r="A62" s="132" t="s">
        <v>15</v>
      </c>
      <c r="B62" s="133">
        <f>+K46</f>
        <v>11772020</v>
      </c>
      <c r="C62" s="134">
        <f t="shared" ref="C62:C68" si="5">+B62/$B$69</f>
        <v>0.1177202</v>
      </c>
      <c r="D62" s="132"/>
      <c r="E62" s="217"/>
      <c r="F62" s="217"/>
      <c r="G62" s="217"/>
      <c r="H62" s="217"/>
      <c r="I62" s="217"/>
      <c r="J62" s="217"/>
      <c r="K62" s="217"/>
      <c r="L62" s="217"/>
      <c r="M62" s="217"/>
      <c r="N62" s="217"/>
      <c r="O62" s="217"/>
      <c r="P62" s="217"/>
      <c r="Q62" s="217"/>
    </row>
    <row r="63" spans="1:17" s="124" customFormat="1" x14ac:dyDescent="0.2">
      <c r="A63" s="132" t="s">
        <v>16</v>
      </c>
      <c r="B63" s="133">
        <f>+K40-K46</f>
        <v>6327980</v>
      </c>
      <c r="C63" s="134">
        <f t="shared" si="5"/>
        <v>6.3279799999999997E-2</v>
      </c>
      <c r="D63" s="132"/>
      <c r="E63" s="217"/>
      <c r="F63" s="217"/>
      <c r="G63" s="217"/>
      <c r="H63" s="217"/>
      <c r="I63" s="217"/>
      <c r="J63" s="217"/>
      <c r="K63" s="217"/>
      <c r="L63" s="217"/>
      <c r="M63" s="217"/>
      <c r="N63" s="217"/>
      <c r="O63" s="217"/>
      <c r="P63" s="217"/>
      <c r="Q63" s="217"/>
    </row>
    <row r="64" spans="1:17" s="124" customFormat="1" x14ac:dyDescent="0.2">
      <c r="A64" s="132" t="s">
        <v>17</v>
      </c>
      <c r="B64" s="133">
        <f>+G46</f>
        <v>5055645</v>
      </c>
      <c r="C64" s="134">
        <f t="shared" si="5"/>
        <v>5.0556450000000003E-2</v>
      </c>
      <c r="D64" s="132"/>
      <c r="E64" s="217"/>
      <c r="F64" s="217"/>
      <c r="G64" s="217"/>
      <c r="H64" s="217"/>
      <c r="I64" s="217"/>
      <c r="J64" s="217"/>
      <c r="K64" s="217"/>
      <c r="L64" s="217"/>
      <c r="M64" s="217"/>
      <c r="N64" s="217"/>
      <c r="O64" s="217"/>
      <c r="P64" s="217"/>
      <c r="Q64" s="217"/>
    </row>
    <row r="65" spans="1:17" s="124" customFormat="1" x14ac:dyDescent="0.2">
      <c r="A65" s="132" t="s">
        <v>18</v>
      </c>
      <c r="B65" s="133">
        <f>+G40-G46</f>
        <v>1744355</v>
      </c>
      <c r="C65" s="134">
        <f t="shared" si="5"/>
        <v>1.7443549999999999E-2</v>
      </c>
      <c r="D65" s="132"/>
      <c r="E65" s="217"/>
      <c r="F65" s="217"/>
      <c r="G65" s="217"/>
      <c r="H65" s="217"/>
      <c r="I65" s="217"/>
      <c r="J65" s="217"/>
      <c r="K65" s="217"/>
      <c r="L65" s="217"/>
      <c r="M65" s="217"/>
      <c r="N65" s="217"/>
      <c r="O65" s="217"/>
      <c r="P65" s="217"/>
      <c r="Q65" s="217"/>
    </row>
    <row r="66" spans="1:17" s="124" customFormat="1" x14ac:dyDescent="0.2">
      <c r="A66" s="132" t="s">
        <v>97</v>
      </c>
      <c r="B66" s="133">
        <f>+C46</f>
        <v>585136</v>
      </c>
      <c r="C66" s="134">
        <f t="shared" si="5"/>
        <v>5.8513599999999999E-3</v>
      </c>
      <c r="D66" s="132"/>
      <c r="E66" s="217"/>
      <c r="F66" s="217"/>
      <c r="G66" s="217"/>
      <c r="H66" s="217"/>
      <c r="I66" s="217"/>
      <c r="J66" s="217"/>
      <c r="K66" s="217"/>
      <c r="L66" s="217"/>
      <c r="M66" s="217"/>
      <c r="N66" s="217"/>
      <c r="O66" s="217"/>
      <c r="P66" s="217"/>
      <c r="Q66" s="217"/>
    </row>
    <row r="67" spans="1:17" s="124" customFormat="1" x14ac:dyDescent="0.2">
      <c r="A67" s="132" t="s">
        <v>98</v>
      </c>
      <c r="B67" s="133">
        <f>+C40-C46</f>
        <v>914864</v>
      </c>
      <c r="C67" s="134">
        <f t="shared" si="5"/>
        <v>9.1486399999999996E-3</v>
      </c>
      <c r="D67" s="132"/>
      <c r="E67" s="217"/>
      <c r="F67" s="217"/>
      <c r="G67" s="217"/>
      <c r="H67" s="217"/>
      <c r="I67" s="217"/>
      <c r="J67" s="217"/>
      <c r="K67" s="217"/>
      <c r="L67" s="217"/>
      <c r="M67" s="217"/>
      <c r="N67" s="217"/>
      <c r="O67" s="217"/>
      <c r="P67" s="217"/>
      <c r="Q67" s="217"/>
    </row>
    <row r="68" spans="1:17" s="124" customFormat="1" x14ac:dyDescent="0.2">
      <c r="A68" s="132" t="s">
        <v>4</v>
      </c>
      <c r="B68" s="133">
        <f>100000000-B40</f>
        <v>73600000</v>
      </c>
      <c r="C68" s="134">
        <f t="shared" si="5"/>
        <v>0.73599999999999999</v>
      </c>
      <c r="D68" s="132"/>
      <c r="E68" s="217"/>
      <c r="F68" s="217"/>
      <c r="G68" s="217"/>
      <c r="H68" s="217"/>
      <c r="I68" s="217"/>
      <c r="J68" s="217"/>
      <c r="K68" s="217"/>
      <c r="L68" s="217"/>
      <c r="M68" s="217"/>
      <c r="N68" s="217"/>
      <c r="O68" s="217"/>
      <c r="P68" s="217"/>
      <c r="Q68" s="217"/>
    </row>
    <row r="69" spans="1:17" s="124" customFormat="1" x14ac:dyDescent="0.2">
      <c r="A69" s="132" t="s">
        <v>3</v>
      </c>
      <c r="B69" s="135">
        <f>SUM(B62:B68)</f>
        <v>100000000</v>
      </c>
      <c r="C69" s="132"/>
      <c r="D69" s="132"/>
      <c r="E69" s="217"/>
      <c r="F69" s="217"/>
      <c r="G69" s="217"/>
      <c r="H69" s="217"/>
      <c r="I69" s="217"/>
      <c r="J69" s="217"/>
      <c r="K69" s="217"/>
      <c r="L69" s="217"/>
      <c r="M69" s="217"/>
      <c r="N69" s="217"/>
      <c r="O69" s="217"/>
      <c r="P69" s="217"/>
      <c r="Q69" s="217"/>
    </row>
    <row r="70" spans="1:17" s="124" customFormat="1" x14ac:dyDescent="0.2">
      <c r="A70" s="132"/>
      <c r="B70" s="132"/>
      <c r="C70" s="132"/>
      <c r="D70" s="132"/>
      <c r="E70" s="217"/>
      <c r="F70" s="217"/>
      <c r="G70" s="217"/>
      <c r="H70" s="217"/>
      <c r="I70" s="217"/>
      <c r="J70" s="217"/>
      <c r="K70" s="217"/>
      <c r="L70" s="217"/>
      <c r="M70" s="217"/>
      <c r="N70" s="217"/>
      <c r="O70" s="217"/>
      <c r="P70" s="217"/>
      <c r="Q70" s="217"/>
    </row>
    <row r="71" spans="1:17" s="124" customFormat="1" x14ac:dyDescent="0.2">
      <c r="A71" s="132"/>
      <c r="B71" s="132"/>
      <c r="C71" s="132"/>
      <c r="D71" s="132"/>
      <c r="E71" s="217"/>
      <c r="F71" s="217"/>
      <c r="G71" s="217"/>
      <c r="H71" s="217"/>
      <c r="I71" s="217"/>
      <c r="J71" s="217"/>
      <c r="K71" s="217"/>
      <c r="L71" s="217"/>
      <c r="M71" s="217"/>
      <c r="N71" s="217"/>
      <c r="O71" s="217"/>
      <c r="P71" s="217"/>
      <c r="Q71" s="217"/>
    </row>
    <row r="72" spans="1:17" s="124" customFormat="1" x14ac:dyDescent="0.2">
      <c r="A72" s="132"/>
      <c r="B72" s="132"/>
      <c r="C72" s="132"/>
      <c r="D72" s="132"/>
      <c r="E72" s="217"/>
      <c r="F72" s="217"/>
      <c r="G72" s="217"/>
      <c r="H72" s="217"/>
      <c r="I72" s="217"/>
      <c r="J72" s="217"/>
      <c r="K72" s="217"/>
      <c r="L72" s="217"/>
      <c r="M72" s="217"/>
      <c r="N72" s="217"/>
      <c r="O72" s="217"/>
      <c r="P72" s="217"/>
      <c r="Q72" s="217"/>
    </row>
    <row r="73" spans="1:17" x14ac:dyDescent="0.2">
      <c r="A73" s="217"/>
      <c r="B73" s="217"/>
      <c r="C73" s="217"/>
      <c r="D73" s="217"/>
      <c r="E73" s="217"/>
      <c r="F73" s="217"/>
      <c r="G73" s="217"/>
      <c r="H73" s="217"/>
      <c r="I73" s="217"/>
      <c r="J73" s="217"/>
      <c r="K73" s="217"/>
      <c r="L73" s="217"/>
      <c r="M73" s="217"/>
      <c r="N73" s="217"/>
      <c r="O73" s="217"/>
      <c r="P73" s="217"/>
      <c r="Q73" s="217"/>
    </row>
    <row r="74" spans="1:17" x14ac:dyDescent="0.2">
      <c r="A74" s="217"/>
      <c r="B74" s="217"/>
      <c r="C74" s="217"/>
      <c r="D74" s="217"/>
      <c r="E74" s="217"/>
      <c r="F74" s="217"/>
      <c r="G74" s="217"/>
      <c r="H74" s="217"/>
      <c r="I74" s="217"/>
      <c r="J74" s="217"/>
      <c r="K74" s="217"/>
      <c r="L74" s="217"/>
      <c r="M74" s="217"/>
      <c r="N74" s="217"/>
      <c r="O74" s="217"/>
      <c r="P74" s="217"/>
      <c r="Q74" s="217"/>
    </row>
    <row r="75" spans="1:17" x14ac:dyDescent="0.2">
      <c r="A75" s="217"/>
      <c r="B75" s="217"/>
      <c r="C75" s="217"/>
      <c r="D75" s="217"/>
      <c r="E75" s="217"/>
      <c r="F75" s="217"/>
      <c r="G75" s="217"/>
      <c r="H75" s="217"/>
      <c r="I75" s="217"/>
      <c r="J75" s="217"/>
      <c r="K75" s="217"/>
      <c r="L75" s="217"/>
      <c r="M75" s="217"/>
      <c r="N75" s="217"/>
      <c r="O75" s="217"/>
      <c r="P75" s="217"/>
      <c r="Q75" s="217"/>
    </row>
    <row r="76" spans="1:17" x14ac:dyDescent="0.2">
      <c r="A76" s="217"/>
      <c r="B76" s="217"/>
      <c r="C76" s="217"/>
      <c r="D76" s="217"/>
      <c r="E76" s="217"/>
      <c r="F76" s="217"/>
      <c r="G76" s="217"/>
      <c r="H76" s="217"/>
      <c r="I76" s="217"/>
      <c r="J76" s="217"/>
      <c r="K76" s="217"/>
      <c r="L76" s="217"/>
      <c r="M76" s="217"/>
      <c r="N76" s="217"/>
      <c r="O76" s="217"/>
      <c r="P76" s="217"/>
      <c r="Q76" s="217"/>
    </row>
    <row r="77" spans="1:17" x14ac:dyDescent="0.2">
      <c r="A77" s="217"/>
      <c r="B77" s="217"/>
      <c r="C77" s="217"/>
      <c r="D77" s="217"/>
      <c r="E77" s="217"/>
      <c r="F77" s="217"/>
      <c r="G77" s="217"/>
      <c r="H77" s="217"/>
      <c r="I77" s="217"/>
      <c r="J77" s="217"/>
      <c r="K77" s="217"/>
      <c r="L77" s="217"/>
      <c r="M77" s="217"/>
      <c r="N77" s="217"/>
      <c r="O77" s="217"/>
      <c r="P77" s="217"/>
      <c r="Q77" s="217"/>
    </row>
    <row r="78" spans="1:17" x14ac:dyDescent="0.2">
      <c r="A78" s="217"/>
      <c r="B78" s="217"/>
      <c r="C78" s="217"/>
      <c r="D78" s="217"/>
      <c r="E78" s="217"/>
      <c r="F78" s="217"/>
      <c r="G78" s="217"/>
      <c r="H78" s="217"/>
      <c r="I78" s="217"/>
      <c r="J78" s="217"/>
      <c r="K78" s="217"/>
      <c r="L78" s="217"/>
      <c r="M78" s="217"/>
      <c r="N78" s="217"/>
      <c r="O78" s="217"/>
      <c r="P78" s="217"/>
      <c r="Q78" s="217"/>
    </row>
    <row r="79" spans="1:17" x14ac:dyDescent="0.2">
      <c r="A79" s="217"/>
      <c r="B79" s="217"/>
      <c r="C79" s="217"/>
      <c r="D79" s="217"/>
      <c r="E79" s="217"/>
      <c r="F79" s="217"/>
      <c r="G79" s="217"/>
      <c r="H79" s="217"/>
      <c r="I79" s="217"/>
      <c r="J79" s="217"/>
      <c r="K79" s="217"/>
      <c r="L79" s="217"/>
      <c r="M79" s="217"/>
      <c r="N79" s="217"/>
      <c r="O79" s="217"/>
      <c r="P79" s="217"/>
      <c r="Q79" s="217"/>
    </row>
    <row r="80" spans="1:17" x14ac:dyDescent="0.2">
      <c r="A80" s="217"/>
      <c r="B80" s="217"/>
      <c r="C80" s="217"/>
      <c r="D80" s="217"/>
      <c r="E80" s="217"/>
      <c r="F80" s="217"/>
      <c r="G80" s="217"/>
      <c r="H80" s="217"/>
      <c r="I80" s="217"/>
      <c r="J80" s="217"/>
      <c r="K80" s="217"/>
      <c r="L80" s="217"/>
      <c r="M80" s="217"/>
      <c r="N80" s="217"/>
      <c r="O80" s="217"/>
      <c r="P80" s="217"/>
      <c r="Q80" s="217"/>
    </row>
    <row r="81" spans="1:17" x14ac:dyDescent="0.2">
      <c r="A81" s="217"/>
      <c r="B81" s="217"/>
      <c r="C81" s="217"/>
      <c r="D81" s="217"/>
      <c r="E81" s="217"/>
      <c r="F81" s="217"/>
      <c r="G81" s="217"/>
      <c r="H81" s="217"/>
      <c r="I81" s="217"/>
      <c r="J81" s="217"/>
      <c r="K81" s="217"/>
      <c r="L81" s="217"/>
      <c r="M81" s="217"/>
      <c r="N81" s="217"/>
      <c r="O81" s="217"/>
      <c r="P81" s="217"/>
      <c r="Q81" s="217"/>
    </row>
    <row r="82" spans="1:17" x14ac:dyDescent="0.2">
      <c r="A82" s="217"/>
      <c r="B82" s="217"/>
      <c r="C82" s="217"/>
      <c r="D82" s="217"/>
      <c r="E82" s="217"/>
      <c r="F82" s="217"/>
      <c r="G82" s="217"/>
      <c r="H82" s="217"/>
      <c r="I82" s="217"/>
      <c r="J82" s="217"/>
      <c r="K82" s="217"/>
      <c r="L82" s="217"/>
      <c r="M82" s="217"/>
      <c r="N82" s="217"/>
      <c r="O82" s="217"/>
      <c r="P82" s="217"/>
      <c r="Q82" s="217"/>
    </row>
    <row r="83" spans="1:17" x14ac:dyDescent="0.2">
      <c r="A83" s="217"/>
      <c r="B83" s="217"/>
      <c r="C83" s="217"/>
      <c r="D83" s="217"/>
      <c r="E83" s="217"/>
      <c r="F83" s="217"/>
      <c r="G83" s="217"/>
      <c r="H83" s="217"/>
      <c r="I83" s="217"/>
      <c r="J83" s="217"/>
      <c r="K83" s="217"/>
      <c r="L83" s="217"/>
      <c r="M83" s="217"/>
      <c r="N83" s="217"/>
      <c r="O83" s="217"/>
      <c r="P83" s="217"/>
      <c r="Q83" s="217"/>
    </row>
    <row r="84" spans="1:17" x14ac:dyDescent="0.2">
      <c r="A84" s="217"/>
      <c r="B84" s="217"/>
      <c r="C84" s="217"/>
      <c r="D84" s="217"/>
      <c r="E84" s="217"/>
      <c r="F84" s="217"/>
      <c r="G84" s="217"/>
      <c r="H84" s="217"/>
      <c r="I84" s="217"/>
      <c r="J84" s="217"/>
      <c r="K84" s="217"/>
      <c r="L84" s="217"/>
      <c r="M84" s="217"/>
      <c r="N84" s="217"/>
      <c r="O84" s="217"/>
      <c r="P84" s="217"/>
      <c r="Q84" s="217"/>
    </row>
  </sheetData>
  <sheetProtection algorithmName="SHA-512" hashValue="bxToVB4mLxSqkgJGUT2MuPVpUrNSkJbGLUiLWEU/g4bfwYWzNsYQeFsX4b3tjHkxfCM4oZjSchjOaOa457rFBQ==" saltValue="aWuFqjYxmzpOD7lpyjlWvw=="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12"/>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2"/>
      <c r="B1" s="192"/>
      <c r="C1" s="192"/>
      <c r="D1" s="192"/>
      <c r="E1" s="192"/>
      <c r="F1" s="192"/>
      <c r="G1" s="192"/>
      <c r="H1" s="192"/>
      <c r="I1" s="192"/>
      <c r="J1" s="192"/>
      <c r="K1" s="192"/>
      <c r="L1" s="192"/>
      <c r="M1" s="205"/>
    </row>
    <row r="2" spans="1:13" ht="18" x14ac:dyDescent="0.25">
      <c r="A2" s="158" t="s">
        <v>105</v>
      </c>
      <c r="B2" s="192"/>
      <c r="C2" s="192"/>
      <c r="D2" s="192"/>
      <c r="E2" s="192"/>
      <c r="F2" s="192"/>
      <c r="G2" s="192"/>
      <c r="H2" s="192"/>
      <c r="I2" s="192"/>
      <c r="J2" s="192"/>
      <c r="K2" s="192"/>
      <c r="L2" s="192"/>
      <c r="M2" s="192"/>
    </row>
    <row r="3" spans="1:13" ht="14.25" x14ac:dyDescent="0.2">
      <c r="A3" s="159" t="s">
        <v>108</v>
      </c>
      <c r="B3" s="192"/>
      <c r="C3" s="192"/>
      <c r="D3" s="192"/>
      <c r="E3" s="192"/>
      <c r="F3" s="192"/>
      <c r="G3" s="192"/>
      <c r="H3" s="192"/>
      <c r="I3" s="192"/>
      <c r="J3" s="192"/>
      <c r="K3" s="192"/>
      <c r="L3" s="192"/>
      <c r="M3" s="192"/>
    </row>
    <row r="4" spans="1:13" ht="14.25" x14ac:dyDescent="0.2">
      <c r="A4" s="156"/>
      <c r="B4" s="192"/>
      <c r="C4" s="192"/>
      <c r="D4" s="192"/>
      <c r="E4" s="192"/>
      <c r="F4" s="192"/>
      <c r="G4" s="192"/>
      <c r="H4" s="192"/>
      <c r="I4" s="192"/>
      <c r="J4" s="192"/>
      <c r="K4" s="192"/>
      <c r="L4" s="192"/>
      <c r="M4" s="192"/>
    </row>
    <row r="5" spans="1:13" ht="14.25" x14ac:dyDescent="0.2">
      <c r="A5" s="156"/>
      <c r="B5" s="192"/>
      <c r="C5" s="192"/>
      <c r="D5" s="192"/>
      <c r="E5" s="192"/>
      <c r="F5" s="192"/>
      <c r="G5" s="192"/>
      <c r="H5" s="192"/>
      <c r="I5" s="192"/>
      <c r="J5" s="192"/>
      <c r="K5" s="192"/>
      <c r="L5" s="192"/>
      <c r="M5" s="192"/>
    </row>
    <row r="6" spans="1:13" ht="14.25" x14ac:dyDescent="0.2">
      <c r="A6" s="156"/>
      <c r="B6" s="192"/>
      <c r="C6" s="192"/>
      <c r="D6" s="192"/>
      <c r="E6" s="192"/>
      <c r="F6" s="192"/>
      <c r="G6" s="192"/>
      <c r="H6" s="192"/>
      <c r="I6" s="192"/>
      <c r="J6" s="192"/>
      <c r="K6" s="192"/>
      <c r="L6" s="192"/>
      <c r="M6" s="192"/>
    </row>
    <row r="7" spans="1:13" ht="14.25" x14ac:dyDescent="0.2">
      <c r="A7" s="156"/>
      <c r="B7" s="192"/>
      <c r="C7" s="192"/>
      <c r="D7" s="192"/>
      <c r="E7" s="192"/>
      <c r="F7" s="192"/>
      <c r="G7" s="192"/>
      <c r="H7" s="192"/>
      <c r="I7" s="192"/>
      <c r="J7" s="192"/>
      <c r="K7" s="192"/>
      <c r="L7" s="192"/>
      <c r="M7" s="192"/>
    </row>
    <row r="8" spans="1:13" x14ac:dyDescent="0.2">
      <c r="A8" s="160" t="s">
        <v>122</v>
      </c>
      <c r="B8" s="192"/>
      <c r="C8" s="192"/>
      <c r="D8" s="192"/>
      <c r="E8" s="192"/>
      <c r="F8" s="192"/>
      <c r="G8" s="192"/>
      <c r="H8" s="192"/>
      <c r="I8" s="192"/>
      <c r="J8" s="192"/>
      <c r="K8" s="192"/>
      <c r="L8" s="192"/>
      <c r="M8" s="192"/>
    </row>
    <row r="9" spans="1:13" x14ac:dyDescent="0.2">
      <c r="A9" s="192"/>
      <c r="B9" s="192"/>
      <c r="C9" s="192"/>
      <c r="D9" s="192"/>
      <c r="E9" s="192"/>
      <c r="F9" s="192"/>
      <c r="G9" s="192"/>
      <c r="H9" s="192"/>
      <c r="I9" s="192"/>
      <c r="J9" s="192"/>
      <c r="K9" s="192"/>
      <c r="L9" s="192"/>
      <c r="M9" s="192"/>
    </row>
    <row r="10" spans="1:13" x14ac:dyDescent="0.2">
      <c r="A10" s="192"/>
      <c r="B10" s="192"/>
      <c r="C10" s="192"/>
      <c r="D10" s="192"/>
      <c r="E10" s="192"/>
      <c r="F10" s="192"/>
      <c r="G10" s="192"/>
      <c r="H10" s="192"/>
      <c r="I10" s="192"/>
      <c r="J10" s="192"/>
      <c r="K10" s="192"/>
      <c r="L10" s="192"/>
      <c r="M10" s="192"/>
    </row>
    <row r="11" spans="1:13" ht="13.5" thickBot="1" x14ac:dyDescent="0.25">
      <c r="A11" s="193"/>
      <c r="B11" s="193"/>
      <c r="C11" s="193"/>
      <c r="D11" s="193"/>
      <c r="E11" s="193"/>
      <c r="F11" s="193"/>
      <c r="G11" s="193"/>
      <c r="H11" s="193"/>
      <c r="I11" s="193"/>
      <c r="J11" s="194"/>
      <c r="K11" s="193"/>
      <c r="L11" s="193"/>
      <c r="M11" s="193"/>
    </row>
    <row r="12" spans="1:13" ht="17.25" thickTop="1" thickBot="1" x14ac:dyDescent="0.3">
      <c r="B12" s="296" t="s">
        <v>22</v>
      </c>
      <c r="C12" s="297"/>
      <c r="D12" s="297"/>
      <c r="E12" s="297"/>
      <c r="F12" s="297"/>
      <c r="G12" s="297"/>
      <c r="H12" s="297"/>
      <c r="I12" s="297"/>
      <c r="J12" s="297"/>
      <c r="K12" s="297"/>
      <c r="L12" s="297"/>
      <c r="M12" s="298"/>
    </row>
    <row r="13" spans="1:13" s="45" customFormat="1" ht="15" customHeight="1" thickTop="1" thickBot="1" x14ac:dyDescent="0.25">
      <c r="B13" s="304" t="s">
        <v>1</v>
      </c>
      <c r="C13" s="304"/>
      <c r="D13" s="304"/>
      <c r="E13" s="304" t="s">
        <v>2</v>
      </c>
      <c r="F13" s="304"/>
      <c r="G13" s="304"/>
      <c r="H13" s="304" t="s">
        <v>86</v>
      </c>
      <c r="I13" s="304"/>
      <c r="J13" s="304"/>
      <c r="K13" s="300" t="s">
        <v>3</v>
      </c>
      <c r="L13" s="301"/>
      <c r="M13" s="302"/>
    </row>
    <row r="14" spans="1:13" s="7" customFormat="1" ht="26.25" customHeight="1" thickTop="1" thickBot="1" x14ac:dyDescent="0.25">
      <c r="A14" s="169" t="s">
        <v>0</v>
      </c>
      <c r="B14" s="168" t="s">
        <v>19</v>
      </c>
      <c r="C14" s="195" t="s">
        <v>20</v>
      </c>
      <c r="D14" s="196" t="s">
        <v>21</v>
      </c>
      <c r="E14" s="168" t="s">
        <v>19</v>
      </c>
      <c r="F14" s="195" t="s">
        <v>20</v>
      </c>
      <c r="G14" s="197" t="s">
        <v>21</v>
      </c>
      <c r="H14" s="168" t="s">
        <v>19</v>
      </c>
      <c r="I14" s="195" t="s">
        <v>20</v>
      </c>
      <c r="J14" s="197" t="s">
        <v>21</v>
      </c>
      <c r="K14" s="168" t="s">
        <v>19</v>
      </c>
      <c r="L14" s="195" t="s">
        <v>20</v>
      </c>
      <c r="M14" s="197" t="s">
        <v>21</v>
      </c>
    </row>
    <row r="15" spans="1:13" ht="13.5" thickTop="1" x14ac:dyDescent="0.2">
      <c r="A15" s="10">
        <v>38353</v>
      </c>
      <c r="B15" s="201"/>
      <c r="C15" s="19">
        <v>3000000</v>
      </c>
      <c r="D15" s="55">
        <v>2426063</v>
      </c>
      <c r="E15" s="201"/>
      <c r="F15" s="19">
        <v>1700000</v>
      </c>
      <c r="G15" s="32">
        <v>1212639</v>
      </c>
      <c r="H15" s="203"/>
      <c r="I15" s="19">
        <v>200000</v>
      </c>
      <c r="J15" s="60">
        <v>119857</v>
      </c>
      <c r="K15" s="201"/>
      <c r="L15" s="19">
        <f>+I15+F15+C15</f>
        <v>4900000</v>
      </c>
      <c r="M15" s="32">
        <f>+J15+G15+D15</f>
        <v>3758559</v>
      </c>
    </row>
    <row r="16" spans="1:13" x14ac:dyDescent="0.2">
      <c r="A16" s="8">
        <v>38384</v>
      </c>
      <c r="B16" s="202"/>
      <c r="C16" s="4">
        <v>3000000</v>
      </c>
      <c r="D16" s="30">
        <v>2519714</v>
      </c>
      <c r="E16" s="202"/>
      <c r="F16" s="4">
        <v>2000000</v>
      </c>
      <c r="G16" s="49">
        <v>1262780</v>
      </c>
      <c r="H16" s="204"/>
      <c r="I16" s="4">
        <v>200000</v>
      </c>
      <c r="J16" s="61">
        <v>131296</v>
      </c>
      <c r="K16" s="202"/>
      <c r="L16" s="19">
        <f>+I16+F16+C16</f>
        <v>5200000</v>
      </c>
      <c r="M16" s="32">
        <f>+J16+G16+D16</f>
        <v>3913790</v>
      </c>
    </row>
    <row r="17" spans="1:13" x14ac:dyDescent="0.2">
      <c r="A17" s="8">
        <v>38412</v>
      </c>
      <c r="B17" s="202"/>
      <c r="C17" s="4">
        <v>3300000</v>
      </c>
      <c r="D17" s="30">
        <v>2636053</v>
      </c>
      <c r="E17" s="202"/>
      <c r="F17" s="4">
        <v>2000000</v>
      </c>
      <c r="G17" s="49">
        <v>1330606</v>
      </c>
      <c r="H17" s="204"/>
      <c r="I17" s="4">
        <v>200000</v>
      </c>
      <c r="J17" s="61">
        <v>140640</v>
      </c>
      <c r="K17" s="202"/>
      <c r="L17" s="19">
        <f t="shared" ref="L17:L65" si="0">+I17+F17+C17</f>
        <v>5500000</v>
      </c>
      <c r="M17" s="32">
        <f t="shared" ref="M17:M65" si="1">+J17+G17+D17</f>
        <v>4107299</v>
      </c>
    </row>
    <row r="18" spans="1:13" x14ac:dyDescent="0.2">
      <c r="A18" s="8">
        <v>38443</v>
      </c>
      <c r="B18" s="202"/>
      <c r="C18" s="4">
        <v>3300000</v>
      </c>
      <c r="D18" s="30">
        <v>2818457</v>
      </c>
      <c r="E18" s="202"/>
      <c r="F18" s="4">
        <v>2500000</v>
      </c>
      <c r="G18" s="49">
        <v>1491393</v>
      </c>
      <c r="H18" s="204"/>
      <c r="I18" s="4">
        <v>400000</v>
      </c>
      <c r="J18" s="61">
        <v>146848</v>
      </c>
      <c r="K18" s="202"/>
      <c r="L18" s="19">
        <f t="shared" si="0"/>
        <v>6200000</v>
      </c>
      <c r="M18" s="32">
        <f t="shared" si="1"/>
        <v>4456698</v>
      </c>
    </row>
    <row r="19" spans="1:13" x14ac:dyDescent="0.2">
      <c r="A19" s="8">
        <v>38473</v>
      </c>
      <c r="B19" s="202"/>
      <c r="C19" s="4">
        <v>3800000</v>
      </c>
      <c r="D19" s="30">
        <v>2955895</v>
      </c>
      <c r="E19" s="202"/>
      <c r="F19" s="4">
        <v>2500000</v>
      </c>
      <c r="G19" s="49">
        <v>1615520</v>
      </c>
      <c r="H19" s="204"/>
      <c r="I19" s="4">
        <v>400000</v>
      </c>
      <c r="J19" s="61">
        <v>154721</v>
      </c>
      <c r="K19" s="202"/>
      <c r="L19" s="19">
        <f t="shared" si="0"/>
        <v>6700000</v>
      </c>
      <c r="M19" s="32">
        <f t="shared" si="1"/>
        <v>4726136</v>
      </c>
    </row>
    <row r="20" spans="1:13" x14ac:dyDescent="0.2">
      <c r="A20" s="8">
        <v>38504</v>
      </c>
      <c r="B20" s="202"/>
      <c r="C20" s="4">
        <v>4000000</v>
      </c>
      <c r="D20" s="30">
        <v>3065101</v>
      </c>
      <c r="E20" s="202"/>
      <c r="F20" s="4">
        <v>2500000</v>
      </c>
      <c r="G20" s="49">
        <v>1670374.3922999997</v>
      </c>
      <c r="H20" s="204"/>
      <c r="I20" s="4">
        <v>400000</v>
      </c>
      <c r="J20" s="61">
        <v>160734</v>
      </c>
      <c r="K20" s="202"/>
      <c r="L20" s="19">
        <f t="shared" si="0"/>
        <v>6900000</v>
      </c>
      <c r="M20" s="32">
        <f t="shared" si="1"/>
        <v>4896209.3922999995</v>
      </c>
    </row>
    <row r="21" spans="1:13" x14ac:dyDescent="0.2">
      <c r="A21" s="8">
        <v>38534</v>
      </c>
      <c r="B21" s="202"/>
      <c r="C21" s="4">
        <v>4500000</v>
      </c>
      <c r="D21" s="30">
        <v>3227860</v>
      </c>
      <c r="E21" s="202"/>
      <c r="F21" s="4">
        <v>2500000</v>
      </c>
      <c r="G21" s="49">
        <v>1685460</v>
      </c>
      <c r="H21" s="204"/>
      <c r="I21" s="4">
        <v>400000</v>
      </c>
      <c r="J21" s="61">
        <v>168593</v>
      </c>
      <c r="K21" s="202"/>
      <c r="L21" s="19">
        <f t="shared" si="0"/>
        <v>7400000</v>
      </c>
      <c r="M21" s="32">
        <f t="shared" si="1"/>
        <v>5081913</v>
      </c>
    </row>
    <row r="22" spans="1:13" x14ac:dyDescent="0.2">
      <c r="A22" s="8">
        <v>38565</v>
      </c>
      <c r="B22" s="202"/>
      <c r="C22" s="4">
        <v>4700000</v>
      </c>
      <c r="D22" s="30">
        <v>3398157</v>
      </c>
      <c r="E22" s="202"/>
      <c r="F22" s="4">
        <v>2500000</v>
      </c>
      <c r="G22" s="49">
        <v>1670666.7732999998</v>
      </c>
      <c r="H22" s="204"/>
      <c r="I22" s="4">
        <v>400000</v>
      </c>
      <c r="J22" s="61">
        <v>178154</v>
      </c>
      <c r="K22" s="202"/>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1">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99">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0">
        <f t="shared" si="2"/>
        <v>11222957</v>
      </c>
      <c r="L38" s="81">
        <f t="shared" si="0"/>
        <v>13100000</v>
      </c>
      <c r="M38" s="102">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1">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99">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0">
        <f t="shared" si="2"/>
        <v>14787863</v>
      </c>
      <c r="L62" s="81">
        <f t="shared" si="0"/>
        <v>17500000</v>
      </c>
      <c r="M62" s="102">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8">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8">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8">
        <v>475183</v>
      </c>
      <c r="I67" s="19">
        <v>1500000</v>
      </c>
      <c r="J67" s="63">
        <v>335725</v>
      </c>
      <c r="K67" s="47">
        <f t="shared" si="3"/>
        <v>15244258</v>
      </c>
      <c r="L67" s="19">
        <f t="shared" si="3"/>
        <v>18500000</v>
      </c>
      <c r="M67" s="32">
        <f t="shared" si="3"/>
        <v>12274935</v>
      </c>
      <c r="N67" s="2"/>
    </row>
    <row r="68" spans="1:14" x14ac:dyDescent="0.2">
      <c r="A68" s="13">
        <v>39965</v>
      </c>
      <c r="B68" s="108">
        <v>10811166</v>
      </c>
      <c r="C68" s="25">
        <v>12000000</v>
      </c>
      <c r="D68" s="57">
        <v>8692970</v>
      </c>
      <c r="E68" s="17">
        <v>4012512</v>
      </c>
      <c r="F68" s="25">
        <v>5000000</v>
      </c>
      <c r="G68" s="57">
        <v>3329956</v>
      </c>
      <c r="H68" s="109">
        <v>466224</v>
      </c>
      <c r="I68" s="25">
        <v>1500000</v>
      </c>
      <c r="J68" s="64">
        <v>347752</v>
      </c>
      <c r="K68" s="101">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8">
        <v>466897</v>
      </c>
      <c r="I69" s="4">
        <v>1500000</v>
      </c>
      <c r="J69" s="61">
        <v>353557</v>
      </c>
      <c r="K69" s="47">
        <f t="shared" si="4"/>
        <v>15941293</v>
      </c>
      <c r="L69" s="4">
        <f t="shared" si="4"/>
        <v>19600000</v>
      </c>
      <c r="M69" s="49">
        <f t="shared" si="4"/>
        <v>12496611</v>
      </c>
      <c r="N69" s="2"/>
    </row>
    <row r="70" spans="1:14" x14ac:dyDescent="0.2">
      <c r="A70" s="8">
        <v>40026</v>
      </c>
      <c r="B70" s="98">
        <v>10945241</v>
      </c>
      <c r="C70" s="4">
        <v>12500000</v>
      </c>
      <c r="D70" s="30">
        <v>8815709</v>
      </c>
      <c r="E70" s="16">
        <v>4099927</v>
      </c>
      <c r="F70" s="4">
        <v>5600000</v>
      </c>
      <c r="G70" s="30">
        <v>3466213</v>
      </c>
      <c r="H70" s="98">
        <v>474639</v>
      </c>
      <c r="I70" s="4">
        <v>1500000</v>
      </c>
      <c r="J70" s="61">
        <v>356327</v>
      </c>
      <c r="K70" s="47">
        <f t="shared" ref="K70:M71" si="5">+H70+E70+B70</f>
        <v>15519807</v>
      </c>
      <c r="L70" s="4">
        <f t="shared" si="5"/>
        <v>19600000</v>
      </c>
      <c r="M70" s="49">
        <f t="shared" si="5"/>
        <v>12638249</v>
      </c>
      <c r="N70" s="2"/>
    </row>
    <row r="71" spans="1:14" x14ac:dyDescent="0.2">
      <c r="A71" s="13">
        <v>40057</v>
      </c>
      <c r="B71" s="112">
        <v>11025750</v>
      </c>
      <c r="C71" s="54">
        <v>12500000</v>
      </c>
      <c r="D71" s="2">
        <v>8889565</v>
      </c>
      <c r="E71" s="18">
        <v>4193505</v>
      </c>
      <c r="F71" s="54">
        <v>5600000</v>
      </c>
      <c r="G71" s="2">
        <v>3532685</v>
      </c>
      <c r="H71" s="113">
        <v>474639</v>
      </c>
      <c r="I71" s="54">
        <v>1500000</v>
      </c>
      <c r="J71" s="114">
        <v>356327</v>
      </c>
      <c r="K71" s="47">
        <f t="shared" si="5"/>
        <v>15693894</v>
      </c>
      <c r="L71" s="4">
        <f t="shared" si="5"/>
        <v>19600000</v>
      </c>
      <c r="M71" s="49">
        <f t="shared" si="5"/>
        <v>12778577</v>
      </c>
      <c r="N71" s="2"/>
    </row>
    <row r="72" spans="1:14" x14ac:dyDescent="0.2">
      <c r="A72" s="13">
        <v>40087</v>
      </c>
      <c r="B72" s="108">
        <v>11204202</v>
      </c>
      <c r="C72" s="25">
        <v>12500000</v>
      </c>
      <c r="D72" s="57">
        <v>8979559</v>
      </c>
      <c r="E72" s="17">
        <v>4271253</v>
      </c>
      <c r="F72" s="25">
        <v>5600000</v>
      </c>
      <c r="G72" s="57">
        <v>3594896</v>
      </c>
      <c r="H72" s="109">
        <v>519334</v>
      </c>
      <c r="I72" s="25">
        <v>1500000</v>
      </c>
      <c r="J72" s="64">
        <v>356327</v>
      </c>
      <c r="K72" s="101">
        <f t="shared" ref="K72:M75" si="6">+H72+E72+B72</f>
        <v>15994789</v>
      </c>
      <c r="L72" s="25">
        <f t="shared" si="6"/>
        <v>19600000</v>
      </c>
      <c r="M72" s="50">
        <f t="shared" si="6"/>
        <v>12930782</v>
      </c>
      <c r="N72" s="2"/>
    </row>
    <row r="73" spans="1:14" x14ac:dyDescent="0.2">
      <c r="A73" s="13">
        <v>40118</v>
      </c>
      <c r="B73" s="108">
        <v>11319469</v>
      </c>
      <c r="C73" s="25">
        <v>12500000</v>
      </c>
      <c r="D73" s="57">
        <v>9085049</v>
      </c>
      <c r="E73" s="17">
        <v>4341104</v>
      </c>
      <c r="F73" s="25">
        <v>5600000</v>
      </c>
      <c r="G73" s="57">
        <v>3645994</v>
      </c>
      <c r="H73" s="109">
        <v>514688</v>
      </c>
      <c r="I73" s="25">
        <v>1500000</v>
      </c>
      <c r="J73" s="64">
        <v>356900</v>
      </c>
      <c r="K73" s="101">
        <f t="shared" si="6"/>
        <v>16175261</v>
      </c>
      <c r="L73" s="25">
        <f t="shared" si="6"/>
        <v>19600000</v>
      </c>
      <c r="M73" s="50">
        <f t="shared" si="6"/>
        <v>13087943</v>
      </c>
      <c r="N73" s="2"/>
    </row>
    <row r="74" spans="1:14" ht="13.5" thickBot="1" x14ac:dyDescent="0.25">
      <c r="A74" s="9">
        <v>40148</v>
      </c>
      <c r="B74" s="115">
        <v>11594047</v>
      </c>
      <c r="C74" s="21">
        <v>12500000</v>
      </c>
      <c r="D74" s="29">
        <v>9291268</v>
      </c>
      <c r="E74" s="48">
        <v>4511192</v>
      </c>
      <c r="F74" s="21">
        <v>5600000</v>
      </c>
      <c r="G74" s="29">
        <v>3806432</v>
      </c>
      <c r="H74" s="116">
        <v>524239</v>
      </c>
      <c r="I74" s="21">
        <v>1500000</v>
      </c>
      <c r="J74" s="62">
        <v>356900</v>
      </c>
      <c r="K74" s="100">
        <f t="shared" si="6"/>
        <v>16629478</v>
      </c>
      <c r="L74" s="21">
        <f t="shared" si="6"/>
        <v>19600000</v>
      </c>
      <c r="M74" s="52">
        <f t="shared" si="6"/>
        <v>13454600</v>
      </c>
      <c r="N74" s="2"/>
    </row>
    <row r="75" spans="1:14" ht="13.5" thickTop="1" x14ac:dyDescent="0.2">
      <c r="A75" s="14">
        <v>40179</v>
      </c>
      <c r="B75" s="117">
        <v>11673447</v>
      </c>
      <c r="C75" s="20">
        <v>12500000</v>
      </c>
      <c r="D75" s="58">
        <v>9413020</v>
      </c>
      <c r="E75" s="26">
        <v>4609196</v>
      </c>
      <c r="F75" s="20">
        <v>5600000</v>
      </c>
      <c r="G75" s="58">
        <v>3868567</v>
      </c>
      <c r="H75" s="118">
        <v>527472</v>
      </c>
      <c r="I75" s="20">
        <v>1500000</v>
      </c>
      <c r="J75" s="60">
        <v>357344</v>
      </c>
      <c r="K75" s="99">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8">
        <v>527472</v>
      </c>
      <c r="I76" s="4">
        <v>1500000</v>
      </c>
      <c r="J76" s="61">
        <v>357344</v>
      </c>
      <c r="K76" s="47">
        <f t="shared" ref="K76:M80" si="7">+H76+E76+B76</f>
        <v>16964030</v>
      </c>
      <c r="L76" s="4">
        <f t="shared" si="7"/>
        <v>19600000</v>
      </c>
      <c r="M76" s="49">
        <f t="shared" si="7"/>
        <v>13776333</v>
      </c>
      <c r="N76" s="2"/>
    </row>
    <row r="77" spans="1:14" x14ac:dyDescent="0.2">
      <c r="A77" s="13">
        <v>40238</v>
      </c>
      <c r="B77" s="112">
        <v>11993645</v>
      </c>
      <c r="C77" s="54">
        <v>12500000</v>
      </c>
      <c r="D77" s="2">
        <v>9628485</v>
      </c>
      <c r="E77" s="18">
        <v>4709078</v>
      </c>
      <c r="F77" s="54">
        <v>5600000</v>
      </c>
      <c r="G77" s="2">
        <v>3935607</v>
      </c>
      <c r="H77" s="113">
        <v>527472</v>
      </c>
      <c r="I77" s="54">
        <v>1500000</v>
      </c>
      <c r="J77" s="114">
        <v>357344</v>
      </c>
      <c r="K77" s="122">
        <f t="shared" si="7"/>
        <v>17230195</v>
      </c>
      <c r="L77" s="54">
        <f t="shared" si="7"/>
        <v>19600000</v>
      </c>
      <c r="M77" s="53">
        <f t="shared" si="7"/>
        <v>13921436</v>
      </c>
      <c r="N77" s="2"/>
    </row>
    <row r="78" spans="1:14" x14ac:dyDescent="0.2">
      <c r="A78" s="13">
        <v>40269</v>
      </c>
      <c r="B78" s="108">
        <v>12082401</v>
      </c>
      <c r="C78" s="25">
        <v>12500000</v>
      </c>
      <c r="D78" s="57">
        <v>9719643</v>
      </c>
      <c r="E78" s="17">
        <v>4882235</v>
      </c>
      <c r="F78" s="25">
        <v>5600000</v>
      </c>
      <c r="G78" s="57">
        <v>3984043</v>
      </c>
      <c r="H78" s="109">
        <v>543921</v>
      </c>
      <c r="I78" s="25">
        <v>1500000</v>
      </c>
      <c r="J78" s="64">
        <v>355675</v>
      </c>
      <c r="K78" s="101">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8">
        <v>547318</v>
      </c>
      <c r="I79" s="4">
        <v>1500000</v>
      </c>
      <c r="J79" s="61">
        <v>327319</v>
      </c>
      <c r="K79" s="47">
        <f t="shared" si="7"/>
        <v>17674161</v>
      </c>
      <c r="L79" s="4">
        <f t="shared" si="7"/>
        <v>19600000</v>
      </c>
      <c r="M79" s="49">
        <f t="shared" si="7"/>
        <v>14180956</v>
      </c>
      <c r="N79" s="2"/>
    </row>
    <row r="80" spans="1:14" x14ac:dyDescent="0.2">
      <c r="A80" s="10">
        <v>40330</v>
      </c>
      <c r="B80" s="125">
        <v>12312886</v>
      </c>
      <c r="C80" s="19">
        <v>12500000</v>
      </c>
      <c r="D80" s="55">
        <v>9905599</v>
      </c>
      <c r="E80" s="31">
        <v>4894690</v>
      </c>
      <c r="F80" s="19">
        <v>5600000</v>
      </c>
      <c r="G80" s="55">
        <v>4069975</v>
      </c>
      <c r="H80" s="126">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8">
        <v>582135</v>
      </c>
      <c r="I81" s="4">
        <v>1500000</v>
      </c>
      <c r="J81" s="61">
        <v>317884</v>
      </c>
      <c r="K81" s="47">
        <f t="shared" si="8"/>
        <v>18001578</v>
      </c>
      <c r="L81" s="4">
        <f t="shared" si="8"/>
        <v>19600000</v>
      </c>
      <c r="M81" s="49">
        <f t="shared" ref="M81:M85" si="9">+J81+G81+D81</f>
        <v>14408060</v>
      </c>
      <c r="N81" s="2"/>
    </row>
    <row r="82" spans="1:14" x14ac:dyDescent="0.2">
      <c r="A82" s="15">
        <v>40391</v>
      </c>
      <c r="B82" s="112">
        <v>12471842</v>
      </c>
      <c r="C82" s="54">
        <v>12500000</v>
      </c>
      <c r="D82" s="2">
        <v>10100770</v>
      </c>
      <c r="E82" s="18">
        <v>4971399</v>
      </c>
      <c r="F82" s="54">
        <v>5600000</v>
      </c>
      <c r="G82" s="2">
        <v>4108651</v>
      </c>
      <c r="H82" s="113">
        <v>571080</v>
      </c>
      <c r="I82" s="54">
        <v>1500000</v>
      </c>
      <c r="J82" s="114">
        <v>320415</v>
      </c>
      <c r="K82" s="122">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8">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8">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8">
        <v>610634</v>
      </c>
      <c r="I85" s="4">
        <v>1500000</v>
      </c>
      <c r="J85" s="61">
        <v>320319</v>
      </c>
      <c r="K85" s="47">
        <f t="shared" si="10"/>
        <v>18088549</v>
      </c>
      <c r="L85" s="4">
        <f t="shared" si="10"/>
        <v>19700000</v>
      </c>
      <c r="M85" s="49">
        <f t="shared" si="9"/>
        <v>14891181</v>
      </c>
      <c r="N85" s="2"/>
    </row>
    <row r="86" spans="1:14" ht="13.5" thickBot="1" x14ac:dyDescent="0.25">
      <c r="A86" s="9">
        <v>40513</v>
      </c>
      <c r="B86" s="115">
        <v>12597846</v>
      </c>
      <c r="C86" s="21">
        <v>12600000</v>
      </c>
      <c r="D86" s="29">
        <v>10470502</v>
      </c>
      <c r="E86" s="48">
        <v>5131361</v>
      </c>
      <c r="F86" s="21">
        <v>5600000</v>
      </c>
      <c r="G86" s="29">
        <v>4314599</v>
      </c>
      <c r="H86" s="116">
        <v>536886</v>
      </c>
      <c r="I86" s="21">
        <v>1500000</v>
      </c>
      <c r="J86" s="62">
        <v>333730</v>
      </c>
      <c r="K86" s="100">
        <f t="shared" si="10"/>
        <v>18266093</v>
      </c>
      <c r="L86" s="21">
        <f t="shared" si="10"/>
        <v>19700000</v>
      </c>
      <c r="M86" s="52">
        <f>+J86+G86+D86</f>
        <v>15118831</v>
      </c>
      <c r="N86" s="2"/>
    </row>
    <row r="87" spans="1:14" ht="13.5" thickTop="1" x14ac:dyDescent="0.2">
      <c r="A87" s="13">
        <v>40544</v>
      </c>
      <c r="B87" s="108">
        <v>12549323</v>
      </c>
      <c r="C87" s="25">
        <v>12600000</v>
      </c>
      <c r="D87" s="57">
        <v>10542836</v>
      </c>
      <c r="E87" s="17">
        <v>5203789</v>
      </c>
      <c r="F87" s="25">
        <v>6000000</v>
      </c>
      <c r="G87" s="57">
        <v>4395998</v>
      </c>
      <c r="H87" s="109">
        <v>501961</v>
      </c>
      <c r="I87" s="25">
        <v>1500000</v>
      </c>
      <c r="J87" s="64">
        <v>340203</v>
      </c>
      <c r="K87" s="101">
        <f t="shared" si="10"/>
        <v>18255073</v>
      </c>
      <c r="L87" s="25">
        <f t="shared" si="10"/>
        <v>20100000</v>
      </c>
      <c r="M87" s="50">
        <f>+J87+G87+D87</f>
        <v>15279037</v>
      </c>
      <c r="N87" s="2"/>
    </row>
    <row r="88" spans="1:14" x14ac:dyDescent="0.2">
      <c r="A88" s="13">
        <v>40575</v>
      </c>
      <c r="B88" s="108">
        <v>12597680</v>
      </c>
      <c r="C88" s="25">
        <v>13000000</v>
      </c>
      <c r="D88" s="57">
        <v>10615546</v>
      </c>
      <c r="E88" s="17">
        <v>5181341</v>
      </c>
      <c r="F88" s="25">
        <v>6000000</v>
      </c>
      <c r="G88" s="57">
        <v>4457956</v>
      </c>
      <c r="H88" s="109">
        <v>515020</v>
      </c>
      <c r="I88" s="25">
        <v>1500000</v>
      </c>
      <c r="J88" s="64">
        <v>341177</v>
      </c>
      <c r="K88" s="101">
        <f t="shared" ref="K88:L89" si="11">+H88+E88+B88</f>
        <v>18294041</v>
      </c>
      <c r="L88" s="25">
        <f t="shared" si="11"/>
        <v>20500000</v>
      </c>
      <c r="M88" s="50">
        <f t="shared" ref="M88:M124" si="12">+J88+G88+D88</f>
        <v>15414679</v>
      </c>
      <c r="N88" s="2"/>
    </row>
    <row r="89" spans="1:14" x14ac:dyDescent="0.2">
      <c r="A89" s="13">
        <v>40603</v>
      </c>
      <c r="B89" s="108">
        <v>12544247</v>
      </c>
      <c r="C89" s="25">
        <v>13500000</v>
      </c>
      <c r="D89" s="57">
        <v>10706611</v>
      </c>
      <c r="E89" s="17">
        <v>5186337</v>
      </c>
      <c r="F89" s="25">
        <v>6000000</v>
      </c>
      <c r="G89" s="57">
        <v>4468931</v>
      </c>
      <c r="H89" s="109">
        <v>641380</v>
      </c>
      <c r="I89" s="25">
        <v>1500000</v>
      </c>
      <c r="J89" s="64">
        <v>331798</v>
      </c>
      <c r="K89" s="101">
        <f t="shared" si="11"/>
        <v>18371964</v>
      </c>
      <c r="L89" s="25">
        <f t="shared" si="11"/>
        <v>21000000</v>
      </c>
      <c r="M89" s="50">
        <f t="shared" si="12"/>
        <v>15507340</v>
      </c>
      <c r="N89" s="2"/>
    </row>
    <row r="90" spans="1:14" x14ac:dyDescent="0.2">
      <c r="A90" s="13">
        <v>40634</v>
      </c>
      <c r="B90" s="108">
        <v>12882866</v>
      </c>
      <c r="C90" s="25">
        <v>13500000</v>
      </c>
      <c r="D90" s="57">
        <v>10787725</v>
      </c>
      <c r="E90" s="17">
        <v>5212398</v>
      </c>
      <c r="F90" s="25">
        <v>6000000</v>
      </c>
      <c r="G90" s="57">
        <v>4436954</v>
      </c>
      <c r="H90" s="109">
        <v>461112</v>
      </c>
      <c r="I90" s="25">
        <v>1500000</v>
      </c>
      <c r="J90" s="64">
        <v>328641</v>
      </c>
      <c r="K90" s="101">
        <f t="shared" ref="K90:K106" si="13">+H90+E90+B90</f>
        <v>18556376</v>
      </c>
      <c r="L90" s="25">
        <f t="shared" ref="L90:L106" si="14">+I90+F90+C90</f>
        <v>21000000</v>
      </c>
      <c r="M90" s="50">
        <f t="shared" si="12"/>
        <v>15553320</v>
      </c>
      <c r="N90" s="2"/>
    </row>
    <row r="91" spans="1:14" x14ac:dyDescent="0.2">
      <c r="A91" s="13">
        <v>40664</v>
      </c>
      <c r="B91" s="108">
        <v>12994809</v>
      </c>
      <c r="C91" s="25">
        <v>13500000</v>
      </c>
      <c r="D91" s="57">
        <v>10859278</v>
      </c>
      <c r="E91" s="17">
        <v>5250682</v>
      </c>
      <c r="F91" s="25">
        <v>6000000</v>
      </c>
      <c r="G91" s="57">
        <v>4476084</v>
      </c>
      <c r="H91" s="109">
        <v>474522</v>
      </c>
      <c r="I91" s="25">
        <v>1500000</v>
      </c>
      <c r="J91" s="64">
        <v>335329</v>
      </c>
      <c r="K91" s="101">
        <f t="shared" si="13"/>
        <v>18720013</v>
      </c>
      <c r="L91" s="25">
        <f t="shared" si="14"/>
        <v>21000000</v>
      </c>
      <c r="M91" s="50">
        <f t="shared" si="12"/>
        <v>15670691</v>
      </c>
      <c r="N91" s="2"/>
    </row>
    <row r="92" spans="1:14" x14ac:dyDescent="0.2">
      <c r="A92" s="13">
        <v>40695</v>
      </c>
      <c r="B92" s="108">
        <v>13215778</v>
      </c>
      <c r="C92" s="25">
        <v>13500000</v>
      </c>
      <c r="D92" s="57">
        <v>10905038</v>
      </c>
      <c r="E92" s="17">
        <v>5250070</v>
      </c>
      <c r="F92" s="25">
        <v>6000000</v>
      </c>
      <c r="G92" s="57">
        <v>4513966</v>
      </c>
      <c r="H92" s="109">
        <v>626650</v>
      </c>
      <c r="I92" s="25">
        <v>1500000</v>
      </c>
      <c r="J92" s="64">
        <v>329724</v>
      </c>
      <c r="K92" s="101">
        <f t="shared" si="13"/>
        <v>19092498</v>
      </c>
      <c r="L92" s="25">
        <f t="shared" si="14"/>
        <v>21000000</v>
      </c>
      <c r="M92" s="50">
        <f t="shared" si="12"/>
        <v>15748728</v>
      </c>
      <c r="N92" s="2"/>
    </row>
    <row r="93" spans="1:14" x14ac:dyDescent="0.2">
      <c r="A93" s="13">
        <v>40725</v>
      </c>
      <c r="B93" s="108">
        <v>13315673</v>
      </c>
      <c r="C93" s="25">
        <v>13500000</v>
      </c>
      <c r="D93" s="57">
        <v>10956931</v>
      </c>
      <c r="E93" s="17">
        <v>5329366</v>
      </c>
      <c r="F93" s="25">
        <v>6000000</v>
      </c>
      <c r="G93" s="57">
        <v>4505567</v>
      </c>
      <c r="H93" s="109">
        <v>472493</v>
      </c>
      <c r="I93" s="25">
        <v>1500000</v>
      </c>
      <c r="J93" s="64">
        <v>332504</v>
      </c>
      <c r="K93" s="101">
        <f t="shared" si="13"/>
        <v>19117532</v>
      </c>
      <c r="L93" s="25">
        <f t="shared" si="14"/>
        <v>21000000</v>
      </c>
      <c r="M93" s="50">
        <f t="shared" si="12"/>
        <v>15795002</v>
      </c>
      <c r="N93" s="5"/>
    </row>
    <row r="94" spans="1:14" x14ac:dyDescent="0.2">
      <c r="A94" s="13">
        <v>40756</v>
      </c>
      <c r="B94" s="108">
        <v>12223263</v>
      </c>
      <c r="C94" s="25">
        <v>13500000</v>
      </c>
      <c r="D94" s="57">
        <v>11006651</v>
      </c>
      <c r="E94" s="17">
        <v>5388166</v>
      </c>
      <c r="F94" s="25">
        <v>6000000</v>
      </c>
      <c r="G94" s="57">
        <v>4519585</v>
      </c>
      <c r="H94" s="109">
        <v>463740</v>
      </c>
      <c r="I94" s="25">
        <v>1500000</v>
      </c>
      <c r="J94" s="64">
        <v>318474</v>
      </c>
      <c r="K94" s="101">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8">
        <v>458017</v>
      </c>
      <c r="I95" s="4">
        <v>1500000</v>
      </c>
      <c r="J95" s="61">
        <v>309419</v>
      </c>
      <c r="K95" s="47">
        <f t="shared" si="13"/>
        <v>18150028</v>
      </c>
      <c r="L95" s="4">
        <f t="shared" si="14"/>
        <v>22000000</v>
      </c>
      <c r="M95" s="49">
        <f t="shared" si="12"/>
        <v>15868012</v>
      </c>
      <c r="N95" s="2"/>
    </row>
    <row r="96" spans="1:14" x14ac:dyDescent="0.2">
      <c r="A96" s="13">
        <v>40817</v>
      </c>
      <c r="B96" s="108">
        <v>12261122</v>
      </c>
      <c r="C96" s="25">
        <v>14500000</v>
      </c>
      <c r="D96" s="57">
        <v>11100717</v>
      </c>
      <c r="E96" s="17">
        <v>5500859</v>
      </c>
      <c r="F96" s="25">
        <v>6000000</v>
      </c>
      <c r="G96" s="57">
        <v>4485371</v>
      </c>
      <c r="H96" s="109">
        <v>463144</v>
      </c>
      <c r="I96" s="25">
        <v>1500000</v>
      </c>
      <c r="J96" s="64">
        <v>311342</v>
      </c>
      <c r="K96" s="101">
        <f t="shared" si="13"/>
        <v>18225125</v>
      </c>
      <c r="L96" s="25">
        <f t="shared" si="14"/>
        <v>22000000</v>
      </c>
      <c r="M96" s="50">
        <f t="shared" si="12"/>
        <v>15897430</v>
      </c>
      <c r="N96" s="2"/>
    </row>
    <row r="97" spans="1:14" x14ac:dyDescent="0.2">
      <c r="A97" s="13">
        <v>40848</v>
      </c>
      <c r="B97" s="108">
        <v>12351770</v>
      </c>
      <c r="C97" s="25">
        <v>14500000</v>
      </c>
      <c r="D97" s="57">
        <v>11128914</v>
      </c>
      <c r="E97" s="17">
        <v>5549218</v>
      </c>
      <c r="F97" s="25">
        <v>6000000</v>
      </c>
      <c r="G97" s="57">
        <v>4464454</v>
      </c>
      <c r="H97" s="109">
        <v>451434</v>
      </c>
      <c r="I97" s="25">
        <v>1500000</v>
      </c>
      <c r="J97" s="64">
        <v>285038</v>
      </c>
      <c r="K97" s="101">
        <f t="shared" si="13"/>
        <v>18352422</v>
      </c>
      <c r="L97" s="25">
        <f t="shared" si="14"/>
        <v>22000000</v>
      </c>
      <c r="M97" s="50">
        <f t="shared" si="12"/>
        <v>15878406</v>
      </c>
      <c r="N97" s="2"/>
    </row>
    <row r="98" spans="1:14" ht="13.5" thickBot="1" x14ac:dyDescent="0.25">
      <c r="A98" s="9">
        <v>40878</v>
      </c>
      <c r="B98" s="115">
        <v>12231411</v>
      </c>
      <c r="C98" s="21">
        <v>14500000</v>
      </c>
      <c r="D98" s="29">
        <v>11057316</v>
      </c>
      <c r="E98" s="48">
        <v>5557758</v>
      </c>
      <c r="F98" s="21">
        <v>6000000</v>
      </c>
      <c r="G98" s="29">
        <v>4513874</v>
      </c>
      <c r="H98" s="116">
        <v>477655</v>
      </c>
      <c r="I98" s="21">
        <v>1500000</v>
      </c>
      <c r="J98" s="62">
        <v>303368</v>
      </c>
      <c r="K98" s="100">
        <f t="shared" si="13"/>
        <v>18266824</v>
      </c>
      <c r="L98" s="21">
        <f t="shared" si="14"/>
        <v>22000000</v>
      </c>
      <c r="M98" s="52">
        <f t="shared" si="12"/>
        <v>15874558</v>
      </c>
      <c r="N98" s="2"/>
    </row>
    <row r="99" spans="1:14" ht="13.5" thickTop="1" x14ac:dyDescent="0.2">
      <c r="A99" s="13">
        <v>40909</v>
      </c>
      <c r="B99" s="108">
        <v>12229078</v>
      </c>
      <c r="C99" s="25">
        <v>15500000</v>
      </c>
      <c r="D99" s="57">
        <v>11085968</v>
      </c>
      <c r="E99" s="17">
        <v>5568436</v>
      </c>
      <c r="F99" s="25">
        <v>6000000</v>
      </c>
      <c r="G99" s="57">
        <v>4558396</v>
      </c>
      <c r="H99" s="109">
        <v>792544</v>
      </c>
      <c r="I99" s="25">
        <v>1500000</v>
      </c>
      <c r="J99" s="64">
        <v>321688</v>
      </c>
      <c r="K99" s="101">
        <f t="shared" si="13"/>
        <v>18590058</v>
      </c>
      <c r="L99" s="25">
        <f t="shared" si="14"/>
        <v>23000000</v>
      </c>
      <c r="M99" s="50">
        <f t="shared" si="12"/>
        <v>15966052</v>
      </c>
      <c r="N99" s="2"/>
    </row>
    <row r="100" spans="1:14" x14ac:dyDescent="0.2">
      <c r="A100" s="13">
        <v>40940</v>
      </c>
      <c r="B100" s="108">
        <v>13247974</v>
      </c>
      <c r="C100" s="25">
        <v>15500000</v>
      </c>
      <c r="D100" s="57">
        <v>11116364</v>
      </c>
      <c r="E100" s="17">
        <v>5648271</v>
      </c>
      <c r="F100" s="25">
        <v>6000000</v>
      </c>
      <c r="G100" s="57">
        <v>4616860</v>
      </c>
      <c r="H100" s="109">
        <v>809933</v>
      </c>
      <c r="I100" s="25">
        <v>1500000</v>
      </c>
      <c r="J100" s="64">
        <v>338463</v>
      </c>
      <c r="K100" s="101">
        <f t="shared" si="13"/>
        <v>19706178</v>
      </c>
      <c r="L100" s="25">
        <f t="shared" si="14"/>
        <v>23000000</v>
      </c>
      <c r="M100" s="50">
        <f t="shared" si="12"/>
        <v>16071687</v>
      </c>
      <c r="N100" s="2"/>
    </row>
    <row r="101" spans="1:14" x14ac:dyDescent="0.2">
      <c r="A101" s="13">
        <v>40969</v>
      </c>
      <c r="B101" s="108">
        <v>12372570</v>
      </c>
      <c r="C101" s="25">
        <v>15500000</v>
      </c>
      <c r="D101" s="57">
        <v>11148559</v>
      </c>
      <c r="E101" s="17">
        <v>5143910</v>
      </c>
      <c r="F101" s="25">
        <v>6000000</v>
      </c>
      <c r="G101" s="57">
        <v>4668221</v>
      </c>
      <c r="H101" s="109">
        <v>811128</v>
      </c>
      <c r="I101" s="25">
        <v>1500000</v>
      </c>
      <c r="J101" s="64">
        <v>329378</v>
      </c>
      <c r="K101" s="101">
        <f t="shared" si="13"/>
        <v>18327608</v>
      </c>
      <c r="L101" s="25">
        <f t="shared" si="14"/>
        <v>23000000</v>
      </c>
      <c r="M101" s="50">
        <f t="shared" si="12"/>
        <v>16146158</v>
      </c>
      <c r="N101" s="2"/>
    </row>
    <row r="102" spans="1:14" x14ac:dyDescent="0.2">
      <c r="A102" s="13">
        <v>41000</v>
      </c>
      <c r="B102" s="108">
        <v>12409485</v>
      </c>
      <c r="C102" s="25">
        <v>15500000</v>
      </c>
      <c r="D102" s="57">
        <v>11190152</v>
      </c>
      <c r="E102" s="17">
        <v>5156952</v>
      </c>
      <c r="F102" s="25">
        <v>6000000</v>
      </c>
      <c r="G102" s="57">
        <v>4685518</v>
      </c>
      <c r="H102" s="109">
        <v>551484</v>
      </c>
      <c r="I102" s="25">
        <v>1500000</v>
      </c>
      <c r="J102" s="64">
        <v>356836</v>
      </c>
      <c r="K102" s="101">
        <f t="shared" si="13"/>
        <v>18117921</v>
      </c>
      <c r="L102" s="25">
        <f t="shared" si="14"/>
        <v>23000000</v>
      </c>
      <c r="M102" s="50">
        <f t="shared" si="12"/>
        <v>16232506</v>
      </c>
      <c r="N102" s="2"/>
    </row>
    <row r="103" spans="1:14" x14ac:dyDescent="0.2">
      <c r="A103" s="13">
        <v>41030</v>
      </c>
      <c r="B103" s="108">
        <v>12465641</v>
      </c>
      <c r="C103" s="25">
        <v>15500000</v>
      </c>
      <c r="D103" s="57">
        <v>11245278</v>
      </c>
      <c r="E103" s="17">
        <v>5277652</v>
      </c>
      <c r="F103" s="25">
        <v>6000000</v>
      </c>
      <c r="G103" s="57">
        <v>4738277</v>
      </c>
      <c r="H103" s="109">
        <v>831050</v>
      </c>
      <c r="I103" s="25">
        <v>1500000</v>
      </c>
      <c r="J103" s="64">
        <v>359133</v>
      </c>
      <c r="K103" s="101">
        <f t="shared" si="13"/>
        <v>18574343</v>
      </c>
      <c r="L103" s="25">
        <f t="shared" si="14"/>
        <v>23000000</v>
      </c>
      <c r="M103" s="50">
        <f t="shared" si="12"/>
        <v>16342688</v>
      </c>
      <c r="N103" s="2"/>
    </row>
    <row r="104" spans="1:14" x14ac:dyDescent="0.2">
      <c r="A104" s="13">
        <v>41061</v>
      </c>
      <c r="B104" s="108">
        <v>12501845</v>
      </c>
      <c r="C104" s="25">
        <v>16100000</v>
      </c>
      <c r="D104" s="57">
        <v>11293134</v>
      </c>
      <c r="E104" s="17">
        <v>5769301</v>
      </c>
      <c r="F104" s="25">
        <v>6400000</v>
      </c>
      <c r="G104" s="57">
        <v>4750412</v>
      </c>
      <c r="H104" s="109">
        <v>795373</v>
      </c>
      <c r="I104" s="25">
        <v>1500000</v>
      </c>
      <c r="J104" s="64">
        <v>349669</v>
      </c>
      <c r="K104" s="101">
        <f t="shared" si="13"/>
        <v>19066519</v>
      </c>
      <c r="L104" s="25">
        <f t="shared" si="14"/>
        <v>24000000</v>
      </c>
      <c r="M104" s="50">
        <f t="shared" si="12"/>
        <v>16393215</v>
      </c>
      <c r="N104" s="2"/>
    </row>
    <row r="105" spans="1:14" x14ac:dyDescent="0.2">
      <c r="A105" s="13">
        <v>41091</v>
      </c>
      <c r="B105" s="108">
        <v>12572144</v>
      </c>
      <c r="C105" s="25">
        <v>16100000</v>
      </c>
      <c r="D105" s="57">
        <v>11353323</v>
      </c>
      <c r="E105" s="17">
        <v>6006114</v>
      </c>
      <c r="F105" s="25">
        <v>6400000</v>
      </c>
      <c r="G105" s="57">
        <v>4731263</v>
      </c>
      <c r="H105" s="109">
        <v>857729</v>
      </c>
      <c r="I105" s="25">
        <v>1500000</v>
      </c>
      <c r="J105" s="64">
        <v>348002</v>
      </c>
      <c r="K105" s="101">
        <f t="shared" si="13"/>
        <v>19435987</v>
      </c>
      <c r="L105" s="25">
        <f t="shared" si="14"/>
        <v>24000000</v>
      </c>
      <c r="M105" s="50">
        <f t="shared" si="12"/>
        <v>16432588</v>
      </c>
      <c r="N105" s="2"/>
    </row>
    <row r="106" spans="1:14" x14ac:dyDescent="0.2">
      <c r="A106" s="13">
        <v>41122</v>
      </c>
      <c r="B106" s="108">
        <v>12613388</v>
      </c>
      <c r="C106" s="25">
        <v>16100000</v>
      </c>
      <c r="D106" s="57">
        <v>11407676</v>
      </c>
      <c r="E106" s="17">
        <v>6124874</v>
      </c>
      <c r="F106" s="25">
        <v>6400000</v>
      </c>
      <c r="G106" s="57">
        <v>4737880</v>
      </c>
      <c r="H106" s="109">
        <v>866103</v>
      </c>
      <c r="I106" s="25">
        <v>1500000</v>
      </c>
      <c r="J106" s="64">
        <v>338988</v>
      </c>
      <c r="K106" s="101">
        <f t="shared" si="13"/>
        <v>19604365</v>
      </c>
      <c r="L106" s="25">
        <f t="shared" si="14"/>
        <v>24000000</v>
      </c>
      <c r="M106" s="50">
        <f t="shared" si="12"/>
        <v>16484544</v>
      </c>
      <c r="N106" s="2"/>
    </row>
    <row r="107" spans="1:14" x14ac:dyDescent="0.2">
      <c r="A107" s="13">
        <v>41153</v>
      </c>
      <c r="B107" s="108">
        <v>12721628</v>
      </c>
      <c r="C107" s="25">
        <v>16100000</v>
      </c>
      <c r="D107" s="57">
        <v>11462312</v>
      </c>
      <c r="E107" s="17">
        <v>6237253</v>
      </c>
      <c r="F107" s="25">
        <v>6400000</v>
      </c>
      <c r="G107" s="57">
        <v>4755565</v>
      </c>
      <c r="H107" s="109">
        <v>515042</v>
      </c>
      <c r="I107" s="25">
        <v>1500000</v>
      </c>
      <c r="J107" s="64">
        <v>334861</v>
      </c>
      <c r="K107" s="101">
        <f t="shared" ref="K107:K124" si="15">+H107+E107+B107</f>
        <v>19473923</v>
      </c>
      <c r="L107" s="25">
        <f t="shared" ref="L107:L124" si="16">+I107+F107+C107</f>
        <v>24000000</v>
      </c>
      <c r="M107" s="50">
        <f t="shared" si="12"/>
        <v>16552738</v>
      </c>
      <c r="N107" s="2"/>
    </row>
    <row r="108" spans="1:14" x14ac:dyDescent="0.2">
      <c r="A108" s="13">
        <v>41183</v>
      </c>
      <c r="B108" s="108">
        <v>12813229</v>
      </c>
      <c r="C108" s="25">
        <v>16100000</v>
      </c>
      <c r="D108" s="57">
        <v>11532903</v>
      </c>
      <c r="E108" s="17">
        <v>6265918</v>
      </c>
      <c r="F108" s="25">
        <v>6400000</v>
      </c>
      <c r="G108" s="57">
        <v>4910577</v>
      </c>
      <c r="H108" s="109">
        <v>739569</v>
      </c>
      <c r="I108" s="25">
        <v>1500000</v>
      </c>
      <c r="J108" s="64">
        <v>333169</v>
      </c>
      <c r="K108" s="101">
        <f t="shared" si="15"/>
        <v>19818716</v>
      </c>
      <c r="L108" s="25">
        <f t="shared" si="16"/>
        <v>24000000</v>
      </c>
      <c r="M108" s="50">
        <f t="shared" si="12"/>
        <v>16776649</v>
      </c>
      <c r="N108" s="2"/>
    </row>
    <row r="109" spans="1:14" x14ac:dyDescent="0.2">
      <c r="A109" s="13">
        <v>41214</v>
      </c>
      <c r="B109" s="108">
        <v>12898391</v>
      </c>
      <c r="C109" s="25">
        <v>17100000</v>
      </c>
      <c r="D109" s="57">
        <v>11636478</v>
      </c>
      <c r="E109" s="17">
        <v>6217835</v>
      </c>
      <c r="F109" s="25">
        <v>6400000</v>
      </c>
      <c r="G109" s="57">
        <v>4958450</v>
      </c>
      <c r="H109" s="109">
        <v>870970</v>
      </c>
      <c r="I109" s="25">
        <v>1500000</v>
      </c>
      <c r="J109" s="64">
        <v>327073</v>
      </c>
      <c r="K109" s="101">
        <f t="shared" si="15"/>
        <v>19987196</v>
      </c>
      <c r="L109" s="25">
        <f t="shared" si="16"/>
        <v>25000000</v>
      </c>
      <c r="M109" s="50">
        <f t="shared" si="12"/>
        <v>16922001</v>
      </c>
      <c r="N109" s="2"/>
    </row>
    <row r="110" spans="1:14" ht="13.5" thickBot="1" x14ac:dyDescent="0.25">
      <c r="A110" s="9">
        <v>41244</v>
      </c>
      <c r="B110" s="115">
        <v>13052787</v>
      </c>
      <c r="C110" s="21">
        <v>17100000</v>
      </c>
      <c r="D110" s="29">
        <v>11757906</v>
      </c>
      <c r="E110" s="48">
        <v>6276711</v>
      </c>
      <c r="F110" s="21">
        <v>6800000</v>
      </c>
      <c r="G110" s="29">
        <v>5019686</v>
      </c>
      <c r="H110" s="116">
        <v>888486</v>
      </c>
      <c r="I110" s="21">
        <v>1500000</v>
      </c>
      <c r="J110" s="62">
        <v>309271</v>
      </c>
      <c r="K110" s="100">
        <f t="shared" si="15"/>
        <v>20217984</v>
      </c>
      <c r="L110" s="21">
        <f t="shared" si="16"/>
        <v>25400000</v>
      </c>
      <c r="M110" s="52">
        <f t="shared" si="12"/>
        <v>17086863</v>
      </c>
      <c r="N110" s="2"/>
    </row>
    <row r="111" spans="1:14" ht="13.5" thickTop="1" x14ac:dyDescent="0.2">
      <c r="A111" s="14">
        <v>41275</v>
      </c>
      <c r="B111" s="117">
        <v>13400068</v>
      </c>
      <c r="C111" s="20">
        <v>17100000</v>
      </c>
      <c r="D111" s="58">
        <v>11855128</v>
      </c>
      <c r="E111" s="26">
        <v>6264453</v>
      </c>
      <c r="F111" s="20">
        <v>6800000</v>
      </c>
      <c r="G111" s="58">
        <v>5033644</v>
      </c>
      <c r="H111" s="118">
        <v>752235</v>
      </c>
      <c r="I111" s="20">
        <v>1500000</v>
      </c>
      <c r="J111" s="60">
        <v>349051</v>
      </c>
      <c r="K111" s="99">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8">
        <v>757401</v>
      </c>
      <c r="I112" s="4">
        <v>1500000</v>
      </c>
      <c r="J112" s="61">
        <v>349413</v>
      </c>
      <c r="K112" s="47">
        <f t="shared" si="15"/>
        <v>20923720</v>
      </c>
      <c r="L112" s="4">
        <f t="shared" si="16"/>
        <v>25400000</v>
      </c>
      <c r="M112" s="49">
        <f t="shared" si="12"/>
        <v>17357175</v>
      </c>
      <c r="N112" s="2"/>
    </row>
    <row r="113" spans="1:14" x14ac:dyDescent="0.2">
      <c r="A113" s="13">
        <v>41334</v>
      </c>
      <c r="B113" s="108">
        <v>14107975</v>
      </c>
      <c r="C113" s="25">
        <v>17100000</v>
      </c>
      <c r="D113" s="57">
        <v>12006715</v>
      </c>
      <c r="E113" s="17">
        <v>6253311</v>
      </c>
      <c r="F113" s="25">
        <v>6800000</v>
      </c>
      <c r="G113" s="57">
        <v>5033297</v>
      </c>
      <c r="H113" s="109">
        <v>784012</v>
      </c>
      <c r="I113" s="25">
        <v>1500000</v>
      </c>
      <c r="J113" s="64">
        <v>362560</v>
      </c>
      <c r="K113" s="101">
        <f t="shared" si="15"/>
        <v>21145298</v>
      </c>
      <c r="L113" s="25">
        <f t="shared" si="16"/>
        <v>25400000</v>
      </c>
      <c r="M113" s="50">
        <f t="shared" si="12"/>
        <v>17402572</v>
      </c>
      <c r="N113" s="2"/>
    </row>
    <row r="114" spans="1:14" ht="13.5" thickBot="1" x14ac:dyDescent="0.25">
      <c r="A114" s="9">
        <v>41365</v>
      </c>
      <c r="B114" s="115">
        <v>14767332</v>
      </c>
      <c r="C114" s="21">
        <v>18100000</v>
      </c>
      <c r="D114" s="29">
        <v>12084788</v>
      </c>
      <c r="E114" s="48">
        <v>6305195</v>
      </c>
      <c r="F114" s="21">
        <v>6800000</v>
      </c>
      <c r="G114" s="29">
        <v>5043646</v>
      </c>
      <c r="H114" s="116">
        <v>706542</v>
      </c>
      <c r="I114" s="21">
        <v>1500000</v>
      </c>
      <c r="J114" s="62">
        <v>453528</v>
      </c>
      <c r="K114" s="100">
        <f t="shared" si="15"/>
        <v>21779069</v>
      </c>
      <c r="L114" s="21">
        <f t="shared" si="16"/>
        <v>26400000</v>
      </c>
      <c r="M114" s="52">
        <f t="shared" si="12"/>
        <v>17581962</v>
      </c>
      <c r="N114" s="2"/>
    </row>
    <row r="115" spans="1:14" ht="14.25" thickTop="1" thickBot="1" x14ac:dyDescent="0.25">
      <c r="A115" s="9">
        <v>41395</v>
      </c>
      <c r="B115" s="115">
        <v>14311487</v>
      </c>
      <c r="C115" s="21">
        <v>18100000</v>
      </c>
      <c r="D115" s="29">
        <v>11647402</v>
      </c>
      <c r="E115" s="48">
        <v>6315518</v>
      </c>
      <c r="F115" s="21">
        <v>6800000</v>
      </c>
      <c r="G115" s="29">
        <v>5059197</v>
      </c>
      <c r="H115" s="116">
        <v>706542</v>
      </c>
      <c r="I115" s="21">
        <v>1500000</v>
      </c>
      <c r="J115" s="62">
        <v>470296</v>
      </c>
      <c r="K115" s="100">
        <f t="shared" si="15"/>
        <v>21333547</v>
      </c>
      <c r="L115" s="21">
        <f t="shared" si="16"/>
        <v>26400000</v>
      </c>
      <c r="M115" s="52">
        <f t="shared" si="12"/>
        <v>17176895</v>
      </c>
      <c r="N115" s="2"/>
    </row>
    <row r="116" spans="1:14" ht="14.25" thickTop="1" thickBot="1" x14ac:dyDescent="0.25">
      <c r="A116" s="9">
        <v>41426</v>
      </c>
      <c r="B116" s="115">
        <v>14311487</v>
      </c>
      <c r="C116" s="21">
        <v>18100000</v>
      </c>
      <c r="D116" s="29">
        <v>11700162</v>
      </c>
      <c r="E116" s="48">
        <v>6339978</v>
      </c>
      <c r="F116" s="21">
        <v>6800000</v>
      </c>
      <c r="G116" s="29">
        <f>4834450+191104</f>
        <v>5025554</v>
      </c>
      <c r="H116" s="116">
        <v>706542</v>
      </c>
      <c r="I116" s="21">
        <v>1500000</v>
      </c>
      <c r="J116" s="62">
        <v>311617</v>
      </c>
      <c r="K116" s="100">
        <f t="shared" si="15"/>
        <v>21358007</v>
      </c>
      <c r="L116" s="21">
        <f t="shared" si="16"/>
        <v>26400000</v>
      </c>
      <c r="M116" s="52">
        <f t="shared" si="12"/>
        <v>17037333</v>
      </c>
      <c r="N116" s="2"/>
    </row>
    <row r="117" spans="1:14" ht="14.25" thickTop="1" thickBot="1" x14ac:dyDescent="0.25">
      <c r="A117" s="9">
        <v>41456</v>
      </c>
      <c r="B117" s="115">
        <v>14311487</v>
      </c>
      <c r="C117" s="21">
        <v>18100000</v>
      </c>
      <c r="D117" s="29">
        <v>11700162</v>
      </c>
      <c r="E117" s="48">
        <v>6339978</v>
      </c>
      <c r="F117" s="21">
        <v>6800000</v>
      </c>
      <c r="G117" s="29">
        <f>4834450+191104</f>
        <v>5025554</v>
      </c>
      <c r="H117" s="116">
        <v>706542</v>
      </c>
      <c r="I117" s="21">
        <v>1500000</v>
      </c>
      <c r="J117" s="62">
        <v>311617</v>
      </c>
      <c r="K117" s="100">
        <f t="shared" si="15"/>
        <v>21358007</v>
      </c>
      <c r="L117" s="21">
        <f t="shared" si="16"/>
        <v>26400000</v>
      </c>
      <c r="M117" s="52">
        <f t="shared" si="12"/>
        <v>17037333</v>
      </c>
      <c r="N117" s="2"/>
    </row>
    <row r="118" spans="1:14" ht="14.25" thickTop="1" thickBot="1" x14ac:dyDescent="0.25">
      <c r="A118" s="9">
        <v>41487</v>
      </c>
      <c r="B118" s="115">
        <v>15067275</v>
      </c>
      <c r="C118" s="21">
        <v>18100000</v>
      </c>
      <c r="D118" s="29">
        <v>11822670</v>
      </c>
      <c r="E118" s="48">
        <v>6331985</v>
      </c>
      <c r="F118" s="21">
        <v>6800000</v>
      </c>
      <c r="G118" s="29">
        <v>5098264</v>
      </c>
      <c r="H118" s="116">
        <v>823071</v>
      </c>
      <c r="I118" s="21">
        <v>1500000</v>
      </c>
      <c r="J118" s="62">
        <v>364389</v>
      </c>
      <c r="K118" s="100">
        <f t="shared" si="15"/>
        <v>22222331</v>
      </c>
      <c r="L118" s="21">
        <f t="shared" si="16"/>
        <v>26400000</v>
      </c>
      <c r="M118" s="52">
        <f t="shared" si="12"/>
        <v>17285323</v>
      </c>
      <c r="N118" s="2"/>
    </row>
    <row r="119" spans="1:14" ht="14.25" thickTop="1" thickBot="1" x14ac:dyDescent="0.25">
      <c r="A119" s="9">
        <v>41518</v>
      </c>
      <c r="B119" s="115">
        <v>14869637</v>
      </c>
      <c r="C119" s="21">
        <v>18100000</v>
      </c>
      <c r="D119" s="29">
        <v>11886802</v>
      </c>
      <c r="E119" s="48">
        <v>6343532</v>
      </c>
      <c r="F119" s="21">
        <v>6800000</v>
      </c>
      <c r="G119" s="29">
        <v>5097958</v>
      </c>
      <c r="H119" s="116">
        <v>839128</v>
      </c>
      <c r="I119" s="21">
        <v>1500000</v>
      </c>
      <c r="J119" s="62">
        <v>378345</v>
      </c>
      <c r="K119" s="100">
        <f t="shared" si="15"/>
        <v>22052297</v>
      </c>
      <c r="L119" s="21">
        <f t="shared" si="16"/>
        <v>26400000</v>
      </c>
      <c r="M119" s="52">
        <f t="shared" si="12"/>
        <v>17363105</v>
      </c>
      <c r="N119" s="2"/>
    </row>
    <row r="120" spans="1:14" ht="14.25" thickTop="1" thickBot="1" x14ac:dyDescent="0.25">
      <c r="A120" s="9">
        <v>41548</v>
      </c>
      <c r="B120" s="115">
        <v>15254516</v>
      </c>
      <c r="C120" s="21">
        <v>18100000</v>
      </c>
      <c r="D120" s="29">
        <v>11968443</v>
      </c>
      <c r="E120" s="48">
        <v>6352476</v>
      </c>
      <c r="F120" s="21">
        <v>6800000</v>
      </c>
      <c r="G120" s="29">
        <v>5098702</v>
      </c>
      <c r="H120" s="116">
        <v>873066</v>
      </c>
      <c r="I120" s="21">
        <v>1500000</v>
      </c>
      <c r="J120" s="62">
        <v>398221</v>
      </c>
      <c r="K120" s="100">
        <f t="shared" si="15"/>
        <v>22480058</v>
      </c>
      <c r="L120" s="21">
        <f t="shared" si="16"/>
        <v>26400000</v>
      </c>
      <c r="M120" s="52">
        <f t="shared" si="12"/>
        <v>17465366</v>
      </c>
      <c r="N120" s="2"/>
    </row>
    <row r="121" spans="1:14" ht="14.25" thickTop="1" thickBot="1" x14ac:dyDescent="0.25">
      <c r="A121" s="9">
        <v>41579</v>
      </c>
      <c r="B121" s="115">
        <v>15859157</v>
      </c>
      <c r="C121" s="21">
        <v>18100000</v>
      </c>
      <c r="D121" s="29">
        <v>12008986</v>
      </c>
      <c r="E121" s="48">
        <v>6385232</v>
      </c>
      <c r="F121" s="21">
        <v>6800000</v>
      </c>
      <c r="G121" s="29">
        <v>5090492</v>
      </c>
      <c r="H121" s="116">
        <v>841974</v>
      </c>
      <c r="I121" s="21">
        <v>1500000</v>
      </c>
      <c r="J121" s="62">
        <v>390166</v>
      </c>
      <c r="K121" s="100">
        <f t="shared" si="15"/>
        <v>23086363</v>
      </c>
      <c r="L121" s="21">
        <f t="shared" si="16"/>
        <v>26400000</v>
      </c>
      <c r="M121" s="52">
        <f t="shared" si="12"/>
        <v>17489644</v>
      </c>
      <c r="N121" s="2"/>
    </row>
    <row r="122" spans="1:14" ht="14.25" thickTop="1" thickBot="1" x14ac:dyDescent="0.25">
      <c r="A122" s="9">
        <v>41609</v>
      </c>
      <c r="B122" s="115">
        <v>16450672</v>
      </c>
      <c r="C122" s="21">
        <v>18100000</v>
      </c>
      <c r="D122" s="29">
        <v>12030883</v>
      </c>
      <c r="E122" s="48">
        <v>6378826</v>
      </c>
      <c r="F122" s="21">
        <v>6800000</v>
      </c>
      <c r="G122" s="29">
        <v>5148308</v>
      </c>
      <c r="H122" s="116">
        <v>870019</v>
      </c>
      <c r="I122" s="21">
        <v>1500000</v>
      </c>
      <c r="J122" s="62">
        <v>403620</v>
      </c>
      <c r="K122" s="100">
        <f t="shared" si="15"/>
        <v>23699517</v>
      </c>
      <c r="L122" s="21">
        <f t="shared" si="16"/>
        <v>26400000</v>
      </c>
      <c r="M122" s="52">
        <f t="shared" si="12"/>
        <v>17582811</v>
      </c>
      <c r="N122" s="2"/>
    </row>
    <row r="123" spans="1:14" ht="14.25" thickTop="1" thickBot="1" x14ac:dyDescent="0.25">
      <c r="A123" s="9">
        <v>41640</v>
      </c>
      <c r="B123" s="115">
        <v>16992173</v>
      </c>
      <c r="C123" s="21">
        <v>18100000</v>
      </c>
      <c r="D123" s="29">
        <v>12063959</v>
      </c>
      <c r="E123" s="48">
        <v>6406359</v>
      </c>
      <c r="F123" s="21">
        <v>6800000</v>
      </c>
      <c r="G123" s="29">
        <v>5246719</v>
      </c>
      <c r="H123" s="116">
        <v>992678</v>
      </c>
      <c r="I123" s="21">
        <v>1500000</v>
      </c>
      <c r="J123" s="62">
        <v>417258</v>
      </c>
      <c r="K123" s="100">
        <f t="shared" si="15"/>
        <v>24391210</v>
      </c>
      <c r="L123" s="21">
        <f t="shared" si="16"/>
        <v>26400000</v>
      </c>
      <c r="M123" s="52">
        <f t="shared" si="12"/>
        <v>17727936</v>
      </c>
      <c r="N123" s="2"/>
    </row>
    <row r="124" spans="1:14" ht="14.25" thickTop="1" thickBot="1" x14ac:dyDescent="0.25">
      <c r="A124" s="9">
        <v>41671</v>
      </c>
      <c r="B124" s="115">
        <v>16937377</v>
      </c>
      <c r="C124" s="21">
        <v>18100000</v>
      </c>
      <c r="D124" s="29">
        <v>12108039</v>
      </c>
      <c r="E124" s="48">
        <v>6378926</v>
      </c>
      <c r="F124" s="21">
        <v>6800000</v>
      </c>
      <c r="G124" s="29">
        <v>5243581</v>
      </c>
      <c r="H124" s="116">
        <v>1037618</v>
      </c>
      <c r="I124" s="21">
        <v>1500000</v>
      </c>
      <c r="J124" s="62">
        <v>426617</v>
      </c>
      <c r="K124" s="100">
        <f t="shared" si="15"/>
        <v>24353921</v>
      </c>
      <c r="L124" s="21">
        <f t="shared" si="16"/>
        <v>26400000</v>
      </c>
      <c r="M124" s="52">
        <f t="shared" si="12"/>
        <v>17778237</v>
      </c>
      <c r="N124" s="2"/>
    </row>
    <row r="125" spans="1:14" ht="14.25" thickTop="1" thickBot="1" x14ac:dyDescent="0.25">
      <c r="A125" s="9">
        <v>41699</v>
      </c>
      <c r="B125" s="115">
        <v>16753201</v>
      </c>
      <c r="C125" s="21">
        <v>18100000</v>
      </c>
      <c r="D125" s="29">
        <v>12235292</v>
      </c>
      <c r="E125" s="48">
        <v>6321072</v>
      </c>
      <c r="F125" s="21">
        <v>6800000</v>
      </c>
      <c r="G125" s="29">
        <v>5224894</v>
      </c>
      <c r="H125" s="116">
        <v>1078460</v>
      </c>
      <c r="I125" s="21">
        <v>1500000</v>
      </c>
      <c r="J125" s="62">
        <v>450858</v>
      </c>
      <c r="K125" s="100">
        <v>24152733</v>
      </c>
      <c r="L125" s="21">
        <v>26400000</v>
      </c>
      <c r="M125" s="52">
        <v>17911044</v>
      </c>
      <c r="N125" s="2"/>
    </row>
    <row r="126" spans="1:14" ht="14.25" thickTop="1" thickBot="1" x14ac:dyDescent="0.25">
      <c r="A126" s="9">
        <v>41730</v>
      </c>
      <c r="B126" s="115">
        <v>17168228</v>
      </c>
      <c r="C126" s="21">
        <v>18100000</v>
      </c>
      <c r="D126" s="29">
        <v>12181006</v>
      </c>
      <c r="E126" s="48">
        <v>6251790</v>
      </c>
      <c r="F126" s="21">
        <v>6800000</v>
      </c>
      <c r="G126" s="29">
        <v>5212879</v>
      </c>
      <c r="H126" s="116">
        <v>1049141</v>
      </c>
      <c r="I126" s="21">
        <v>1500000</v>
      </c>
      <c r="J126" s="62">
        <v>456134</v>
      </c>
      <c r="K126" s="100">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5">
        <v>17371192</v>
      </c>
      <c r="C127" s="21">
        <v>18100000</v>
      </c>
      <c r="D127" s="29">
        <v>12205422</v>
      </c>
      <c r="E127" s="48">
        <v>6301159</v>
      </c>
      <c r="F127" s="21">
        <v>6800000</v>
      </c>
      <c r="G127" s="29">
        <v>5188521</v>
      </c>
      <c r="H127" s="116">
        <v>1093069</v>
      </c>
      <c r="I127" s="21">
        <v>1500000</v>
      </c>
      <c r="J127" s="62">
        <v>461477</v>
      </c>
      <c r="K127" s="100">
        <f t="shared" si="17"/>
        <v>24765420</v>
      </c>
      <c r="L127" s="21">
        <f t="shared" si="18"/>
        <v>26400000</v>
      </c>
      <c r="M127" s="52">
        <f t="shared" si="19"/>
        <v>17855420</v>
      </c>
      <c r="N127" s="2"/>
    </row>
    <row r="128" spans="1:14" ht="14.25" thickTop="1" thickBot="1" x14ac:dyDescent="0.25">
      <c r="A128" s="9">
        <v>41791</v>
      </c>
      <c r="B128" s="115">
        <v>17199310</v>
      </c>
      <c r="C128" s="21">
        <v>18100000</v>
      </c>
      <c r="D128" s="29">
        <v>12225752</v>
      </c>
      <c r="E128" s="48">
        <v>6277079</v>
      </c>
      <c r="F128" s="21">
        <v>6800000</v>
      </c>
      <c r="G128" s="29">
        <v>5204947</v>
      </c>
      <c r="H128" s="116">
        <v>1051919</v>
      </c>
      <c r="I128" s="21">
        <v>1500000</v>
      </c>
      <c r="J128" s="62">
        <v>480845</v>
      </c>
      <c r="K128" s="100">
        <f t="shared" si="17"/>
        <v>24528308</v>
      </c>
      <c r="L128" s="21">
        <f t="shared" si="18"/>
        <v>26400000</v>
      </c>
      <c r="M128" s="52">
        <f t="shared" si="19"/>
        <v>17911544</v>
      </c>
      <c r="N128" s="2"/>
    </row>
    <row r="129" spans="1:14" ht="14.25" thickTop="1" thickBot="1" x14ac:dyDescent="0.25">
      <c r="A129" s="9">
        <v>41821</v>
      </c>
      <c r="B129" s="115">
        <v>16559329</v>
      </c>
      <c r="C129" s="21">
        <v>18100000</v>
      </c>
      <c r="D129" s="29">
        <v>12246004</v>
      </c>
      <c r="E129" s="48">
        <v>6252200</v>
      </c>
      <c r="F129" s="21">
        <v>6800000</v>
      </c>
      <c r="G129" s="29">
        <v>5156532</v>
      </c>
      <c r="H129" s="116">
        <v>1051919</v>
      </c>
      <c r="I129" s="21">
        <v>1500000</v>
      </c>
      <c r="J129" s="62">
        <v>480845</v>
      </c>
      <c r="K129" s="100">
        <f t="shared" ref="K129:K132" si="20">+H129+E129+B129</f>
        <v>23863448</v>
      </c>
      <c r="L129" s="21">
        <f t="shared" ref="L129:L132" si="21">+I129+F129+C129</f>
        <v>26400000</v>
      </c>
      <c r="M129" s="52">
        <f t="shared" ref="M129:M132" si="22">+J129+G129+D129</f>
        <v>17883381</v>
      </c>
      <c r="N129" s="2"/>
    </row>
    <row r="130" spans="1:14" ht="14.25" thickTop="1" thickBot="1" x14ac:dyDescent="0.25">
      <c r="A130" s="9">
        <v>41852</v>
      </c>
      <c r="B130" s="115">
        <v>16483333</v>
      </c>
      <c r="C130" s="21">
        <v>18100000</v>
      </c>
      <c r="D130" s="29">
        <v>12266556</v>
      </c>
      <c r="E130" s="48">
        <v>6246269</v>
      </c>
      <c r="F130" s="21">
        <v>6800000</v>
      </c>
      <c r="G130" s="29">
        <v>5148748</v>
      </c>
      <c r="H130" s="116">
        <v>1120840</v>
      </c>
      <c r="I130" s="21">
        <v>1500000</v>
      </c>
      <c r="J130" s="62">
        <v>539345</v>
      </c>
      <c r="K130" s="100">
        <f t="shared" si="20"/>
        <v>23850442</v>
      </c>
      <c r="L130" s="21">
        <f t="shared" si="21"/>
        <v>26400000</v>
      </c>
      <c r="M130" s="52">
        <f t="shared" si="22"/>
        <v>17954649</v>
      </c>
      <c r="N130" s="2"/>
    </row>
    <row r="131" spans="1:14" ht="14.25" thickTop="1" thickBot="1" x14ac:dyDescent="0.25">
      <c r="A131" s="9">
        <v>41883</v>
      </c>
      <c r="B131" s="115">
        <v>16483333</v>
      </c>
      <c r="C131" s="21">
        <v>18100000</v>
      </c>
      <c r="D131" s="29">
        <v>12266556</v>
      </c>
      <c r="E131" s="48">
        <v>6246269</v>
      </c>
      <c r="F131" s="21">
        <v>6800000</v>
      </c>
      <c r="G131" s="29">
        <v>5148748</v>
      </c>
      <c r="H131" s="116">
        <v>1120840</v>
      </c>
      <c r="I131" s="21">
        <v>1500000</v>
      </c>
      <c r="J131" s="62">
        <v>539345</v>
      </c>
      <c r="K131" s="100">
        <f t="shared" si="20"/>
        <v>23850442</v>
      </c>
      <c r="L131" s="21">
        <f t="shared" si="21"/>
        <v>26400000</v>
      </c>
      <c r="M131" s="52">
        <f t="shared" si="22"/>
        <v>17954649</v>
      </c>
      <c r="N131" s="2"/>
    </row>
    <row r="132" spans="1:14" ht="14.25" thickTop="1" thickBot="1" x14ac:dyDescent="0.25">
      <c r="A132" s="9">
        <v>41913</v>
      </c>
      <c r="B132" s="115">
        <v>16701593</v>
      </c>
      <c r="C132" s="21">
        <v>18100000</v>
      </c>
      <c r="D132" s="29">
        <v>12281434</v>
      </c>
      <c r="E132" s="48">
        <v>6122819</v>
      </c>
      <c r="F132" s="21">
        <v>6800000</v>
      </c>
      <c r="G132" s="29">
        <v>5025967</v>
      </c>
      <c r="H132" s="116">
        <v>1233540</v>
      </c>
      <c r="I132" s="21">
        <v>1500000</v>
      </c>
      <c r="J132" s="62">
        <v>680285</v>
      </c>
      <c r="K132" s="100">
        <f t="shared" si="20"/>
        <v>24057952</v>
      </c>
      <c r="L132" s="21">
        <f t="shared" si="21"/>
        <v>26400000</v>
      </c>
      <c r="M132" s="52">
        <f t="shared" si="22"/>
        <v>17987686</v>
      </c>
      <c r="N132" s="2"/>
    </row>
    <row r="133" spans="1:14" ht="14.25" thickTop="1" thickBot="1" x14ac:dyDescent="0.25">
      <c r="A133" s="9">
        <v>41944</v>
      </c>
      <c r="B133" s="115">
        <v>16684413</v>
      </c>
      <c r="C133" s="21">
        <v>18100000</v>
      </c>
      <c r="D133" s="29">
        <v>12270384</v>
      </c>
      <c r="E133" s="48">
        <v>6169033</v>
      </c>
      <c r="F133" s="21">
        <v>6800000</v>
      </c>
      <c r="G133" s="29">
        <v>4995937</v>
      </c>
      <c r="H133" s="116">
        <v>1339781</v>
      </c>
      <c r="I133" s="21">
        <v>1500000</v>
      </c>
      <c r="J133" s="62">
        <v>752354</v>
      </c>
      <c r="K133" s="100">
        <f t="shared" ref="K133" si="23">+H133+E133+B133</f>
        <v>24193227</v>
      </c>
      <c r="L133" s="21">
        <f t="shared" ref="L133:L134" si="24">+I133+F133+C133</f>
        <v>26400000</v>
      </c>
      <c r="M133" s="52">
        <f t="shared" ref="M133" si="25">+J133+G133+D133</f>
        <v>18018675</v>
      </c>
      <c r="N133" s="2"/>
    </row>
    <row r="134" spans="1:14" ht="14.25" thickTop="1" thickBot="1" x14ac:dyDescent="0.25">
      <c r="A134" s="9">
        <v>41974</v>
      </c>
      <c r="B134" s="115">
        <v>16069715</v>
      </c>
      <c r="C134" s="21">
        <v>18100000</v>
      </c>
      <c r="D134" s="29">
        <v>11772020</v>
      </c>
      <c r="E134" s="48">
        <v>6109073</v>
      </c>
      <c r="F134" s="21">
        <v>6800000</v>
      </c>
      <c r="G134" s="29">
        <v>5055645</v>
      </c>
      <c r="H134" s="116">
        <v>1147704</v>
      </c>
      <c r="I134" s="21">
        <v>1500000</v>
      </c>
      <c r="J134" s="62">
        <v>585136</v>
      </c>
      <c r="K134" s="100">
        <f>+H134+E134+B134</f>
        <v>23326492</v>
      </c>
      <c r="L134" s="21">
        <f t="shared" si="24"/>
        <v>26400000</v>
      </c>
      <c r="M134" s="52">
        <f>+J134+G134+D134</f>
        <v>17412801</v>
      </c>
      <c r="N134" s="2"/>
    </row>
    <row r="135" spans="1:14" ht="14.25" thickTop="1" thickBot="1" x14ac:dyDescent="0.25">
      <c r="A135" s="72"/>
      <c r="B135" s="2"/>
      <c r="C135" s="2"/>
      <c r="D135" s="5"/>
      <c r="E135" s="2"/>
      <c r="F135" s="2"/>
      <c r="G135" s="2"/>
      <c r="H135" s="2"/>
      <c r="I135" s="2"/>
      <c r="J135" s="2"/>
      <c r="K135" s="2"/>
      <c r="L135" s="2"/>
      <c r="M135" s="2"/>
    </row>
    <row r="136" spans="1:14" ht="17.25" thickTop="1" thickBot="1" x14ac:dyDescent="0.3">
      <c r="B136" s="296" t="s">
        <v>23</v>
      </c>
      <c r="C136" s="297"/>
      <c r="D136" s="297"/>
      <c r="E136" s="297"/>
      <c r="F136" s="297"/>
      <c r="G136" s="297"/>
      <c r="H136" s="297"/>
      <c r="I136" s="297"/>
      <c r="J136" s="297"/>
      <c r="K136" s="297"/>
      <c r="L136" s="297"/>
      <c r="M136" s="298"/>
    </row>
    <row r="137" spans="1:14" s="45" customFormat="1" ht="14.25" thickTop="1" thickBot="1" x14ac:dyDescent="0.25">
      <c r="B137" s="299" t="s">
        <v>1</v>
      </c>
      <c r="C137" s="299"/>
      <c r="D137" s="299"/>
      <c r="E137" s="299" t="s">
        <v>2</v>
      </c>
      <c r="F137" s="299"/>
      <c r="G137" s="299"/>
      <c r="H137" s="299" t="s">
        <v>86</v>
      </c>
      <c r="I137" s="299"/>
      <c r="J137" s="299"/>
      <c r="K137" s="300" t="s">
        <v>3</v>
      </c>
      <c r="L137" s="301"/>
      <c r="M137" s="302"/>
    </row>
    <row r="138" spans="1:14" s="7" customFormat="1" ht="26.25" customHeight="1" thickTop="1" thickBot="1" x14ac:dyDescent="0.25">
      <c r="A138" s="169" t="s">
        <v>0</v>
      </c>
      <c r="B138" s="168" t="s">
        <v>19</v>
      </c>
      <c r="C138" s="195" t="s">
        <v>20</v>
      </c>
      <c r="D138" s="196" t="s">
        <v>21</v>
      </c>
      <c r="E138" s="168" t="s">
        <v>19</v>
      </c>
      <c r="F138" s="195" t="s">
        <v>20</v>
      </c>
      <c r="G138" s="196" t="s">
        <v>21</v>
      </c>
      <c r="H138" s="168" t="s">
        <v>19</v>
      </c>
      <c r="I138" s="195" t="s">
        <v>20</v>
      </c>
      <c r="J138" s="196" t="s">
        <v>21</v>
      </c>
      <c r="K138" s="168" t="s">
        <v>19</v>
      </c>
      <c r="L138" s="195" t="s">
        <v>20</v>
      </c>
      <c r="M138" s="198" t="s">
        <v>21</v>
      </c>
    </row>
    <row r="139" spans="1:14" ht="13.5" thickTop="1" x14ac:dyDescent="0.2">
      <c r="A139" s="10" t="s">
        <v>29</v>
      </c>
      <c r="B139" s="199"/>
      <c r="C139" s="19">
        <v>700000</v>
      </c>
      <c r="D139" s="55">
        <v>483982</v>
      </c>
      <c r="E139" s="199"/>
      <c r="F139" s="19">
        <v>600000</v>
      </c>
      <c r="G139" s="55">
        <v>375170</v>
      </c>
      <c r="H139" s="199"/>
      <c r="I139" s="19">
        <v>0</v>
      </c>
      <c r="J139" s="55">
        <v>0</v>
      </c>
      <c r="K139" s="199"/>
      <c r="L139" s="19">
        <f>+C139+F139+I139</f>
        <v>1300000</v>
      </c>
      <c r="M139" s="63">
        <f>+D139+G139+J139</f>
        <v>859152</v>
      </c>
    </row>
    <row r="140" spans="1:14" x14ac:dyDescent="0.2">
      <c r="A140" s="8" t="s">
        <v>30</v>
      </c>
      <c r="B140" s="200"/>
      <c r="C140" s="4">
        <v>1500000</v>
      </c>
      <c r="D140" s="30">
        <v>920878</v>
      </c>
      <c r="E140" s="200"/>
      <c r="F140" s="4">
        <v>1100000</v>
      </c>
      <c r="G140" s="30">
        <v>639983</v>
      </c>
      <c r="H140" s="200"/>
      <c r="I140" s="4">
        <v>0</v>
      </c>
      <c r="J140" s="30">
        <v>0</v>
      </c>
      <c r="K140" s="200"/>
      <c r="L140" s="4">
        <f t="shared" ref="L140:L146" si="26">+C140+F140+I140</f>
        <v>2600000</v>
      </c>
      <c r="M140" s="61">
        <f t="shared" ref="M140:M146" si="27">+D140+G140+J140</f>
        <v>1560861</v>
      </c>
    </row>
    <row r="141" spans="1:14" x14ac:dyDescent="0.2">
      <c r="A141" s="8" t="s">
        <v>31</v>
      </c>
      <c r="B141" s="200"/>
      <c r="C141" s="4">
        <v>2100000</v>
      </c>
      <c r="D141" s="30">
        <v>1537635</v>
      </c>
      <c r="E141" s="200"/>
      <c r="F141" s="4">
        <v>1500000</v>
      </c>
      <c r="G141" s="30">
        <v>867870</v>
      </c>
      <c r="H141" s="200"/>
      <c r="I141" s="4">
        <v>200000</v>
      </c>
      <c r="J141" s="30">
        <v>3804</v>
      </c>
      <c r="K141" s="200"/>
      <c r="L141" s="4">
        <f t="shared" si="26"/>
        <v>3800000</v>
      </c>
      <c r="M141" s="61">
        <f t="shared" si="27"/>
        <v>2409309</v>
      </c>
    </row>
    <row r="142" spans="1:14" x14ac:dyDescent="0.2">
      <c r="A142" s="8" t="s">
        <v>24</v>
      </c>
      <c r="B142" s="200"/>
      <c r="C142" s="4">
        <v>3000000</v>
      </c>
      <c r="D142" s="30">
        <v>2326061</v>
      </c>
      <c r="E142" s="200"/>
      <c r="F142" s="4">
        <v>1700000</v>
      </c>
      <c r="G142" s="30">
        <v>1126235</v>
      </c>
      <c r="H142" s="200"/>
      <c r="I142" s="4">
        <v>200000</v>
      </c>
      <c r="J142" s="30">
        <v>107356</v>
      </c>
      <c r="K142" s="200"/>
      <c r="L142" s="4">
        <f t="shared" si="26"/>
        <v>4900000</v>
      </c>
      <c r="M142" s="61">
        <f t="shared" si="27"/>
        <v>3559652</v>
      </c>
    </row>
    <row r="143" spans="1:14" x14ac:dyDescent="0.2">
      <c r="A143" s="8" t="s">
        <v>25</v>
      </c>
      <c r="B143" s="16">
        <f t="shared" ref="B143:J143" si="28">+B26</f>
        <v>4558371</v>
      </c>
      <c r="C143" s="4">
        <f t="shared" si="28"/>
        <v>5000000</v>
      </c>
      <c r="D143" s="30">
        <f t="shared" si="28"/>
        <v>4100014</v>
      </c>
      <c r="E143" s="16">
        <f t="shared" si="28"/>
        <v>1776069</v>
      </c>
      <c r="F143" s="4">
        <f t="shared" si="28"/>
        <v>3000000</v>
      </c>
      <c r="G143" s="30">
        <f t="shared" si="28"/>
        <v>1948714.962260009</v>
      </c>
      <c r="H143" s="16">
        <f t="shared" si="28"/>
        <v>463132</v>
      </c>
      <c r="I143" s="4">
        <f t="shared" si="28"/>
        <v>400000</v>
      </c>
      <c r="J143" s="30">
        <f t="shared" si="28"/>
        <v>226352</v>
      </c>
      <c r="K143" s="16">
        <f t="shared" ref="K143:K148" si="29">+B143+E143+H143</f>
        <v>6797572</v>
      </c>
      <c r="L143" s="4">
        <f t="shared" si="26"/>
        <v>8400000</v>
      </c>
      <c r="M143" s="61">
        <f t="shared" si="27"/>
        <v>6275080.9622600088</v>
      </c>
    </row>
    <row r="144" spans="1:14" x14ac:dyDescent="0.2">
      <c r="A144" s="8" t="s">
        <v>26</v>
      </c>
      <c r="B144" s="16">
        <f t="shared" ref="B144:J144" si="30">+B38</f>
        <v>6886885</v>
      </c>
      <c r="C144" s="4">
        <f t="shared" si="30"/>
        <v>8000000</v>
      </c>
      <c r="D144" s="30">
        <f t="shared" si="30"/>
        <v>5656899</v>
      </c>
      <c r="E144" s="16">
        <f t="shared" si="30"/>
        <v>3579618</v>
      </c>
      <c r="F144" s="4">
        <f t="shared" si="30"/>
        <v>4300000</v>
      </c>
      <c r="G144" s="30">
        <f t="shared" si="30"/>
        <v>2514126.1774500068</v>
      </c>
      <c r="H144" s="16">
        <f t="shared" si="30"/>
        <v>756454</v>
      </c>
      <c r="I144" s="4">
        <f t="shared" si="30"/>
        <v>800000</v>
      </c>
      <c r="J144" s="30">
        <f t="shared" si="30"/>
        <v>358653</v>
      </c>
      <c r="K144" s="16">
        <f t="shared" si="29"/>
        <v>11222957</v>
      </c>
      <c r="L144" s="4">
        <f t="shared" si="26"/>
        <v>13100000</v>
      </c>
      <c r="M144" s="61">
        <f t="shared" si="27"/>
        <v>8529678.1774500068</v>
      </c>
    </row>
    <row r="145" spans="1:14" x14ac:dyDescent="0.2">
      <c r="A145" s="8" t="s">
        <v>27</v>
      </c>
      <c r="B145" s="16">
        <f t="shared" ref="B145:J145" si="31">+B50</f>
        <v>8158660</v>
      </c>
      <c r="C145" s="4">
        <f t="shared" si="31"/>
        <v>9500000</v>
      </c>
      <c r="D145" s="30">
        <f t="shared" si="31"/>
        <v>6936115</v>
      </c>
      <c r="E145" s="16">
        <f t="shared" si="31"/>
        <v>3956416</v>
      </c>
      <c r="F145" s="4">
        <f t="shared" si="31"/>
        <v>4300000</v>
      </c>
      <c r="G145" s="30">
        <f t="shared" si="31"/>
        <v>2634463</v>
      </c>
      <c r="H145" s="16">
        <f t="shared" si="31"/>
        <v>510229</v>
      </c>
      <c r="I145" s="4">
        <f t="shared" si="31"/>
        <v>1000000</v>
      </c>
      <c r="J145" s="30">
        <f t="shared" si="31"/>
        <v>450350</v>
      </c>
      <c r="K145" s="16">
        <f t="shared" si="29"/>
        <v>12625305</v>
      </c>
      <c r="L145" s="4">
        <f t="shared" si="26"/>
        <v>14800000</v>
      </c>
      <c r="M145" s="61">
        <f t="shared" si="27"/>
        <v>10020928</v>
      </c>
    </row>
    <row r="146" spans="1:14" x14ac:dyDescent="0.2">
      <c r="A146" s="15" t="s">
        <v>28</v>
      </c>
      <c r="B146" s="17">
        <f t="shared" ref="B146:J146" si="32">+B62</f>
        <v>10103421</v>
      </c>
      <c r="C146" s="25">
        <f t="shared" si="32"/>
        <v>11000000</v>
      </c>
      <c r="D146" s="57">
        <f t="shared" si="32"/>
        <v>8156359</v>
      </c>
      <c r="E146" s="17">
        <f t="shared" si="32"/>
        <v>4018264</v>
      </c>
      <c r="F146" s="25">
        <f t="shared" si="32"/>
        <v>5000000</v>
      </c>
      <c r="G146" s="57">
        <f t="shared" si="32"/>
        <v>3122520</v>
      </c>
      <c r="H146" s="17">
        <f t="shared" si="32"/>
        <v>666178</v>
      </c>
      <c r="I146" s="25">
        <f t="shared" si="32"/>
        <v>1500000</v>
      </c>
      <c r="J146" s="57">
        <f t="shared" si="32"/>
        <v>323967</v>
      </c>
      <c r="K146" s="17">
        <f t="shared" si="29"/>
        <v>14787863</v>
      </c>
      <c r="L146" s="25">
        <f t="shared" si="26"/>
        <v>17500000</v>
      </c>
      <c r="M146" s="64">
        <f t="shared" si="27"/>
        <v>11602846</v>
      </c>
    </row>
    <row r="147" spans="1:14" x14ac:dyDescent="0.2">
      <c r="A147" s="13" t="s">
        <v>84</v>
      </c>
      <c r="B147" s="17">
        <f t="shared" ref="B147:J147" si="33">+B74</f>
        <v>11594047</v>
      </c>
      <c r="C147" s="25">
        <f t="shared" si="33"/>
        <v>12500000</v>
      </c>
      <c r="D147" s="64">
        <f t="shared" si="33"/>
        <v>9291268</v>
      </c>
      <c r="E147" s="17">
        <f t="shared" si="33"/>
        <v>4511192</v>
      </c>
      <c r="F147" s="25">
        <f t="shared" si="33"/>
        <v>5600000</v>
      </c>
      <c r="G147" s="120">
        <f t="shared" si="33"/>
        <v>3806432</v>
      </c>
      <c r="H147" s="121">
        <f t="shared" si="33"/>
        <v>524239</v>
      </c>
      <c r="I147" s="25">
        <f t="shared" si="33"/>
        <v>1500000</v>
      </c>
      <c r="J147" s="50">
        <f t="shared" si="33"/>
        <v>356900</v>
      </c>
      <c r="K147" s="17">
        <f t="shared" si="29"/>
        <v>16629478</v>
      </c>
      <c r="L147" s="25">
        <f t="shared" ref="L147:M148" si="34">+C147+F147+I147</f>
        <v>19600000</v>
      </c>
      <c r="M147" s="64">
        <f t="shared" si="34"/>
        <v>13454600</v>
      </c>
      <c r="N147" s="5"/>
    </row>
    <row r="148" spans="1:14" x14ac:dyDescent="0.2">
      <c r="A148" s="13" t="s">
        <v>88</v>
      </c>
      <c r="B148" s="108">
        <f t="shared" ref="B148:J148" si="35">+B86</f>
        <v>12597846</v>
      </c>
      <c r="C148" s="25">
        <f t="shared" si="35"/>
        <v>12600000</v>
      </c>
      <c r="D148" s="57">
        <f t="shared" si="35"/>
        <v>10470502</v>
      </c>
      <c r="E148" s="17">
        <f t="shared" si="35"/>
        <v>5131361</v>
      </c>
      <c r="F148" s="25">
        <f t="shared" si="35"/>
        <v>5600000</v>
      </c>
      <c r="G148" s="57">
        <f t="shared" si="35"/>
        <v>4314599</v>
      </c>
      <c r="H148" s="109">
        <f t="shared" si="35"/>
        <v>536886</v>
      </c>
      <c r="I148" s="25">
        <f t="shared" si="35"/>
        <v>1500000</v>
      </c>
      <c r="J148" s="64">
        <f t="shared" si="35"/>
        <v>333730</v>
      </c>
      <c r="K148" s="101">
        <f t="shared" si="29"/>
        <v>18266093</v>
      </c>
      <c r="L148" s="25">
        <f t="shared" si="34"/>
        <v>19700000</v>
      </c>
      <c r="M148" s="50">
        <f t="shared" si="34"/>
        <v>15118831</v>
      </c>
      <c r="N148" s="2"/>
    </row>
    <row r="149" spans="1:14" x14ac:dyDescent="0.2">
      <c r="A149" s="13" t="s">
        <v>95</v>
      </c>
      <c r="B149" s="108">
        <f t="shared" ref="B149:J149" si="36">+B98</f>
        <v>12231411</v>
      </c>
      <c r="C149" s="25">
        <f t="shared" si="36"/>
        <v>14500000</v>
      </c>
      <c r="D149" s="57">
        <f t="shared" si="36"/>
        <v>11057316</v>
      </c>
      <c r="E149" s="17">
        <f t="shared" si="36"/>
        <v>5557758</v>
      </c>
      <c r="F149" s="25">
        <f t="shared" si="36"/>
        <v>6000000</v>
      </c>
      <c r="G149" s="57">
        <f t="shared" si="36"/>
        <v>4513874</v>
      </c>
      <c r="H149" s="109">
        <f t="shared" si="36"/>
        <v>477655</v>
      </c>
      <c r="I149" s="25">
        <f t="shared" si="36"/>
        <v>1500000</v>
      </c>
      <c r="J149" s="64">
        <f t="shared" si="36"/>
        <v>303368</v>
      </c>
      <c r="K149" s="101">
        <f t="shared" ref="K149:K151" si="37">+B149+E149+H149</f>
        <v>18266824</v>
      </c>
      <c r="L149" s="25">
        <f t="shared" ref="L149:L151" si="38">+C149+F149+I149</f>
        <v>22000000</v>
      </c>
      <c r="M149" s="50">
        <f t="shared" ref="M149:M151" si="39">+D149+G149+J149</f>
        <v>15874558</v>
      </c>
      <c r="N149" s="5"/>
    </row>
    <row r="150" spans="1:14" ht="13.5" thickBot="1" x14ac:dyDescent="0.25">
      <c r="A150" s="9" t="s">
        <v>101</v>
      </c>
      <c r="B150" s="115">
        <f t="shared" ref="B150:J150" si="40">+B110</f>
        <v>13052787</v>
      </c>
      <c r="C150" s="21">
        <f t="shared" si="40"/>
        <v>17100000</v>
      </c>
      <c r="D150" s="29">
        <f t="shared" si="40"/>
        <v>11757906</v>
      </c>
      <c r="E150" s="48">
        <f t="shared" si="40"/>
        <v>6276711</v>
      </c>
      <c r="F150" s="21">
        <f t="shared" si="40"/>
        <v>6800000</v>
      </c>
      <c r="G150" s="29">
        <f t="shared" si="40"/>
        <v>5019686</v>
      </c>
      <c r="H150" s="116">
        <f t="shared" si="40"/>
        <v>888486</v>
      </c>
      <c r="I150" s="21">
        <f t="shared" si="40"/>
        <v>1500000</v>
      </c>
      <c r="J150" s="62">
        <f t="shared" si="40"/>
        <v>309271</v>
      </c>
      <c r="K150" s="100">
        <f t="shared" si="37"/>
        <v>20217984</v>
      </c>
      <c r="L150" s="21">
        <f t="shared" si="38"/>
        <v>25400000</v>
      </c>
      <c r="M150" s="52">
        <f t="shared" si="39"/>
        <v>17086863</v>
      </c>
      <c r="N150" s="5"/>
    </row>
    <row r="151" spans="1:14" ht="14.25" thickTop="1" thickBot="1" x14ac:dyDescent="0.25">
      <c r="A151" s="9" t="s">
        <v>112</v>
      </c>
      <c r="B151" s="117">
        <f t="shared" ref="B151:J151" si="41">+B111</f>
        <v>13400068</v>
      </c>
      <c r="C151" s="20">
        <f t="shared" si="41"/>
        <v>17100000</v>
      </c>
      <c r="D151" s="58">
        <f t="shared" si="41"/>
        <v>11855128</v>
      </c>
      <c r="E151" s="26">
        <f t="shared" si="41"/>
        <v>6264453</v>
      </c>
      <c r="F151" s="20">
        <f t="shared" si="41"/>
        <v>6800000</v>
      </c>
      <c r="G151" s="58">
        <f t="shared" si="41"/>
        <v>5033644</v>
      </c>
      <c r="H151" s="118">
        <f t="shared" si="41"/>
        <v>752235</v>
      </c>
      <c r="I151" s="20">
        <f t="shared" si="41"/>
        <v>1500000</v>
      </c>
      <c r="J151" s="60">
        <f t="shared" si="41"/>
        <v>349051</v>
      </c>
      <c r="K151" s="99">
        <f t="shared" si="37"/>
        <v>20416756</v>
      </c>
      <c r="L151" s="20">
        <f t="shared" si="38"/>
        <v>25400000</v>
      </c>
      <c r="M151" s="51">
        <f t="shared" si="39"/>
        <v>17237823</v>
      </c>
      <c r="N151" s="5"/>
    </row>
    <row r="152" spans="1:14" ht="14.25" thickTop="1" thickBot="1" x14ac:dyDescent="0.25">
      <c r="A152" s="9">
        <v>41640</v>
      </c>
      <c r="B152" s="115">
        <v>16992173</v>
      </c>
      <c r="C152" s="21">
        <v>18100000</v>
      </c>
      <c r="D152" s="29">
        <v>12063959</v>
      </c>
      <c r="E152" s="48">
        <v>6406359</v>
      </c>
      <c r="F152" s="21">
        <v>6800000</v>
      </c>
      <c r="G152" s="29">
        <v>5246719</v>
      </c>
      <c r="H152" s="116">
        <v>992678</v>
      </c>
      <c r="I152" s="21">
        <v>1500000</v>
      </c>
      <c r="J152" s="62">
        <v>417258</v>
      </c>
      <c r="K152" s="100">
        <f t="shared" ref="K152" si="42">+H152+E152+B152</f>
        <v>24391210</v>
      </c>
      <c r="L152" s="21">
        <f t="shared" ref="L152" si="43">+I152+F152+C152</f>
        <v>26400000</v>
      </c>
      <c r="M152" s="52">
        <f t="shared" ref="M152" si="44">+J152+G152+D152</f>
        <v>17727936</v>
      </c>
      <c r="N152" s="2"/>
    </row>
    <row r="153" spans="1:14" ht="14.25" thickTop="1" thickBot="1" x14ac:dyDescent="0.25">
      <c r="A153" s="9">
        <v>41671</v>
      </c>
      <c r="B153" s="115">
        <v>16937377</v>
      </c>
      <c r="C153" s="21">
        <v>18100000</v>
      </c>
      <c r="D153" s="29">
        <v>12108039</v>
      </c>
      <c r="E153" s="48">
        <v>6378926</v>
      </c>
      <c r="F153" s="21">
        <v>6800000</v>
      </c>
      <c r="G153" s="29">
        <v>5243581</v>
      </c>
      <c r="H153" s="116">
        <v>1037618</v>
      </c>
      <c r="I153" s="21">
        <v>1500000</v>
      </c>
      <c r="J153" s="62">
        <v>426617</v>
      </c>
      <c r="K153" s="100">
        <v>24353921</v>
      </c>
      <c r="L153" s="21">
        <v>26400000</v>
      </c>
      <c r="M153" s="52">
        <v>17778237</v>
      </c>
      <c r="N153" s="2"/>
    </row>
    <row r="154" spans="1:14" ht="14.25" thickTop="1" thickBot="1" x14ac:dyDescent="0.25">
      <c r="A154" s="9">
        <v>41699</v>
      </c>
      <c r="B154" s="115">
        <v>16753201</v>
      </c>
      <c r="C154" s="21">
        <v>18100000</v>
      </c>
      <c r="D154" s="29">
        <v>12235292</v>
      </c>
      <c r="E154" s="48">
        <v>6321072</v>
      </c>
      <c r="F154" s="21">
        <v>6800000</v>
      </c>
      <c r="G154" s="29">
        <v>5224894</v>
      </c>
      <c r="H154" s="116">
        <v>1078460</v>
      </c>
      <c r="I154" s="21">
        <v>1500000</v>
      </c>
      <c r="J154" s="62">
        <v>450858</v>
      </c>
      <c r="K154" s="100">
        <v>24152733</v>
      </c>
      <c r="L154" s="21">
        <v>26400000</v>
      </c>
      <c r="M154" s="52">
        <v>17911044</v>
      </c>
      <c r="N154" s="2"/>
    </row>
    <row r="155" spans="1:14" ht="14.25" thickTop="1" thickBot="1" x14ac:dyDescent="0.25">
      <c r="A155" s="9">
        <v>41730</v>
      </c>
      <c r="B155" s="115">
        <v>17168228</v>
      </c>
      <c r="C155" s="21">
        <v>18100000</v>
      </c>
      <c r="D155" s="29">
        <v>12181006</v>
      </c>
      <c r="E155" s="48">
        <v>6251790</v>
      </c>
      <c r="F155" s="21">
        <v>6800000</v>
      </c>
      <c r="G155" s="29">
        <v>5212879</v>
      </c>
      <c r="H155" s="116">
        <v>1049141</v>
      </c>
      <c r="I155" s="21">
        <v>1500000</v>
      </c>
      <c r="J155" s="62">
        <v>456134</v>
      </c>
      <c r="K155" s="100">
        <f t="shared" ref="K155:K161" si="45">+H155+E155+B155</f>
        <v>24469159</v>
      </c>
      <c r="L155" s="21">
        <f t="shared" ref="L155:L161" si="46">+I155+F155+C155</f>
        <v>26400000</v>
      </c>
      <c r="M155" s="52">
        <f t="shared" ref="M155:M161" si="47">+J155+G155+D155</f>
        <v>17850019</v>
      </c>
      <c r="N155" s="2"/>
    </row>
    <row r="156" spans="1:14" ht="14.25" thickTop="1" thickBot="1" x14ac:dyDescent="0.25">
      <c r="A156" s="9">
        <v>41760</v>
      </c>
      <c r="B156" s="115">
        <v>17371192</v>
      </c>
      <c r="C156" s="21">
        <v>18100000</v>
      </c>
      <c r="D156" s="29">
        <v>12205422</v>
      </c>
      <c r="E156" s="48">
        <v>6301159</v>
      </c>
      <c r="F156" s="21">
        <v>6800000</v>
      </c>
      <c r="G156" s="29">
        <v>5188521</v>
      </c>
      <c r="H156" s="116">
        <v>1093069</v>
      </c>
      <c r="I156" s="21">
        <v>1500000</v>
      </c>
      <c r="J156" s="62">
        <v>461477</v>
      </c>
      <c r="K156" s="100">
        <f t="shared" si="45"/>
        <v>24765420</v>
      </c>
      <c r="L156" s="21">
        <f t="shared" si="46"/>
        <v>26400000</v>
      </c>
      <c r="M156" s="52">
        <f t="shared" si="47"/>
        <v>17855420</v>
      </c>
      <c r="N156" s="2"/>
    </row>
    <row r="157" spans="1:14" ht="14.25" thickTop="1" thickBot="1" x14ac:dyDescent="0.25">
      <c r="A157" s="9">
        <v>41791</v>
      </c>
      <c r="B157" s="115">
        <v>17199310</v>
      </c>
      <c r="C157" s="21">
        <v>18100000</v>
      </c>
      <c r="D157" s="29">
        <v>12225752</v>
      </c>
      <c r="E157" s="48">
        <v>6277079</v>
      </c>
      <c r="F157" s="21">
        <v>6800000</v>
      </c>
      <c r="G157" s="29">
        <v>5204947</v>
      </c>
      <c r="H157" s="116">
        <v>1051919</v>
      </c>
      <c r="I157" s="21">
        <v>1500000</v>
      </c>
      <c r="J157" s="62">
        <v>480845</v>
      </c>
      <c r="K157" s="100">
        <f t="shared" si="45"/>
        <v>24528308</v>
      </c>
      <c r="L157" s="21">
        <f t="shared" si="46"/>
        <v>26400000</v>
      </c>
      <c r="M157" s="52">
        <f t="shared" si="47"/>
        <v>17911544</v>
      </c>
      <c r="N157" s="2"/>
    </row>
    <row r="158" spans="1:14" ht="14.25" thickTop="1" thickBot="1" x14ac:dyDescent="0.25">
      <c r="A158" s="9">
        <v>41821</v>
      </c>
      <c r="B158" s="115">
        <v>16559329</v>
      </c>
      <c r="C158" s="21">
        <v>18100000</v>
      </c>
      <c r="D158" s="29">
        <v>12246004</v>
      </c>
      <c r="E158" s="48">
        <v>6252200</v>
      </c>
      <c r="F158" s="21">
        <v>6800000</v>
      </c>
      <c r="G158" s="29">
        <v>5156532</v>
      </c>
      <c r="H158" s="116">
        <v>1051919</v>
      </c>
      <c r="I158" s="21">
        <v>1500000</v>
      </c>
      <c r="J158" s="62">
        <v>480845</v>
      </c>
      <c r="K158" s="100">
        <f t="shared" si="45"/>
        <v>23863448</v>
      </c>
      <c r="L158" s="21">
        <f t="shared" si="46"/>
        <v>26400000</v>
      </c>
      <c r="M158" s="52">
        <f t="shared" si="47"/>
        <v>17883381</v>
      </c>
      <c r="N158" s="2"/>
    </row>
    <row r="159" spans="1:14" ht="14.25" thickTop="1" thickBot="1" x14ac:dyDescent="0.25">
      <c r="A159" s="9">
        <v>41852</v>
      </c>
      <c r="B159" s="115">
        <v>16483333</v>
      </c>
      <c r="C159" s="21">
        <v>18100000</v>
      </c>
      <c r="D159" s="29">
        <v>12266556</v>
      </c>
      <c r="E159" s="48">
        <v>6246269</v>
      </c>
      <c r="F159" s="21">
        <v>6800000</v>
      </c>
      <c r="G159" s="29">
        <v>5148748</v>
      </c>
      <c r="H159" s="116">
        <v>1120840</v>
      </c>
      <c r="I159" s="21">
        <v>1500000</v>
      </c>
      <c r="J159" s="62">
        <v>539345</v>
      </c>
      <c r="K159" s="100">
        <f t="shared" si="45"/>
        <v>23850442</v>
      </c>
      <c r="L159" s="21">
        <f t="shared" si="46"/>
        <v>26400000</v>
      </c>
      <c r="M159" s="52">
        <f t="shared" si="47"/>
        <v>17954649</v>
      </c>
      <c r="N159" s="2"/>
    </row>
    <row r="160" spans="1:14" ht="14.25" thickTop="1" thickBot="1" x14ac:dyDescent="0.25">
      <c r="A160" s="9">
        <v>41883</v>
      </c>
      <c r="B160" s="115">
        <v>16483333</v>
      </c>
      <c r="C160" s="21">
        <v>18100000</v>
      </c>
      <c r="D160" s="29">
        <v>12266556</v>
      </c>
      <c r="E160" s="48">
        <v>6246269</v>
      </c>
      <c r="F160" s="21">
        <v>6800000</v>
      </c>
      <c r="G160" s="29">
        <v>5148748</v>
      </c>
      <c r="H160" s="116">
        <v>1120840</v>
      </c>
      <c r="I160" s="21">
        <v>1500000</v>
      </c>
      <c r="J160" s="62">
        <v>539345</v>
      </c>
      <c r="K160" s="100">
        <f t="shared" si="45"/>
        <v>23850442</v>
      </c>
      <c r="L160" s="21">
        <f t="shared" si="46"/>
        <v>26400000</v>
      </c>
      <c r="M160" s="52">
        <f t="shared" si="47"/>
        <v>17954649</v>
      </c>
      <c r="N160" s="2"/>
    </row>
    <row r="161" spans="1:14" ht="14.25" thickTop="1" thickBot="1" x14ac:dyDescent="0.25">
      <c r="A161" s="9">
        <v>41913</v>
      </c>
      <c r="B161" s="115">
        <v>16701593</v>
      </c>
      <c r="C161" s="21">
        <v>18100000</v>
      </c>
      <c r="D161" s="29">
        <v>12281434</v>
      </c>
      <c r="E161" s="48">
        <v>6122819</v>
      </c>
      <c r="F161" s="21">
        <v>6800000</v>
      </c>
      <c r="G161" s="29">
        <v>5025967</v>
      </c>
      <c r="H161" s="116">
        <v>1233540</v>
      </c>
      <c r="I161" s="21">
        <v>1500000</v>
      </c>
      <c r="J161" s="62">
        <v>680285</v>
      </c>
      <c r="K161" s="100">
        <f t="shared" si="45"/>
        <v>24057952</v>
      </c>
      <c r="L161" s="21">
        <f t="shared" si="46"/>
        <v>26400000</v>
      </c>
      <c r="M161" s="52">
        <f t="shared" si="47"/>
        <v>17987686</v>
      </c>
      <c r="N161" s="2"/>
    </row>
    <row r="162" spans="1:14" ht="14.25" thickTop="1" thickBot="1" x14ac:dyDescent="0.25">
      <c r="A162" s="9">
        <v>41944</v>
      </c>
      <c r="B162" s="115">
        <v>16684413</v>
      </c>
      <c r="C162" s="21">
        <v>18100000</v>
      </c>
      <c r="D162" s="29">
        <v>12270384</v>
      </c>
      <c r="E162" s="48">
        <v>6169033</v>
      </c>
      <c r="F162" s="21">
        <v>6800000</v>
      </c>
      <c r="G162" s="29">
        <v>4995937</v>
      </c>
      <c r="H162" s="116">
        <v>1339781</v>
      </c>
      <c r="I162" s="21">
        <v>1500000</v>
      </c>
      <c r="J162" s="62">
        <v>752354</v>
      </c>
      <c r="K162" s="100">
        <f>+H162+E162+B162</f>
        <v>24193227</v>
      </c>
      <c r="L162" s="21">
        <f t="shared" ref="L162:L163" si="48">+I162+F162+C162</f>
        <v>26400000</v>
      </c>
      <c r="M162" s="52">
        <f>+J162+G162+D162</f>
        <v>18018675</v>
      </c>
      <c r="N162" s="2"/>
    </row>
    <row r="163" spans="1:14" ht="14.25" thickTop="1" thickBot="1" x14ac:dyDescent="0.25">
      <c r="A163" s="9">
        <v>41974</v>
      </c>
      <c r="B163" s="115">
        <v>16069715</v>
      </c>
      <c r="C163" s="21">
        <v>18100000</v>
      </c>
      <c r="D163" s="29">
        <v>11772020</v>
      </c>
      <c r="E163" s="48">
        <v>6109073</v>
      </c>
      <c r="F163" s="21">
        <v>6800000</v>
      </c>
      <c r="G163" s="29">
        <v>5055645</v>
      </c>
      <c r="H163" s="116">
        <v>1147704</v>
      </c>
      <c r="I163" s="21">
        <v>1500000</v>
      </c>
      <c r="J163" s="62">
        <v>585136</v>
      </c>
      <c r="K163" s="100">
        <f>+H163+E163+B163</f>
        <v>23326492</v>
      </c>
      <c r="L163" s="21">
        <f t="shared" si="48"/>
        <v>26400000</v>
      </c>
      <c r="M163" s="52">
        <f>+J163+G163+D163</f>
        <v>17412801</v>
      </c>
      <c r="N163" s="2"/>
    </row>
    <row r="164" spans="1:14" ht="13.5" thickTop="1" x14ac:dyDescent="0.2">
      <c r="A164" s="154" t="s">
        <v>111</v>
      </c>
      <c r="K164" s="5"/>
      <c r="L164" s="5"/>
      <c r="M164" s="5"/>
    </row>
    <row r="165" spans="1:14" x14ac:dyDescent="0.2">
      <c r="A165" s="103" t="s">
        <v>75</v>
      </c>
      <c r="K165" s="123"/>
      <c r="L165" s="123"/>
      <c r="M165" s="123"/>
    </row>
    <row r="166" spans="1:14" s="11" customFormat="1" ht="4.5" customHeight="1" x14ac:dyDescent="0.25">
      <c r="D166" s="24"/>
      <c r="F166" s="24"/>
      <c r="G166" s="12"/>
      <c r="H166" s="2"/>
      <c r="I166" s="2"/>
      <c r="J166" s="2"/>
      <c r="K166" s="44"/>
      <c r="L166" s="44"/>
      <c r="M166" s="44"/>
    </row>
    <row r="167" spans="1:14" x14ac:dyDescent="0.2">
      <c r="A167" s="1" t="s">
        <v>76</v>
      </c>
      <c r="D167" s="44"/>
      <c r="F167" s="2"/>
      <c r="H167" s="2"/>
      <c r="I167" s="2"/>
      <c r="J167" s="2"/>
      <c r="K167" s="27"/>
      <c r="L167" s="27"/>
      <c r="M167" s="27"/>
    </row>
    <row r="168" spans="1:14" x14ac:dyDescent="0.2">
      <c r="A168" s="1" t="s">
        <v>77</v>
      </c>
      <c r="H168" s="2"/>
      <c r="I168" s="2"/>
      <c r="J168" s="2"/>
      <c r="K168" s="27"/>
      <c r="L168" s="2"/>
      <c r="M168" s="28"/>
    </row>
    <row r="169" spans="1:14" x14ac:dyDescent="0.2">
      <c r="A169" s="1" t="s">
        <v>78</v>
      </c>
    </row>
    <row r="170" spans="1:14" ht="12.75" customHeight="1" x14ac:dyDescent="0.25">
      <c r="A170" s="1" t="s">
        <v>120</v>
      </c>
      <c r="D170" s="44"/>
      <c r="H170" s="11"/>
      <c r="I170" s="11"/>
      <c r="J170" s="12"/>
      <c r="K170" s="11"/>
      <c r="L170" s="11"/>
      <c r="M170" s="12"/>
    </row>
    <row r="171" spans="1:14" x14ac:dyDescent="0.2">
      <c r="A171" s="1" t="s">
        <v>90</v>
      </c>
    </row>
    <row r="172" spans="1:14" x14ac:dyDescent="0.2">
      <c r="A172" s="154" t="s">
        <v>121</v>
      </c>
    </row>
    <row r="173" spans="1:14" x14ac:dyDescent="0.2">
      <c r="A173" s="303"/>
      <c r="B173" s="295"/>
      <c r="C173" s="295"/>
      <c r="D173" s="295"/>
      <c r="E173" s="295"/>
      <c r="F173" s="295"/>
      <c r="G173" s="295"/>
      <c r="H173" s="295"/>
      <c r="I173" s="295"/>
      <c r="J173" s="295"/>
      <c r="K173" s="295"/>
      <c r="L173" s="295"/>
      <c r="M173" s="295"/>
    </row>
    <row r="174" spans="1:14" x14ac:dyDescent="0.2">
      <c r="A174" s="303"/>
      <c r="B174" s="295"/>
      <c r="C174" s="295"/>
      <c r="D174" s="295"/>
      <c r="E174" s="295"/>
      <c r="F174" s="295"/>
      <c r="G174" s="295"/>
      <c r="H174" s="295"/>
      <c r="I174" s="295"/>
      <c r="J174" s="295"/>
      <c r="K174" s="295"/>
      <c r="L174" s="295"/>
      <c r="M174" s="295"/>
    </row>
    <row r="175" spans="1:14" x14ac:dyDescent="0.2">
      <c r="A175" s="295"/>
      <c r="B175" s="295"/>
      <c r="C175" s="295"/>
      <c r="D175" s="295"/>
      <c r="E175" s="295"/>
      <c r="F175" s="295"/>
      <c r="G175" s="295"/>
      <c r="H175" s="295"/>
      <c r="I175" s="295"/>
      <c r="J175" s="295"/>
      <c r="K175" s="295"/>
      <c r="L175" s="295"/>
      <c r="M175" s="295"/>
    </row>
    <row r="176" spans="1:14" x14ac:dyDescent="0.2">
      <c r="D176" s="2"/>
      <c r="E176" s="2"/>
      <c r="J176" s="2"/>
      <c r="L176" s="2"/>
      <c r="M176" s="68"/>
    </row>
    <row r="177" spans="2:15" x14ac:dyDescent="0.2">
      <c r="E177" s="2"/>
      <c r="J177" s="2"/>
      <c r="L177" s="2"/>
    </row>
    <row r="178" spans="2:15" s="215" customFormat="1" x14ac:dyDescent="0.2">
      <c r="E178" s="216"/>
      <c r="J178" s="216"/>
      <c r="L178" s="216"/>
    </row>
    <row r="179" spans="2:15" s="215" customFormat="1" x14ac:dyDescent="0.2">
      <c r="E179" s="216"/>
      <c r="J179" s="216"/>
      <c r="L179" s="216"/>
    </row>
    <row r="180" spans="2:15" s="215" customFormat="1" x14ac:dyDescent="0.2">
      <c r="E180" s="216"/>
      <c r="J180" s="216"/>
      <c r="L180" s="216"/>
    </row>
    <row r="181" spans="2:15" s="215" customFormat="1" x14ac:dyDescent="0.2"/>
    <row r="182" spans="2:15" s="215" customFormat="1" x14ac:dyDescent="0.2"/>
    <row r="183" spans="2:15" s="215" customFormat="1" x14ac:dyDescent="0.2"/>
    <row r="184" spans="2:15" s="215" customFormat="1" x14ac:dyDescent="0.2">
      <c r="E184" s="216"/>
      <c r="H184" s="216"/>
      <c r="K184" s="216"/>
    </row>
    <row r="185" spans="2:15" s="215" customFormat="1" x14ac:dyDescent="0.2">
      <c r="B185" s="216"/>
      <c r="C185" s="216"/>
      <c r="D185" s="216"/>
      <c r="E185" s="216"/>
      <c r="F185" s="216"/>
      <c r="G185" s="216"/>
      <c r="H185" s="216"/>
      <c r="I185" s="216"/>
      <c r="J185" s="216"/>
      <c r="K185" s="216"/>
      <c r="L185" s="216"/>
      <c r="O185" s="216"/>
    </row>
    <row r="186" spans="2:15" s="215" customFormat="1" x14ac:dyDescent="0.2">
      <c r="B186" s="216"/>
      <c r="C186" s="216"/>
      <c r="D186" s="216"/>
      <c r="E186" s="216"/>
      <c r="F186" s="216"/>
      <c r="G186" s="216"/>
      <c r="H186" s="216"/>
      <c r="I186" s="216"/>
      <c r="J186" s="216"/>
      <c r="K186" s="216"/>
      <c r="L186" s="216"/>
      <c r="O186" s="216"/>
    </row>
    <row r="187" spans="2:15" s="215" customFormat="1" x14ac:dyDescent="0.2">
      <c r="B187" s="216"/>
      <c r="C187" s="216"/>
      <c r="D187" s="216"/>
      <c r="E187" s="216"/>
      <c r="F187" s="216"/>
      <c r="G187" s="216"/>
      <c r="H187" s="216"/>
      <c r="I187" s="216"/>
      <c r="J187" s="216"/>
      <c r="K187" s="216"/>
      <c r="L187" s="216"/>
      <c r="O187" s="216"/>
    </row>
    <row r="188" spans="2:15" s="215" customFormat="1" x14ac:dyDescent="0.2">
      <c r="B188" s="216"/>
      <c r="C188" s="216"/>
      <c r="D188" s="216"/>
      <c r="E188" s="216"/>
      <c r="F188" s="216"/>
      <c r="G188" s="216"/>
      <c r="H188" s="216"/>
      <c r="I188" s="216"/>
      <c r="J188" s="216"/>
      <c r="K188" s="216"/>
      <c r="L188" s="216"/>
      <c r="O188" s="216"/>
    </row>
    <row r="189" spans="2:15" s="215" customFormat="1" x14ac:dyDescent="0.2">
      <c r="B189" s="216"/>
      <c r="C189" s="216"/>
      <c r="D189" s="216"/>
      <c r="E189" s="216"/>
      <c r="F189" s="216"/>
      <c r="G189" s="216"/>
      <c r="H189" s="216"/>
      <c r="I189" s="216"/>
      <c r="J189" s="216"/>
      <c r="K189" s="216"/>
      <c r="L189" s="216"/>
      <c r="O189" s="216"/>
    </row>
    <row r="190" spans="2:15" s="215" customFormat="1" x14ac:dyDescent="0.2">
      <c r="B190" s="216"/>
      <c r="C190" s="216"/>
      <c r="D190" s="216"/>
      <c r="E190" s="216"/>
      <c r="F190" s="216"/>
      <c r="G190" s="216"/>
      <c r="H190" s="216"/>
      <c r="I190" s="216"/>
      <c r="J190" s="216"/>
      <c r="K190" s="216"/>
    </row>
    <row r="191" spans="2:15" s="215" customFormat="1" x14ac:dyDescent="0.2">
      <c r="E191" s="216"/>
      <c r="G191" s="216"/>
      <c r="H191" s="216"/>
      <c r="K191" s="216"/>
    </row>
    <row r="192" spans="2:15" s="215" customFormat="1" x14ac:dyDescent="0.2">
      <c r="E192" s="216"/>
      <c r="H192" s="216"/>
      <c r="K192" s="216"/>
    </row>
    <row r="193" spans="5:11" s="215" customFormat="1" x14ac:dyDescent="0.2">
      <c r="E193" s="216"/>
      <c r="H193" s="216"/>
      <c r="K193" s="216"/>
    </row>
    <row r="194" spans="5:11" s="215" customFormat="1" x14ac:dyDescent="0.2"/>
    <row r="195" spans="5:11" s="215" customFormat="1" x14ac:dyDescent="0.2"/>
    <row r="196" spans="5:11" s="215" customFormat="1" x14ac:dyDescent="0.2"/>
    <row r="197" spans="5:11" s="215" customFormat="1" x14ac:dyDescent="0.2"/>
    <row r="198" spans="5:11" s="215" customFormat="1" x14ac:dyDescent="0.2"/>
    <row r="199" spans="5:11" s="215" customFormat="1" x14ac:dyDescent="0.2"/>
    <row r="200" spans="5:11" s="215" customFormat="1" x14ac:dyDescent="0.2"/>
    <row r="201" spans="5:11" s="215" customFormat="1" x14ac:dyDescent="0.2"/>
    <row r="202" spans="5:11" s="215" customFormat="1" x14ac:dyDescent="0.2"/>
    <row r="203" spans="5:11" s="215" customFormat="1" x14ac:dyDescent="0.2"/>
    <row r="204" spans="5:11" s="215" customFormat="1" x14ac:dyDescent="0.2"/>
    <row r="205" spans="5:11" s="215" customFormat="1" x14ac:dyDescent="0.2"/>
    <row r="206" spans="5:11" s="215" customFormat="1" x14ac:dyDescent="0.2"/>
    <row r="207" spans="5:11" s="215" customFormat="1" x14ac:dyDescent="0.2"/>
    <row r="208" spans="5:11" s="215" customFormat="1" x14ac:dyDescent="0.2"/>
    <row r="209" s="215" customFormat="1" x14ac:dyDescent="0.2"/>
    <row r="210" s="215" customFormat="1" x14ac:dyDescent="0.2"/>
    <row r="211" s="215" customFormat="1" x14ac:dyDescent="0.2"/>
    <row r="212" s="215" customFormat="1" x14ac:dyDescent="0.2"/>
  </sheetData>
  <sheetProtection algorithmName="SHA-512" hashValue="/fAiDbN3/0AHVxCGcgK/T6Cl19o2I92CPYURerFk3hpW9mGG/WMQPJD/tum1sDZXTyd2mzeTk6R+AgQlX1CxkQ==" saltValue="xVawy5cdxtUPqpnwVw3K/Q==" spinCount="100000" sheet="1" objects="1" scenarios="1"/>
  <mergeCells count="13">
    <mergeCell ref="H13:J13"/>
    <mergeCell ref="K13:M13"/>
    <mergeCell ref="B12:M12"/>
    <mergeCell ref="E13:G13"/>
    <mergeCell ref="B13:D13"/>
    <mergeCell ref="A175:M175"/>
    <mergeCell ref="B136:M136"/>
    <mergeCell ref="B137:D137"/>
    <mergeCell ref="E137:G137"/>
    <mergeCell ref="H137:J137"/>
    <mergeCell ref="K137:M137"/>
    <mergeCell ref="A174:M174"/>
    <mergeCell ref="A173:M17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5"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zoomScaleNormal="100" workbookViewId="0">
      <selection activeCell="M1" sqref="M1"/>
    </sheetView>
  </sheetViews>
  <sheetFormatPr baseColWidth="10" defaultRowHeight="12.75" x14ac:dyDescent="0.2"/>
  <cols>
    <col min="1" max="1" width="11.42578125" style="220"/>
    <col min="2" max="3" width="12.42578125" style="220" customWidth="1"/>
    <col min="4" max="11" width="13" style="220" customWidth="1"/>
    <col min="12" max="13" width="12.42578125" style="220" customWidth="1"/>
    <col min="14" max="14" width="11" style="220" customWidth="1"/>
    <col min="15" max="16384" width="11.42578125" style="220"/>
  </cols>
  <sheetData>
    <row r="1" spans="2:14" x14ac:dyDescent="0.2">
      <c r="B1" s="218"/>
      <c r="C1" s="218"/>
      <c r="D1" s="218"/>
      <c r="E1" s="218"/>
      <c r="F1" s="218"/>
      <c r="G1" s="218"/>
      <c r="H1" s="218"/>
      <c r="I1" s="218"/>
      <c r="J1" s="218"/>
      <c r="K1" s="218"/>
      <c r="L1" s="218"/>
      <c r="M1" s="218"/>
      <c r="N1" s="219"/>
    </row>
    <row r="2" spans="2:14" ht="18" x14ac:dyDescent="0.25">
      <c r="B2" s="158" t="s">
        <v>105</v>
      </c>
      <c r="C2" s="218"/>
      <c r="D2" s="218"/>
      <c r="E2" s="218"/>
      <c r="F2" s="218"/>
      <c r="G2" s="218"/>
      <c r="H2" s="218"/>
      <c r="I2" s="218"/>
      <c r="J2" s="218"/>
      <c r="K2" s="218"/>
      <c r="L2" s="218"/>
      <c r="M2" s="218"/>
      <c r="N2" s="219"/>
    </row>
    <row r="3" spans="2:14" ht="14.25" x14ac:dyDescent="0.2">
      <c r="B3" s="222" t="s">
        <v>107</v>
      </c>
      <c r="C3" s="218"/>
      <c r="D3" s="218"/>
      <c r="E3" s="218"/>
      <c r="F3" s="218"/>
      <c r="G3" s="218"/>
      <c r="H3" s="218"/>
      <c r="I3" s="218"/>
      <c r="J3" s="218"/>
      <c r="K3" s="218"/>
      <c r="L3" s="218"/>
      <c r="M3" s="218"/>
      <c r="N3" s="219"/>
    </row>
    <row r="4" spans="2:14" ht="14.25" x14ac:dyDescent="0.2">
      <c r="B4" s="223"/>
      <c r="C4" s="218"/>
      <c r="D4" s="218"/>
      <c r="E4" s="218"/>
      <c r="F4" s="218"/>
      <c r="G4" s="218"/>
      <c r="H4" s="218"/>
      <c r="I4" s="218"/>
      <c r="J4" s="218"/>
      <c r="K4" s="218"/>
      <c r="L4" s="218"/>
      <c r="M4" s="218"/>
      <c r="N4" s="219"/>
    </row>
    <row r="5" spans="2:14" ht="14.25" x14ac:dyDescent="0.2">
      <c r="B5" s="223"/>
      <c r="C5" s="218"/>
      <c r="D5" s="218"/>
      <c r="E5" s="218"/>
      <c r="F5" s="218"/>
      <c r="G5" s="218"/>
      <c r="H5" s="218"/>
      <c r="I5" s="218"/>
      <c r="J5" s="218"/>
      <c r="K5" s="218"/>
      <c r="L5" s="218"/>
      <c r="M5" s="218"/>
      <c r="N5" s="219"/>
    </row>
    <row r="6" spans="2:14" ht="14.25" x14ac:dyDescent="0.2">
      <c r="B6" s="223"/>
      <c r="C6" s="218"/>
      <c r="D6" s="218"/>
      <c r="E6" s="218"/>
      <c r="F6" s="218"/>
      <c r="G6" s="218"/>
      <c r="H6" s="218"/>
      <c r="I6" s="218"/>
      <c r="J6" s="218"/>
      <c r="K6" s="218"/>
      <c r="L6" s="218"/>
      <c r="M6" s="218"/>
      <c r="N6" s="219"/>
    </row>
    <row r="7" spans="2:14" ht="14.25" x14ac:dyDescent="0.2">
      <c r="B7" s="223"/>
      <c r="C7" s="218"/>
      <c r="D7" s="218"/>
      <c r="E7" s="218"/>
      <c r="F7" s="218"/>
      <c r="G7" s="218"/>
      <c r="H7" s="218"/>
      <c r="I7" s="218"/>
      <c r="J7" s="218"/>
      <c r="K7" s="218"/>
      <c r="L7" s="218"/>
      <c r="M7" s="218"/>
      <c r="N7" s="219"/>
    </row>
    <row r="8" spans="2:14" x14ac:dyDescent="0.2">
      <c r="B8" s="224" t="s">
        <v>124</v>
      </c>
      <c r="C8" s="218"/>
      <c r="D8" s="218"/>
      <c r="E8" s="218"/>
      <c r="F8" s="218"/>
      <c r="G8" s="218"/>
      <c r="H8" s="218"/>
      <c r="I8" s="218"/>
      <c r="J8" s="218"/>
      <c r="K8" s="218"/>
      <c r="L8" s="218"/>
      <c r="M8" s="218"/>
      <c r="N8" s="219"/>
    </row>
    <row r="9" spans="2:14" x14ac:dyDescent="0.2">
      <c r="B9" s="225"/>
      <c r="C9" s="218"/>
      <c r="D9" s="218"/>
      <c r="E9" s="218"/>
      <c r="F9" s="218"/>
      <c r="G9" s="218"/>
      <c r="H9" s="218"/>
      <c r="I9" s="218"/>
      <c r="J9" s="218"/>
      <c r="K9" s="218"/>
      <c r="L9" s="218"/>
      <c r="M9" s="218"/>
      <c r="N9" s="219"/>
    </row>
    <row r="10" spans="2:14" x14ac:dyDescent="0.2">
      <c r="B10" s="218"/>
      <c r="C10" s="218"/>
      <c r="D10" s="218"/>
      <c r="E10" s="218"/>
      <c r="F10" s="218"/>
      <c r="G10" s="218"/>
      <c r="H10" s="218"/>
      <c r="I10" s="218"/>
      <c r="J10" s="218"/>
      <c r="K10" s="218"/>
      <c r="L10" s="218"/>
      <c r="M10" s="218"/>
      <c r="N10" s="219"/>
    </row>
    <row r="11" spans="2:14" x14ac:dyDescent="0.2">
      <c r="B11" s="226"/>
      <c r="C11" s="226"/>
      <c r="D11" s="226"/>
      <c r="E11" s="226"/>
      <c r="F11" s="226"/>
      <c r="G11" s="226"/>
      <c r="H11" s="226"/>
      <c r="I11" s="226"/>
      <c r="J11" s="226"/>
      <c r="K11" s="226"/>
      <c r="L11" s="226"/>
      <c r="M11" s="226"/>
      <c r="N11" s="219"/>
    </row>
    <row r="12" spans="2:14" ht="15.75" customHeight="1" thickBot="1" x14ac:dyDescent="0.25">
      <c r="B12" s="227"/>
      <c r="N12" s="228"/>
    </row>
    <row r="13" spans="2:14" ht="18.75" thickBot="1" x14ac:dyDescent="0.25">
      <c r="F13" s="305" t="s">
        <v>50</v>
      </c>
      <c r="G13" s="306"/>
      <c r="H13" s="306"/>
      <c r="I13" s="307"/>
      <c r="N13" s="228"/>
    </row>
    <row r="14" spans="2:14" x14ac:dyDescent="0.2">
      <c r="F14" s="229" t="s">
        <v>44</v>
      </c>
      <c r="G14" s="230" t="s">
        <v>85</v>
      </c>
      <c r="H14" s="230" t="s">
        <v>53</v>
      </c>
      <c r="I14" s="231" t="s">
        <v>49</v>
      </c>
    </row>
    <row r="15" spans="2:14" x14ac:dyDescent="0.2">
      <c r="F15" s="232" t="s">
        <v>45</v>
      </c>
      <c r="G15" s="233">
        <v>211</v>
      </c>
      <c r="H15" s="233">
        <v>0</v>
      </c>
      <c r="I15" s="234">
        <f>SUM(G15:G15)</f>
        <v>211</v>
      </c>
    </row>
    <row r="16" spans="2:14" x14ac:dyDescent="0.2">
      <c r="F16" s="232" t="s">
        <v>46</v>
      </c>
      <c r="G16" s="233">
        <v>237</v>
      </c>
      <c r="H16" s="233">
        <v>0</v>
      </c>
      <c r="I16" s="234">
        <f>SUM(G16:G16)</f>
        <v>237</v>
      </c>
    </row>
    <row r="17" spans="6:9" x14ac:dyDescent="0.2">
      <c r="F17" s="232" t="s">
        <v>47</v>
      </c>
      <c r="G17" s="233">
        <v>247</v>
      </c>
      <c r="H17" s="233">
        <v>0</v>
      </c>
      <c r="I17" s="234">
        <f>SUM(G17:G17)</f>
        <v>247</v>
      </c>
    </row>
    <row r="18" spans="6:9" x14ac:dyDescent="0.2">
      <c r="F18" s="232" t="s">
        <v>48</v>
      </c>
      <c r="G18" s="233">
        <v>276</v>
      </c>
      <c r="H18" s="233">
        <v>0</v>
      </c>
      <c r="I18" s="234">
        <f>SUM(G18:G18)</f>
        <v>276</v>
      </c>
    </row>
    <row r="19" spans="6:9" x14ac:dyDescent="0.2">
      <c r="F19" s="232" t="s">
        <v>83</v>
      </c>
      <c r="G19" s="235">
        <v>224</v>
      </c>
      <c r="H19" s="235">
        <v>1</v>
      </c>
      <c r="I19" s="234">
        <f>SUM(G19:G19)</f>
        <v>224</v>
      </c>
    </row>
    <row r="20" spans="6:9" x14ac:dyDescent="0.2">
      <c r="F20" s="236" t="s">
        <v>89</v>
      </c>
      <c r="G20" s="237">
        <v>212</v>
      </c>
      <c r="H20" s="237">
        <v>1</v>
      </c>
      <c r="I20" s="234">
        <f t="shared" ref="I20:I30" si="0">SUM(G20:H20)</f>
        <v>213</v>
      </c>
    </row>
    <row r="21" spans="6:9" x14ac:dyDescent="0.2">
      <c r="F21" s="236" t="s">
        <v>94</v>
      </c>
      <c r="G21" s="237">
        <v>218</v>
      </c>
      <c r="H21" s="237">
        <v>3</v>
      </c>
      <c r="I21" s="234">
        <f t="shared" si="0"/>
        <v>221</v>
      </c>
    </row>
    <row r="22" spans="6:9" x14ac:dyDescent="0.2">
      <c r="F22" s="236" t="s">
        <v>100</v>
      </c>
      <c r="G22" s="237">
        <v>249</v>
      </c>
      <c r="H22" s="237">
        <v>3</v>
      </c>
      <c r="I22" s="234">
        <f t="shared" si="0"/>
        <v>252</v>
      </c>
    </row>
    <row r="23" spans="6:9" x14ac:dyDescent="0.2">
      <c r="F23" s="236" t="s">
        <v>113</v>
      </c>
      <c r="G23" s="237">
        <v>275</v>
      </c>
      <c r="H23" s="237">
        <v>3</v>
      </c>
      <c r="I23" s="234">
        <f t="shared" si="0"/>
        <v>278</v>
      </c>
    </row>
    <row r="24" spans="6:9" x14ac:dyDescent="0.2">
      <c r="F24" s="236">
        <v>41974</v>
      </c>
      <c r="G24" s="237">
        <v>314</v>
      </c>
      <c r="H24" s="237">
        <v>3</v>
      </c>
      <c r="I24" s="234">
        <f t="shared" si="0"/>
        <v>317</v>
      </c>
    </row>
    <row r="25" spans="6:9" x14ac:dyDescent="0.2">
      <c r="F25" s="236">
        <v>41944</v>
      </c>
      <c r="G25" s="237">
        <v>314</v>
      </c>
      <c r="H25" s="237">
        <v>3</v>
      </c>
      <c r="I25" s="234">
        <f t="shared" si="0"/>
        <v>317</v>
      </c>
    </row>
    <row r="26" spans="6:9" x14ac:dyDescent="0.2">
      <c r="F26" s="236">
        <v>41913</v>
      </c>
      <c r="G26" s="237">
        <v>308</v>
      </c>
      <c r="H26" s="237">
        <v>3</v>
      </c>
      <c r="I26" s="234">
        <f t="shared" si="0"/>
        <v>311</v>
      </c>
    </row>
    <row r="27" spans="6:9" x14ac:dyDescent="0.2">
      <c r="F27" s="236">
        <v>41883</v>
      </c>
      <c r="G27" s="237">
        <v>306</v>
      </c>
      <c r="H27" s="237">
        <v>3</v>
      </c>
      <c r="I27" s="234">
        <f t="shared" si="0"/>
        <v>309</v>
      </c>
    </row>
    <row r="28" spans="6:9" x14ac:dyDescent="0.2">
      <c r="F28" s="236">
        <v>41852</v>
      </c>
      <c r="G28" s="237">
        <v>305</v>
      </c>
      <c r="H28" s="237">
        <v>3</v>
      </c>
      <c r="I28" s="234">
        <f t="shared" si="0"/>
        <v>308</v>
      </c>
    </row>
    <row r="29" spans="6:9" x14ac:dyDescent="0.2">
      <c r="F29" s="236">
        <v>41821</v>
      </c>
      <c r="G29" s="237">
        <v>302</v>
      </c>
      <c r="H29" s="237">
        <v>3</v>
      </c>
      <c r="I29" s="234">
        <f t="shared" si="0"/>
        <v>305</v>
      </c>
    </row>
    <row r="30" spans="6:9" x14ac:dyDescent="0.2">
      <c r="F30" s="236">
        <v>41791</v>
      </c>
      <c r="G30" s="237">
        <v>302</v>
      </c>
      <c r="H30" s="237">
        <v>3</v>
      </c>
      <c r="I30" s="234">
        <f t="shared" si="0"/>
        <v>305</v>
      </c>
    </row>
    <row r="31" spans="6:9" x14ac:dyDescent="0.2">
      <c r="F31" s="236">
        <v>41760</v>
      </c>
      <c r="G31" s="237">
        <v>299</v>
      </c>
      <c r="H31" s="237">
        <v>3</v>
      </c>
      <c r="I31" s="234">
        <f>+G31+H31</f>
        <v>302</v>
      </c>
    </row>
    <row r="32" spans="6:9" x14ac:dyDescent="0.2">
      <c r="F32" s="236">
        <v>41730</v>
      </c>
      <c r="G32" s="237">
        <v>299</v>
      </c>
      <c r="H32" s="237">
        <v>3</v>
      </c>
      <c r="I32" s="234">
        <f>+G32+H32</f>
        <v>302</v>
      </c>
    </row>
    <row r="33" spans="3:12" x14ac:dyDescent="0.2">
      <c r="F33" s="236">
        <v>41699</v>
      </c>
      <c r="G33" s="237">
        <v>299</v>
      </c>
      <c r="H33" s="237">
        <v>3</v>
      </c>
      <c r="I33" s="234">
        <f>+G33+H33</f>
        <v>302</v>
      </c>
    </row>
    <row r="34" spans="3:12" x14ac:dyDescent="0.2">
      <c r="F34" s="236">
        <v>41671</v>
      </c>
      <c r="G34" s="237">
        <v>275</v>
      </c>
      <c r="H34" s="237">
        <v>3</v>
      </c>
      <c r="I34" s="234">
        <f>+G34+H34</f>
        <v>278</v>
      </c>
    </row>
    <row r="35" spans="3:12" ht="13.5" thickBot="1" x14ac:dyDescent="0.25">
      <c r="F35" s="238">
        <v>41640</v>
      </c>
      <c r="G35" s="239">
        <v>275</v>
      </c>
      <c r="H35" s="239">
        <v>3</v>
      </c>
      <c r="I35" s="240">
        <f>+G35+H35</f>
        <v>278</v>
      </c>
    </row>
    <row r="36" spans="3:12" ht="13.5" thickBot="1" x14ac:dyDescent="0.25"/>
    <row r="37" spans="3:12" ht="18.75" thickBot="1" x14ac:dyDescent="0.3">
      <c r="C37" s="308" t="s">
        <v>51</v>
      </c>
      <c r="D37" s="309"/>
      <c r="E37" s="309"/>
      <c r="F37" s="309"/>
      <c r="G37" s="309"/>
      <c r="H37" s="309"/>
      <c r="I37" s="309"/>
      <c r="J37" s="309"/>
      <c r="K37" s="309"/>
      <c r="L37" s="310"/>
    </row>
    <row r="38" spans="3:12" ht="38.25" x14ac:dyDescent="0.2">
      <c r="C38" s="229" t="s">
        <v>44</v>
      </c>
      <c r="D38" s="230" t="s">
        <v>85</v>
      </c>
      <c r="E38" s="230" t="s">
        <v>114</v>
      </c>
      <c r="F38" s="230" t="s">
        <v>52</v>
      </c>
      <c r="G38" s="230" t="s">
        <v>53</v>
      </c>
      <c r="H38" s="241" t="s">
        <v>115</v>
      </c>
      <c r="I38" s="241" t="s">
        <v>116</v>
      </c>
      <c r="J38" s="230" t="s">
        <v>1</v>
      </c>
      <c r="K38" s="242" t="s">
        <v>2</v>
      </c>
      <c r="L38" s="231" t="s">
        <v>54</v>
      </c>
    </row>
    <row r="39" spans="3:12" x14ac:dyDescent="0.2">
      <c r="C39" s="243" t="s">
        <v>45</v>
      </c>
      <c r="D39" s="244">
        <v>1162</v>
      </c>
      <c r="E39" s="244">
        <v>0</v>
      </c>
      <c r="F39" s="245">
        <v>0</v>
      </c>
      <c r="G39" s="245">
        <v>0</v>
      </c>
      <c r="H39" s="245">
        <v>0</v>
      </c>
      <c r="I39" s="245">
        <v>0</v>
      </c>
      <c r="J39" s="245">
        <v>3</v>
      </c>
      <c r="K39" s="246">
        <v>9</v>
      </c>
      <c r="L39" s="247">
        <f t="shared" ref="L39:L54" si="1">SUM(D39:K39)</f>
        <v>1174</v>
      </c>
    </row>
    <row r="40" spans="3:12" x14ac:dyDescent="0.2">
      <c r="C40" s="243" t="s">
        <v>46</v>
      </c>
      <c r="D40" s="244">
        <v>1382</v>
      </c>
      <c r="E40" s="244">
        <v>0</v>
      </c>
      <c r="F40" s="245">
        <v>0</v>
      </c>
      <c r="G40" s="245">
        <v>0</v>
      </c>
      <c r="H40" s="245">
        <v>0</v>
      </c>
      <c r="I40" s="245">
        <v>0</v>
      </c>
      <c r="J40" s="245">
        <v>0</v>
      </c>
      <c r="K40" s="246">
        <v>3</v>
      </c>
      <c r="L40" s="247">
        <f t="shared" si="1"/>
        <v>1385</v>
      </c>
    </row>
    <row r="41" spans="3:12" x14ac:dyDescent="0.2">
      <c r="C41" s="243" t="s">
        <v>47</v>
      </c>
      <c r="D41" s="244">
        <v>1405</v>
      </c>
      <c r="E41" s="244">
        <v>0</v>
      </c>
      <c r="F41" s="245">
        <v>0</v>
      </c>
      <c r="G41" s="245">
        <v>0</v>
      </c>
      <c r="H41" s="245">
        <v>0</v>
      </c>
      <c r="I41" s="245">
        <v>0</v>
      </c>
      <c r="J41" s="245">
        <v>0</v>
      </c>
      <c r="K41" s="246">
        <v>5</v>
      </c>
      <c r="L41" s="247">
        <f t="shared" si="1"/>
        <v>1410</v>
      </c>
    </row>
    <row r="42" spans="3:12" x14ac:dyDescent="0.2">
      <c r="C42" s="243" t="s">
        <v>48</v>
      </c>
      <c r="D42" s="244">
        <v>1920</v>
      </c>
      <c r="E42" s="244">
        <v>0</v>
      </c>
      <c r="F42" s="245">
        <v>2</v>
      </c>
      <c r="G42" s="245">
        <v>0</v>
      </c>
      <c r="H42" s="245">
        <v>10</v>
      </c>
      <c r="I42" s="245">
        <v>0</v>
      </c>
      <c r="J42" s="245">
        <v>0</v>
      </c>
      <c r="K42" s="246">
        <v>18</v>
      </c>
      <c r="L42" s="247">
        <f t="shared" si="1"/>
        <v>1950</v>
      </c>
    </row>
    <row r="43" spans="3:12" x14ac:dyDescent="0.2">
      <c r="C43" s="243" t="s">
        <v>83</v>
      </c>
      <c r="D43" s="248">
        <v>1822</v>
      </c>
      <c r="E43" s="248">
        <v>0</v>
      </c>
      <c r="F43" s="249">
        <v>2</v>
      </c>
      <c r="G43" s="249">
        <v>2</v>
      </c>
      <c r="H43" s="249">
        <v>10</v>
      </c>
      <c r="I43" s="249">
        <v>0</v>
      </c>
      <c r="J43" s="249">
        <v>0</v>
      </c>
      <c r="K43" s="246">
        <v>22</v>
      </c>
      <c r="L43" s="247">
        <f t="shared" si="1"/>
        <v>1858</v>
      </c>
    </row>
    <row r="44" spans="3:12" x14ac:dyDescent="0.2">
      <c r="C44" s="250" t="s">
        <v>89</v>
      </c>
      <c r="D44" s="251">
        <v>1816</v>
      </c>
      <c r="E44" s="251">
        <v>3</v>
      </c>
      <c r="F44" s="252">
        <v>2</v>
      </c>
      <c r="G44" s="252">
        <v>1</v>
      </c>
      <c r="H44" s="252">
        <v>0</v>
      </c>
      <c r="I44" s="252">
        <v>1</v>
      </c>
      <c r="J44" s="252">
        <v>0</v>
      </c>
      <c r="K44" s="246">
        <v>23</v>
      </c>
      <c r="L44" s="247">
        <f t="shared" si="1"/>
        <v>1846</v>
      </c>
    </row>
    <row r="45" spans="3:12" x14ac:dyDescent="0.2">
      <c r="C45" s="250" t="s">
        <v>94</v>
      </c>
      <c r="D45" s="251">
        <v>1699</v>
      </c>
      <c r="E45" s="251">
        <v>8</v>
      </c>
      <c r="F45" s="252">
        <v>2</v>
      </c>
      <c r="G45" s="252">
        <v>63</v>
      </c>
      <c r="H45" s="252">
        <v>0</v>
      </c>
      <c r="I45" s="252">
        <v>1</v>
      </c>
      <c r="J45" s="252">
        <v>0</v>
      </c>
      <c r="K45" s="246">
        <v>23</v>
      </c>
      <c r="L45" s="247">
        <f t="shared" si="1"/>
        <v>1796</v>
      </c>
    </row>
    <row r="46" spans="3:12" x14ac:dyDescent="0.2">
      <c r="C46" s="250" t="s">
        <v>100</v>
      </c>
      <c r="D46" s="251">
        <v>1792</v>
      </c>
      <c r="E46" s="251">
        <v>11</v>
      </c>
      <c r="F46" s="252">
        <v>2</v>
      </c>
      <c r="G46" s="252">
        <v>63</v>
      </c>
      <c r="H46" s="252">
        <v>0</v>
      </c>
      <c r="I46" s="252">
        <v>1</v>
      </c>
      <c r="J46" s="252">
        <v>3</v>
      </c>
      <c r="K46" s="246">
        <v>23</v>
      </c>
      <c r="L46" s="247">
        <f t="shared" si="1"/>
        <v>1895</v>
      </c>
    </row>
    <row r="47" spans="3:12" x14ac:dyDescent="0.2">
      <c r="C47" s="250" t="s">
        <v>113</v>
      </c>
      <c r="D47" s="251">
        <v>1937</v>
      </c>
      <c r="E47" s="251">
        <v>20</v>
      </c>
      <c r="F47" s="252">
        <v>2</v>
      </c>
      <c r="G47" s="252">
        <v>65</v>
      </c>
      <c r="H47" s="252">
        <v>0</v>
      </c>
      <c r="I47" s="252">
        <v>1</v>
      </c>
      <c r="J47" s="252">
        <v>3</v>
      </c>
      <c r="K47" s="246">
        <v>24</v>
      </c>
      <c r="L47" s="247">
        <f t="shared" si="1"/>
        <v>2052</v>
      </c>
    </row>
    <row r="48" spans="3:12" x14ac:dyDescent="0.2">
      <c r="C48" s="250">
        <v>41974</v>
      </c>
      <c r="D48" s="251">
        <v>2044</v>
      </c>
      <c r="E48" s="251">
        <v>22</v>
      </c>
      <c r="F48" s="252">
        <v>2</v>
      </c>
      <c r="G48" s="252">
        <v>65</v>
      </c>
      <c r="H48" s="252">
        <v>1</v>
      </c>
      <c r="I48" s="252">
        <v>1</v>
      </c>
      <c r="J48" s="252">
        <v>4</v>
      </c>
      <c r="K48" s="246">
        <v>27</v>
      </c>
      <c r="L48" s="247">
        <f t="shared" si="1"/>
        <v>2166</v>
      </c>
    </row>
    <row r="49" spans="3:12" x14ac:dyDescent="0.2">
      <c r="C49" s="250">
        <v>41944</v>
      </c>
      <c r="D49" s="251">
        <v>2040</v>
      </c>
      <c r="E49" s="251">
        <v>22</v>
      </c>
      <c r="F49" s="252">
        <v>2</v>
      </c>
      <c r="G49" s="252">
        <v>65</v>
      </c>
      <c r="H49" s="252">
        <v>1</v>
      </c>
      <c r="I49" s="252">
        <v>1</v>
      </c>
      <c r="J49" s="252">
        <v>4</v>
      </c>
      <c r="K49" s="246">
        <v>27</v>
      </c>
      <c r="L49" s="247">
        <f t="shared" si="1"/>
        <v>2162</v>
      </c>
    </row>
    <row r="50" spans="3:12" x14ac:dyDescent="0.2">
      <c r="C50" s="250">
        <v>41913</v>
      </c>
      <c r="D50" s="251">
        <v>2003</v>
      </c>
      <c r="E50" s="251">
        <v>22</v>
      </c>
      <c r="F50" s="252">
        <v>2</v>
      </c>
      <c r="G50" s="252">
        <v>65</v>
      </c>
      <c r="H50" s="252">
        <v>1</v>
      </c>
      <c r="I50" s="252">
        <v>1</v>
      </c>
      <c r="J50" s="252">
        <v>4</v>
      </c>
      <c r="K50" s="246">
        <v>27</v>
      </c>
      <c r="L50" s="247">
        <f t="shared" si="1"/>
        <v>2125</v>
      </c>
    </row>
    <row r="51" spans="3:12" x14ac:dyDescent="0.2">
      <c r="C51" s="250">
        <v>41883</v>
      </c>
      <c r="D51" s="251">
        <v>1992</v>
      </c>
      <c r="E51" s="251">
        <v>22</v>
      </c>
      <c r="F51" s="252">
        <v>2</v>
      </c>
      <c r="G51" s="252">
        <v>65</v>
      </c>
      <c r="H51" s="252">
        <v>1</v>
      </c>
      <c r="I51" s="252">
        <v>1</v>
      </c>
      <c r="J51" s="252">
        <v>4</v>
      </c>
      <c r="K51" s="246">
        <v>27</v>
      </c>
      <c r="L51" s="247">
        <f t="shared" si="1"/>
        <v>2114</v>
      </c>
    </row>
    <row r="52" spans="3:12" x14ac:dyDescent="0.2">
      <c r="C52" s="250">
        <v>41852</v>
      </c>
      <c r="D52" s="251">
        <v>1944</v>
      </c>
      <c r="E52" s="251">
        <v>21</v>
      </c>
      <c r="F52" s="252">
        <v>2</v>
      </c>
      <c r="G52" s="252">
        <v>65</v>
      </c>
      <c r="H52" s="252">
        <v>1</v>
      </c>
      <c r="I52" s="252">
        <v>1</v>
      </c>
      <c r="J52" s="252">
        <v>4</v>
      </c>
      <c r="K52" s="246">
        <v>27</v>
      </c>
      <c r="L52" s="247">
        <f t="shared" si="1"/>
        <v>2065</v>
      </c>
    </row>
    <row r="53" spans="3:12" x14ac:dyDescent="0.2">
      <c r="C53" s="250">
        <v>41821</v>
      </c>
      <c r="D53" s="251">
        <v>2038</v>
      </c>
      <c r="E53" s="251">
        <v>21</v>
      </c>
      <c r="F53" s="252">
        <v>2</v>
      </c>
      <c r="G53" s="252">
        <v>65</v>
      </c>
      <c r="H53" s="252">
        <v>1</v>
      </c>
      <c r="I53" s="252">
        <v>1</v>
      </c>
      <c r="J53" s="252">
        <v>3</v>
      </c>
      <c r="K53" s="246">
        <v>27</v>
      </c>
      <c r="L53" s="247">
        <f t="shared" si="1"/>
        <v>2158</v>
      </c>
    </row>
    <row r="54" spans="3:12" x14ac:dyDescent="0.2">
      <c r="C54" s="250">
        <v>41791</v>
      </c>
      <c r="D54" s="251">
        <v>2029</v>
      </c>
      <c r="E54" s="251">
        <v>22</v>
      </c>
      <c r="F54" s="252">
        <v>2</v>
      </c>
      <c r="G54" s="252">
        <v>65</v>
      </c>
      <c r="H54" s="252">
        <v>1</v>
      </c>
      <c r="I54" s="252">
        <v>1</v>
      </c>
      <c r="J54" s="252">
        <v>3</v>
      </c>
      <c r="K54" s="246">
        <v>27</v>
      </c>
      <c r="L54" s="247">
        <f t="shared" si="1"/>
        <v>2150</v>
      </c>
    </row>
    <row r="55" spans="3:12" x14ac:dyDescent="0.2">
      <c r="C55" s="250">
        <v>41760</v>
      </c>
      <c r="D55" s="251">
        <v>2016</v>
      </c>
      <c r="E55" s="251">
        <v>22</v>
      </c>
      <c r="F55" s="252">
        <v>2</v>
      </c>
      <c r="G55" s="252">
        <v>65</v>
      </c>
      <c r="H55" s="252">
        <v>1</v>
      </c>
      <c r="I55" s="252">
        <v>1</v>
      </c>
      <c r="J55" s="252">
        <v>3</v>
      </c>
      <c r="K55" s="246">
        <v>27</v>
      </c>
      <c r="L55" s="247">
        <f>+D55+E55+F55+G55+H55+I55+J55+K55</f>
        <v>2137</v>
      </c>
    </row>
    <row r="56" spans="3:12" x14ac:dyDescent="0.2">
      <c r="C56" s="250">
        <v>41730</v>
      </c>
      <c r="D56" s="251">
        <v>2018</v>
      </c>
      <c r="E56" s="251">
        <v>21</v>
      </c>
      <c r="F56" s="252">
        <v>2</v>
      </c>
      <c r="G56" s="252">
        <v>65</v>
      </c>
      <c r="H56" s="252">
        <v>0</v>
      </c>
      <c r="I56" s="252">
        <v>1</v>
      </c>
      <c r="J56" s="252">
        <v>3</v>
      </c>
      <c r="K56" s="246">
        <v>24</v>
      </c>
      <c r="L56" s="247">
        <f>+D56+E56+F56+G56+H56+I56+J56+K56</f>
        <v>2134</v>
      </c>
    </row>
    <row r="57" spans="3:12" x14ac:dyDescent="0.2">
      <c r="C57" s="250">
        <v>41699</v>
      </c>
      <c r="D57" s="251">
        <v>2019</v>
      </c>
      <c r="E57" s="251">
        <v>21</v>
      </c>
      <c r="F57" s="252">
        <v>2</v>
      </c>
      <c r="G57" s="252">
        <v>65</v>
      </c>
      <c r="H57" s="252">
        <v>0</v>
      </c>
      <c r="I57" s="252">
        <v>1</v>
      </c>
      <c r="J57" s="252">
        <v>3</v>
      </c>
      <c r="K57" s="246">
        <v>24</v>
      </c>
      <c r="L57" s="247">
        <f>+D57+E57+F57+G57+H57+I57+J57+K57</f>
        <v>2135</v>
      </c>
    </row>
    <row r="58" spans="3:12" x14ac:dyDescent="0.2">
      <c r="C58" s="250">
        <v>41671</v>
      </c>
      <c r="D58" s="251">
        <v>1953</v>
      </c>
      <c r="E58" s="251">
        <v>21</v>
      </c>
      <c r="F58" s="252">
        <v>2</v>
      </c>
      <c r="G58" s="252">
        <v>65</v>
      </c>
      <c r="H58" s="252">
        <v>0</v>
      </c>
      <c r="I58" s="252">
        <v>1</v>
      </c>
      <c r="J58" s="252">
        <v>3</v>
      </c>
      <c r="K58" s="246">
        <v>24</v>
      </c>
      <c r="L58" s="247">
        <f>+D58+E58+F58+G58+H58+I58+J58+K58</f>
        <v>2069</v>
      </c>
    </row>
    <row r="59" spans="3:12" ht="13.5" thickBot="1" x14ac:dyDescent="0.25">
      <c r="C59" s="253">
        <v>41640</v>
      </c>
      <c r="D59" s="257">
        <v>1946</v>
      </c>
      <c r="E59" s="257">
        <v>21</v>
      </c>
      <c r="F59" s="258">
        <v>2</v>
      </c>
      <c r="G59" s="258">
        <v>65</v>
      </c>
      <c r="H59" s="258">
        <v>0</v>
      </c>
      <c r="I59" s="258">
        <v>1</v>
      </c>
      <c r="J59" s="258">
        <v>3</v>
      </c>
      <c r="K59" s="259">
        <v>24</v>
      </c>
      <c r="L59" s="260">
        <f>+D59+E59+F59+G59+H59+I59+J59+K59</f>
        <v>2062</v>
      </c>
    </row>
  </sheetData>
  <sheetProtection algorithmName="SHA-512" hashValue="BHhEZPZq8yl+7CH5kQAmgNeXf9UYYToQrRQpKu9F0v9U08OxpjgHWXhr1pS0i2UbraS24WSJHm9yYmk1uAzPIQ==" saltValue="HnFVHq9zYeRoIUPUM9qUOA==" spinCount="100000" sheet="1" objects="1" scenarios="1"/>
  <mergeCells count="2">
    <mergeCell ref="F13:I13"/>
    <mergeCell ref="C37:L37"/>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6"/>
  </cols>
  <sheetData>
    <row r="1" spans="2:14" x14ac:dyDescent="0.2">
      <c r="B1" s="207"/>
      <c r="C1" s="207"/>
      <c r="D1" s="207"/>
      <c r="E1" s="207"/>
      <c r="F1" s="207"/>
      <c r="G1" s="207"/>
      <c r="H1" s="207"/>
      <c r="I1" s="207"/>
      <c r="J1" s="207"/>
      <c r="K1" s="207"/>
      <c r="L1" s="207"/>
      <c r="M1" s="207"/>
      <c r="N1" s="207"/>
    </row>
    <row r="2" spans="2:14" ht="18" x14ac:dyDescent="0.25">
      <c r="B2" s="158" t="s">
        <v>105</v>
      </c>
      <c r="C2" s="207"/>
      <c r="D2" s="207"/>
      <c r="E2" s="207"/>
      <c r="F2" s="207"/>
      <c r="G2" s="207"/>
      <c r="H2" s="207"/>
      <c r="I2" s="207"/>
      <c r="J2" s="207"/>
      <c r="K2" s="207"/>
      <c r="L2" s="207"/>
      <c r="M2" s="207"/>
      <c r="N2" s="207"/>
    </row>
    <row r="3" spans="2:14" ht="14.25" x14ac:dyDescent="0.2">
      <c r="B3" s="159" t="s">
        <v>109</v>
      </c>
      <c r="C3" s="207"/>
      <c r="D3" s="207"/>
      <c r="E3" s="207"/>
      <c r="F3" s="207"/>
      <c r="G3" s="207"/>
      <c r="H3" s="207"/>
      <c r="I3" s="207"/>
      <c r="J3" s="207"/>
      <c r="K3" s="207"/>
      <c r="L3" s="207"/>
      <c r="M3" s="207"/>
      <c r="N3" s="207"/>
    </row>
    <row r="4" spans="2:14" ht="14.25" x14ac:dyDescent="0.2">
      <c r="B4" s="156"/>
      <c r="C4" s="207"/>
      <c r="D4" s="207"/>
      <c r="E4" s="207"/>
      <c r="F4" s="207"/>
      <c r="G4" s="207"/>
      <c r="H4" s="207"/>
      <c r="I4" s="207"/>
      <c r="J4" s="207"/>
      <c r="K4" s="207"/>
      <c r="L4" s="207"/>
      <c r="M4" s="207"/>
      <c r="N4" s="207"/>
    </row>
    <row r="5" spans="2:14" ht="14.25" x14ac:dyDescent="0.2">
      <c r="B5" s="156"/>
      <c r="C5" s="207"/>
      <c r="D5" s="207"/>
      <c r="E5" s="207"/>
      <c r="F5" s="207"/>
      <c r="G5" s="207"/>
      <c r="H5" s="207"/>
      <c r="I5" s="207"/>
      <c r="J5" s="207"/>
      <c r="K5" s="207"/>
      <c r="L5" s="207"/>
      <c r="M5" s="207"/>
      <c r="N5" s="207"/>
    </row>
    <row r="6" spans="2:14" ht="14.25" x14ac:dyDescent="0.2">
      <c r="B6" s="156"/>
      <c r="C6" s="207"/>
      <c r="D6" s="207"/>
      <c r="E6" s="207"/>
      <c r="F6" s="207"/>
      <c r="G6" s="207"/>
      <c r="H6" s="207"/>
      <c r="I6" s="207"/>
      <c r="J6" s="207"/>
      <c r="K6" s="207"/>
      <c r="L6" s="207"/>
      <c r="M6" s="207"/>
      <c r="N6" s="207"/>
    </row>
    <row r="7" spans="2:14" ht="14.25" x14ac:dyDescent="0.2">
      <c r="B7" s="156"/>
      <c r="C7" s="207"/>
      <c r="D7" s="207"/>
      <c r="E7" s="207"/>
      <c r="F7" s="207"/>
      <c r="G7" s="207"/>
      <c r="H7" s="207"/>
      <c r="I7" s="207"/>
      <c r="J7" s="207"/>
      <c r="K7" s="207"/>
      <c r="L7" s="207"/>
      <c r="M7" s="207"/>
      <c r="N7" s="207"/>
    </row>
    <row r="8" spans="2:14" x14ac:dyDescent="0.2">
      <c r="B8" s="160" t="s">
        <v>122</v>
      </c>
      <c r="C8" s="207"/>
      <c r="D8" s="207"/>
      <c r="E8" s="207"/>
      <c r="F8" s="207"/>
      <c r="G8" s="207"/>
      <c r="H8" s="207"/>
      <c r="I8" s="207"/>
      <c r="J8" s="207"/>
      <c r="K8" s="207"/>
      <c r="L8" s="207"/>
      <c r="M8" s="207"/>
      <c r="N8" s="207"/>
    </row>
    <row r="9" spans="2:14" x14ac:dyDescent="0.2">
      <c r="B9" s="207"/>
      <c r="C9" s="207"/>
      <c r="D9" s="207"/>
      <c r="E9" s="207"/>
      <c r="F9" s="207"/>
      <c r="G9" s="207"/>
      <c r="H9" s="207"/>
      <c r="I9" s="207"/>
      <c r="J9" s="207"/>
      <c r="K9" s="207"/>
      <c r="L9" s="207"/>
      <c r="M9" s="207"/>
      <c r="N9" s="207"/>
    </row>
    <row r="10" spans="2:14" x14ac:dyDescent="0.2">
      <c r="B10" s="207"/>
      <c r="C10" s="207"/>
      <c r="D10" s="207"/>
      <c r="E10" s="207"/>
      <c r="F10" s="207"/>
      <c r="G10" s="207"/>
      <c r="H10" s="207"/>
      <c r="I10" s="207"/>
      <c r="J10" s="207"/>
      <c r="K10" s="207"/>
      <c r="L10" s="207"/>
      <c r="M10" s="207"/>
      <c r="N10" s="207"/>
    </row>
    <row r="11" spans="2:14" x14ac:dyDescent="0.2">
      <c r="B11" s="208"/>
      <c r="C11" s="208"/>
      <c r="D11" s="208"/>
      <c r="E11" s="208"/>
      <c r="F11" s="208"/>
      <c r="G11" s="208"/>
      <c r="H11" s="208"/>
      <c r="I11" s="208"/>
      <c r="J11" s="208"/>
      <c r="K11" s="208"/>
      <c r="L11" s="208"/>
      <c r="M11" s="208"/>
      <c r="N11" s="20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7" workbookViewId="0">
      <selection activeCell="O22" sqref="O22"/>
    </sheetView>
  </sheetViews>
  <sheetFormatPr baseColWidth="10" defaultRowHeight="12.75" x14ac:dyDescent="0.2"/>
  <cols>
    <col min="1" max="16384" width="11.42578125" style="206"/>
  </cols>
  <sheetData>
    <row r="1" spans="2:14" x14ac:dyDescent="0.2">
      <c r="B1" s="207"/>
      <c r="C1" s="207"/>
      <c r="D1" s="207"/>
      <c r="E1" s="207"/>
      <c r="F1" s="207"/>
      <c r="G1" s="207"/>
      <c r="H1" s="207"/>
      <c r="I1" s="207"/>
      <c r="J1" s="207"/>
      <c r="K1" s="207"/>
      <c r="L1" s="207"/>
      <c r="M1" s="207"/>
      <c r="N1" s="207"/>
    </row>
    <row r="2" spans="2:14" ht="18" x14ac:dyDescent="0.25">
      <c r="B2" s="158" t="s">
        <v>105</v>
      </c>
      <c r="C2" s="207"/>
      <c r="D2" s="207"/>
      <c r="E2" s="207"/>
      <c r="F2" s="207"/>
      <c r="G2" s="207"/>
      <c r="H2" s="207"/>
      <c r="I2" s="207"/>
      <c r="J2" s="207"/>
      <c r="K2" s="207"/>
      <c r="L2" s="207"/>
      <c r="M2" s="207"/>
      <c r="N2" s="207"/>
    </row>
    <row r="3" spans="2:14" ht="14.25" x14ac:dyDescent="0.2">
      <c r="B3" s="159" t="s">
        <v>110</v>
      </c>
      <c r="C3" s="207"/>
      <c r="D3" s="207"/>
      <c r="E3" s="207"/>
      <c r="F3" s="207"/>
      <c r="G3" s="207"/>
      <c r="H3" s="207"/>
      <c r="I3" s="207"/>
      <c r="J3" s="207"/>
      <c r="K3" s="207"/>
      <c r="L3" s="207"/>
      <c r="M3" s="207"/>
      <c r="N3" s="207"/>
    </row>
    <row r="4" spans="2:14" ht="14.25" x14ac:dyDescent="0.2">
      <c r="B4" s="156"/>
      <c r="C4" s="207"/>
      <c r="D4" s="207"/>
      <c r="E4" s="207"/>
      <c r="F4" s="207"/>
      <c r="G4" s="207"/>
      <c r="H4" s="207"/>
      <c r="I4" s="207"/>
      <c r="J4" s="207"/>
      <c r="K4" s="207"/>
      <c r="L4" s="207"/>
      <c r="M4" s="207"/>
      <c r="N4" s="207"/>
    </row>
    <row r="5" spans="2:14" ht="14.25" x14ac:dyDescent="0.2">
      <c r="B5" s="156"/>
      <c r="C5" s="207"/>
      <c r="D5" s="207"/>
      <c r="E5" s="207"/>
      <c r="F5" s="207"/>
      <c r="G5" s="207"/>
      <c r="H5" s="207"/>
      <c r="I5" s="207"/>
      <c r="J5" s="207"/>
      <c r="K5" s="207"/>
      <c r="L5" s="207"/>
      <c r="M5" s="207"/>
      <c r="N5" s="207"/>
    </row>
    <row r="6" spans="2:14" ht="14.25" x14ac:dyDescent="0.2">
      <c r="B6" s="156"/>
      <c r="C6" s="207"/>
      <c r="D6" s="207"/>
      <c r="E6" s="207"/>
      <c r="F6" s="207"/>
      <c r="G6" s="207"/>
      <c r="H6" s="207"/>
      <c r="I6" s="207"/>
      <c r="J6" s="207"/>
      <c r="K6" s="207"/>
      <c r="L6" s="207"/>
      <c r="M6" s="207"/>
      <c r="N6" s="207"/>
    </row>
    <row r="7" spans="2:14" ht="14.25" x14ac:dyDescent="0.2">
      <c r="B7" s="156"/>
      <c r="C7" s="207"/>
      <c r="D7" s="207"/>
      <c r="E7" s="207"/>
      <c r="F7" s="207"/>
      <c r="G7" s="207"/>
      <c r="H7" s="207"/>
      <c r="I7" s="207"/>
      <c r="J7" s="207"/>
      <c r="K7" s="207"/>
      <c r="L7" s="207"/>
      <c r="M7" s="207"/>
      <c r="N7" s="207"/>
    </row>
    <row r="8" spans="2:14" x14ac:dyDescent="0.2">
      <c r="B8" s="160" t="s">
        <v>122</v>
      </c>
      <c r="C8" s="207"/>
      <c r="D8" s="207"/>
      <c r="E8" s="207"/>
      <c r="F8" s="207"/>
      <c r="G8" s="207"/>
      <c r="H8" s="207"/>
      <c r="I8" s="207"/>
      <c r="J8" s="207"/>
      <c r="K8" s="207"/>
      <c r="L8" s="207"/>
      <c r="M8" s="207"/>
      <c r="N8" s="207"/>
    </row>
    <row r="9" spans="2:14" x14ac:dyDescent="0.2">
      <c r="B9" s="207"/>
      <c r="C9" s="207"/>
      <c r="D9" s="207"/>
      <c r="E9" s="207"/>
      <c r="F9" s="207"/>
      <c r="G9" s="207"/>
      <c r="H9" s="207"/>
      <c r="I9" s="207"/>
      <c r="J9" s="207"/>
      <c r="K9" s="207"/>
      <c r="L9" s="207"/>
      <c r="M9" s="207"/>
      <c r="N9" s="207"/>
    </row>
    <row r="10" spans="2:14" x14ac:dyDescent="0.2">
      <c r="B10" s="207"/>
      <c r="C10" s="207"/>
      <c r="D10" s="207"/>
      <c r="E10" s="207"/>
      <c r="F10" s="207"/>
      <c r="G10" s="207"/>
      <c r="H10" s="207"/>
      <c r="I10" s="207"/>
      <c r="J10" s="207"/>
      <c r="K10" s="207"/>
      <c r="L10" s="207"/>
      <c r="M10" s="207"/>
      <c r="N10" s="207"/>
    </row>
    <row r="11" spans="2:14" x14ac:dyDescent="0.2">
      <c r="B11" s="208"/>
      <c r="C11" s="208"/>
      <c r="D11" s="208"/>
      <c r="E11" s="208"/>
      <c r="F11" s="208"/>
      <c r="G11" s="208"/>
      <c r="H11" s="208"/>
      <c r="I11" s="208"/>
      <c r="J11" s="208"/>
      <c r="K11" s="208"/>
      <c r="L11" s="208"/>
      <c r="M11" s="208"/>
      <c r="N11" s="208"/>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4" zoomScaleNormal="100" workbookViewId="0">
      <selection activeCell="O21" sqref="O21"/>
    </sheetView>
  </sheetViews>
  <sheetFormatPr baseColWidth="10" defaultRowHeight="12.75" x14ac:dyDescent="0.2"/>
  <cols>
    <col min="1" max="16384" width="11.42578125" style="206"/>
  </cols>
  <sheetData>
    <row r="1" spans="2:14" x14ac:dyDescent="0.2">
      <c r="B1" s="207"/>
      <c r="C1" s="207"/>
      <c r="D1" s="207"/>
      <c r="E1" s="207"/>
      <c r="F1" s="207"/>
      <c r="G1" s="207"/>
      <c r="H1" s="207"/>
      <c r="I1" s="207"/>
      <c r="J1" s="207"/>
      <c r="K1" s="207"/>
      <c r="L1" s="207"/>
      <c r="M1" s="207"/>
      <c r="N1" s="207"/>
    </row>
    <row r="2" spans="2:14" ht="18" x14ac:dyDescent="0.25">
      <c r="B2" s="158" t="s">
        <v>105</v>
      </c>
      <c r="C2" s="207"/>
      <c r="D2" s="207"/>
      <c r="E2" s="207"/>
      <c r="F2" s="207"/>
      <c r="G2" s="207"/>
      <c r="H2" s="207"/>
      <c r="I2" s="207"/>
      <c r="J2" s="207"/>
      <c r="K2" s="207"/>
      <c r="L2" s="207"/>
      <c r="M2" s="207"/>
      <c r="N2" s="207"/>
    </row>
    <row r="3" spans="2:14" ht="14.25" x14ac:dyDescent="0.2">
      <c r="B3" s="159" t="s">
        <v>110</v>
      </c>
      <c r="C3" s="207"/>
      <c r="D3" s="207"/>
      <c r="E3" s="207"/>
      <c r="F3" s="207"/>
      <c r="G3" s="207"/>
      <c r="H3" s="207"/>
      <c r="I3" s="207"/>
      <c r="J3" s="207"/>
      <c r="K3" s="207"/>
      <c r="L3" s="207"/>
      <c r="M3" s="207"/>
      <c r="N3" s="207"/>
    </row>
    <row r="4" spans="2:14" ht="14.25" x14ac:dyDescent="0.2">
      <c r="B4" s="156"/>
      <c r="C4" s="207"/>
      <c r="D4" s="207"/>
      <c r="E4" s="207"/>
      <c r="F4" s="207"/>
      <c r="G4" s="207"/>
      <c r="H4" s="207"/>
      <c r="I4" s="207"/>
      <c r="J4" s="207"/>
      <c r="K4" s="207"/>
      <c r="L4" s="207"/>
      <c r="M4" s="207"/>
      <c r="N4" s="207"/>
    </row>
    <row r="5" spans="2:14" ht="14.25" x14ac:dyDescent="0.2">
      <c r="B5" s="156"/>
      <c r="C5" s="207"/>
      <c r="D5" s="207"/>
      <c r="E5" s="207"/>
      <c r="F5" s="207"/>
      <c r="G5" s="207"/>
      <c r="H5" s="207"/>
      <c r="I5" s="207"/>
      <c r="J5" s="207"/>
      <c r="K5" s="207"/>
      <c r="L5" s="207"/>
      <c r="M5" s="207"/>
      <c r="N5" s="207"/>
    </row>
    <row r="6" spans="2:14" ht="14.25" x14ac:dyDescent="0.2">
      <c r="B6" s="156"/>
      <c r="C6" s="207"/>
      <c r="D6" s="207"/>
      <c r="E6" s="207"/>
      <c r="F6" s="207"/>
      <c r="G6" s="207"/>
      <c r="H6" s="207"/>
      <c r="I6" s="207"/>
      <c r="J6" s="207"/>
      <c r="K6" s="207"/>
      <c r="L6" s="207"/>
      <c r="M6" s="207"/>
      <c r="N6" s="207"/>
    </row>
    <row r="7" spans="2:14" ht="14.25" x14ac:dyDescent="0.2">
      <c r="B7" s="156"/>
      <c r="C7" s="207"/>
      <c r="D7" s="207"/>
      <c r="E7" s="207"/>
      <c r="F7" s="207"/>
      <c r="G7" s="207"/>
      <c r="H7" s="207"/>
      <c r="I7" s="207"/>
      <c r="J7" s="207"/>
      <c r="K7" s="207"/>
      <c r="L7" s="207"/>
      <c r="M7" s="207"/>
      <c r="N7" s="207"/>
    </row>
    <row r="8" spans="2:14" x14ac:dyDescent="0.2">
      <c r="B8" s="160" t="s">
        <v>122</v>
      </c>
      <c r="C8" s="207"/>
      <c r="D8" s="207"/>
      <c r="E8" s="207"/>
      <c r="F8" s="207"/>
      <c r="G8" s="207"/>
      <c r="H8" s="207"/>
      <c r="I8" s="207"/>
      <c r="J8" s="207"/>
      <c r="K8" s="207"/>
      <c r="L8" s="207"/>
      <c r="M8" s="207"/>
      <c r="N8" s="207"/>
    </row>
    <row r="9" spans="2:14" x14ac:dyDescent="0.2">
      <c r="B9" s="207"/>
      <c r="C9" s="207"/>
      <c r="D9" s="207"/>
      <c r="E9" s="207"/>
      <c r="F9" s="207"/>
      <c r="G9" s="207"/>
      <c r="H9" s="207"/>
      <c r="I9" s="207"/>
      <c r="J9" s="207"/>
      <c r="K9" s="207"/>
      <c r="L9" s="207"/>
      <c r="M9" s="207"/>
      <c r="N9" s="207"/>
    </row>
    <row r="10" spans="2:14" x14ac:dyDescent="0.2">
      <c r="B10" s="207"/>
      <c r="C10" s="207"/>
      <c r="D10" s="207"/>
      <c r="E10" s="207"/>
      <c r="F10" s="207"/>
      <c r="G10" s="207"/>
      <c r="H10" s="207"/>
      <c r="I10" s="207"/>
      <c r="J10" s="207"/>
      <c r="K10" s="207"/>
      <c r="L10" s="207"/>
      <c r="M10" s="207"/>
      <c r="N10" s="207"/>
    </row>
    <row r="11" spans="2:14" x14ac:dyDescent="0.2">
      <c r="B11" s="208"/>
      <c r="C11" s="208"/>
      <c r="D11" s="208"/>
      <c r="E11" s="208"/>
      <c r="F11" s="208"/>
      <c r="G11" s="208"/>
      <c r="H11" s="208"/>
      <c r="I11" s="208"/>
      <c r="J11" s="208"/>
      <c r="K11" s="208"/>
      <c r="L11" s="208"/>
      <c r="M11" s="208"/>
      <c r="N11" s="208"/>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19"/>
  </cols>
  <sheetData>
    <row r="1" spans="2:14" x14ac:dyDescent="0.2">
      <c r="B1" s="254"/>
      <c r="C1" s="254"/>
      <c r="D1" s="254"/>
      <c r="E1" s="254"/>
      <c r="F1" s="254"/>
      <c r="G1" s="254"/>
      <c r="H1" s="254"/>
      <c r="I1" s="254"/>
      <c r="J1" s="254"/>
      <c r="K1" s="254"/>
      <c r="L1" s="254"/>
      <c r="M1" s="254"/>
      <c r="N1" s="254"/>
    </row>
    <row r="2" spans="2:14" ht="18" x14ac:dyDescent="0.25">
      <c r="B2" s="221" t="s">
        <v>123</v>
      </c>
      <c r="C2" s="254"/>
      <c r="D2" s="254"/>
      <c r="E2" s="254"/>
      <c r="F2" s="254"/>
      <c r="G2" s="254"/>
      <c r="H2" s="254"/>
      <c r="I2" s="254"/>
      <c r="J2" s="254"/>
      <c r="K2" s="254"/>
      <c r="L2" s="254"/>
      <c r="M2" s="254"/>
      <c r="N2" s="254"/>
    </row>
    <row r="3" spans="2:14" ht="14.25" x14ac:dyDescent="0.2">
      <c r="B3" s="222" t="s">
        <v>117</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diciembre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2015-01-21T20:11:47Z</dcterms:modified>
</cp:coreProperties>
</file>