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225" windowWidth="15570" windowHeight="5430" tabRatio="939" activeTab="5"/>
  </bookViews>
  <sheets>
    <sheet name="RESUMEN" sheetId="7" r:id="rId1"/>
    <sheet name="ABONADOS " sheetId="1" r:id="rId2"/>
    <sheet name="USUARIOS" sheetId="2" r:id="rId3"/>
    <sheet name="NRO. ISPs" sheetId="5" r:id="rId4"/>
    <sheet name="PART DE MERCADO" sheetId="8" r:id="rId5"/>
    <sheet name="CAPACIDAD INTERNACIONAL" sheetId="20" r:id="rId6"/>
  </sheets>
  <calcPr calcId="145621"/>
</workbook>
</file>

<file path=xl/calcChain.xml><?xml version="1.0" encoding="utf-8"?>
<calcChain xmlns="http://schemas.openxmlformats.org/spreadsheetml/2006/main">
  <c r="C42" i="8" l="1"/>
  <c r="C76" i="20" l="1"/>
  <c r="G503" i="2" l="1"/>
  <c r="D503" i="2"/>
  <c r="C503" i="2"/>
  <c r="E502" i="2"/>
  <c r="F502" i="2" s="1"/>
  <c r="E501" i="2"/>
  <c r="F501" i="2" s="1"/>
  <c r="E500" i="2"/>
  <c r="F500" i="2" s="1"/>
  <c r="E499" i="2"/>
  <c r="F499" i="2" s="1"/>
  <c r="E498" i="2"/>
  <c r="F498" i="2" s="1"/>
  <c r="E497" i="2"/>
  <c r="F497" i="2" s="1"/>
  <c r="E496" i="2"/>
  <c r="F496" i="2" s="1"/>
  <c r="E495" i="2"/>
  <c r="F495" i="2" s="1"/>
  <c r="E494" i="2"/>
  <c r="F494" i="2" s="1"/>
  <c r="E493" i="2"/>
  <c r="F493" i="2" s="1"/>
  <c r="E492" i="2"/>
  <c r="F492" i="2" s="1"/>
  <c r="E491" i="2"/>
  <c r="F491" i="2" s="1"/>
  <c r="E490" i="2"/>
  <c r="F490" i="2" s="1"/>
  <c r="E489" i="2"/>
  <c r="F489" i="2" s="1"/>
  <c r="E488" i="2"/>
  <c r="F488" i="2" s="1"/>
  <c r="E487" i="2"/>
  <c r="F487" i="2" s="1"/>
  <c r="E486" i="2"/>
  <c r="F486" i="2" s="1"/>
  <c r="E485" i="2"/>
  <c r="F485" i="2" s="1"/>
  <c r="E484" i="2"/>
  <c r="F484" i="2" s="1"/>
  <c r="E483" i="2"/>
  <c r="F483" i="2" s="1"/>
  <c r="E482" i="2"/>
  <c r="F482" i="2" s="1"/>
  <c r="E481" i="2"/>
  <c r="F481" i="2" s="1"/>
  <c r="E480" i="2"/>
  <c r="F480" i="2" s="1"/>
  <c r="E479" i="2"/>
  <c r="F479" i="2" s="1"/>
  <c r="G538" i="1"/>
  <c r="D538" i="1"/>
  <c r="C538" i="1"/>
  <c r="E538" i="1" s="1"/>
  <c r="F538" i="1" s="1"/>
  <c r="E537" i="1"/>
  <c r="F537" i="1" s="1"/>
  <c r="E536" i="1"/>
  <c r="F536" i="1" s="1"/>
  <c r="E535" i="1"/>
  <c r="F535" i="1" s="1"/>
  <c r="E534" i="1"/>
  <c r="F534" i="1" s="1"/>
  <c r="E533" i="1"/>
  <c r="F533" i="1" s="1"/>
  <c r="E532" i="1"/>
  <c r="F532" i="1" s="1"/>
  <c r="E531" i="1"/>
  <c r="F531" i="1" s="1"/>
  <c r="E530" i="1"/>
  <c r="F530" i="1" s="1"/>
  <c r="E529" i="1"/>
  <c r="F529" i="1" s="1"/>
  <c r="E528" i="1"/>
  <c r="F528" i="1" s="1"/>
  <c r="E527" i="1"/>
  <c r="F527" i="1" s="1"/>
  <c r="E526" i="1"/>
  <c r="F526" i="1" s="1"/>
  <c r="E525" i="1"/>
  <c r="F525" i="1" s="1"/>
  <c r="E524" i="1"/>
  <c r="F524" i="1" s="1"/>
  <c r="E523" i="1"/>
  <c r="F523" i="1" s="1"/>
  <c r="E522" i="1"/>
  <c r="F522" i="1" s="1"/>
  <c r="E521" i="1"/>
  <c r="F521" i="1" s="1"/>
  <c r="E520" i="1"/>
  <c r="F520" i="1" s="1"/>
  <c r="E519" i="1"/>
  <c r="F519" i="1" s="1"/>
  <c r="E518" i="1"/>
  <c r="F518" i="1" s="1"/>
  <c r="E517" i="1"/>
  <c r="F517" i="1" s="1"/>
  <c r="E516" i="1"/>
  <c r="F516" i="1" s="1"/>
  <c r="E515" i="1"/>
  <c r="F515" i="1" s="1"/>
  <c r="E514" i="1"/>
  <c r="F514" i="1" s="1"/>
  <c r="C503" i="1"/>
  <c r="E59" i="7"/>
  <c r="E30" i="7"/>
  <c r="E503" i="2" l="1"/>
  <c r="F503" i="2" s="1"/>
  <c r="G469" i="2"/>
  <c r="D469" i="2"/>
  <c r="C469" i="2"/>
  <c r="E468" i="2"/>
  <c r="F468" i="2" s="1"/>
  <c r="E467" i="2"/>
  <c r="F467" i="2" s="1"/>
  <c r="E466" i="2"/>
  <c r="F466" i="2" s="1"/>
  <c r="E465" i="2"/>
  <c r="F465" i="2" s="1"/>
  <c r="E464" i="2"/>
  <c r="F464" i="2" s="1"/>
  <c r="E463" i="2"/>
  <c r="F463" i="2" s="1"/>
  <c r="E462" i="2"/>
  <c r="F462" i="2" s="1"/>
  <c r="E461" i="2"/>
  <c r="F461" i="2" s="1"/>
  <c r="E460" i="2"/>
  <c r="F460" i="2" s="1"/>
  <c r="E459" i="2"/>
  <c r="F459" i="2" s="1"/>
  <c r="E458" i="2"/>
  <c r="F458" i="2" s="1"/>
  <c r="E457" i="2"/>
  <c r="F457" i="2" s="1"/>
  <c r="E456" i="2"/>
  <c r="F456" i="2" s="1"/>
  <c r="E455" i="2"/>
  <c r="F455" i="2" s="1"/>
  <c r="E454" i="2"/>
  <c r="F454" i="2" s="1"/>
  <c r="E453" i="2"/>
  <c r="F453" i="2" s="1"/>
  <c r="E452" i="2"/>
  <c r="F452" i="2" s="1"/>
  <c r="E451" i="2"/>
  <c r="F451" i="2" s="1"/>
  <c r="E450" i="2"/>
  <c r="F450" i="2" s="1"/>
  <c r="E449" i="2"/>
  <c r="F449" i="2" s="1"/>
  <c r="E448" i="2"/>
  <c r="F448" i="2" s="1"/>
  <c r="E447" i="2"/>
  <c r="F447" i="2" s="1"/>
  <c r="E446" i="2"/>
  <c r="F446" i="2" s="1"/>
  <c r="E445" i="2"/>
  <c r="F445" i="2" s="1"/>
  <c r="G503" i="1"/>
  <c r="D503" i="1"/>
  <c r="E502" i="1"/>
  <c r="F502" i="1" s="1"/>
  <c r="E501" i="1"/>
  <c r="F501" i="1" s="1"/>
  <c r="E500" i="1"/>
  <c r="F500" i="1" s="1"/>
  <c r="E499" i="1"/>
  <c r="F499" i="1" s="1"/>
  <c r="E498" i="1"/>
  <c r="F498" i="1" s="1"/>
  <c r="E497" i="1"/>
  <c r="F497" i="1" s="1"/>
  <c r="E496" i="1"/>
  <c r="F496" i="1" s="1"/>
  <c r="E495" i="1"/>
  <c r="F495" i="1" s="1"/>
  <c r="E494" i="1"/>
  <c r="F494" i="1" s="1"/>
  <c r="E493" i="1"/>
  <c r="F493" i="1" s="1"/>
  <c r="E492" i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58" i="7"/>
  <c r="E29" i="7"/>
  <c r="E469" i="2" l="1"/>
  <c r="F469" i="2"/>
  <c r="E503" i="1"/>
  <c r="F503" i="1" s="1"/>
  <c r="G435" i="2"/>
  <c r="D435" i="2"/>
  <c r="C435" i="2"/>
  <c r="E435" i="2" s="1"/>
  <c r="F435" i="2" s="1"/>
  <c r="E434" i="2"/>
  <c r="F434" i="2" s="1"/>
  <c r="E433" i="2"/>
  <c r="F433" i="2" s="1"/>
  <c r="E432" i="2"/>
  <c r="F432" i="2" s="1"/>
  <c r="E431" i="2"/>
  <c r="F431" i="2" s="1"/>
  <c r="E430" i="2"/>
  <c r="F430" i="2" s="1"/>
  <c r="E429" i="2"/>
  <c r="F429" i="2" s="1"/>
  <c r="E428" i="2"/>
  <c r="F428" i="2" s="1"/>
  <c r="E427" i="2"/>
  <c r="F427" i="2" s="1"/>
  <c r="E426" i="2"/>
  <c r="F426" i="2" s="1"/>
  <c r="E425" i="2"/>
  <c r="F425" i="2" s="1"/>
  <c r="E424" i="2"/>
  <c r="F424" i="2" s="1"/>
  <c r="E423" i="2"/>
  <c r="F423" i="2" s="1"/>
  <c r="E422" i="2"/>
  <c r="F422" i="2" s="1"/>
  <c r="E421" i="2"/>
  <c r="F421" i="2" s="1"/>
  <c r="E420" i="2"/>
  <c r="F420" i="2" s="1"/>
  <c r="E419" i="2"/>
  <c r="F419" i="2" s="1"/>
  <c r="E418" i="2"/>
  <c r="F418" i="2" s="1"/>
  <c r="E417" i="2"/>
  <c r="F417" i="2" s="1"/>
  <c r="E416" i="2"/>
  <c r="F416" i="2" s="1"/>
  <c r="E415" i="2"/>
  <c r="F415" i="2" s="1"/>
  <c r="E414" i="2"/>
  <c r="F414" i="2" s="1"/>
  <c r="E413" i="2"/>
  <c r="F413" i="2" s="1"/>
  <c r="E412" i="2"/>
  <c r="F412" i="2" s="1"/>
  <c r="E411" i="2"/>
  <c r="F411" i="2" s="1"/>
  <c r="G469" i="1"/>
  <c r="D469" i="1"/>
  <c r="C469" i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57" i="7"/>
  <c r="E28" i="7"/>
  <c r="E469" i="1" l="1"/>
  <c r="F469" i="1" s="1"/>
  <c r="G401" i="2"/>
  <c r="D401" i="2"/>
  <c r="C401" i="2"/>
  <c r="E400" i="2"/>
  <c r="F400" i="2" s="1"/>
  <c r="E399" i="2"/>
  <c r="F399" i="2" s="1"/>
  <c r="E398" i="2"/>
  <c r="F398" i="2" s="1"/>
  <c r="E397" i="2"/>
  <c r="F397" i="2" s="1"/>
  <c r="E396" i="2"/>
  <c r="F396" i="2" s="1"/>
  <c r="E395" i="2"/>
  <c r="F395" i="2" s="1"/>
  <c r="E394" i="2"/>
  <c r="F394" i="2" s="1"/>
  <c r="E393" i="2"/>
  <c r="F393" i="2" s="1"/>
  <c r="E392" i="2"/>
  <c r="F392" i="2" s="1"/>
  <c r="E391" i="2"/>
  <c r="F391" i="2" s="1"/>
  <c r="E390" i="2"/>
  <c r="F390" i="2" s="1"/>
  <c r="E389" i="2"/>
  <c r="F389" i="2" s="1"/>
  <c r="E388" i="2"/>
  <c r="F388" i="2" s="1"/>
  <c r="E387" i="2"/>
  <c r="F387" i="2" s="1"/>
  <c r="E386" i="2"/>
  <c r="F386" i="2" s="1"/>
  <c r="E385" i="2"/>
  <c r="F385" i="2" s="1"/>
  <c r="E384" i="2"/>
  <c r="F384" i="2" s="1"/>
  <c r="E383" i="2"/>
  <c r="F383" i="2" s="1"/>
  <c r="E382" i="2"/>
  <c r="F382" i="2" s="1"/>
  <c r="E381" i="2"/>
  <c r="F381" i="2" s="1"/>
  <c r="E380" i="2"/>
  <c r="F380" i="2" s="1"/>
  <c r="E379" i="2"/>
  <c r="F379" i="2" s="1"/>
  <c r="E378" i="2"/>
  <c r="F378" i="2" s="1"/>
  <c r="E377" i="2"/>
  <c r="F377" i="2" s="1"/>
  <c r="E412" i="1"/>
  <c r="F412" i="1" s="1"/>
  <c r="E413" i="1"/>
  <c r="F413" i="1" s="1"/>
  <c r="E414" i="1"/>
  <c r="F414" i="1" s="1"/>
  <c r="E415" i="1"/>
  <c r="F415" i="1" s="1"/>
  <c r="E416" i="1"/>
  <c r="E417" i="1"/>
  <c r="E418" i="1"/>
  <c r="F418" i="1" s="1"/>
  <c r="E419" i="1"/>
  <c r="F419" i="1" s="1"/>
  <c r="E420" i="1"/>
  <c r="F420" i="1" s="1"/>
  <c r="E421" i="1"/>
  <c r="F421" i="1" s="1"/>
  <c r="E422" i="1"/>
  <c r="F422" i="1" s="1"/>
  <c r="E423" i="1"/>
  <c r="F423" i="1" s="1"/>
  <c r="E424" i="1"/>
  <c r="F424" i="1" s="1"/>
  <c r="E425" i="1"/>
  <c r="F425" i="1" s="1"/>
  <c r="E426" i="1"/>
  <c r="F426" i="1" s="1"/>
  <c r="E427" i="1"/>
  <c r="F427" i="1" s="1"/>
  <c r="E428" i="1"/>
  <c r="F428" i="1" s="1"/>
  <c r="E429" i="1"/>
  <c r="F429" i="1" s="1"/>
  <c r="E430" i="1"/>
  <c r="F430" i="1" s="1"/>
  <c r="E431" i="1"/>
  <c r="F431" i="1" s="1"/>
  <c r="E432" i="1"/>
  <c r="F432" i="1" s="1"/>
  <c r="E433" i="1"/>
  <c r="F433" i="1" s="1"/>
  <c r="E434" i="1"/>
  <c r="F434" i="1" s="1"/>
  <c r="G435" i="1"/>
  <c r="D435" i="1"/>
  <c r="C435" i="1"/>
  <c r="F417" i="1"/>
  <c r="F416" i="1"/>
  <c r="E411" i="1"/>
  <c r="F411" i="1" s="1"/>
  <c r="E27" i="7"/>
  <c r="E401" i="2" l="1"/>
  <c r="F401" i="2" s="1"/>
  <c r="E435" i="1"/>
  <c r="F435" i="1" s="1"/>
  <c r="C13" i="20"/>
  <c r="E377" i="1"/>
  <c r="G367" i="2" l="1"/>
  <c r="D367" i="2"/>
  <c r="C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G401" i="1"/>
  <c r="D401" i="1"/>
  <c r="C401" i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F377" i="1"/>
  <c r="E26" i="7"/>
  <c r="F348" i="2" l="1"/>
  <c r="F356" i="2"/>
  <c r="F364" i="2"/>
  <c r="F349" i="2"/>
  <c r="F357" i="2"/>
  <c r="F365" i="2"/>
  <c r="F343" i="2"/>
  <c r="F350" i="2"/>
  <c r="F358" i="2"/>
  <c r="F366" i="2"/>
  <c r="F344" i="2"/>
  <c r="F351" i="2"/>
  <c r="F359" i="2"/>
  <c r="F352" i="2"/>
  <c r="F360" i="2"/>
  <c r="F345" i="2"/>
  <c r="F353" i="2"/>
  <c r="F361" i="2"/>
  <c r="F346" i="2"/>
  <c r="F354" i="2"/>
  <c r="F362" i="2"/>
  <c r="F347" i="2"/>
  <c r="F355" i="2"/>
  <c r="F363" i="2"/>
  <c r="E367" i="2"/>
  <c r="F367" i="2" s="1"/>
  <c r="E401" i="1"/>
  <c r="F401" i="1" s="1"/>
  <c r="D65" i="20"/>
  <c r="D66" i="20"/>
  <c r="D67" i="20"/>
  <c r="D68" i="20"/>
  <c r="D69" i="20"/>
  <c r="D70" i="20"/>
  <c r="D71" i="20"/>
  <c r="D72" i="20"/>
  <c r="D73" i="20"/>
  <c r="D74" i="20"/>
  <c r="D75" i="20"/>
  <c r="D64" i="20"/>
  <c r="G367" i="1"/>
  <c r="D367" i="1"/>
  <c r="C367" i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8" i="1"/>
  <c r="F348" i="1" s="1"/>
  <c r="E347" i="1"/>
  <c r="F347" i="1" s="1"/>
  <c r="E346" i="1"/>
  <c r="F346" i="1" s="1"/>
  <c r="E345" i="1"/>
  <c r="F345" i="1" s="1"/>
  <c r="E344" i="1"/>
  <c r="F344" i="1" s="1"/>
  <c r="E343" i="1"/>
  <c r="F343" i="1" s="1"/>
  <c r="E25" i="7"/>
  <c r="D76" i="20" l="1"/>
  <c r="E367" i="1"/>
  <c r="F367" i="1" s="1"/>
  <c r="G334" i="2" l="1"/>
  <c r="D334" i="2"/>
  <c r="C334" i="2"/>
  <c r="E333" i="2"/>
  <c r="E332" i="2"/>
  <c r="E331" i="2"/>
  <c r="E330" i="2"/>
  <c r="F330" i="2" s="1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F317" i="2" s="1"/>
  <c r="E316" i="2"/>
  <c r="E315" i="2"/>
  <c r="E314" i="2"/>
  <c r="E313" i="2"/>
  <c r="E312" i="2"/>
  <c r="E311" i="2"/>
  <c r="E310" i="2"/>
  <c r="G334" i="1"/>
  <c r="D334" i="1"/>
  <c r="C334" i="1"/>
  <c r="E333" i="1"/>
  <c r="E332" i="1"/>
  <c r="E331" i="1"/>
  <c r="E330" i="1"/>
  <c r="F330" i="1" s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F317" i="1" s="1"/>
  <c r="E316" i="1"/>
  <c r="E315" i="1"/>
  <c r="E314" i="1"/>
  <c r="E313" i="1"/>
  <c r="E312" i="1"/>
  <c r="E311" i="1"/>
  <c r="E310" i="1"/>
  <c r="E56" i="7"/>
  <c r="F333" i="2" l="1"/>
  <c r="F332" i="2"/>
  <c r="F331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6" i="2"/>
  <c r="F315" i="2"/>
  <c r="F314" i="2"/>
  <c r="F313" i="2"/>
  <c r="F312" i="2"/>
  <c r="F311" i="2"/>
  <c r="F310" i="2"/>
  <c r="F315" i="1"/>
  <c r="F310" i="1"/>
  <c r="F328" i="1"/>
  <c r="F314" i="1"/>
  <c r="F322" i="1"/>
  <c r="F323" i="1"/>
  <c r="F331" i="1"/>
  <c r="F316" i="1"/>
  <c r="F324" i="1"/>
  <c r="F332" i="1"/>
  <c r="F325" i="1"/>
  <c r="F333" i="1"/>
  <c r="F318" i="1"/>
  <c r="F326" i="1"/>
  <c r="F311" i="1"/>
  <c r="F319" i="1"/>
  <c r="F327" i="1"/>
  <c r="F312" i="1"/>
  <c r="F320" i="1"/>
  <c r="F313" i="1"/>
  <c r="F321" i="1"/>
  <c r="F329" i="1"/>
  <c r="E334" i="2"/>
  <c r="F334" i="2" s="1"/>
  <c r="E334" i="1"/>
  <c r="F334" i="1" s="1"/>
  <c r="E24" i="7"/>
  <c r="C25" i="8" l="1"/>
  <c r="D23" i="8" s="1"/>
  <c r="G301" i="2"/>
  <c r="D301" i="2"/>
  <c r="C301" i="2"/>
  <c r="E300" i="2"/>
  <c r="F300" i="2" s="1"/>
  <c r="E299" i="2"/>
  <c r="F299" i="2" s="1"/>
  <c r="E298" i="2"/>
  <c r="F298" i="2" s="1"/>
  <c r="E297" i="2"/>
  <c r="F297" i="2" s="1"/>
  <c r="E296" i="2"/>
  <c r="F296" i="2" s="1"/>
  <c r="E295" i="2"/>
  <c r="F295" i="2" s="1"/>
  <c r="E294" i="2"/>
  <c r="F294" i="2" s="1"/>
  <c r="E293" i="2"/>
  <c r="F293" i="2" s="1"/>
  <c r="E292" i="2"/>
  <c r="F292" i="2" s="1"/>
  <c r="E291" i="2"/>
  <c r="F291" i="2" s="1"/>
  <c r="E290" i="2"/>
  <c r="F290" i="2" s="1"/>
  <c r="E289" i="2"/>
  <c r="F289" i="2" s="1"/>
  <c r="E288" i="2"/>
  <c r="F288" i="2" s="1"/>
  <c r="E287" i="2"/>
  <c r="F287" i="2" s="1"/>
  <c r="E286" i="2"/>
  <c r="F286" i="2" s="1"/>
  <c r="E285" i="2"/>
  <c r="F285" i="2" s="1"/>
  <c r="E284" i="2"/>
  <c r="F284" i="2" s="1"/>
  <c r="E283" i="2"/>
  <c r="F283" i="2" s="1"/>
  <c r="E282" i="2"/>
  <c r="F282" i="2" s="1"/>
  <c r="E281" i="2"/>
  <c r="F281" i="2" s="1"/>
  <c r="E280" i="2"/>
  <c r="F280" i="2" s="1"/>
  <c r="E279" i="2"/>
  <c r="F279" i="2" s="1"/>
  <c r="E278" i="2"/>
  <c r="F278" i="2" s="1"/>
  <c r="E277" i="2"/>
  <c r="F277" i="2" s="1"/>
  <c r="G301" i="1"/>
  <c r="D301" i="1"/>
  <c r="C301" i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9" i="1"/>
  <c r="F289" i="1" s="1"/>
  <c r="E288" i="1"/>
  <c r="F288" i="1" s="1"/>
  <c r="E287" i="1"/>
  <c r="F287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D15" i="8" l="1"/>
  <c r="D17" i="8"/>
  <c r="D18" i="8"/>
  <c r="D24" i="8"/>
  <c r="D19" i="8"/>
  <c r="D20" i="8"/>
  <c r="D21" i="8"/>
  <c r="D22" i="8"/>
  <c r="D16" i="8"/>
  <c r="E301" i="2"/>
  <c r="F301" i="2" s="1"/>
  <c r="E301" i="1"/>
  <c r="F301" i="1" s="1"/>
  <c r="G268" i="2"/>
  <c r="D268" i="2"/>
  <c r="C268" i="2"/>
  <c r="E267" i="2"/>
  <c r="F267" i="2" s="1"/>
  <c r="E266" i="2"/>
  <c r="F266" i="2" s="1"/>
  <c r="E265" i="2"/>
  <c r="F265" i="2" s="1"/>
  <c r="E264" i="2"/>
  <c r="F264" i="2" s="1"/>
  <c r="E263" i="2"/>
  <c r="F263" i="2" s="1"/>
  <c r="E262" i="2"/>
  <c r="F262" i="2" s="1"/>
  <c r="E261" i="2"/>
  <c r="F261" i="2" s="1"/>
  <c r="E260" i="2"/>
  <c r="F260" i="2" s="1"/>
  <c r="E259" i="2"/>
  <c r="F259" i="2" s="1"/>
  <c r="E258" i="2"/>
  <c r="F258" i="2" s="1"/>
  <c r="E257" i="2"/>
  <c r="F257" i="2" s="1"/>
  <c r="E256" i="2"/>
  <c r="F256" i="2" s="1"/>
  <c r="E255" i="2"/>
  <c r="F255" i="2" s="1"/>
  <c r="E254" i="2"/>
  <c r="F254" i="2" s="1"/>
  <c r="E253" i="2"/>
  <c r="F253" i="2" s="1"/>
  <c r="E252" i="2"/>
  <c r="F252" i="2" s="1"/>
  <c r="E251" i="2"/>
  <c r="F251" i="2" s="1"/>
  <c r="E250" i="2"/>
  <c r="F250" i="2" s="1"/>
  <c r="E249" i="2"/>
  <c r="F249" i="2" s="1"/>
  <c r="E248" i="2"/>
  <c r="F248" i="2" s="1"/>
  <c r="E247" i="2"/>
  <c r="F247" i="2" s="1"/>
  <c r="E246" i="2"/>
  <c r="F246" i="2" s="1"/>
  <c r="E245" i="2"/>
  <c r="F245" i="2" s="1"/>
  <c r="E244" i="2"/>
  <c r="F244" i="2" s="1"/>
  <c r="G268" i="1"/>
  <c r="D268" i="1"/>
  <c r="C268" i="1"/>
  <c r="E245" i="1"/>
  <c r="F245" i="1" s="1"/>
  <c r="E246" i="1"/>
  <c r="F246" i="1" s="1"/>
  <c r="E247" i="1"/>
  <c r="F247" i="1" s="1"/>
  <c r="E248" i="1"/>
  <c r="F248" i="1" s="1"/>
  <c r="E249" i="1"/>
  <c r="F249" i="1" s="1"/>
  <c r="E250" i="1"/>
  <c r="F250" i="1" s="1"/>
  <c r="E251" i="1"/>
  <c r="F251" i="1" s="1"/>
  <c r="E252" i="1"/>
  <c r="F252" i="1" s="1"/>
  <c r="E253" i="1"/>
  <c r="F253" i="1" s="1"/>
  <c r="E254" i="1"/>
  <c r="F254" i="1" s="1"/>
  <c r="E255" i="1"/>
  <c r="F255" i="1" s="1"/>
  <c r="E256" i="1"/>
  <c r="F256" i="1" s="1"/>
  <c r="E257" i="1"/>
  <c r="F257" i="1" s="1"/>
  <c r="E258" i="1"/>
  <c r="F258" i="1" s="1"/>
  <c r="E259" i="1"/>
  <c r="F259" i="1" s="1"/>
  <c r="E260" i="1"/>
  <c r="F260" i="1" s="1"/>
  <c r="E261" i="1"/>
  <c r="F261" i="1" s="1"/>
  <c r="E262" i="1"/>
  <c r="F262" i="1" s="1"/>
  <c r="E263" i="1"/>
  <c r="F263" i="1" s="1"/>
  <c r="E264" i="1"/>
  <c r="F264" i="1" s="1"/>
  <c r="E265" i="1"/>
  <c r="F265" i="1" s="1"/>
  <c r="E266" i="1"/>
  <c r="F266" i="1" s="1"/>
  <c r="E267" i="1"/>
  <c r="F267" i="1" s="1"/>
  <c r="E244" i="1"/>
  <c r="F244" i="1" s="1"/>
  <c r="E268" i="1" l="1"/>
  <c r="F268" i="1" s="1"/>
  <c r="E268" i="2"/>
  <c r="F268" i="2" s="1"/>
  <c r="C15" i="20" l="1"/>
  <c r="D26" i="20" l="1"/>
  <c r="D25" i="20"/>
  <c r="D27" i="20"/>
  <c r="G235" i="1"/>
  <c r="G235" i="2"/>
  <c r="E34" i="2" l="1"/>
  <c r="D235" i="2"/>
  <c r="C235" i="2"/>
  <c r="E234" i="2"/>
  <c r="F234" i="2" s="1"/>
  <c r="E233" i="2"/>
  <c r="F233" i="2" s="1"/>
  <c r="E232" i="2"/>
  <c r="F232" i="2" s="1"/>
  <c r="E231" i="2"/>
  <c r="F231" i="2" s="1"/>
  <c r="E230" i="2"/>
  <c r="F230" i="2" s="1"/>
  <c r="E229" i="2"/>
  <c r="F229" i="2" s="1"/>
  <c r="E228" i="2"/>
  <c r="F228" i="2" s="1"/>
  <c r="E227" i="2"/>
  <c r="F227" i="2" s="1"/>
  <c r="E226" i="2"/>
  <c r="F226" i="2" s="1"/>
  <c r="E225" i="2"/>
  <c r="F225" i="2" s="1"/>
  <c r="E224" i="2"/>
  <c r="F224" i="2" s="1"/>
  <c r="E223" i="2"/>
  <c r="F223" i="2" s="1"/>
  <c r="E222" i="2"/>
  <c r="F222" i="2" s="1"/>
  <c r="E221" i="2"/>
  <c r="F221" i="2" s="1"/>
  <c r="E220" i="2"/>
  <c r="F220" i="2" s="1"/>
  <c r="E219" i="2"/>
  <c r="F219" i="2" s="1"/>
  <c r="E218" i="2"/>
  <c r="F218" i="2" s="1"/>
  <c r="E217" i="2"/>
  <c r="F217" i="2" s="1"/>
  <c r="E216" i="2"/>
  <c r="F216" i="2" s="1"/>
  <c r="E215" i="2"/>
  <c r="F215" i="2" s="1"/>
  <c r="E214" i="2"/>
  <c r="F214" i="2" s="1"/>
  <c r="E213" i="2"/>
  <c r="F213" i="2" s="1"/>
  <c r="E212" i="2"/>
  <c r="F212" i="2" s="1"/>
  <c r="E211" i="2"/>
  <c r="F211" i="2" s="1"/>
  <c r="D235" i="1"/>
  <c r="C235" i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1" i="1"/>
  <c r="F221" i="1" s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35" i="1"/>
  <c r="E235" i="2" l="1"/>
  <c r="F235" i="2" s="1"/>
  <c r="E235" i="1"/>
  <c r="F235" i="1" s="1"/>
  <c r="D203" i="2"/>
  <c r="C203" i="2"/>
  <c r="E202" i="2"/>
  <c r="F202" i="2" s="1"/>
  <c r="E201" i="2"/>
  <c r="F201" i="2" s="1"/>
  <c r="E200" i="2"/>
  <c r="F200" i="2" s="1"/>
  <c r="E199" i="2"/>
  <c r="F199" i="2" s="1"/>
  <c r="E198" i="2"/>
  <c r="F198" i="2" s="1"/>
  <c r="E197" i="2"/>
  <c r="F197" i="2" s="1"/>
  <c r="E196" i="2"/>
  <c r="F196" i="2" s="1"/>
  <c r="E195" i="2"/>
  <c r="F195" i="2" s="1"/>
  <c r="E194" i="2"/>
  <c r="F194" i="2" s="1"/>
  <c r="E193" i="2"/>
  <c r="F193" i="2" s="1"/>
  <c r="E192" i="2"/>
  <c r="F192" i="2" s="1"/>
  <c r="E191" i="2"/>
  <c r="F191" i="2" s="1"/>
  <c r="E190" i="2"/>
  <c r="F190" i="2" s="1"/>
  <c r="E189" i="2"/>
  <c r="F189" i="2" s="1"/>
  <c r="E188" i="2"/>
  <c r="F188" i="2" s="1"/>
  <c r="E187" i="2"/>
  <c r="F187" i="2" s="1"/>
  <c r="E186" i="2"/>
  <c r="F186" i="2" s="1"/>
  <c r="E185" i="2"/>
  <c r="F185" i="2" s="1"/>
  <c r="E184" i="2"/>
  <c r="F184" i="2" s="1"/>
  <c r="E183" i="2"/>
  <c r="F183" i="2" s="1"/>
  <c r="E182" i="2"/>
  <c r="F182" i="2" s="1"/>
  <c r="E181" i="2"/>
  <c r="F181" i="2" s="1"/>
  <c r="E180" i="2"/>
  <c r="F180" i="2" s="1"/>
  <c r="E179" i="2"/>
  <c r="F179" i="2" s="1"/>
  <c r="E33" i="2"/>
  <c r="D203" i="1"/>
  <c r="C203" i="1"/>
  <c r="E202" i="1"/>
  <c r="F202" i="1" s="1"/>
  <c r="E201" i="1"/>
  <c r="F201" i="1" s="1"/>
  <c r="E200" i="1"/>
  <c r="F200" i="1" s="1"/>
  <c r="E199" i="1"/>
  <c r="F199" i="1" s="1"/>
  <c r="E198" i="1"/>
  <c r="F198" i="1" s="1"/>
  <c r="E197" i="1"/>
  <c r="F197" i="1" s="1"/>
  <c r="E196" i="1"/>
  <c r="F196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34" i="1"/>
  <c r="C73" i="1"/>
  <c r="D73" i="1"/>
  <c r="E55" i="7"/>
  <c r="E23" i="7"/>
  <c r="E165" i="2"/>
  <c r="F165" i="2" s="1"/>
  <c r="E165" i="1"/>
  <c r="F165" i="1" s="1"/>
  <c r="C171" i="1"/>
  <c r="D171" i="1"/>
  <c r="C41" i="8"/>
  <c r="D14" i="8"/>
  <c r="E147" i="2"/>
  <c r="F147" i="2" s="1"/>
  <c r="D171" i="2"/>
  <c r="C171" i="2"/>
  <c r="E170" i="2"/>
  <c r="F170" i="2" s="1"/>
  <c r="E169" i="2"/>
  <c r="F169" i="2" s="1"/>
  <c r="E168" i="2"/>
  <c r="F168" i="2" s="1"/>
  <c r="E167" i="2"/>
  <c r="F167" i="2" s="1"/>
  <c r="E166" i="2"/>
  <c r="F166" i="2" s="1"/>
  <c r="E164" i="2"/>
  <c r="F164" i="2" s="1"/>
  <c r="E163" i="2"/>
  <c r="F163" i="2" s="1"/>
  <c r="E162" i="2"/>
  <c r="F162" i="2" s="1"/>
  <c r="E161" i="2"/>
  <c r="F161" i="2" s="1"/>
  <c r="E160" i="2"/>
  <c r="F160" i="2" s="1"/>
  <c r="E159" i="2"/>
  <c r="F159" i="2" s="1"/>
  <c r="E158" i="2"/>
  <c r="F158" i="2" s="1"/>
  <c r="E157" i="2"/>
  <c r="F157" i="2" s="1"/>
  <c r="E156" i="2"/>
  <c r="F156" i="2" s="1"/>
  <c r="E155" i="2"/>
  <c r="F155" i="2" s="1"/>
  <c r="E154" i="2"/>
  <c r="F154" i="2" s="1"/>
  <c r="E153" i="2"/>
  <c r="F153" i="2" s="1"/>
  <c r="E152" i="2"/>
  <c r="F152" i="2" s="1"/>
  <c r="E151" i="2"/>
  <c r="F151" i="2" s="1"/>
  <c r="E150" i="2"/>
  <c r="F150" i="2" s="1"/>
  <c r="E149" i="2"/>
  <c r="F149" i="2" s="1"/>
  <c r="E148" i="2"/>
  <c r="F148" i="2" s="1"/>
  <c r="G107" i="2"/>
  <c r="D32" i="2"/>
  <c r="E32" i="2" s="1"/>
  <c r="D33" i="1"/>
  <c r="E33" i="1" s="1"/>
  <c r="E30" i="2"/>
  <c r="E31" i="2"/>
  <c r="E147" i="1"/>
  <c r="F147" i="1" s="1"/>
  <c r="G139" i="1"/>
  <c r="E170" i="1"/>
  <c r="F170" i="1" s="1"/>
  <c r="E169" i="1"/>
  <c r="F169" i="1" s="1"/>
  <c r="E168" i="1"/>
  <c r="F168" i="1" s="1"/>
  <c r="E167" i="1"/>
  <c r="F167" i="1" s="1"/>
  <c r="E166" i="1"/>
  <c r="F166" i="1" s="1"/>
  <c r="E164" i="1"/>
  <c r="F164" i="1" s="1"/>
  <c r="E163" i="1"/>
  <c r="F163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D139" i="1"/>
  <c r="C139" i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54" i="7"/>
  <c r="E22" i="7"/>
  <c r="G73" i="1"/>
  <c r="G75" i="2"/>
  <c r="G105" i="1"/>
  <c r="E84" i="2"/>
  <c r="F84" i="2" s="1"/>
  <c r="E85" i="2"/>
  <c r="F85" i="2" s="1"/>
  <c r="E86" i="2"/>
  <c r="F86" i="2" s="1"/>
  <c r="E87" i="2"/>
  <c r="F87" i="2" s="1"/>
  <c r="E88" i="2"/>
  <c r="F88" i="2" s="1"/>
  <c r="E89" i="2"/>
  <c r="F89" i="2" s="1"/>
  <c r="E90" i="2"/>
  <c r="F90" i="2" s="1"/>
  <c r="E91" i="2"/>
  <c r="F91" i="2" s="1"/>
  <c r="E92" i="2"/>
  <c r="F92" i="2" s="1"/>
  <c r="E93" i="2"/>
  <c r="F93" i="2" s="1"/>
  <c r="E94" i="2"/>
  <c r="F94" i="2" s="1"/>
  <c r="E95" i="2"/>
  <c r="F95" i="2" s="1"/>
  <c r="E96" i="2"/>
  <c r="F96" i="2" s="1"/>
  <c r="E97" i="2"/>
  <c r="F97" i="2" s="1"/>
  <c r="E98" i="2"/>
  <c r="F98" i="2" s="1"/>
  <c r="E99" i="2"/>
  <c r="F99" i="2" s="1"/>
  <c r="E100" i="2"/>
  <c r="F100" i="2" s="1"/>
  <c r="E101" i="2"/>
  <c r="F101" i="2" s="1"/>
  <c r="E102" i="2"/>
  <c r="F102" i="2" s="1"/>
  <c r="E103" i="2"/>
  <c r="F103" i="2" s="1"/>
  <c r="E104" i="2"/>
  <c r="F104" i="2" s="1"/>
  <c r="E105" i="2"/>
  <c r="F105" i="2" s="1"/>
  <c r="E106" i="2"/>
  <c r="F106" i="2" s="1"/>
  <c r="E83" i="2"/>
  <c r="F83" i="2" s="1"/>
  <c r="E52" i="2"/>
  <c r="F52" i="2" s="1"/>
  <c r="E53" i="2"/>
  <c r="F53" i="2" s="1"/>
  <c r="E54" i="2"/>
  <c r="F54" i="2" s="1"/>
  <c r="E55" i="2"/>
  <c r="F55" i="2" s="1"/>
  <c r="E56" i="2"/>
  <c r="F56" i="2" s="1"/>
  <c r="E57" i="2"/>
  <c r="F57" i="2" s="1"/>
  <c r="E58" i="2"/>
  <c r="F58" i="2" s="1"/>
  <c r="E59" i="2"/>
  <c r="F59" i="2" s="1"/>
  <c r="E60" i="2"/>
  <c r="F60" i="2" s="1"/>
  <c r="E61" i="2"/>
  <c r="F61" i="2" s="1"/>
  <c r="E62" i="2"/>
  <c r="F62" i="2" s="1"/>
  <c r="E63" i="2"/>
  <c r="F63" i="2" s="1"/>
  <c r="E64" i="2"/>
  <c r="F64" i="2" s="1"/>
  <c r="E65" i="2"/>
  <c r="F65" i="2" s="1"/>
  <c r="E66" i="2"/>
  <c r="F66" i="2" s="1"/>
  <c r="E67" i="2"/>
  <c r="F67" i="2" s="1"/>
  <c r="E68" i="2"/>
  <c r="F68" i="2" s="1"/>
  <c r="E69" i="2"/>
  <c r="F69" i="2" s="1"/>
  <c r="E70" i="2"/>
  <c r="F70" i="2" s="1"/>
  <c r="E71" i="2"/>
  <c r="F71" i="2" s="1"/>
  <c r="E72" i="2"/>
  <c r="F72" i="2" s="1"/>
  <c r="E73" i="2"/>
  <c r="F73" i="2" s="1"/>
  <c r="E74" i="2"/>
  <c r="F74" i="2" s="1"/>
  <c r="E51" i="2"/>
  <c r="F51" i="2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49" i="1"/>
  <c r="F49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81" i="1"/>
  <c r="F81" i="1" s="1"/>
  <c r="D105" i="1"/>
  <c r="C105" i="1"/>
  <c r="D107" i="2"/>
  <c r="C107" i="2"/>
  <c r="D139" i="2"/>
  <c r="C139" i="2"/>
  <c r="E138" i="2"/>
  <c r="F138" i="2" s="1"/>
  <c r="E137" i="2"/>
  <c r="F137" i="2" s="1"/>
  <c r="E136" i="2"/>
  <c r="F136" i="2" s="1"/>
  <c r="E135" i="2"/>
  <c r="F135" i="2" s="1"/>
  <c r="E134" i="2"/>
  <c r="F134" i="2" s="1"/>
  <c r="E133" i="2"/>
  <c r="F133" i="2" s="1"/>
  <c r="E132" i="2"/>
  <c r="F132" i="2"/>
  <c r="E131" i="2"/>
  <c r="F131" i="2" s="1"/>
  <c r="E130" i="2"/>
  <c r="F130" i="2" s="1"/>
  <c r="E129" i="2"/>
  <c r="F129" i="2" s="1"/>
  <c r="E128" i="2"/>
  <c r="F128" i="2" s="1"/>
  <c r="E126" i="2"/>
  <c r="F126" i="2" s="1"/>
  <c r="E125" i="2"/>
  <c r="F125" i="2" s="1"/>
  <c r="E124" i="2"/>
  <c r="F124" i="2"/>
  <c r="E123" i="2"/>
  <c r="F123" i="2" s="1"/>
  <c r="E122" i="2"/>
  <c r="F122" i="2" s="1"/>
  <c r="E121" i="2"/>
  <c r="F121" i="2" s="1"/>
  <c r="E120" i="2"/>
  <c r="F120" i="2" s="1"/>
  <c r="E119" i="2"/>
  <c r="F119" i="2" s="1"/>
  <c r="E118" i="2"/>
  <c r="F118" i="2" s="1"/>
  <c r="E117" i="2"/>
  <c r="F117" i="2" s="1"/>
  <c r="E115" i="2"/>
  <c r="F115" i="2" s="1"/>
  <c r="E32" i="1"/>
  <c r="E116" i="2"/>
  <c r="F116" i="2" s="1"/>
  <c r="E127" i="2"/>
  <c r="F127" i="2" s="1"/>
  <c r="E53" i="7"/>
  <c r="E52" i="7"/>
  <c r="E51" i="7"/>
  <c r="E50" i="7"/>
  <c r="E49" i="7"/>
  <c r="E48" i="7"/>
  <c r="E47" i="7"/>
  <c r="E46" i="7"/>
  <c r="E45" i="7"/>
  <c r="E21" i="7"/>
  <c r="E20" i="7"/>
  <c r="E19" i="7"/>
  <c r="E18" i="7"/>
  <c r="E17" i="7"/>
  <c r="E16" i="7"/>
  <c r="E15" i="7"/>
  <c r="E14" i="7"/>
  <c r="E13" i="7"/>
  <c r="D75" i="2"/>
  <c r="C75" i="2"/>
  <c r="E31" i="1"/>
  <c r="E28" i="2"/>
  <c r="E29" i="1"/>
  <c r="E30" i="1"/>
  <c r="E29" i="2"/>
  <c r="E27" i="2"/>
  <c r="E28" i="1"/>
  <c r="E26" i="2"/>
  <c r="E27" i="1"/>
  <c r="E25" i="2"/>
  <c r="E26" i="1"/>
  <c r="E16" i="2"/>
  <c r="E15" i="2"/>
  <c r="B26" i="5"/>
  <c r="E203" i="2" l="1"/>
  <c r="F203" i="2" s="1"/>
  <c r="E139" i="2"/>
  <c r="F139" i="2" s="1"/>
  <c r="E171" i="2"/>
  <c r="F171" i="2" s="1"/>
  <c r="E107" i="2"/>
  <c r="F107" i="2" s="1"/>
  <c r="E75" i="2"/>
  <c r="F75" i="2" s="1"/>
  <c r="D38" i="8"/>
  <c r="E105" i="1"/>
  <c r="F105" i="1" s="1"/>
  <c r="D39" i="8"/>
  <c r="E171" i="1"/>
  <c r="F171" i="1" s="1"/>
  <c r="E139" i="1"/>
  <c r="F139" i="1" s="1"/>
  <c r="E203" i="1"/>
  <c r="F203" i="1" s="1"/>
  <c r="E73" i="1"/>
  <c r="F73" i="1" s="1"/>
  <c r="D40" i="8"/>
  <c r="D25" i="8"/>
  <c r="D41" i="8" l="1"/>
</calcChain>
</file>

<file path=xl/sharedStrings.xml><?xml version="1.0" encoding="utf-8"?>
<sst xmlns="http://schemas.openxmlformats.org/spreadsheetml/2006/main" count="1158" uniqueCount="199">
  <si>
    <t>Año</t>
  </si>
  <si>
    <t>AÑO</t>
  </si>
  <si>
    <t>CANTIDAD</t>
  </si>
  <si>
    <t>Conmutados</t>
  </si>
  <si>
    <t>No Conmutado</t>
  </si>
  <si>
    <t>Conmutado</t>
  </si>
  <si>
    <t>Total</t>
  </si>
  <si>
    <t>DENSIDAD DE INTERNET</t>
  </si>
  <si>
    <t>USUARIOS DE INTERNET</t>
  </si>
  <si>
    <t>POBLACION</t>
  </si>
  <si>
    <t>DENSIDAD</t>
  </si>
  <si>
    <t>PROVEEDORES DE SERVICIO DE VALOR AGREGADO DE INTERNET (ISP's)</t>
  </si>
  <si>
    <t>TOTAL CUENTAS/ ABONADOS</t>
  </si>
  <si>
    <t>TOTAL DE USUARIOS</t>
  </si>
  <si>
    <t>PROVINCIA</t>
  </si>
  <si>
    <t>AZUAY</t>
  </si>
  <si>
    <t>BOLIVAR</t>
  </si>
  <si>
    <t>CAÑAR</t>
  </si>
  <si>
    <t>CARCHI</t>
  </si>
  <si>
    <t>CHIMBORAZO</t>
  </si>
  <si>
    <t>COTOPAXI</t>
  </si>
  <si>
    <t xml:space="preserve">EL ORO </t>
  </si>
  <si>
    <t>ESMERALDAS</t>
  </si>
  <si>
    <t>GALAPAGOS</t>
  </si>
  <si>
    <t>GUAYAS</t>
  </si>
  <si>
    <t>IMBABURA</t>
  </si>
  <si>
    <t>LOJA</t>
  </si>
  <si>
    <t>LOS RIOS</t>
  </si>
  <si>
    <t>MANABI</t>
  </si>
  <si>
    <t>MORONA SANTIAGO</t>
  </si>
  <si>
    <t>NAPO</t>
  </si>
  <si>
    <t>ORELLANA</t>
  </si>
  <si>
    <t>PASTAZA</t>
  </si>
  <si>
    <t>PICHINCHA</t>
  </si>
  <si>
    <t>SANTA ELENA</t>
  </si>
  <si>
    <t>SANTO DOMINGO</t>
  </si>
  <si>
    <t>SUCUMBIOS</t>
  </si>
  <si>
    <t>TUNGURAHUA</t>
  </si>
  <si>
    <t>ZAMORA CHINCHIPE</t>
  </si>
  <si>
    <t>TOTAL</t>
  </si>
  <si>
    <t>ABONADOS CONMUTADOS</t>
  </si>
  <si>
    <t>ABONADOS NO CONMUTADOS (DEDICADOS)</t>
  </si>
  <si>
    <t xml:space="preserve">ABONADOS DE INTERNET </t>
  </si>
  <si>
    <t>USUARIOS  CONMUTADOS</t>
  </si>
  <si>
    <t>USUARIOS  NO CONMUTADOS (DEDICADOS)</t>
  </si>
  <si>
    <t>PERMISIONARIO</t>
  </si>
  <si>
    <t>ECUADORTELECOM</t>
  </si>
  <si>
    <t>MEGADATOS</t>
  </si>
  <si>
    <t>PUNTONET S.A.</t>
  </si>
  <si>
    <t>SURATEL</t>
  </si>
  <si>
    <t>TELCONET</t>
  </si>
  <si>
    <t>TOTAL ABONADOS</t>
  </si>
  <si>
    <t>% DE PARTICIPACIÓN</t>
  </si>
  <si>
    <t>CNT E.P.</t>
  </si>
  <si>
    <t>POBLACIÓN A JUNIO 2011</t>
  </si>
  <si>
    <t>EL ORO</t>
  </si>
  <si>
    <r>
      <t>NOTA 1:</t>
    </r>
    <r>
      <rPr>
        <sz val="10"/>
        <rFont val="Arial"/>
        <family val="2"/>
      </rPr>
      <t xml:space="preserve"> En el dato de Poblacion Total se considera un valor de  31969 habitantes pertenecientes a las zonas no delimitadas</t>
    </r>
  </si>
  <si>
    <t>**</t>
  </si>
  <si>
    <t>POBLACIÓN A DICIEMBRE 2010</t>
  </si>
  <si>
    <t>USUARIOS   CONMUTADOS</t>
  </si>
  <si>
    <t>HISTORICO DE LOS ABONADOS DE INTERNET POR PROVINCIA A TRAVES DE ACCESO FIJO</t>
  </si>
  <si>
    <r>
      <t xml:space="preserve">NOTA 2: </t>
    </r>
    <r>
      <rPr>
        <sz val="10"/>
        <rFont val="Arial"/>
        <family val="2"/>
      </rPr>
      <t>En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este resumen a Junio 2011 no se incluyen las líneas activas de datos e Internet de SMA que son equivalentes a un total de 1.310.457</t>
    </r>
  </si>
  <si>
    <t>HISTORICO DE LOS USUARIOS DE INTERNET POR PROVINCIA A TRAVES DE ACCESO FIJO</t>
  </si>
  <si>
    <t xml:space="preserve">BOLÍVAR </t>
  </si>
  <si>
    <t>GALÁPAGOS</t>
  </si>
  <si>
    <t xml:space="preserve">SANTO DOMINGO </t>
  </si>
  <si>
    <r>
      <t xml:space="preserve">NOTA 1: </t>
    </r>
    <r>
      <rPr>
        <sz val="10"/>
        <rFont val="Arial"/>
        <family val="2"/>
      </rPr>
      <t>En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este resumen a Septiembre 2010 no se incluyen las líneas activas de datos e Internet de SMA que son equivalentes a un total de 299998</t>
    </r>
  </si>
  <si>
    <t>POBLACIÓN A SEPTIEMBRE 2010</t>
  </si>
  <si>
    <t>OTROS</t>
  </si>
  <si>
    <t>CONCESIONARIO</t>
  </si>
  <si>
    <t>LINEAS ACTIVAS DE DATOS *</t>
  </si>
  <si>
    <t>CLARO (CONECEL S.A.)</t>
  </si>
  <si>
    <t>MOVISTAR (OTECEL S.A.)</t>
  </si>
  <si>
    <t>*Incluye líneas activas que comparten voz y datos.</t>
  </si>
  <si>
    <r>
      <t>NOTA 2:</t>
    </r>
    <r>
      <rPr>
        <sz val="8"/>
        <rFont val="Arial"/>
        <family val="2"/>
      </rPr>
      <t xml:space="preserve"> A partir de 2010 se incluyen líneas activas de datos e Internet de SMA</t>
    </r>
  </si>
  <si>
    <r>
      <t>NOTA 1:</t>
    </r>
    <r>
      <rPr>
        <sz val="8"/>
        <rFont val="Arial"/>
        <family val="2"/>
      </rPr>
      <t xml:space="preserve"> Densidad de Internet: Número de USUARIOS  existentes por cada 100 habitantes</t>
    </r>
  </si>
  <si>
    <t>NOTA 3:  A partir del año 2010 se consideran estadísticas con los resultados del CENSO 2010</t>
  </si>
  <si>
    <t>POBLACIÓN A SEPTIEMBRE 2011</t>
  </si>
  <si>
    <t>POBLACIÓN SEPTIEMBRE 2011</t>
  </si>
  <si>
    <t>CNT</t>
  </si>
  <si>
    <t>USUARIOS NO CONMUTADOS (DEDICADOS)</t>
  </si>
  <si>
    <t>POBLACIÓN A DICIEMBRE 2011</t>
  </si>
  <si>
    <t>POBLACIÓN DICIEMBRE 2011</t>
  </si>
  <si>
    <r>
      <t>Elaborado:</t>
    </r>
    <r>
      <rPr>
        <sz val="8"/>
        <rFont val="Arial"/>
        <family val="2"/>
      </rPr>
      <t xml:space="preserve"> SENATEL - DGGST, MARZO  2012</t>
    </r>
  </si>
  <si>
    <t>POBLACIÓN A MARZO DEL 2012</t>
  </si>
  <si>
    <t>POBLACIÓN MARZO 2012</t>
  </si>
  <si>
    <t>NOTA 4: Datos de usuarios con acceso no conmutado corresponden a estimaciones realizadas por ISPs</t>
  </si>
  <si>
    <r>
      <rPr>
        <b/>
        <sz val="8"/>
        <rFont val="Arial"/>
        <family val="2"/>
      </rPr>
      <t>**</t>
    </r>
    <r>
      <rPr>
        <sz val="8"/>
        <rFont val="Arial"/>
        <family val="2"/>
      </rPr>
      <t xml:space="preserve"> Periodos en los cuales no se disponen de esta información.</t>
    </r>
  </si>
  <si>
    <t>CONECEL</t>
  </si>
  <si>
    <t>ETAPA EP</t>
  </si>
  <si>
    <t>CONEXIÓN INTERNACIONAL DE LOS PERMISIONARIOS DE SVA</t>
  </si>
  <si>
    <t>TOTAL Kbps</t>
  </si>
  <si>
    <t>TOTAL Mbps</t>
  </si>
  <si>
    <t>TOTAL STM-1</t>
  </si>
  <si>
    <t>ITEM</t>
  </si>
  <si>
    <t>ABONADOS DE INTERNET Kbps/a</t>
  </si>
  <si>
    <t>Kbps/a</t>
  </si>
  <si>
    <t>USUARIOS DE INTERNET Kbps/u</t>
  </si>
  <si>
    <t>Kbps/u</t>
  </si>
  <si>
    <t>HABITANTES ECUADOR         Kbps/h</t>
  </si>
  <si>
    <t>Kbps/h</t>
  </si>
  <si>
    <t>CONEXIÓN INTERNACIONAL (Mbps)</t>
  </si>
  <si>
    <t>DATOS</t>
  </si>
  <si>
    <t>2011</t>
  </si>
  <si>
    <t>Nota: No se incluye información de las zonas no delimitadas</t>
  </si>
  <si>
    <t>Nota:  La información es actualizada trimestralmente</t>
  </si>
  <si>
    <t>PUNTONET</t>
  </si>
  <si>
    <t>TRANSTELCO</t>
  </si>
  <si>
    <t>OTECEL</t>
  </si>
  <si>
    <t>CELEC</t>
  </si>
  <si>
    <t>POBLACIÓN A JUNIO DEL 2012</t>
  </si>
  <si>
    <t>POBLACIÓN A SEPTIEMBRE DEL 2012</t>
  </si>
  <si>
    <t>POBLACIÓN JUNIO 2012</t>
  </si>
  <si>
    <t>POBLACIÓN SEPTIEMBRE 2012</t>
  </si>
  <si>
    <t>POBLACIÓN A DICIEMBRE DEL 2012</t>
  </si>
  <si>
    <t>2012</t>
  </si>
  <si>
    <t>POBLACIÓN A MARZO 2013</t>
  </si>
  <si>
    <t>POBLACIÓN MARZO 2013</t>
  </si>
  <si>
    <t>%</t>
  </si>
  <si>
    <t>ECUADOR TELECOM</t>
  </si>
  <si>
    <t>Fecha de publicación: Mayo 2013</t>
  </si>
  <si>
    <r>
      <rPr>
        <b/>
        <sz val="8"/>
        <rFont val="Arial"/>
        <family val="2"/>
      </rPr>
      <t xml:space="preserve">NOTA 3:  </t>
    </r>
    <r>
      <rPr>
        <sz val="8"/>
        <rFont val="Arial"/>
        <family val="2"/>
      </rPr>
      <t>A partir del año 2010 se consideran estadísticas con los resultados del CENSO 2010</t>
    </r>
  </si>
  <si>
    <r>
      <t xml:space="preserve">Servicio de Valor Agregado de Internet 
</t>
    </r>
    <r>
      <rPr>
        <b/>
        <sz val="11"/>
        <color theme="0"/>
        <rFont val="Arial"/>
        <family val="2"/>
      </rPr>
      <t>Densidad de Internet  (usuarios )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</si>
  <si>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Densidad de Internet (Abonados )</t>
    </r>
  </si>
  <si>
    <r>
      <t xml:space="preserve">Servicio de Valor Agregado de Internet  </t>
    </r>
    <r>
      <rPr>
        <b/>
        <sz val="11"/>
        <color theme="0"/>
        <rFont val="Arial"/>
        <family val="2"/>
      </rPr>
      <t>Abonados de Internet a Nivel Nacional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</si>
  <si>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Septiembre 2010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</si>
  <si>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Diciembre 2010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</si>
  <si>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Junio 2011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</si>
  <si>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Septiembre 2011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</si>
  <si>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Diciembre 2011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</si>
  <si>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Marzo 2012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</si>
  <si>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Junio 2012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</si>
  <si>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Septiembre 2012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</si>
  <si>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Diciembre 2012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</si>
  <si>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Marzo 2013</t>
    </r>
  </si>
  <si>
    <r>
      <t xml:space="preserve">Servicio de Valor Agregado de Internet                    </t>
    </r>
    <r>
      <rPr>
        <b/>
        <sz val="11"/>
        <color theme="0"/>
        <rFont val="Arial"/>
        <family val="2"/>
      </rPr>
      <t>Abonados de Internet a traves de Acceso Fijo por Provincia</t>
    </r>
    <r>
      <rPr>
        <b/>
        <sz val="14"/>
        <color theme="0"/>
        <rFont val="Arial"/>
        <family val="2"/>
      </rPr>
      <t xml:space="preserve">
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</si>
  <si>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a Nivel Nacional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</si>
  <si>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 Fijo Septiembre 2010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</si>
  <si>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Fijo Diciembre 2010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</si>
  <si>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Fijo Junio 2011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</si>
  <si>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Fijo Septiembre 2011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</si>
  <si>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Fijo Diciembre 2011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</si>
  <si>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Fijo Marzo 2012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</si>
  <si>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Fijo Junio 2012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</si>
  <si>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Fijo Septiembre 2012</t>
    </r>
  </si>
  <si>
    <r>
      <t xml:space="preserve">Servicio de Valor Agregado de Internet                           </t>
    </r>
    <r>
      <rPr>
        <b/>
        <sz val="11"/>
        <color theme="0"/>
        <rFont val="Arial"/>
        <family val="2"/>
      </rPr>
      <t>Usuarios y Densidad de Internet a traves de Acceso Fijo por Provincia</t>
    </r>
    <r>
      <rPr>
        <b/>
        <sz val="14"/>
        <color theme="0"/>
        <rFont val="Arial"/>
        <family val="2"/>
      </rPr>
      <t xml:space="preserve">
</t>
    </r>
  </si>
  <si>
    <r>
      <t xml:space="preserve">
Servicio de Valor Agregado de Internet 
</t>
    </r>
    <r>
      <rPr>
        <b/>
        <sz val="11"/>
        <color theme="0"/>
        <rFont val="Arial"/>
        <family val="2"/>
      </rPr>
      <t>Proveedores del Servicio de Internet</t>
    </r>
  </si>
  <si>
    <r>
      <t xml:space="preserve">Servicio de Valor Agregado de Internet   </t>
    </r>
    <r>
      <rPr>
        <b/>
        <sz val="11"/>
        <color theme="0"/>
        <rFont val="Arial"/>
        <family val="2"/>
      </rPr>
      <t>Proveedores de SVA</t>
    </r>
    <r>
      <rPr>
        <b/>
        <sz val="14"/>
        <color theme="0"/>
        <rFont val="Arial"/>
        <family val="2"/>
      </rPr>
      <t xml:space="preserve">
</t>
    </r>
  </si>
  <si>
    <r>
      <t xml:space="preserve">
Servicio de Valor Agregado de Internet 
</t>
    </r>
    <r>
      <rPr>
        <b/>
        <sz val="11"/>
        <color theme="0"/>
        <rFont val="Arial"/>
        <family val="2"/>
      </rPr>
      <t>Proveedores del SMA</t>
    </r>
  </si>
  <si>
    <t xml:space="preserve">Servicio de Valor Agregado de Internet               </t>
  </si>
  <si>
    <t>Participación de Mercado del Servicio de Internet a través de Acceso Móvil</t>
  </si>
  <si>
    <r>
      <t xml:space="preserve">Servicio de Valor Agregado de Internet                       </t>
    </r>
    <r>
      <rPr>
        <b/>
        <sz val="11"/>
        <color theme="0"/>
        <rFont val="Arial"/>
        <family val="2"/>
      </rPr>
      <t xml:space="preserve"> Participación de Mercado del Servicio de Valor Agregado de Internet a traves de Acceso Fijo
</t>
    </r>
  </si>
  <si>
    <t xml:space="preserve">Servicio de Valor Agregado de Internet      Conexión Internacional
</t>
  </si>
  <si>
    <r>
      <t xml:space="preserve">Servicio de Valor Agregado de Internet    </t>
    </r>
    <r>
      <rPr>
        <b/>
        <sz val="11"/>
        <color theme="0"/>
        <rFont val="Arial"/>
        <family val="2"/>
      </rPr>
      <t xml:space="preserve"> Estadísticas Internet Fijo</t>
    </r>
  </si>
  <si>
    <t xml:space="preserve">Servicio de Valor Agregado de Internet        
</t>
  </si>
  <si>
    <t>SVA con Mayor Conexión Internacional</t>
  </si>
  <si>
    <t xml:space="preserve">Servicio de Valor Agregado de Internet       
</t>
  </si>
  <si>
    <r>
      <t xml:space="preserve">Servicio de Valor Agregado de Internet                                              </t>
    </r>
    <r>
      <rPr>
        <b/>
        <sz val="11"/>
        <color theme="0"/>
        <rFont val="Arial"/>
        <family val="2"/>
      </rPr>
      <t>Usuarios y Densidad de Internet a Nivel Nacional</t>
    </r>
    <r>
      <rPr>
        <b/>
        <sz val="14"/>
        <color theme="0"/>
        <rFont val="Arial"/>
        <family val="2"/>
      </rPr>
      <t xml:space="preserve">
</t>
    </r>
  </si>
  <si>
    <t>Fecha de publicación: Junio 2013</t>
  </si>
  <si>
    <t>POBLACIÓN A JUNIO 2013</t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</si>
  <si>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Fijo Marzo 2013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</si>
  <si>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Fijo Junio 2013</t>
    </r>
  </si>
  <si>
    <t>POBLACIÓN JUNIO 2013</t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</si>
  <si>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Junio 2013</t>
    </r>
  </si>
  <si>
    <t>mar-13</t>
  </si>
  <si>
    <t>jun-13</t>
  </si>
  <si>
    <t>Fecha de publicación: Septiembre 2013</t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</si>
  <si>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Septiembre 2013</t>
    </r>
  </si>
  <si>
    <t>POBLACIÓN A SEPTIEMBRE 2013</t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</si>
  <si>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Fijo Septiembre 2013</t>
    </r>
  </si>
  <si>
    <t>POBLACIÓN SEPTIEMBRE 2013</t>
  </si>
  <si>
    <t>Fecha de publicación: Diciembre 2013</t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</si>
  <si>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Diciembre 2013</t>
    </r>
  </si>
  <si>
    <t>POBLACIÓN A DICIEMBRE  2013</t>
  </si>
  <si>
    <t>POBLACIÓN DICIEMBRE 2013</t>
  </si>
  <si>
    <t>Fecha de publicación: Marzo 2014</t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</si>
  <si>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Marzo 2014</t>
    </r>
  </si>
  <si>
    <t>POBLACIÓN A MARZO 2014</t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</si>
  <si>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Fijo Marzo 2014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</si>
  <si>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Fijo Diciembre 2013</t>
    </r>
  </si>
  <si>
    <t>LEVEL 3</t>
  </si>
  <si>
    <t>ETAPA E.P</t>
  </si>
  <si>
    <t xml:space="preserve">FUENTE: </t>
  </si>
  <si>
    <t>SUPERTEL - SIETEL JUN 2014</t>
  </si>
  <si>
    <t>DATO DE MÓVILES: SENATEL - DGGST  JUN 2014</t>
  </si>
  <si>
    <t>NOTA 1: Densidad de Internet: Número de ABONADOS existentes por cada 100 habitantes</t>
  </si>
  <si>
    <t>NOTA 2: A partir de 2010 se incluyen líneas activas de datos e Internet de SMA</t>
  </si>
  <si>
    <t>NOTA 1: Densidad de Internet: Número de USUARIOS  existentes por cada 100 habitantes</t>
  </si>
  <si>
    <t>POBLACIÓN A JUNIO 2014</t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</si>
  <si>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Junio 2014</t>
    </r>
  </si>
  <si>
    <t>SENATEL SACOF - DGGST  JUN 2014</t>
  </si>
  <si>
    <t>PARTICIPACIÓN DE MERCADO DEL  SERVICIO DE VALOR AGREGADO DE INTERNET A TRAVÉS DE ACCESO FIJO JUNIO 2014</t>
  </si>
  <si>
    <r>
      <t xml:space="preserve">Servicio de Valor Agregado de Internet   </t>
    </r>
    <r>
      <rPr>
        <b/>
        <sz val="11"/>
        <color theme="0"/>
        <rFont val="Arial"/>
        <family val="2"/>
      </rPr>
      <t>Empresas con Mayor conexión Internacional a Junio  2014</t>
    </r>
  </si>
  <si>
    <t>Fecha de publicación: Agosto 2014</t>
  </si>
  <si>
    <t>Fecha de publicación: Agosto  2014</t>
  </si>
  <si>
    <t>Servicio de Valor Agregado de Internet
Usuarios de Internet por Provincia a través de Acceso Fijo Agosto 2014</t>
  </si>
  <si>
    <t>PARTICIPACIÓN DE MERCADO DEL  SERVICIO DE VALOR AGREGADO DE INTERNET A TRAVÉS DE ACCESO MÓVIL Agosto  2014</t>
  </si>
  <si>
    <t>Fecha de publicación Agosto  2014</t>
  </si>
  <si>
    <r>
      <t xml:space="preserve">Servicio de Valor Agregado de Internet  </t>
    </r>
    <r>
      <rPr>
        <b/>
        <sz val="11"/>
        <color theme="0"/>
        <rFont val="Arial"/>
        <family val="2"/>
      </rPr>
      <t xml:space="preserve">Resumen Conexión Internacional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</si>
</sst>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 * #,##0.00_ ;_ * \-#,##0.00_ ;_ * &quot;-&quot;??_ ;_ @_ "/>
    <numFmt numFmtId="165" formatCode="#,##0_ ;[Red]\-#,##0\ "/>
    <numFmt numFmtId="166" formatCode="_-* #,##0.00\ [$€]_-;\-* #,##0.00\ [$€]_-;_-* &quot;-&quot;??\ [$€]_-;_-@_-"/>
    <numFmt numFmtId="167" formatCode="_ * #,##0_ ;_ * \-#,##0_ ;_ * &quot;-&quot;??_ ;_ @_ "/>
    <numFmt numFmtId="168" formatCode="_(* #,##0_);_(* \(#,##0\);_(* &quot;-&quot;??_);_(@_)"/>
    <numFmt numFmtId="169" formatCode="_-* #,##0.00\ _€_-;\-* #,##0.00\ _€_-;_-* &quot;-&quot;??\ _€_-;_-@_-"/>
    <numFmt numFmtId="170" formatCode="&quot;Sí&quot;;&quot;Sí&quot;;&quot;No&quot;"/>
    <numFmt numFmtId="171" formatCode="#,##0.0"/>
    <numFmt numFmtId="172" formatCode="_-* #,##0.0000_-;\-* #,##0.0000_-;_-* &quot;-&quot;??_-;_-@_-"/>
    <numFmt numFmtId="173" formatCode="_ &quot;$&quot;\ * #,##0.00_ ;_ &quot;$&quot;\ * \-#,##0.00_ ;_ &quot;$&quot;\ * &quot;-&quot;??_ ;_ @_ "/>
  </numFmts>
  <fonts count="7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sz val="9"/>
      <color indexed="10"/>
      <name val="Geneva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color indexed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b/>
      <sz val="16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2"/>
      <name val="Helv"/>
    </font>
    <font>
      <sz val="8"/>
      <name val="Helv"/>
    </font>
    <font>
      <sz val="9"/>
      <color indexed="10"/>
      <name val="Geneva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11"/>
      <color theme="0"/>
      <name val="Calibri"/>
      <family val="2"/>
      <scheme val="minor"/>
    </font>
    <font>
      <b/>
      <sz val="8"/>
      <color indexed="10"/>
      <name val="Arial"/>
      <family val="2"/>
    </font>
    <font>
      <b/>
      <sz val="10"/>
      <color theme="0"/>
      <name val="Calibri"/>
      <family val="2"/>
      <scheme val="minor"/>
    </font>
    <font>
      <sz val="11"/>
      <color theme="0"/>
      <name val="Arial"/>
      <family val="2"/>
    </font>
    <font>
      <b/>
      <sz val="14"/>
      <color theme="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0000"/>
      <name val="Calibri"/>
      <family val="2"/>
    </font>
    <font>
      <sz val="8"/>
      <name val="Microsoft Sans Serif"/>
      <family val="2"/>
    </font>
    <font>
      <b/>
      <sz val="10"/>
      <color theme="1"/>
      <name val="Arial"/>
      <family val="2"/>
    </font>
    <font>
      <sz val="10"/>
      <color indexed="64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-0.249977111117893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813">
    <xf numFmtId="0" fontId="0" fillId="0" borderId="0" applyNumberFormat="0" applyFill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6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16" borderId="1" applyNumberFormat="0" applyAlignment="0" applyProtection="0"/>
    <xf numFmtId="0" fontId="21" fillId="17" borderId="2" applyNumberFormat="0" applyAlignment="0" applyProtection="0"/>
    <xf numFmtId="0" fontId="22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24" fillId="7" borderId="1" applyNumberFormat="0" applyAlignment="0" applyProtection="0"/>
    <xf numFmtId="0" fontId="15" fillId="0" borderId="0"/>
    <xf numFmtId="0" fontId="15" fillId="0" borderId="0"/>
    <xf numFmtId="166" fontId="16" fillId="0" borderId="0" applyNumberFormat="0" applyFont="0" applyFill="0" applyBorder="0" applyAlignment="0" applyProtection="0"/>
    <xf numFmtId="0" fontId="25" fillId="3" borderId="0" applyNumberFormat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6" fillId="22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23" borderId="4" applyNumberFormat="0" applyAlignment="0" applyProtection="0"/>
    <xf numFmtId="9" fontId="7" fillId="0" borderId="0" applyFont="0" applyFill="0" applyBorder="0" applyAlignment="0" applyProtection="0"/>
    <xf numFmtId="0" fontId="27" fillId="16" borderId="5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23" fillId="0" borderId="8" applyNumberFormat="0" applyFill="0" applyAlignment="0" applyProtection="0"/>
    <xf numFmtId="0" fontId="33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7" fillId="23" borderId="4" applyNumberFormat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7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4" borderId="0" applyNumberFormat="0" applyBorder="0" applyAlignment="0" applyProtection="0"/>
    <xf numFmtId="0" fontId="20" fillId="16" borderId="1" applyNumberFormat="0" applyAlignment="0" applyProtection="0"/>
    <xf numFmtId="0" fontId="21" fillId="17" borderId="2" applyNumberFormat="0" applyAlignment="0" applyProtection="0"/>
    <xf numFmtId="0" fontId="22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24" fillId="7" borderId="1" applyNumberFormat="0" applyAlignment="0" applyProtection="0"/>
    <xf numFmtId="0" fontId="25" fillId="3" borderId="0" applyNumberFormat="0" applyBorder="0" applyAlignment="0" applyProtection="0"/>
    <xf numFmtId="0" fontId="26" fillId="22" borderId="0" applyNumberFormat="0" applyBorder="0" applyAlignment="0" applyProtection="0"/>
    <xf numFmtId="0" fontId="27" fillId="16" borderId="5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23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5" fillId="0" borderId="0"/>
    <xf numFmtId="16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7" fillId="0" borderId="0" applyFill="0" applyBorder="0" applyAlignment="0" applyProtection="0"/>
    <xf numFmtId="3" fontId="7" fillId="0" borderId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7" fillId="0" borderId="0" applyFont="0" applyFill="0" applyBorder="0" applyAlignment="0" applyProtection="0"/>
    <xf numFmtId="44" fontId="49" fillId="0" borderId="0" applyFont="0" applyFill="0" applyBorder="0" applyAlignment="0" applyProtection="0"/>
    <xf numFmtId="172" fontId="50" fillId="0" borderId="0"/>
    <xf numFmtId="172" fontId="50" fillId="0" borderId="0"/>
    <xf numFmtId="0" fontId="7" fillId="0" borderId="0"/>
    <xf numFmtId="0" fontId="7" fillId="0" borderId="0"/>
    <xf numFmtId="0" fontId="7" fillId="0" borderId="0"/>
    <xf numFmtId="172" fontId="50" fillId="0" borderId="0"/>
    <xf numFmtId="37" fontId="49" fillId="0" borderId="0"/>
    <xf numFmtId="9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1" fillId="0" borderId="0"/>
    <xf numFmtId="0" fontId="4" fillId="0" borderId="0"/>
    <xf numFmtId="0" fontId="7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4" borderId="0" applyNumberFormat="0" applyBorder="0" applyAlignment="0" applyProtection="0"/>
    <xf numFmtId="0" fontId="20" fillId="16" borderId="1" applyNumberFormat="0" applyAlignment="0" applyProtection="0"/>
    <xf numFmtId="0" fontId="21" fillId="17" borderId="2" applyNumberFormat="0" applyAlignment="0" applyProtection="0"/>
    <xf numFmtId="0" fontId="22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24" fillId="7" borderId="1" applyNumberFormat="0" applyAlignment="0" applyProtection="0"/>
    <xf numFmtId="0" fontId="25" fillId="3" borderId="0" applyNumberFormat="0" applyBorder="0" applyAlignment="0" applyProtection="0"/>
    <xf numFmtId="164" fontId="7" fillId="0" borderId="0" applyFont="0" applyFill="0" applyBorder="0" applyAlignment="0" applyProtection="0"/>
    <xf numFmtId="0" fontId="26" fillId="22" borderId="0" applyNumberFormat="0" applyBorder="0" applyAlignment="0" applyProtection="0"/>
    <xf numFmtId="0" fontId="7" fillId="23" borderId="4" applyNumberFormat="0" applyAlignment="0" applyProtection="0"/>
    <xf numFmtId="9" fontId="7" fillId="0" borderId="0" applyFont="0" applyFill="0" applyBorder="0" applyAlignment="0" applyProtection="0"/>
    <xf numFmtId="0" fontId="27" fillId="16" borderId="5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23" fillId="0" borderId="8" applyNumberFormat="0" applyFill="0" applyAlignment="0" applyProtection="0"/>
    <xf numFmtId="0" fontId="33" fillId="0" borderId="9" applyNumberFormat="0" applyFill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73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/>
    <xf numFmtId="0" fontId="75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38" applyNumberFormat="0" applyFill="0" applyAlignment="0" applyProtection="0"/>
    <xf numFmtId="0" fontId="63" fillId="0" borderId="39" applyNumberFormat="0" applyFill="0" applyAlignment="0" applyProtection="0"/>
    <xf numFmtId="0" fontId="64" fillId="0" borderId="40" applyNumberFormat="0" applyFill="0" applyAlignment="0" applyProtection="0"/>
    <xf numFmtId="0" fontId="64" fillId="0" borderId="0" applyNumberFormat="0" applyFill="0" applyBorder="0" applyAlignment="0" applyProtection="0"/>
    <xf numFmtId="0" fontId="65" fillId="38" borderId="0" applyNumberFormat="0" applyBorder="0" applyAlignment="0" applyProtection="0"/>
    <xf numFmtId="0" fontId="66" fillId="39" borderId="0" applyNumberFormat="0" applyBorder="0" applyAlignment="0" applyProtection="0"/>
    <xf numFmtId="0" fontId="67" fillId="40" borderId="0" applyNumberFormat="0" applyBorder="0" applyAlignment="0" applyProtection="0"/>
    <xf numFmtId="0" fontId="68" fillId="41" borderId="41" applyNumberFormat="0" applyAlignment="0" applyProtection="0"/>
    <xf numFmtId="0" fontId="69" fillId="42" borderId="42" applyNumberFormat="0" applyAlignment="0" applyProtection="0"/>
    <xf numFmtId="0" fontId="70" fillId="42" borderId="41" applyNumberFormat="0" applyAlignment="0" applyProtection="0"/>
    <xf numFmtId="0" fontId="71" fillId="0" borderId="43" applyNumberFormat="0" applyFill="0" applyAlignment="0" applyProtection="0"/>
    <xf numFmtId="0" fontId="44" fillId="43" borderId="44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0" fillId="0" borderId="46" applyNumberFormat="0" applyFill="0" applyAlignment="0" applyProtection="0"/>
    <xf numFmtId="0" fontId="54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54" fillId="48" borderId="0" applyNumberFormat="0" applyBorder="0" applyAlignment="0" applyProtection="0"/>
    <xf numFmtId="0" fontId="54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54" fillId="52" borderId="0" applyNumberFormat="0" applyBorder="0" applyAlignment="0" applyProtection="0"/>
    <xf numFmtId="0" fontId="54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54" fillId="56" borderId="0" applyNumberFormat="0" applyBorder="0" applyAlignment="0" applyProtection="0"/>
    <xf numFmtId="0" fontId="54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54" fillId="60" borderId="0" applyNumberFormat="0" applyBorder="0" applyAlignment="0" applyProtection="0"/>
    <xf numFmtId="0" fontId="54" fillId="61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54" fillId="64" borderId="0" applyNumberFormat="0" applyBorder="0" applyAlignment="0" applyProtection="0"/>
    <xf numFmtId="0" fontId="54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54" fillId="68" borderId="0" applyNumberFormat="0" applyBorder="0" applyAlignment="0" applyProtection="0"/>
    <xf numFmtId="0" fontId="2" fillId="0" borderId="0"/>
    <xf numFmtId="0" fontId="7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59" fillId="0" borderId="0"/>
    <xf numFmtId="0" fontId="2" fillId="0" borderId="0"/>
    <xf numFmtId="0" fontId="2" fillId="44" borderId="45" applyNumberFormat="0" applyFont="0" applyAlignment="0" applyProtection="0"/>
    <xf numFmtId="0" fontId="59" fillId="0" borderId="0"/>
    <xf numFmtId="0" fontId="59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7" fillId="0" borderId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59" fillId="0" borderId="0" applyFont="0" applyFill="0" applyBorder="0" applyAlignment="0" applyProtection="0"/>
    <xf numFmtId="0" fontId="59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/>
    <xf numFmtId="0" fontId="74" fillId="0" borderId="0"/>
    <xf numFmtId="164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59" fillId="0" borderId="0"/>
    <xf numFmtId="0" fontId="2" fillId="0" borderId="0"/>
    <xf numFmtId="0" fontId="59" fillId="0" borderId="0" applyNumberFormat="0" applyFill="0" applyBorder="0" applyAlignment="0" applyProtection="0"/>
    <xf numFmtId="0" fontId="2" fillId="0" borderId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44" borderId="45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7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4" borderId="0" applyNumberFormat="0" applyBorder="0" applyAlignment="0" applyProtection="0"/>
    <xf numFmtId="0" fontId="20" fillId="16" borderId="1" applyNumberFormat="0" applyAlignment="0" applyProtection="0"/>
    <xf numFmtId="0" fontId="21" fillId="17" borderId="2" applyNumberFormat="0" applyAlignment="0" applyProtection="0"/>
    <xf numFmtId="0" fontId="22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24" fillId="7" borderId="1" applyNumberFormat="0" applyAlignment="0" applyProtection="0"/>
    <xf numFmtId="0" fontId="15" fillId="0" borderId="0"/>
    <xf numFmtId="0" fontId="15" fillId="0" borderId="0"/>
    <xf numFmtId="0" fontId="25" fillId="3" borderId="0" applyNumberFormat="0" applyBorder="0" applyAlignment="0" applyProtection="0"/>
    <xf numFmtId="0" fontId="26" fillId="22" borderId="0" applyNumberFormat="0" applyBorder="0" applyAlignment="0" applyProtection="0"/>
    <xf numFmtId="0" fontId="7" fillId="23" borderId="4" applyNumberFormat="0" applyAlignment="0" applyProtection="0"/>
    <xf numFmtId="0" fontId="27" fillId="16" borderId="5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23" fillId="0" borderId="8" applyNumberFormat="0" applyFill="0" applyAlignment="0" applyProtection="0"/>
    <xf numFmtId="0" fontId="33" fillId="0" borderId="9" applyNumberFormat="0" applyFill="0" applyAlignment="0" applyProtection="0"/>
    <xf numFmtId="0" fontId="7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7" fillId="0" borderId="0" applyFill="0" applyBorder="0" applyAlignment="0" applyProtection="0"/>
    <xf numFmtId="3" fontId="7" fillId="0" borderId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1" fillId="0" borderId="0"/>
    <xf numFmtId="0" fontId="40" fillId="0" borderId="0"/>
    <xf numFmtId="0" fontId="1" fillId="0" borderId="0"/>
    <xf numFmtId="0" fontId="7" fillId="0" borderId="0"/>
    <xf numFmtId="0" fontId="77" fillId="0" borderId="0"/>
    <xf numFmtId="0" fontId="4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7" fillId="0" borderId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0" borderId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9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44" borderId="45" applyNumberFormat="0" applyFont="0" applyAlignment="0" applyProtection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0" borderId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0" borderId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0" borderId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0" borderId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7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0" borderId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0" borderId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4" borderId="45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 applyNumberFormat="0" applyFill="0" applyBorder="0" applyAlignment="0" applyProtection="0"/>
    <xf numFmtId="0" fontId="62" fillId="0" borderId="38" applyNumberFormat="0" applyFill="0" applyAlignment="0" applyProtection="0"/>
    <xf numFmtId="0" fontId="63" fillId="0" borderId="39" applyNumberFormat="0" applyFill="0" applyAlignment="0" applyProtection="0"/>
    <xf numFmtId="0" fontId="64" fillId="0" borderId="40" applyNumberFormat="0" applyFill="0" applyAlignment="0" applyProtection="0"/>
    <xf numFmtId="0" fontId="64" fillId="0" borderId="0" applyNumberFormat="0" applyFill="0" applyBorder="0" applyAlignment="0" applyProtection="0"/>
    <xf numFmtId="0" fontId="65" fillId="38" borderId="0" applyNumberFormat="0" applyBorder="0" applyAlignment="0" applyProtection="0"/>
    <xf numFmtId="0" fontId="66" fillId="39" borderId="0" applyNumberFormat="0" applyBorder="0" applyAlignment="0" applyProtection="0"/>
    <xf numFmtId="0" fontId="67" fillId="40" borderId="0" applyNumberFormat="0" applyBorder="0" applyAlignment="0" applyProtection="0"/>
    <xf numFmtId="0" fontId="68" fillId="41" borderId="41" applyNumberFormat="0" applyAlignment="0" applyProtection="0"/>
    <xf numFmtId="0" fontId="69" fillId="42" borderId="42" applyNumberFormat="0" applyAlignment="0" applyProtection="0"/>
    <xf numFmtId="0" fontId="70" fillId="42" borderId="41" applyNumberFormat="0" applyAlignment="0" applyProtection="0"/>
    <xf numFmtId="0" fontId="71" fillId="0" borderId="43" applyNumberFormat="0" applyFill="0" applyAlignment="0" applyProtection="0"/>
    <xf numFmtId="0" fontId="44" fillId="43" borderId="44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0" fillId="0" borderId="46" applyNumberFormat="0" applyFill="0" applyAlignment="0" applyProtection="0"/>
    <xf numFmtId="0" fontId="54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4" fillId="48" borderId="0" applyNumberFormat="0" applyBorder="0" applyAlignment="0" applyProtection="0"/>
    <xf numFmtId="0" fontId="54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54" fillId="52" borderId="0" applyNumberFormat="0" applyBorder="0" applyAlignment="0" applyProtection="0"/>
    <xf numFmtId="0" fontId="54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54" fillId="56" borderId="0" applyNumberFormat="0" applyBorder="0" applyAlignment="0" applyProtection="0"/>
    <xf numFmtId="0" fontId="54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54" fillId="60" borderId="0" applyNumberFormat="0" applyBorder="0" applyAlignment="0" applyProtection="0"/>
    <xf numFmtId="0" fontId="54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54" fillId="64" borderId="0" applyNumberFormat="0" applyBorder="0" applyAlignment="0" applyProtection="0"/>
    <xf numFmtId="0" fontId="54" fillId="65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54" fillId="68" borderId="0" applyNumberFormat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0" fontId="1" fillId="0" borderId="0"/>
    <xf numFmtId="0" fontId="7" fillId="0" borderId="0"/>
    <xf numFmtId="0" fontId="77" fillId="0" borderId="0"/>
    <xf numFmtId="0" fontId="7" fillId="0" borderId="0"/>
    <xf numFmtId="0" fontId="7" fillId="0" borderId="0"/>
    <xf numFmtId="0" fontId="77" fillId="0" borderId="0"/>
    <xf numFmtId="0" fontId="1" fillId="0" borderId="0"/>
    <xf numFmtId="0" fontId="77" fillId="0" borderId="0"/>
    <xf numFmtId="0" fontId="7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7" fillId="0" borderId="0"/>
    <xf numFmtId="0" fontId="7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7" fillId="0" borderId="0"/>
    <xf numFmtId="0" fontId="77" fillId="0" borderId="0"/>
    <xf numFmtId="0" fontId="7" fillId="0" borderId="0"/>
    <xf numFmtId="0" fontId="7" fillId="0" borderId="0"/>
    <xf numFmtId="0" fontId="77" fillId="0" borderId="0"/>
    <xf numFmtId="0" fontId="7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1" fillId="0" borderId="0"/>
    <xf numFmtId="0" fontId="77" fillId="0" borderId="0"/>
    <xf numFmtId="0" fontId="7" fillId="0" borderId="0"/>
    <xf numFmtId="0" fontId="77" fillId="0" borderId="0"/>
    <xf numFmtId="0" fontId="1" fillId="0" borderId="0"/>
    <xf numFmtId="0" fontId="77" fillId="0" borderId="0"/>
    <xf numFmtId="0" fontId="77" fillId="0" borderId="0"/>
    <xf numFmtId="0" fontId="7" fillId="0" borderId="0"/>
    <xf numFmtId="0" fontId="1" fillId="0" borderId="0"/>
    <xf numFmtId="0" fontId="77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7" fillId="0" borderId="0"/>
    <xf numFmtId="0" fontId="77" fillId="0" borderId="0"/>
    <xf numFmtId="0" fontId="7" fillId="0" borderId="0"/>
    <xf numFmtId="0" fontId="77" fillId="0" borderId="0"/>
    <xf numFmtId="0" fontId="7" fillId="0" borderId="0"/>
    <xf numFmtId="0" fontId="1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77" fillId="0" borderId="0"/>
    <xf numFmtId="0" fontId="7" fillId="0" borderId="0"/>
    <xf numFmtId="0" fontId="1" fillId="0" borderId="0"/>
    <xf numFmtId="0" fontId="7" fillId="0" borderId="0"/>
    <xf numFmtId="0" fontId="77" fillId="0" borderId="0"/>
    <xf numFmtId="0" fontId="7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7" fillId="0" borderId="0"/>
    <xf numFmtId="0" fontId="7" fillId="0" borderId="0"/>
    <xf numFmtId="0" fontId="7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" fillId="0" borderId="0"/>
    <xf numFmtId="0" fontId="7" fillId="0" borderId="0"/>
    <xf numFmtId="0" fontId="1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77" fillId="0" borderId="0"/>
    <xf numFmtId="0" fontId="1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" fillId="0" borderId="0"/>
    <xf numFmtId="0" fontId="7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7" fillId="0" borderId="0"/>
    <xf numFmtId="0" fontId="1" fillId="0" borderId="0"/>
    <xf numFmtId="0" fontId="77" fillId="0" borderId="0"/>
    <xf numFmtId="0" fontId="77" fillId="0" borderId="0"/>
    <xf numFmtId="0" fontId="1" fillId="0" borderId="0"/>
    <xf numFmtId="0" fontId="7" fillId="0" borderId="0"/>
    <xf numFmtId="0" fontId="77" fillId="0" borderId="0"/>
    <xf numFmtId="0" fontId="7" fillId="0" borderId="0"/>
    <xf numFmtId="0" fontId="1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7" fillId="0" borderId="0"/>
    <xf numFmtId="0" fontId="7" fillId="0" borderId="0"/>
    <xf numFmtId="0" fontId="7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7" fillId="0" borderId="0"/>
    <xf numFmtId="0" fontId="77" fillId="0" borderId="0"/>
    <xf numFmtId="0" fontId="7" fillId="0" borderId="0"/>
    <xf numFmtId="0" fontId="1" fillId="0" borderId="0"/>
    <xf numFmtId="0" fontId="77" fillId="0" borderId="0"/>
    <xf numFmtId="0" fontId="7" fillId="0" borderId="0"/>
    <xf numFmtId="0" fontId="40" fillId="0" borderId="0"/>
    <xf numFmtId="0" fontId="40" fillId="0" borderId="0"/>
    <xf numFmtId="0" fontId="7" fillId="0" borderId="0"/>
  </cellStyleXfs>
  <cellXfs count="352">
    <xf numFmtId="0" fontId="0" fillId="0" borderId="0" xfId="0"/>
    <xf numFmtId="0" fontId="9" fillId="24" borderId="0" xfId="22" applyFont="1" applyFill="1" applyBorder="1" applyAlignment="1"/>
    <xf numFmtId="0" fontId="10" fillId="24" borderId="0" xfId="22" applyFont="1" applyFill="1" applyBorder="1"/>
    <xf numFmtId="0" fontId="10" fillId="24" borderId="0" xfId="22" applyFont="1" applyFill="1"/>
    <xf numFmtId="1" fontId="10" fillId="24" borderId="0" xfId="22" applyNumberFormat="1" applyFont="1" applyFill="1"/>
    <xf numFmtId="17" fontId="10" fillId="24" borderId="0" xfId="42" applyNumberFormat="1" applyFont="1" applyFill="1" applyBorder="1" applyAlignment="1">
      <alignment horizontal="center"/>
    </xf>
    <xf numFmtId="0" fontId="10" fillId="24" borderId="0" xfId="42" applyFont="1" applyFill="1" applyBorder="1" applyAlignment="1">
      <alignment horizontal="center"/>
    </xf>
    <xf numFmtId="0" fontId="10" fillId="0" borderId="0" xfId="22" applyFont="1" applyFill="1" applyBorder="1"/>
    <xf numFmtId="0" fontId="12" fillId="24" borderId="0" xfId="22" applyFont="1" applyFill="1"/>
    <xf numFmtId="165" fontId="10" fillId="24" borderId="0" xfId="43" applyNumberFormat="1" applyFont="1" applyFill="1" applyBorder="1" applyAlignment="1">
      <alignment horizontal="center"/>
    </xf>
    <xf numFmtId="0" fontId="11" fillId="24" borderId="0" xfId="22" applyFont="1" applyFill="1"/>
    <xf numFmtId="165" fontId="11" fillId="24" borderId="0" xfId="22" applyNumberFormat="1" applyFont="1" applyFill="1"/>
    <xf numFmtId="17" fontId="35" fillId="24" borderId="0" xfId="43" applyNumberFormat="1" applyFont="1" applyFill="1" applyBorder="1" applyAlignment="1">
      <alignment horizontal="center"/>
    </xf>
    <xf numFmtId="3" fontId="35" fillId="24" borderId="0" xfId="43" applyNumberFormat="1" applyFont="1" applyFill="1" applyBorder="1" applyAlignment="1">
      <alignment horizontal="center"/>
    </xf>
    <xf numFmtId="165" fontId="10" fillId="24" borderId="0" xfId="22" applyNumberFormat="1" applyFont="1" applyFill="1" applyBorder="1"/>
    <xf numFmtId="17" fontId="37" fillId="24" borderId="0" xfId="43" applyNumberFormat="1" applyFont="1" applyFill="1" applyBorder="1" applyAlignment="1"/>
    <xf numFmtId="0" fontId="8" fillId="24" borderId="0" xfId="22" applyFont="1" applyFill="1" applyAlignment="1">
      <alignment vertical="center"/>
    </xf>
    <xf numFmtId="167" fontId="10" fillId="24" borderId="0" xfId="22" applyNumberFormat="1" applyFont="1" applyFill="1"/>
    <xf numFmtId="167" fontId="10" fillId="24" borderId="0" xfId="39" applyNumberFormat="1" applyFont="1" applyFill="1" applyBorder="1"/>
    <xf numFmtId="3" fontId="40" fillId="26" borderId="10" xfId="43" applyNumberFormat="1" applyFont="1" applyFill="1" applyBorder="1" applyAlignment="1">
      <alignment horizontal="center"/>
    </xf>
    <xf numFmtId="0" fontId="10" fillId="26" borderId="0" xfId="22" applyFont="1" applyFill="1" applyBorder="1"/>
    <xf numFmtId="0" fontId="14" fillId="0" borderId="10" xfId="0" applyFont="1" applyBorder="1"/>
    <xf numFmtId="0" fontId="10" fillId="26" borderId="0" xfId="22" applyFont="1" applyFill="1"/>
    <xf numFmtId="17" fontId="14" fillId="24" borderId="0" xfId="43" applyNumberFormat="1" applyFont="1" applyFill="1" applyBorder="1" applyAlignment="1">
      <alignment horizontal="left"/>
    </xf>
    <xf numFmtId="17" fontId="14" fillId="24" borderId="0" xfId="43" applyNumberFormat="1" applyFont="1" applyFill="1" applyBorder="1" applyAlignment="1"/>
    <xf numFmtId="0" fontId="14" fillId="24" borderId="0" xfId="22" applyFont="1" applyFill="1"/>
    <xf numFmtId="167" fontId="40" fillId="26" borderId="10" xfId="39" applyNumberFormat="1" applyFont="1" applyFill="1" applyBorder="1" applyAlignment="1">
      <alignment horizontal="center"/>
    </xf>
    <xf numFmtId="1" fontId="11" fillId="24" borderId="0" xfId="22" applyNumberFormat="1" applyFont="1" applyFill="1"/>
    <xf numFmtId="17" fontId="8" fillId="24" borderId="0" xfId="43" applyNumberFormat="1" applyFont="1" applyFill="1" applyBorder="1" applyAlignment="1"/>
    <xf numFmtId="10" fontId="14" fillId="0" borderId="10" xfId="45" applyNumberFormat="1" applyFont="1" applyBorder="1"/>
    <xf numFmtId="0" fontId="39" fillId="24" borderId="0" xfId="22" applyFont="1" applyFill="1"/>
    <xf numFmtId="9" fontId="37" fillId="26" borderId="0" xfId="45" applyFont="1" applyFill="1" applyBorder="1"/>
    <xf numFmtId="0" fontId="37" fillId="27" borderId="16" xfId="0" applyFont="1" applyFill="1" applyBorder="1"/>
    <xf numFmtId="10" fontId="37" fillId="27" borderId="17" xfId="45" applyNumberFormat="1" applyFont="1" applyFill="1" applyBorder="1"/>
    <xf numFmtId="0" fontId="37" fillId="24" borderId="0" xfId="22" applyFont="1" applyFill="1"/>
    <xf numFmtId="0" fontId="42" fillId="28" borderId="15" xfId="0" applyFont="1" applyFill="1" applyBorder="1"/>
    <xf numFmtId="167" fontId="42" fillId="28" borderId="15" xfId="40" applyNumberFormat="1" applyFont="1" applyFill="1" applyBorder="1"/>
    <xf numFmtId="9" fontId="42" fillId="28" borderId="10" xfId="45" applyFont="1" applyFill="1" applyBorder="1"/>
    <xf numFmtId="10" fontId="11" fillId="0" borderId="0" xfId="45" applyNumberFormat="1" applyFont="1" applyFill="1" applyBorder="1" applyAlignment="1">
      <alignment horizontal="center"/>
    </xf>
    <xf numFmtId="10" fontId="40" fillId="26" borderId="10" xfId="45" applyNumberFormat="1" applyFont="1" applyFill="1" applyBorder="1" applyAlignment="1">
      <alignment horizontal="center"/>
    </xf>
    <xf numFmtId="10" fontId="10" fillId="0" borderId="10" xfId="57" applyNumberFormat="1" applyFont="1" applyFill="1" applyBorder="1"/>
    <xf numFmtId="17" fontId="40" fillId="26" borderId="10" xfId="43" applyNumberFormat="1" applyFont="1" applyFill="1" applyBorder="1" applyAlignment="1">
      <alignment horizontal="center"/>
    </xf>
    <xf numFmtId="0" fontId="10" fillId="24" borderId="0" xfId="58" applyFont="1" applyFill="1"/>
    <xf numFmtId="0" fontId="9" fillId="24" borderId="0" xfId="22" applyFont="1" applyFill="1"/>
    <xf numFmtId="0" fontId="0" fillId="0" borderId="0" xfId="0"/>
    <xf numFmtId="0" fontId="10" fillId="24" borderId="0" xfId="58" applyFont="1" applyFill="1"/>
    <xf numFmtId="0" fontId="9" fillId="24" borderId="0" xfId="58" applyFont="1" applyFill="1" applyBorder="1" applyAlignment="1"/>
    <xf numFmtId="0" fontId="10" fillId="24" borderId="0" xfId="58" applyFont="1" applyFill="1" applyBorder="1"/>
    <xf numFmtId="1" fontId="10" fillId="24" borderId="0" xfId="58" applyNumberFormat="1" applyFont="1" applyFill="1"/>
    <xf numFmtId="167" fontId="0" fillId="0" borderId="10" xfId="60" applyNumberFormat="1" applyFont="1" applyBorder="1" applyAlignment="1">
      <alignment horizontal="center" vertical="center"/>
    </xf>
    <xf numFmtId="2" fontId="7" fillId="0" borderId="10" xfId="59" applyNumberFormat="1" applyBorder="1" applyAlignment="1">
      <alignment horizontal="right" vertical="center"/>
    </xf>
    <xf numFmtId="17" fontId="37" fillId="24" borderId="0" xfId="43" applyNumberFormat="1" applyFont="1" applyFill="1" applyBorder="1" applyAlignment="1">
      <alignment wrapText="1"/>
    </xf>
    <xf numFmtId="0" fontId="11" fillId="0" borderId="10" xfId="55" applyFont="1" applyBorder="1" applyAlignment="1">
      <alignment wrapText="1"/>
    </xf>
    <xf numFmtId="0" fontId="10" fillId="24" borderId="10" xfId="22" applyFont="1" applyFill="1" applyBorder="1"/>
    <xf numFmtId="0" fontId="11" fillId="0" borderId="10" xfId="55" applyFont="1" applyFill="1" applyBorder="1" applyAlignment="1">
      <alignment wrapText="1"/>
    </xf>
    <xf numFmtId="0" fontId="45" fillId="26" borderId="0" xfId="22" applyFont="1" applyFill="1" applyBorder="1"/>
    <xf numFmtId="0" fontId="46" fillId="26" borderId="0" xfId="0" applyFont="1" applyFill="1" applyBorder="1"/>
    <xf numFmtId="3" fontId="46" fillId="26" borderId="0" xfId="0" applyNumberFormat="1" applyFont="1" applyFill="1" applyBorder="1" applyAlignment="1">
      <alignment horizontal="right" vertical="center"/>
    </xf>
    <xf numFmtId="0" fontId="45" fillId="24" borderId="0" xfId="22" applyFont="1" applyFill="1"/>
    <xf numFmtId="0" fontId="45" fillId="26" borderId="0" xfId="22" applyFont="1" applyFill="1"/>
    <xf numFmtId="3" fontId="7" fillId="0" borderId="10" xfId="43" applyNumberFormat="1" applyFont="1" applyFill="1" applyBorder="1" applyAlignment="1">
      <alignment horizontal="center"/>
    </xf>
    <xf numFmtId="0" fontId="44" fillId="33" borderId="0" xfId="0" applyFont="1" applyFill="1" applyBorder="1" applyAlignment="1">
      <alignment horizontal="center"/>
    </xf>
    <xf numFmtId="3" fontId="10" fillId="24" borderId="10" xfId="22" applyNumberFormat="1" applyFont="1" applyFill="1" applyBorder="1"/>
    <xf numFmtId="49" fontId="7" fillId="24" borderId="0" xfId="22" applyNumberFormat="1" applyFont="1" applyFill="1" applyBorder="1" applyAlignment="1">
      <alignment horizontal="center"/>
    </xf>
    <xf numFmtId="0" fontId="7" fillId="24" borderId="0" xfId="22" applyNumberFormat="1" applyFont="1" applyFill="1" applyBorder="1" applyAlignment="1">
      <alignment horizontal="center"/>
    </xf>
    <xf numFmtId="3" fontId="10" fillId="24" borderId="0" xfId="22" applyNumberFormat="1" applyFont="1" applyFill="1"/>
    <xf numFmtId="17" fontId="10" fillId="24" borderId="0" xfId="58" applyNumberFormat="1" applyFont="1" applyFill="1" applyBorder="1" applyAlignment="1">
      <alignment horizontal="center"/>
    </xf>
    <xf numFmtId="0" fontId="10" fillId="24" borderId="0" xfId="58" applyFont="1" applyFill="1" applyBorder="1" applyAlignment="1">
      <alignment horizontal="center"/>
    </xf>
    <xf numFmtId="17" fontId="37" fillId="24" borderId="0" xfId="43" applyNumberFormat="1" applyFont="1" applyFill="1" applyBorder="1" applyAlignment="1">
      <alignment horizontal="left"/>
    </xf>
    <xf numFmtId="17" fontId="14" fillId="24" borderId="0" xfId="43" applyNumberFormat="1" applyFont="1" applyFill="1" applyBorder="1" applyAlignment="1">
      <alignment horizontal="left"/>
    </xf>
    <xf numFmtId="167" fontId="7" fillId="0" borderId="10" xfId="39" applyNumberFormat="1" applyFont="1" applyFill="1" applyBorder="1" applyAlignment="1">
      <alignment horizontal="center"/>
    </xf>
    <xf numFmtId="3" fontId="7" fillId="24" borderId="10" xfId="43" applyNumberFormat="1" applyFont="1" applyFill="1" applyBorder="1" applyAlignment="1">
      <alignment horizontal="center"/>
    </xf>
    <xf numFmtId="10" fontId="7" fillId="24" borderId="10" xfId="45" applyNumberFormat="1" applyFont="1" applyFill="1" applyBorder="1" applyAlignment="1">
      <alignment horizontal="center"/>
    </xf>
    <xf numFmtId="10" fontId="7" fillId="0" borderId="10" xfId="45" applyNumberFormat="1" applyFont="1" applyFill="1" applyBorder="1" applyAlignment="1">
      <alignment horizontal="center"/>
    </xf>
    <xf numFmtId="0" fontId="47" fillId="24" borderId="0" xfId="22" applyFont="1" applyFill="1"/>
    <xf numFmtId="0" fontId="47" fillId="24" borderId="0" xfId="22" applyFont="1" applyFill="1" applyAlignment="1">
      <alignment horizontal="left" wrapText="1"/>
    </xf>
    <xf numFmtId="0" fontId="47" fillId="24" borderId="0" xfId="22" applyFont="1" applyFill="1" applyAlignment="1">
      <alignment horizontal="left"/>
    </xf>
    <xf numFmtId="17" fontId="48" fillId="24" borderId="0" xfId="43" applyNumberFormat="1" applyFont="1" applyFill="1" applyBorder="1" applyAlignment="1">
      <alignment wrapText="1"/>
    </xf>
    <xf numFmtId="0" fontId="37" fillId="26" borderId="0" xfId="0" applyFont="1" applyFill="1" applyBorder="1"/>
    <xf numFmtId="10" fontId="37" fillId="26" borderId="0" xfId="45" applyNumberFormat="1" applyFont="1" applyFill="1" applyBorder="1"/>
    <xf numFmtId="0" fontId="10" fillId="34" borderId="0" xfId="22" applyFont="1" applyFill="1"/>
    <xf numFmtId="0" fontId="7" fillId="0" borderId="10" xfId="43" applyFont="1" applyFill="1" applyBorder="1" applyAlignment="1">
      <alignment horizontal="center"/>
    </xf>
    <xf numFmtId="17" fontId="7" fillId="0" borderId="10" xfId="43" applyNumberFormat="1" applyFont="1" applyFill="1" applyBorder="1" applyAlignment="1">
      <alignment horizontal="center"/>
    </xf>
    <xf numFmtId="0" fontId="52" fillId="35" borderId="29" xfId="43" applyFont="1" applyFill="1" applyBorder="1" applyAlignment="1">
      <alignment vertical="center" wrapText="1"/>
    </xf>
    <xf numFmtId="0" fontId="52" fillId="36" borderId="15" xfId="43" applyFont="1" applyFill="1" applyBorder="1" applyAlignment="1">
      <alignment horizontal="center" vertical="center" wrapText="1"/>
    </xf>
    <xf numFmtId="0" fontId="10" fillId="36" borderId="35" xfId="22" applyFont="1" applyFill="1" applyBorder="1"/>
    <xf numFmtId="0" fontId="10" fillId="36" borderId="27" xfId="22" applyFont="1" applyFill="1" applyBorder="1"/>
    <xf numFmtId="0" fontId="52" fillId="35" borderId="30" xfId="43" applyFont="1" applyFill="1" applyBorder="1" applyAlignment="1">
      <alignment vertical="center" wrapText="1"/>
    </xf>
    <xf numFmtId="0" fontId="10" fillId="35" borderId="30" xfId="22" applyFont="1" applyFill="1" applyBorder="1" applyAlignment="1">
      <alignment wrapText="1"/>
    </xf>
    <xf numFmtId="0" fontId="10" fillId="35" borderId="28" xfId="22" applyFont="1" applyFill="1" applyBorder="1" applyAlignment="1">
      <alignment wrapText="1"/>
    </xf>
    <xf numFmtId="0" fontId="7" fillId="24" borderId="0" xfId="22" applyFont="1" applyFill="1"/>
    <xf numFmtId="0" fontId="8" fillId="24" borderId="0" xfId="22" applyFont="1" applyFill="1"/>
    <xf numFmtId="10" fontId="55" fillId="24" borderId="0" xfId="45" applyNumberFormat="1" applyFont="1" applyFill="1" applyBorder="1" applyAlignment="1">
      <alignment horizontal="center"/>
    </xf>
    <xf numFmtId="165" fontId="7" fillId="26" borderId="10" xfId="43" applyNumberFormat="1" applyFont="1" applyFill="1" applyBorder="1" applyAlignment="1">
      <alignment horizontal="center"/>
    </xf>
    <xf numFmtId="165" fontId="40" fillId="26" borderId="10" xfId="43" applyNumberFormat="1" applyFont="1" applyFill="1" applyBorder="1" applyAlignment="1">
      <alignment horizontal="center"/>
    </xf>
    <xf numFmtId="0" fontId="7" fillId="26" borderId="10" xfId="43" applyFont="1" applyFill="1" applyBorder="1" applyAlignment="1">
      <alignment horizontal="center"/>
    </xf>
    <xf numFmtId="17" fontId="7" fillId="26" borderId="10" xfId="43" applyNumberFormat="1" applyFont="1" applyFill="1" applyBorder="1" applyAlignment="1">
      <alignment horizontal="center"/>
    </xf>
    <xf numFmtId="0" fontId="52" fillId="36" borderId="10" xfId="43" applyFont="1" applyFill="1" applyBorder="1" applyAlignment="1">
      <alignment horizontal="center" vertical="center" wrapText="1"/>
    </xf>
    <xf numFmtId="0" fontId="10" fillId="35" borderId="30" xfId="22" applyFont="1" applyFill="1" applyBorder="1"/>
    <xf numFmtId="0" fontId="10" fillId="35" borderId="28" xfId="22" applyFont="1" applyFill="1" applyBorder="1"/>
    <xf numFmtId="0" fontId="52" fillId="36" borderId="10" xfId="0" applyFont="1" applyFill="1" applyBorder="1" applyAlignment="1">
      <alignment horizontal="center" vertical="center"/>
    </xf>
    <xf numFmtId="0" fontId="52" fillId="36" borderId="10" xfId="0" applyFont="1" applyFill="1" applyBorder="1" applyAlignment="1">
      <alignment horizontal="center" vertical="center" wrapText="1"/>
    </xf>
    <xf numFmtId="0" fontId="7" fillId="0" borderId="10" xfId="22" applyFont="1" applyBorder="1" applyAlignment="1">
      <alignment wrapText="1"/>
    </xf>
    <xf numFmtId="167" fontId="7" fillId="24" borderId="10" xfId="39" applyNumberFormat="1" applyFont="1" applyFill="1" applyBorder="1"/>
    <xf numFmtId="10" fontId="7" fillId="24" borderId="10" xfId="45" applyNumberFormat="1" applyFont="1" applyFill="1" applyBorder="1"/>
    <xf numFmtId="0" fontId="7" fillId="0" borderId="10" xfId="22" applyFont="1" applyFill="1" applyBorder="1" applyAlignment="1">
      <alignment wrapText="1"/>
    </xf>
    <xf numFmtId="167" fontId="7" fillId="30" borderId="10" xfId="22" applyNumberFormat="1" applyFont="1" applyFill="1" applyBorder="1"/>
    <xf numFmtId="0" fontId="8" fillId="37" borderId="10" xfId="0" applyFont="1" applyFill="1" applyBorder="1"/>
    <xf numFmtId="167" fontId="8" fillId="37" borderId="10" xfId="0" applyNumberFormat="1" applyFont="1" applyFill="1" applyBorder="1"/>
    <xf numFmtId="167" fontId="8" fillId="37" borderId="10" xfId="22" applyNumberFormat="1" applyFont="1" applyFill="1" applyBorder="1"/>
    <xf numFmtId="10" fontId="8" fillId="37" borderId="10" xfId="45" applyNumberFormat="1" applyFont="1" applyFill="1" applyBorder="1"/>
    <xf numFmtId="167" fontId="8" fillId="37" borderId="10" xfId="39" applyNumberFormat="1" applyFont="1" applyFill="1" applyBorder="1"/>
    <xf numFmtId="0" fontId="10" fillId="34" borderId="32" xfId="22" applyFont="1" applyFill="1" applyBorder="1"/>
    <xf numFmtId="0" fontId="10" fillId="34" borderId="33" xfId="22" applyFont="1" applyFill="1" applyBorder="1"/>
    <xf numFmtId="0" fontId="10" fillId="34" borderId="35" xfId="22" applyFont="1" applyFill="1" applyBorder="1"/>
    <xf numFmtId="0" fontId="10" fillId="34" borderId="27" xfId="22" applyFont="1" applyFill="1" applyBorder="1"/>
    <xf numFmtId="0" fontId="7" fillId="0" borderId="10" xfId="0" applyFont="1" applyBorder="1"/>
    <xf numFmtId="10" fontId="7" fillId="0" borderId="10" xfId="45" applyNumberFormat="1" applyFont="1" applyFill="1" applyBorder="1"/>
    <xf numFmtId="10" fontId="7" fillId="0" borderId="10" xfId="57" applyNumberFormat="1" applyFont="1" applyFill="1" applyBorder="1"/>
    <xf numFmtId="167" fontId="7" fillId="24" borderId="10" xfId="56" applyNumberFormat="1" applyFont="1" applyFill="1" applyBorder="1"/>
    <xf numFmtId="167" fontId="10" fillId="30" borderId="10" xfId="56" applyNumberFormat="1" applyFont="1" applyFill="1" applyBorder="1"/>
    <xf numFmtId="0" fontId="7" fillId="0" borderId="10" xfId="55" applyFont="1" applyBorder="1" applyAlignment="1">
      <alignment wrapText="1"/>
    </xf>
    <xf numFmtId="0" fontId="7" fillId="24" borderId="10" xfId="22" applyFont="1" applyFill="1" applyBorder="1"/>
    <xf numFmtId="167" fontId="7" fillId="30" borderId="10" xfId="56" applyNumberFormat="1" applyFont="1" applyFill="1" applyBorder="1"/>
    <xf numFmtId="0" fontId="7" fillId="0" borderId="10" xfId="55" applyFont="1" applyFill="1" applyBorder="1" applyAlignment="1">
      <alignment wrapText="1"/>
    </xf>
    <xf numFmtId="3" fontId="7" fillId="24" borderId="10" xfId="22" applyNumberFormat="1" applyFont="1" applyFill="1" applyBorder="1"/>
    <xf numFmtId="0" fontId="52" fillId="36" borderId="14" xfId="43" applyFont="1" applyFill="1" applyBorder="1" applyAlignment="1">
      <alignment horizontal="center" vertical="center" wrapText="1"/>
    </xf>
    <xf numFmtId="0" fontId="52" fillId="36" borderId="18" xfId="43" applyFont="1" applyFill="1" applyBorder="1" applyAlignment="1">
      <alignment horizontal="center" vertical="center" wrapText="1"/>
    </xf>
    <xf numFmtId="3" fontId="7" fillId="0" borderId="10" xfId="22" applyNumberFormat="1" applyFont="1" applyFill="1" applyBorder="1" applyAlignment="1">
      <alignment horizontal="center"/>
    </xf>
    <xf numFmtId="1" fontId="7" fillId="24" borderId="10" xfId="43" applyNumberFormat="1" applyFont="1" applyFill="1" applyBorder="1" applyAlignment="1">
      <alignment horizontal="center"/>
    </xf>
    <xf numFmtId="3" fontId="7" fillId="26" borderId="10" xfId="43" applyNumberFormat="1" applyFont="1" applyFill="1" applyBorder="1" applyAlignment="1">
      <alignment horizontal="center"/>
    </xf>
    <xf numFmtId="0" fontId="52" fillId="36" borderId="11" xfId="0" applyFont="1" applyFill="1" applyBorder="1" applyAlignment="1">
      <alignment horizontal="center" vertical="center"/>
    </xf>
    <xf numFmtId="0" fontId="52" fillId="36" borderId="12" xfId="0" applyFont="1" applyFill="1" applyBorder="1" applyAlignment="1">
      <alignment horizontal="center" vertical="center" wrapText="1"/>
    </xf>
    <xf numFmtId="0" fontId="52" fillId="36" borderId="13" xfId="0" applyFont="1" applyFill="1" applyBorder="1" applyAlignment="1">
      <alignment horizontal="center" vertical="center" wrapText="1"/>
    </xf>
    <xf numFmtId="167" fontId="7" fillId="30" borderId="10" xfId="39" applyNumberFormat="1" applyFont="1" applyFill="1" applyBorder="1"/>
    <xf numFmtId="0" fontId="52" fillId="36" borderId="10" xfId="54" applyFont="1" applyFill="1" applyBorder="1" applyAlignment="1">
      <alignment horizontal="center" vertical="center"/>
    </xf>
    <xf numFmtId="0" fontId="52" fillId="36" borderId="10" xfId="54" applyFont="1" applyFill="1" applyBorder="1" applyAlignment="1">
      <alignment horizontal="center" vertical="center" wrapText="1"/>
    </xf>
    <xf numFmtId="0" fontId="8" fillId="37" borderId="10" xfId="54" applyFont="1" applyFill="1" applyBorder="1"/>
    <xf numFmtId="167" fontId="8" fillId="37" borderId="10" xfId="54" applyNumberFormat="1" applyFont="1" applyFill="1" applyBorder="1"/>
    <xf numFmtId="167" fontId="8" fillId="37" borderId="10" xfId="55" applyNumberFormat="1" applyFont="1" applyFill="1" applyBorder="1"/>
    <xf numFmtId="10" fontId="8" fillId="37" borderId="10" xfId="57" applyNumberFormat="1" applyFont="1" applyFill="1" applyBorder="1"/>
    <xf numFmtId="167" fontId="8" fillId="37" borderId="10" xfId="56" applyNumberFormat="1" applyFont="1" applyFill="1" applyBorder="1"/>
    <xf numFmtId="0" fontId="53" fillId="34" borderId="31" xfId="63" applyFont="1" applyFill="1" applyBorder="1" applyAlignment="1">
      <alignment horizontal="left" vertical="center" wrapText="1"/>
    </xf>
    <xf numFmtId="0" fontId="37" fillId="24" borderId="0" xfId="22" applyFont="1" applyFill="1" applyAlignment="1">
      <alignment vertical="center"/>
    </xf>
    <xf numFmtId="0" fontId="10" fillId="34" borderId="37" xfId="22" applyFont="1" applyFill="1" applyBorder="1"/>
    <xf numFmtId="0" fontId="52" fillId="36" borderId="13" xfId="22" applyFont="1" applyFill="1" applyBorder="1" applyAlignment="1">
      <alignment horizontal="center" vertical="center" wrapText="1"/>
    </xf>
    <xf numFmtId="3" fontId="7" fillId="32" borderId="10" xfId="0" applyNumberFormat="1" applyFont="1" applyFill="1" applyBorder="1"/>
    <xf numFmtId="0" fontId="52" fillId="28" borderId="24" xfId="22" applyFont="1" applyFill="1" applyBorder="1"/>
    <xf numFmtId="167" fontId="52" fillId="28" borderId="25" xfId="22" applyNumberFormat="1" applyFont="1" applyFill="1" applyBorder="1"/>
    <xf numFmtId="10" fontId="52" fillId="28" borderId="26" xfId="22" applyNumberFormat="1" applyFont="1" applyFill="1" applyBorder="1"/>
    <xf numFmtId="0" fontId="42" fillId="36" borderId="10" xfId="0" applyFont="1" applyFill="1" applyBorder="1" applyAlignment="1">
      <alignment horizontal="center" vertical="center" wrapText="1"/>
    </xf>
    <xf numFmtId="0" fontId="0" fillId="35" borderId="35" xfId="0" applyFill="1" applyBorder="1"/>
    <xf numFmtId="0" fontId="52" fillId="34" borderId="27" xfId="43" applyFont="1" applyFill="1" applyBorder="1" applyAlignment="1">
      <alignment vertical="center" wrapText="1"/>
    </xf>
    <xf numFmtId="0" fontId="0" fillId="34" borderId="35" xfId="0" applyFill="1" applyBorder="1"/>
    <xf numFmtId="2" fontId="7" fillId="0" borderId="10" xfId="59" applyNumberFormat="1" applyBorder="1" applyAlignment="1">
      <alignment vertical="center"/>
    </xf>
    <xf numFmtId="0" fontId="0" fillId="34" borderId="27" xfId="0" applyFill="1" applyBorder="1"/>
    <xf numFmtId="0" fontId="7" fillId="0" borderId="10" xfId="59" applyFont="1" applyBorder="1" applyAlignment="1">
      <alignment horizontal="right" vertical="center" wrapText="1"/>
    </xf>
    <xf numFmtId="164" fontId="0" fillId="0" borderId="10" xfId="39" applyFont="1" applyBorder="1" applyAlignment="1">
      <alignment vertical="center"/>
    </xf>
    <xf numFmtId="0" fontId="0" fillId="34" borderId="33" xfId="0" applyFill="1" applyBorder="1"/>
    <xf numFmtId="164" fontId="8" fillId="30" borderId="10" xfId="39" applyFont="1" applyFill="1" applyBorder="1" applyAlignment="1">
      <alignment vertical="center"/>
    </xf>
    <xf numFmtId="0" fontId="0" fillId="34" borderId="32" xfId="0" applyFill="1" applyBorder="1"/>
    <xf numFmtId="0" fontId="0" fillId="35" borderId="27" xfId="0" applyFill="1" applyBorder="1"/>
    <xf numFmtId="0" fontId="52" fillId="34" borderId="32" xfId="63" applyFont="1" applyFill="1" applyBorder="1" applyAlignment="1">
      <alignment vertical="center" wrapText="1"/>
    </xf>
    <xf numFmtId="0" fontId="52" fillId="34" borderId="33" xfId="63" applyFont="1" applyFill="1" applyBorder="1" applyAlignment="1">
      <alignment vertical="center" wrapText="1"/>
    </xf>
    <xf numFmtId="0" fontId="52" fillId="34" borderId="34" xfId="43" applyFont="1" applyFill="1" applyBorder="1" applyAlignment="1">
      <alignment vertical="center" wrapText="1"/>
    </xf>
    <xf numFmtId="0" fontId="52" fillId="34" borderId="35" xfId="43" applyFont="1" applyFill="1" applyBorder="1" applyAlignment="1">
      <alignment vertical="center" wrapText="1"/>
    </xf>
    <xf numFmtId="0" fontId="7" fillId="0" borderId="10" xfId="59" applyBorder="1"/>
    <xf numFmtId="0" fontId="7" fillId="0" borderId="10" xfId="59" applyFont="1" applyBorder="1" applyAlignment="1">
      <alignment horizontal="center" vertical="center"/>
    </xf>
    <xf numFmtId="0" fontId="7" fillId="0" borderId="10" xfId="59" applyBorder="1" applyAlignment="1">
      <alignment horizontal="center"/>
    </xf>
    <xf numFmtId="168" fontId="7" fillId="26" borderId="10" xfId="69" applyNumberFormat="1" applyFont="1" applyFill="1" applyBorder="1"/>
    <xf numFmtId="0" fontId="10" fillId="34" borderId="0" xfId="58" applyFont="1" applyFill="1" applyBorder="1"/>
    <xf numFmtId="0" fontId="10" fillId="34" borderId="33" xfId="58" applyFont="1" applyFill="1" applyBorder="1"/>
    <xf numFmtId="0" fontId="10" fillId="34" borderId="37" xfId="58" applyFont="1" applyFill="1" applyBorder="1"/>
    <xf numFmtId="0" fontId="10" fillId="34" borderId="27" xfId="58" applyFont="1" applyFill="1" applyBorder="1"/>
    <xf numFmtId="0" fontId="53" fillId="34" borderId="31" xfId="63" applyFont="1" applyFill="1" applyBorder="1" applyAlignment="1">
      <alignment vertical="center" wrapText="1"/>
    </xf>
    <xf numFmtId="0" fontId="53" fillId="34" borderId="32" xfId="63" applyFont="1" applyFill="1" applyBorder="1" applyAlignment="1">
      <alignment vertical="center" wrapText="1"/>
    </xf>
    <xf numFmtId="0" fontId="10" fillId="35" borderId="37" xfId="58" applyFont="1" applyFill="1" applyBorder="1"/>
    <xf numFmtId="10" fontId="7" fillId="0" borderId="10" xfId="45" applyNumberFormat="1" applyFont="1" applyBorder="1"/>
    <xf numFmtId="0" fontId="52" fillId="36" borderId="10" xfId="68" applyFont="1" applyFill="1" applyBorder="1" applyAlignment="1">
      <alignment horizontal="center" vertical="center"/>
    </xf>
    <xf numFmtId="0" fontId="52" fillId="36" borderId="10" xfId="68" applyFont="1" applyFill="1" applyBorder="1" applyAlignment="1">
      <alignment horizontal="center" vertical="center" wrapText="1"/>
    </xf>
    <xf numFmtId="4" fontId="7" fillId="26" borderId="10" xfId="68" applyNumberFormat="1" applyFont="1" applyFill="1" applyBorder="1"/>
    <xf numFmtId="4" fontId="7" fillId="0" borderId="10" xfId="68" applyNumberFormat="1" applyFont="1" applyBorder="1"/>
    <xf numFmtId="0" fontId="52" fillId="36" borderId="10" xfId="59" applyFont="1" applyFill="1" applyBorder="1" applyAlignment="1">
      <alignment horizontal="center" vertical="center" wrapText="1"/>
    </xf>
    <xf numFmtId="0" fontId="52" fillId="36" borderId="10" xfId="59" applyFont="1" applyFill="1" applyBorder="1" applyAlignment="1">
      <alignment horizontal="center" vertical="center"/>
    </xf>
    <xf numFmtId="0" fontId="7" fillId="30" borderId="10" xfId="68" applyFont="1" applyFill="1" applyBorder="1" applyAlignment="1">
      <alignment horizontal="left" vertical="center" wrapText="1"/>
    </xf>
    <xf numFmtId="0" fontId="53" fillId="34" borderId="33" xfId="156" applyFont="1" applyFill="1" applyBorder="1" applyAlignment="1">
      <alignment vertical="center" readingOrder="1"/>
    </xf>
    <xf numFmtId="167" fontId="9" fillId="37" borderId="10" xfId="54" applyNumberFormat="1" applyFont="1" applyFill="1" applyBorder="1"/>
    <xf numFmtId="0" fontId="41" fillId="36" borderId="10" xfId="54" applyFont="1" applyFill="1" applyBorder="1" applyAlignment="1">
      <alignment horizontal="center" vertical="center"/>
    </xf>
    <xf numFmtId="0" fontId="41" fillId="36" borderId="10" xfId="54" applyFont="1" applyFill="1" applyBorder="1" applyAlignment="1">
      <alignment horizontal="center" vertical="center" wrapText="1"/>
    </xf>
    <xf numFmtId="0" fontId="7" fillId="30" borderId="10" xfId="68" applyFont="1" applyFill="1" applyBorder="1"/>
    <xf numFmtId="10" fontId="9" fillId="37" borderId="10" xfId="57" applyNumberFormat="1" applyFont="1" applyFill="1" applyBorder="1"/>
    <xf numFmtId="4" fontId="8" fillId="37" borderId="10" xfId="68" applyNumberFormat="1" applyFont="1" applyFill="1" applyBorder="1"/>
    <xf numFmtId="0" fontId="8" fillId="37" borderId="10" xfId="68" applyFont="1" applyFill="1" applyBorder="1"/>
    <xf numFmtId="0" fontId="5" fillId="34" borderId="32" xfId="156" applyFill="1" applyBorder="1"/>
    <xf numFmtId="0" fontId="5" fillId="36" borderId="34" xfId="156" applyFill="1" applyBorder="1"/>
    <xf numFmtId="0" fontId="5" fillId="36" borderId="35" xfId="156" applyFill="1" applyBorder="1"/>
    <xf numFmtId="0" fontId="5" fillId="34" borderId="35" xfId="156" applyFill="1" applyBorder="1"/>
    <xf numFmtId="0" fontId="9" fillId="37" borderId="10" xfId="54" applyFont="1" applyFill="1" applyBorder="1"/>
    <xf numFmtId="167" fontId="9" fillId="37" borderId="10" xfId="55" applyNumberFormat="1" applyFont="1" applyFill="1" applyBorder="1"/>
    <xf numFmtId="0" fontId="10" fillId="36" borderId="28" xfId="58" applyFont="1" applyFill="1" applyBorder="1"/>
    <xf numFmtId="0" fontId="10" fillId="36" borderId="30" xfId="58" applyFont="1" applyFill="1" applyBorder="1"/>
    <xf numFmtId="0" fontId="10" fillId="34" borderId="32" xfId="58" applyFont="1" applyFill="1" applyBorder="1"/>
    <xf numFmtId="167" fontId="9" fillId="37" borderId="10" xfId="56" applyNumberFormat="1" applyFont="1" applyFill="1" applyBorder="1"/>
    <xf numFmtId="0" fontId="7" fillId="0" borderId="10" xfId="43" applyFont="1" applyFill="1" applyBorder="1" applyAlignment="1">
      <alignment horizontal="center"/>
    </xf>
    <xf numFmtId="17" fontId="7" fillId="0" borderId="10" xfId="43" applyNumberFormat="1" applyFont="1" applyFill="1" applyBorder="1" applyAlignment="1">
      <alignment horizontal="center"/>
    </xf>
    <xf numFmtId="0" fontId="52" fillId="34" borderId="34" xfId="43" applyFont="1" applyFill="1" applyBorder="1" applyAlignment="1">
      <alignment vertical="center" wrapText="1"/>
    </xf>
    <xf numFmtId="0" fontId="52" fillId="34" borderId="35" xfId="43" applyFont="1" applyFill="1" applyBorder="1" applyAlignment="1">
      <alignment vertical="center" wrapText="1"/>
    </xf>
    <xf numFmtId="0" fontId="5" fillId="34" borderId="32" xfId="156" applyFill="1" applyBorder="1"/>
    <xf numFmtId="0" fontId="5" fillId="34" borderId="33" xfId="156" applyFill="1" applyBorder="1"/>
    <xf numFmtId="0" fontId="5" fillId="34" borderId="0" xfId="156" applyFill="1" applyBorder="1"/>
    <xf numFmtId="0" fontId="5" fillId="36" borderId="34" xfId="156" applyFill="1" applyBorder="1"/>
    <xf numFmtId="0" fontId="5" fillId="36" borderId="35" xfId="156" applyFill="1" applyBorder="1"/>
    <xf numFmtId="0" fontId="5" fillId="36" borderId="27" xfId="156" applyFill="1" applyBorder="1"/>
    <xf numFmtId="0" fontId="5" fillId="34" borderId="35" xfId="156" applyFill="1" applyBorder="1"/>
    <xf numFmtId="0" fontId="5" fillId="34" borderId="27" xfId="156" applyFill="1" applyBorder="1"/>
    <xf numFmtId="0" fontId="53" fillId="34" borderId="32" xfId="156" applyFont="1" applyFill="1" applyBorder="1" applyAlignment="1">
      <alignment vertical="center" readingOrder="1"/>
    </xf>
    <xf numFmtId="0" fontId="5" fillId="36" borderId="29" xfId="156" applyFill="1" applyBorder="1"/>
    <xf numFmtId="0" fontId="5" fillId="36" borderId="30" xfId="156" applyFill="1" applyBorder="1"/>
    <xf numFmtId="0" fontId="5" fillId="26" borderId="0" xfId="156" applyFill="1" applyBorder="1"/>
    <xf numFmtId="165" fontId="7" fillId="24" borderId="10" xfId="43" applyNumberFormat="1" applyFont="1" applyFill="1" applyBorder="1" applyAlignment="1">
      <alignment horizontal="right"/>
    </xf>
    <xf numFmtId="165" fontId="7" fillId="0" borderId="10" xfId="43" applyNumberFormat="1" applyFont="1" applyFill="1" applyBorder="1" applyAlignment="1">
      <alignment horizontal="right"/>
    </xf>
    <xf numFmtId="0" fontId="54" fillId="34" borderId="32" xfId="156" applyFont="1" applyFill="1" applyBorder="1"/>
    <xf numFmtId="0" fontId="54" fillId="34" borderId="35" xfId="156" applyFont="1" applyFill="1" applyBorder="1"/>
    <xf numFmtId="0" fontId="5" fillId="34" borderId="35" xfId="156" applyFill="1" applyBorder="1"/>
    <xf numFmtId="0" fontId="53" fillId="34" borderId="32" xfId="156" applyFont="1" applyFill="1" applyBorder="1" applyAlignment="1">
      <alignment vertical="center" readingOrder="1"/>
    </xf>
    <xf numFmtId="0" fontId="5" fillId="36" borderId="29" xfId="156" applyFill="1" applyBorder="1"/>
    <xf numFmtId="0" fontId="5" fillId="36" borderId="30" xfId="156" applyFill="1" applyBorder="1"/>
    <xf numFmtId="0" fontId="57" fillId="34" borderId="32" xfId="22" applyFont="1" applyFill="1" applyBorder="1"/>
    <xf numFmtId="0" fontId="57" fillId="34" borderId="35" xfId="22" applyFont="1" applyFill="1" applyBorder="1"/>
    <xf numFmtId="0" fontId="10" fillId="36" borderId="30" xfId="22" applyFont="1" applyFill="1" applyBorder="1"/>
    <xf numFmtId="0" fontId="10" fillId="36" borderId="28" xfId="22" applyFont="1" applyFill="1" applyBorder="1"/>
    <xf numFmtId="0" fontId="10" fillId="34" borderId="32" xfId="22" applyFont="1" applyFill="1" applyBorder="1" applyAlignment="1">
      <alignment wrapText="1"/>
    </xf>
    <xf numFmtId="0" fontId="53" fillId="34" borderId="33" xfId="156" applyFont="1" applyFill="1" applyBorder="1" applyAlignment="1">
      <alignment vertical="center" wrapText="1" readingOrder="1"/>
    </xf>
    <xf numFmtId="0" fontId="10" fillId="26" borderId="0" xfId="22" applyFont="1" applyFill="1" applyBorder="1" applyAlignment="1">
      <alignment wrapText="1"/>
    </xf>
    <xf numFmtId="0" fontId="5" fillId="36" borderId="34" xfId="156" applyFill="1" applyBorder="1"/>
    <xf numFmtId="0" fontId="5" fillId="36" borderId="35" xfId="156" applyFill="1" applyBorder="1"/>
    <xf numFmtId="0" fontId="5" fillId="34" borderId="35" xfId="156" applyFill="1" applyBorder="1"/>
    <xf numFmtId="0" fontId="53" fillId="34" borderId="32" xfId="156" applyFont="1" applyFill="1" applyBorder="1" applyAlignment="1">
      <alignment vertical="center" wrapText="1" readingOrder="1"/>
    </xf>
    <xf numFmtId="0" fontId="53" fillId="26" borderId="0" xfId="156" applyFont="1" applyFill="1" applyBorder="1" applyAlignment="1">
      <alignment vertical="center" wrapText="1" readingOrder="1"/>
    </xf>
    <xf numFmtId="0" fontId="53" fillId="34" borderId="32" xfId="156" applyFont="1" applyFill="1" applyBorder="1" applyAlignment="1">
      <alignment vertical="top" wrapText="1" readingOrder="1"/>
    </xf>
    <xf numFmtId="0" fontId="53" fillId="34" borderId="32" xfId="156" applyFont="1" applyFill="1" applyBorder="1" applyAlignment="1">
      <alignment vertical="center" readingOrder="1"/>
    </xf>
    <xf numFmtId="0" fontId="53" fillId="34" borderId="31" xfId="156" applyFont="1" applyFill="1" applyBorder="1" applyAlignment="1">
      <alignment horizontal="left" vertical="top" wrapText="1" readingOrder="1"/>
    </xf>
    <xf numFmtId="0" fontId="57" fillId="34" borderId="33" xfId="22" applyFont="1" applyFill="1" applyBorder="1"/>
    <xf numFmtId="0" fontId="57" fillId="34" borderId="27" xfId="22" applyFont="1" applyFill="1" applyBorder="1"/>
    <xf numFmtId="0" fontId="53" fillId="34" borderId="31" xfId="63" applyFont="1" applyFill="1" applyBorder="1" applyAlignment="1">
      <alignment horizontal="left" vertical="center" wrapText="1"/>
    </xf>
    <xf numFmtId="0" fontId="53" fillId="34" borderId="31" xfId="156" applyFont="1" applyFill="1" applyBorder="1" applyAlignment="1">
      <alignment vertical="center" wrapText="1" readingOrder="1"/>
    </xf>
    <xf numFmtId="0" fontId="53" fillId="34" borderId="0" xfId="63" applyFont="1" applyFill="1" applyBorder="1" applyAlignment="1">
      <alignment vertical="center" wrapText="1"/>
    </xf>
    <xf numFmtId="0" fontId="53" fillId="34" borderId="0" xfId="156" applyFont="1" applyFill="1" applyBorder="1" applyAlignment="1">
      <alignment vertical="top" wrapText="1" readingOrder="1"/>
    </xf>
    <xf numFmtId="0" fontId="53" fillId="34" borderId="37" xfId="156" applyFont="1" applyFill="1" applyBorder="1" applyAlignment="1">
      <alignment vertical="center" wrapText="1" readingOrder="1"/>
    </xf>
    <xf numFmtId="0" fontId="58" fillId="34" borderId="32" xfId="0" applyFont="1" applyFill="1" applyBorder="1" applyAlignment="1">
      <alignment vertical="center" readingOrder="1"/>
    </xf>
    <xf numFmtId="0" fontId="58" fillId="34" borderId="0" xfId="0" applyFont="1" applyFill="1" applyBorder="1" applyAlignment="1">
      <alignment vertical="center" readingOrder="1"/>
    </xf>
    <xf numFmtId="0" fontId="53" fillId="34" borderId="0" xfId="156" applyFont="1" applyFill="1" applyBorder="1" applyAlignment="1">
      <alignment vertical="center" readingOrder="1"/>
    </xf>
    <xf numFmtId="0" fontId="5" fillId="34" borderId="37" xfId="156" applyFill="1" applyBorder="1"/>
    <xf numFmtId="0" fontId="53" fillId="34" borderId="0" xfId="156" applyFont="1" applyFill="1" applyBorder="1" applyAlignment="1">
      <alignment horizontal="left" vertical="center" readingOrder="1"/>
    </xf>
    <xf numFmtId="0" fontId="41" fillId="34" borderId="36" xfId="156" applyFont="1" applyFill="1" applyBorder="1" applyAlignment="1">
      <alignment horizontal="left" vertical="top" wrapText="1" readingOrder="1"/>
    </xf>
    <xf numFmtId="0" fontId="41" fillId="34" borderId="36" xfId="156" applyFont="1" applyFill="1" applyBorder="1" applyAlignment="1">
      <alignment horizontal="left" vertical="center" readingOrder="1"/>
    </xf>
    <xf numFmtId="0" fontId="41" fillId="34" borderId="36" xfId="0" applyFont="1" applyFill="1" applyBorder="1" applyAlignment="1">
      <alignment vertical="top" readingOrder="1"/>
    </xf>
    <xf numFmtId="0" fontId="41" fillId="34" borderId="0" xfId="0" applyFont="1" applyFill="1" applyBorder="1" applyAlignment="1">
      <alignment vertical="top" readingOrder="1"/>
    </xf>
    <xf numFmtId="0" fontId="7" fillId="24" borderId="12" xfId="22" applyFont="1" applyFill="1" applyBorder="1" applyAlignment="1">
      <alignment horizontal="center"/>
    </xf>
    <xf numFmtId="43" fontId="10" fillId="24" borderId="0" xfId="22" applyNumberFormat="1" applyFont="1" applyFill="1"/>
    <xf numFmtId="3" fontId="7" fillId="24" borderId="10" xfId="56" applyNumberFormat="1" applyFont="1" applyFill="1" applyBorder="1"/>
    <xf numFmtId="17" fontId="9" fillId="24" borderId="0" xfId="58" applyNumberFormat="1" applyFont="1" applyFill="1" applyBorder="1" applyAlignment="1">
      <alignment horizontal="left"/>
    </xf>
    <xf numFmtId="3" fontId="4" fillId="26" borderId="10" xfId="227" applyNumberFormat="1" applyFill="1" applyBorder="1"/>
    <xf numFmtId="3" fontId="14" fillId="26" borderId="10" xfId="0" applyNumberFormat="1" applyFont="1" applyFill="1" applyBorder="1" applyAlignment="1">
      <alignment horizontal="right" vertical="center"/>
    </xf>
    <xf numFmtId="17" fontId="37" fillId="24" borderId="0" xfId="43" applyNumberFormat="1" applyFont="1" applyFill="1" applyBorder="1" applyAlignment="1">
      <alignment horizontal="left"/>
    </xf>
    <xf numFmtId="168" fontId="2" fillId="26" borderId="10" xfId="232" applyNumberFormat="1" applyFont="1" applyFill="1" applyBorder="1"/>
    <xf numFmtId="168" fontId="2" fillId="26" borderId="13" xfId="232" applyNumberFormat="1" applyFont="1" applyFill="1" applyBorder="1"/>
    <xf numFmtId="168" fontId="2" fillId="26" borderId="10" xfId="232" applyNumberFormat="1" applyFont="1" applyFill="1" applyBorder="1"/>
    <xf numFmtId="0" fontId="0" fillId="0" borderId="10" xfId="0" applyNumberFormat="1" applyBorder="1"/>
    <xf numFmtId="0" fontId="7" fillId="24" borderId="12" xfId="42" applyFont="1" applyFill="1" applyBorder="1" applyAlignment="1">
      <alignment horizontal="center"/>
    </xf>
    <xf numFmtId="0" fontId="7" fillId="24" borderId="13" xfId="22" applyNumberFormat="1" applyFont="1" applyFill="1" applyBorder="1" applyAlignment="1">
      <alignment horizontal="center"/>
    </xf>
    <xf numFmtId="17" fontId="7" fillId="24" borderId="34" xfId="22" applyNumberFormat="1" applyFont="1" applyFill="1" applyBorder="1" applyAlignment="1">
      <alignment horizontal="center"/>
    </xf>
    <xf numFmtId="1" fontId="7" fillId="24" borderId="12" xfId="22" applyNumberFormat="1" applyFont="1" applyFill="1" applyBorder="1" applyAlignment="1">
      <alignment horizontal="center"/>
    </xf>
    <xf numFmtId="1" fontId="7" fillId="24" borderId="12" xfId="42" applyNumberFormat="1" applyFont="1" applyFill="1" applyBorder="1" applyAlignment="1">
      <alignment horizontal="center"/>
    </xf>
    <xf numFmtId="0" fontId="7" fillId="0" borderId="12" xfId="42" applyFont="1" applyFill="1" applyBorder="1" applyAlignment="1">
      <alignment horizontal="center"/>
    </xf>
    <xf numFmtId="0" fontId="7" fillId="24" borderId="12" xfId="22" applyNumberFormat="1" applyFont="1" applyFill="1" applyBorder="1" applyAlignment="1">
      <alignment horizontal="center"/>
    </xf>
    <xf numFmtId="17" fontId="7" fillId="24" borderId="36" xfId="22" applyNumberFormat="1" applyFont="1" applyFill="1" applyBorder="1" applyAlignment="1">
      <alignment horizontal="center"/>
    </xf>
    <xf numFmtId="0" fontId="7" fillId="24" borderId="36" xfId="22" applyFont="1" applyFill="1" applyBorder="1" applyAlignment="1">
      <alignment horizontal="center"/>
    </xf>
    <xf numFmtId="0" fontId="76" fillId="0" borderId="0" xfId="5420" applyFont="1"/>
    <xf numFmtId="0" fontId="76" fillId="0" borderId="0" xfId="5420" applyFont="1" applyFill="1" applyBorder="1"/>
    <xf numFmtId="17" fontId="9" fillId="24" borderId="0" xfId="58" applyNumberFormat="1" applyFont="1" applyFill="1" applyBorder="1" applyAlignment="1"/>
    <xf numFmtId="0" fontId="52" fillId="36" borderId="15" xfId="22" applyFont="1" applyFill="1" applyBorder="1" applyAlignment="1">
      <alignment horizontal="center"/>
    </xf>
    <xf numFmtId="17" fontId="7" fillId="0" borderId="10" xfId="43" applyNumberFormat="1" applyFont="1" applyFill="1" applyBorder="1" applyAlignment="1">
      <alignment horizontal="center"/>
    </xf>
    <xf numFmtId="0" fontId="52" fillId="35" borderId="29" xfId="43" applyFont="1" applyFill="1" applyBorder="1" applyAlignment="1">
      <alignment vertical="center" wrapText="1"/>
    </xf>
    <xf numFmtId="0" fontId="76" fillId="0" borderId="0" xfId="9988" applyFont="1"/>
    <xf numFmtId="0" fontId="52" fillId="35" borderId="30" xfId="43" applyFont="1" applyFill="1" applyBorder="1" applyAlignment="1">
      <alignment vertical="center" wrapText="1"/>
    </xf>
    <xf numFmtId="0" fontId="76" fillId="0" borderId="0" xfId="9988" applyFont="1" applyFill="1" applyBorder="1"/>
    <xf numFmtId="0" fontId="7" fillId="24" borderId="15" xfId="22" applyFont="1" applyFill="1" applyBorder="1" applyAlignment="1">
      <alignment horizontal="center"/>
    </xf>
    <xf numFmtId="0" fontId="52" fillId="36" borderId="33" xfId="22" applyFont="1" applyFill="1" applyBorder="1" applyAlignment="1">
      <alignment horizontal="center"/>
    </xf>
    <xf numFmtId="17" fontId="7" fillId="24" borderId="0" xfId="22" applyNumberFormat="1" applyFont="1" applyFill="1" applyBorder="1" applyAlignment="1">
      <alignment horizontal="center"/>
    </xf>
    <xf numFmtId="0" fontId="8" fillId="0" borderId="0" xfId="63" applyFont="1" applyFill="1" applyAlignment="1">
      <alignment vertical="center"/>
    </xf>
    <xf numFmtId="0" fontId="8" fillId="0" borderId="0" xfId="63" applyFont="1" applyFill="1"/>
    <xf numFmtId="0" fontId="76" fillId="0" borderId="0" xfId="9988" applyFont="1"/>
    <xf numFmtId="0" fontId="76" fillId="0" borderId="0" xfId="9988" applyFont="1" applyFill="1" applyBorder="1"/>
    <xf numFmtId="4" fontId="10" fillId="24" borderId="0" xfId="58" applyNumberFormat="1" applyFont="1" applyFill="1"/>
    <xf numFmtId="164" fontId="10" fillId="24" borderId="0" xfId="39" applyFont="1" applyFill="1"/>
    <xf numFmtId="0" fontId="14" fillId="24" borderId="0" xfId="22" applyFont="1" applyFill="1" applyAlignment="1">
      <alignment horizontal="left" wrapText="1"/>
    </xf>
    <xf numFmtId="0" fontId="14" fillId="24" borderId="0" xfId="22" applyFont="1" applyFill="1" applyAlignment="1">
      <alignment horizontal="left"/>
    </xf>
    <xf numFmtId="0" fontId="13" fillId="25" borderId="0" xfId="22" applyFont="1" applyFill="1" applyBorder="1" applyAlignment="1">
      <alignment horizontal="center"/>
    </xf>
    <xf numFmtId="0" fontId="13" fillId="25" borderId="19" xfId="22" applyFont="1" applyFill="1" applyBorder="1" applyAlignment="1">
      <alignment horizontal="center"/>
    </xf>
    <xf numFmtId="0" fontId="53" fillId="34" borderId="36" xfId="63" applyFont="1" applyFill="1" applyBorder="1" applyAlignment="1">
      <alignment horizontal="left" vertical="center" wrapText="1"/>
    </xf>
    <xf numFmtId="0" fontId="53" fillId="34" borderId="0" xfId="63" applyFont="1" applyFill="1" applyBorder="1" applyAlignment="1">
      <alignment horizontal="left" vertical="center" wrapText="1"/>
    </xf>
    <xf numFmtId="0" fontId="52" fillId="34" borderId="36" xfId="43" applyFont="1" applyFill="1" applyBorder="1" applyAlignment="1">
      <alignment horizontal="left" vertical="center" wrapText="1"/>
    </xf>
    <xf numFmtId="0" fontId="52" fillId="34" borderId="0" xfId="43" applyFont="1" applyFill="1" applyBorder="1" applyAlignment="1">
      <alignment horizontal="left" vertical="center" wrapText="1"/>
    </xf>
    <xf numFmtId="0" fontId="53" fillId="34" borderId="31" xfId="156" applyFont="1" applyFill="1" applyBorder="1" applyAlignment="1">
      <alignment horizontal="left" vertical="center" wrapText="1" readingOrder="1"/>
    </xf>
    <xf numFmtId="0" fontId="53" fillId="34" borderId="32" xfId="156" applyFont="1" applyFill="1" applyBorder="1" applyAlignment="1">
      <alignment horizontal="left" vertical="center" wrapText="1" readingOrder="1"/>
    </xf>
    <xf numFmtId="0" fontId="52" fillId="34" borderId="34" xfId="43" applyFont="1" applyFill="1" applyBorder="1" applyAlignment="1">
      <alignment horizontal="left" vertical="center" wrapText="1"/>
    </xf>
    <xf numFmtId="0" fontId="52" fillId="34" borderId="35" xfId="43" applyFont="1" applyFill="1" applyBorder="1" applyAlignment="1">
      <alignment horizontal="left" vertical="center" wrapText="1"/>
    </xf>
    <xf numFmtId="0" fontId="53" fillId="34" borderId="31" xfId="63" applyFont="1" applyFill="1" applyBorder="1" applyAlignment="1">
      <alignment horizontal="left" vertical="center" wrapText="1"/>
    </xf>
    <xf numFmtId="0" fontId="53" fillId="34" borderId="32" xfId="63" applyFont="1" applyFill="1" applyBorder="1" applyAlignment="1">
      <alignment horizontal="left" vertical="center" wrapText="1"/>
    </xf>
    <xf numFmtId="0" fontId="44" fillId="31" borderId="36" xfId="0" applyFont="1" applyFill="1" applyBorder="1" applyAlignment="1">
      <alignment horizontal="center"/>
    </xf>
    <xf numFmtId="0" fontId="44" fillId="31" borderId="0" xfId="0" applyFont="1" applyFill="1" applyBorder="1" applyAlignment="1">
      <alignment horizontal="center"/>
    </xf>
    <xf numFmtId="17" fontId="37" fillId="24" borderId="0" xfId="43" applyNumberFormat="1" applyFont="1" applyFill="1" applyBorder="1" applyAlignment="1">
      <alignment horizontal="left"/>
    </xf>
    <xf numFmtId="17" fontId="14" fillId="24" borderId="0" xfId="43" applyNumberFormat="1" applyFont="1" applyFill="1" applyBorder="1" applyAlignment="1">
      <alignment horizontal="left"/>
    </xf>
    <xf numFmtId="0" fontId="43" fillId="34" borderId="0" xfId="22" applyFont="1" applyFill="1" applyBorder="1" applyAlignment="1">
      <alignment horizontal="center" vertical="center" wrapText="1"/>
    </xf>
    <xf numFmtId="0" fontId="43" fillId="34" borderId="22" xfId="22" applyFont="1" applyFill="1" applyBorder="1" applyAlignment="1">
      <alignment horizontal="center" vertical="center" wrapText="1"/>
    </xf>
    <xf numFmtId="0" fontId="56" fillId="31" borderId="36" xfId="0" applyFont="1" applyFill="1" applyBorder="1" applyAlignment="1">
      <alignment horizontal="center"/>
    </xf>
    <xf numFmtId="0" fontId="56" fillId="31" borderId="0" xfId="0" applyFont="1" applyFill="1" applyBorder="1" applyAlignment="1">
      <alignment horizontal="center"/>
    </xf>
    <xf numFmtId="0" fontId="52" fillId="34" borderId="34" xfId="43" applyFont="1" applyFill="1" applyBorder="1" applyAlignment="1">
      <alignment horizontal="left" vertical="top" wrapText="1"/>
    </xf>
    <xf numFmtId="0" fontId="52" fillId="34" borderId="35" xfId="43" applyFont="1" applyFill="1" applyBorder="1" applyAlignment="1">
      <alignment horizontal="left" vertical="top" wrapText="1"/>
    </xf>
    <xf numFmtId="0" fontId="53" fillId="34" borderId="31" xfId="156" applyFont="1" applyFill="1" applyBorder="1" applyAlignment="1">
      <alignment horizontal="left" vertical="top" wrapText="1" readingOrder="1"/>
    </xf>
    <xf numFmtId="0" fontId="53" fillId="34" borderId="32" xfId="156" applyFont="1" applyFill="1" applyBorder="1" applyAlignment="1">
      <alignment horizontal="left" vertical="top" wrapText="1" readingOrder="1"/>
    </xf>
    <xf numFmtId="0" fontId="34" fillId="25" borderId="0" xfId="22" applyFont="1" applyFill="1" applyBorder="1" applyAlignment="1">
      <alignment horizontal="center" vertical="center"/>
    </xf>
    <xf numFmtId="0" fontId="34" fillId="25" borderId="19" xfId="22" applyFont="1" applyFill="1" applyBorder="1" applyAlignment="1">
      <alignment horizontal="center" vertical="center"/>
    </xf>
    <xf numFmtId="0" fontId="43" fillId="29" borderId="0" xfId="22" applyFont="1" applyFill="1" applyBorder="1" applyAlignment="1">
      <alignment horizontal="center" vertical="center" wrapText="1"/>
    </xf>
    <xf numFmtId="0" fontId="43" fillId="29" borderId="22" xfId="22" applyFont="1" applyFill="1" applyBorder="1" applyAlignment="1">
      <alignment horizontal="center" vertical="center" wrapText="1"/>
    </xf>
    <xf numFmtId="0" fontId="13" fillId="25" borderId="16" xfId="22" applyFont="1" applyFill="1" applyBorder="1" applyAlignment="1">
      <alignment horizontal="center"/>
    </xf>
    <xf numFmtId="0" fontId="13" fillId="25" borderId="23" xfId="22" applyFont="1" applyFill="1" applyBorder="1" applyAlignment="1">
      <alignment horizontal="center"/>
    </xf>
    <xf numFmtId="0" fontId="13" fillId="25" borderId="17" xfId="22" applyFont="1" applyFill="1" applyBorder="1" applyAlignment="1">
      <alignment horizontal="center"/>
    </xf>
    <xf numFmtId="0" fontId="52" fillId="35" borderId="36" xfId="43" applyFont="1" applyFill="1" applyBorder="1" applyAlignment="1">
      <alignment horizontal="center" vertical="center" wrapText="1"/>
    </xf>
    <xf numFmtId="0" fontId="52" fillId="35" borderId="37" xfId="43" applyFont="1" applyFill="1" applyBorder="1" applyAlignment="1">
      <alignment horizontal="center" vertical="center" wrapText="1"/>
    </xf>
    <xf numFmtId="0" fontId="38" fillId="28" borderId="20" xfId="22" applyFont="1" applyFill="1" applyBorder="1" applyAlignment="1">
      <alignment horizontal="center" wrapText="1"/>
    </xf>
    <xf numFmtId="0" fontId="38" fillId="28" borderId="21" xfId="22" applyFont="1" applyFill="1" applyBorder="1" applyAlignment="1">
      <alignment horizontal="center" wrapText="1"/>
    </xf>
    <xf numFmtId="0" fontId="38" fillId="28" borderId="17" xfId="22" applyFont="1" applyFill="1" applyBorder="1" applyAlignment="1">
      <alignment horizontal="center" wrapText="1"/>
    </xf>
    <xf numFmtId="0" fontId="38" fillId="34" borderId="16" xfId="22" applyFont="1" applyFill="1" applyBorder="1" applyAlignment="1">
      <alignment horizontal="center" wrapText="1"/>
    </xf>
    <xf numFmtId="0" fontId="38" fillId="34" borderId="23" xfId="22" applyFont="1" applyFill="1" applyBorder="1" applyAlignment="1">
      <alignment horizontal="center" wrapText="1"/>
    </xf>
    <xf numFmtId="0" fontId="38" fillId="34" borderId="17" xfId="22" applyFont="1" applyFill="1" applyBorder="1" applyAlignment="1">
      <alignment horizontal="center" wrapText="1"/>
    </xf>
    <xf numFmtId="0" fontId="52" fillId="35" borderId="29" xfId="43" applyFont="1" applyFill="1" applyBorder="1" applyAlignment="1">
      <alignment horizontal="center" vertical="center" wrapText="1"/>
    </xf>
    <xf numFmtId="0" fontId="52" fillId="35" borderId="30" xfId="43" applyFont="1" applyFill="1" applyBorder="1" applyAlignment="1">
      <alignment horizontal="center" vertical="center" wrapText="1"/>
    </xf>
    <xf numFmtId="0" fontId="53" fillId="34" borderId="32" xfId="63" applyFont="1" applyFill="1" applyBorder="1" applyAlignment="1">
      <alignment horizontal="left" vertical="center"/>
    </xf>
    <xf numFmtId="0" fontId="53" fillId="34" borderId="31" xfId="0" applyFont="1" applyFill="1" applyBorder="1" applyAlignment="1">
      <alignment horizontal="left" vertical="top" readingOrder="1"/>
    </xf>
    <xf numFmtId="0" fontId="53" fillId="34" borderId="32" xfId="0" applyFont="1" applyFill="1" applyBorder="1" applyAlignment="1">
      <alignment horizontal="left" vertical="top" readingOrder="1"/>
    </xf>
    <xf numFmtId="0" fontId="53" fillId="34" borderId="32" xfId="156" applyFont="1" applyFill="1" applyBorder="1" applyAlignment="1">
      <alignment horizontal="left" vertical="top" readingOrder="1"/>
    </xf>
    <xf numFmtId="0" fontId="52" fillId="35" borderId="0" xfId="43" applyFont="1" applyFill="1" applyBorder="1" applyAlignment="1">
      <alignment horizontal="center" vertical="center" wrapText="1"/>
    </xf>
    <xf numFmtId="0" fontId="13" fillId="25" borderId="16" xfId="58" applyFont="1" applyFill="1" applyBorder="1" applyAlignment="1">
      <alignment horizontal="center"/>
    </xf>
    <xf numFmtId="0" fontId="13" fillId="25" borderId="23" xfId="58" applyFont="1" applyFill="1" applyBorder="1" applyAlignment="1">
      <alignment horizontal="center"/>
    </xf>
    <xf numFmtId="0" fontId="13" fillId="25" borderId="17" xfId="58" applyFont="1" applyFill="1" applyBorder="1" applyAlignment="1">
      <alignment horizontal="center"/>
    </xf>
    <xf numFmtId="0" fontId="52" fillId="36" borderId="10" xfId="59" applyFont="1" applyFill="1" applyBorder="1" applyAlignment="1">
      <alignment horizontal="center" vertical="center"/>
    </xf>
    <xf numFmtId="0" fontId="52" fillId="35" borderId="28" xfId="43" applyFont="1" applyFill="1" applyBorder="1" applyAlignment="1">
      <alignment horizontal="center" vertical="center" wrapText="1"/>
    </xf>
    <xf numFmtId="0" fontId="52" fillId="35" borderId="34" xfId="43" applyFont="1" applyFill="1" applyBorder="1" applyAlignment="1">
      <alignment horizontal="center" vertical="center" wrapText="1"/>
    </xf>
    <xf numFmtId="0" fontId="52" fillId="35" borderId="35" xfId="43" applyFont="1" applyFill="1" applyBorder="1" applyAlignment="1">
      <alignment horizontal="center" vertical="center" wrapText="1"/>
    </xf>
    <xf numFmtId="17" fontId="9" fillId="24" borderId="0" xfId="58" applyNumberFormat="1" applyFont="1" applyFill="1" applyBorder="1" applyAlignment="1">
      <alignment horizontal="left"/>
    </xf>
  </cellXfs>
  <cellStyles count="10813">
    <cellStyle name="%" xfId="1"/>
    <cellStyle name="_Conmutados" xfId="2"/>
    <cellStyle name="=C:\WINNT\SYSTEM32\COMMAND.COM" xfId="3"/>
    <cellStyle name="=C:\WINNT\SYSTEM32\COMMAND.COM 2" xfId="154"/>
    <cellStyle name="=C:\WINNT\SYSTEM32\COMMAND.COM 2 2" xfId="251"/>
    <cellStyle name="=C:\WINNT\SYSTEM32\COMMAND.COM 3" xfId="136"/>
    <cellStyle name="=C:\WINNT\SYSTEM32\COMMAND.COM 4" xfId="5436"/>
    <cellStyle name="20% - Énfasis1" xfId="4" builtinId="30" customBuiltin="1"/>
    <cellStyle name="20% - Énfasis1 2" xfId="76"/>
    <cellStyle name="20% - Énfasis1 2 2" xfId="937"/>
    <cellStyle name="20% - Énfasis1 2 2 2" xfId="1781"/>
    <cellStyle name="20% - Énfasis1 2 2 2 2" xfId="5179"/>
    <cellStyle name="20% - Énfasis1 2 2 2 2 2" xfId="10356"/>
    <cellStyle name="20% - Énfasis1 2 2 2 3" xfId="3481"/>
    <cellStyle name="20% - Énfasis1 2 2 2 3 2" xfId="8663"/>
    <cellStyle name="20% - Énfasis1 2 2 2 4" xfId="6972"/>
    <cellStyle name="20% - Énfasis1 2 2 3" xfId="4335"/>
    <cellStyle name="20% - Énfasis1 2 2 3 2" xfId="9512"/>
    <cellStyle name="20% - Énfasis1 2 2 4" xfId="2637"/>
    <cellStyle name="20% - Énfasis1 2 2 4 2" xfId="7819"/>
    <cellStyle name="20% - Énfasis1 2 2 5" xfId="6128"/>
    <cellStyle name="20% - Énfasis1 2 3" xfId="1640"/>
    <cellStyle name="20% - Énfasis1 2 3 2" xfId="5038"/>
    <cellStyle name="20% - Énfasis1 2 3 2 2" xfId="10215"/>
    <cellStyle name="20% - Énfasis1 2 3 3" xfId="3340"/>
    <cellStyle name="20% - Énfasis1 2 3 3 2" xfId="8522"/>
    <cellStyle name="20% - Énfasis1 2 3 4" xfId="6831"/>
    <cellStyle name="20% - Énfasis1 2 4" xfId="4194"/>
    <cellStyle name="20% - Énfasis1 2 4 2" xfId="9371"/>
    <cellStyle name="20% - Énfasis1 2 5" xfId="2496"/>
    <cellStyle name="20% - Énfasis1 2 5 2" xfId="7678"/>
    <cellStyle name="20% - Énfasis1 2 6" xfId="793"/>
    <cellStyle name="20% - Énfasis1 2 6 2" xfId="5987"/>
    <cellStyle name="20% - Énfasis1 3" xfId="171"/>
    <cellStyle name="20% - Énfasis1 3 2" xfId="1766"/>
    <cellStyle name="20% - Énfasis1 3 2 2" xfId="5164"/>
    <cellStyle name="20% - Énfasis1 3 2 2 2" xfId="10341"/>
    <cellStyle name="20% - Énfasis1 3 2 3" xfId="3466"/>
    <cellStyle name="20% - Énfasis1 3 2 3 2" xfId="8648"/>
    <cellStyle name="20% - Énfasis1 3 2 4" xfId="6957"/>
    <cellStyle name="20% - Énfasis1 3 3" xfId="4320"/>
    <cellStyle name="20% - Énfasis1 3 3 2" xfId="9497"/>
    <cellStyle name="20% - Énfasis1 3 4" xfId="2622"/>
    <cellStyle name="20% - Énfasis1 3 4 2" xfId="7804"/>
    <cellStyle name="20% - Énfasis1 3 5" xfId="922"/>
    <cellStyle name="20% - Énfasis1 3 5 2" xfId="6113"/>
    <cellStyle name="20% - Énfasis1 4" xfId="1401"/>
    <cellStyle name="20% - Énfasis1 4 2" xfId="4799"/>
    <cellStyle name="20% - Énfasis1 4 2 2" xfId="9976"/>
    <cellStyle name="20% - Énfasis1 4 3" xfId="3101"/>
    <cellStyle name="20% - Énfasis1 4 3 2" xfId="8283"/>
    <cellStyle name="20% - Énfasis1 4 4" xfId="6592"/>
    <cellStyle name="20% - Énfasis1 4 5" xfId="5437"/>
    <cellStyle name="20% - Énfasis1 5" xfId="3723"/>
    <cellStyle name="20% - Énfasis1 5 2" xfId="8905"/>
    <cellStyle name="20% - Énfasis1 6" xfId="2257"/>
    <cellStyle name="20% - Énfasis1 6 2" xfId="7439"/>
    <cellStyle name="20% - Énfasis1 7" xfId="532"/>
    <cellStyle name="20% - Énfasis1 7 2" xfId="10627"/>
    <cellStyle name="20% - Énfasis1 8" xfId="5526"/>
    <cellStyle name="20% - Énfasis2" xfId="5" builtinId="34" customBuiltin="1"/>
    <cellStyle name="20% - Énfasis2 2" xfId="77"/>
    <cellStyle name="20% - Énfasis2 2 2" xfId="939"/>
    <cellStyle name="20% - Énfasis2 2 2 2" xfId="1783"/>
    <cellStyle name="20% - Énfasis2 2 2 2 2" xfId="5181"/>
    <cellStyle name="20% - Énfasis2 2 2 2 2 2" xfId="10358"/>
    <cellStyle name="20% - Énfasis2 2 2 2 3" xfId="3483"/>
    <cellStyle name="20% - Énfasis2 2 2 2 3 2" xfId="8665"/>
    <cellStyle name="20% - Énfasis2 2 2 2 4" xfId="6974"/>
    <cellStyle name="20% - Énfasis2 2 2 3" xfId="4337"/>
    <cellStyle name="20% - Énfasis2 2 2 3 2" xfId="9514"/>
    <cellStyle name="20% - Énfasis2 2 2 4" xfId="2639"/>
    <cellStyle name="20% - Énfasis2 2 2 4 2" xfId="7821"/>
    <cellStyle name="20% - Énfasis2 2 2 5" xfId="6130"/>
    <cellStyle name="20% - Énfasis2 2 3" xfId="1642"/>
    <cellStyle name="20% - Énfasis2 2 3 2" xfId="5040"/>
    <cellStyle name="20% - Énfasis2 2 3 2 2" xfId="10217"/>
    <cellStyle name="20% - Énfasis2 2 3 3" xfId="3342"/>
    <cellStyle name="20% - Énfasis2 2 3 3 2" xfId="8524"/>
    <cellStyle name="20% - Énfasis2 2 3 4" xfId="6833"/>
    <cellStyle name="20% - Énfasis2 2 4" xfId="4196"/>
    <cellStyle name="20% - Énfasis2 2 4 2" xfId="9373"/>
    <cellStyle name="20% - Énfasis2 2 5" xfId="2498"/>
    <cellStyle name="20% - Énfasis2 2 5 2" xfId="7680"/>
    <cellStyle name="20% - Énfasis2 2 6" xfId="795"/>
    <cellStyle name="20% - Énfasis2 2 6 2" xfId="5989"/>
    <cellStyle name="20% - Énfasis2 3" xfId="172"/>
    <cellStyle name="20% - Énfasis2 3 2" xfId="1768"/>
    <cellStyle name="20% - Énfasis2 3 2 2" xfId="5166"/>
    <cellStyle name="20% - Énfasis2 3 2 2 2" xfId="10343"/>
    <cellStyle name="20% - Énfasis2 3 2 3" xfId="3468"/>
    <cellStyle name="20% - Énfasis2 3 2 3 2" xfId="8650"/>
    <cellStyle name="20% - Énfasis2 3 2 4" xfId="6959"/>
    <cellStyle name="20% - Énfasis2 3 3" xfId="4322"/>
    <cellStyle name="20% - Énfasis2 3 3 2" xfId="9499"/>
    <cellStyle name="20% - Énfasis2 3 4" xfId="2624"/>
    <cellStyle name="20% - Énfasis2 3 4 2" xfId="7806"/>
    <cellStyle name="20% - Énfasis2 3 5" xfId="924"/>
    <cellStyle name="20% - Énfasis2 3 5 2" xfId="6115"/>
    <cellStyle name="20% - Énfasis2 4" xfId="1403"/>
    <cellStyle name="20% - Énfasis2 4 2" xfId="4801"/>
    <cellStyle name="20% - Énfasis2 4 2 2" xfId="9978"/>
    <cellStyle name="20% - Énfasis2 4 3" xfId="3103"/>
    <cellStyle name="20% - Énfasis2 4 3 2" xfId="8285"/>
    <cellStyle name="20% - Énfasis2 4 4" xfId="6594"/>
    <cellStyle name="20% - Énfasis2 4 5" xfId="5438"/>
    <cellStyle name="20% - Énfasis2 5" xfId="3725"/>
    <cellStyle name="20% - Énfasis2 5 2" xfId="8907"/>
    <cellStyle name="20% - Énfasis2 6" xfId="2259"/>
    <cellStyle name="20% - Énfasis2 6 2" xfId="7441"/>
    <cellStyle name="20% - Énfasis2 7" xfId="536"/>
    <cellStyle name="20% - Énfasis2 7 2" xfId="10631"/>
    <cellStyle name="20% - Énfasis2 8" xfId="5529"/>
    <cellStyle name="20% - Énfasis3" xfId="6" builtinId="38" customBuiltin="1"/>
    <cellStyle name="20% - Énfasis3 2" xfId="78"/>
    <cellStyle name="20% - Énfasis3 2 2" xfId="941"/>
    <cellStyle name="20% - Énfasis3 2 2 2" xfId="1785"/>
    <cellStyle name="20% - Énfasis3 2 2 2 2" xfId="5183"/>
    <cellStyle name="20% - Énfasis3 2 2 2 2 2" xfId="10360"/>
    <cellStyle name="20% - Énfasis3 2 2 2 3" xfId="3485"/>
    <cellStyle name="20% - Énfasis3 2 2 2 3 2" xfId="8667"/>
    <cellStyle name="20% - Énfasis3 2 2 2 4" xfId="6976"/>
    <cellStyle name="20% - Énfasis3 2 2 3" xfId="4339"/>
    <cellStyle name="20% - Énfasis3 2 2 3 2" xfId="9516"/>
    <cellStyle name="20% - Énfasis3 2 2 4" xfId="2641"/>
    <cellStyle name="20% - Énfasis3 2 2 4 2" xfId="7823"/>
    <cellStyle name="20% - Énfasis3 2 2 5" xfId="6132"/>
    <cellStyle name="20% - Énfasis3 2 3" xfId="1644"/>
    <cellStyle name="20% - Énfasis3 2 3 2" xfId="5042"/>
    <cellStyle name="20% - Énfasis3 2 3 2 2" xfId="10219"/>
    <cellStyle name="20% - Énfasis3 2 3 3" xfId="3344"/>
    <cellStyle name="20% - Énfasis3 2 3 3 2" xfId="8526"/>
    <cellStyle name="20% - Énfasis3 2 3 4" xfId="6835"/>
    <cellStyle name="20% - Énfasis3 2 4" xfId="4198"/>
    <cellStyle name="20% - Énfasis3 2 4 2" xfId="9375"/>
    <cellStyle name="20% - Énfasis3 2 5" xfId="2500"/>
    <cellStyle name="20% - Énfasis3 2 5 2" xfId="7682"/>
    <cellStyle name="20% - Énfasis3 2 6" xfId="797"/>
    <cellStyle name="20% - Énfasis3 2 6 2" xfId="5991"/>
    <cellStyle name="20% - Énfasis3 3" xfId="173"/>
    <cellStyle name="20% - Énfasis3 3 2" xfId="1770"/>
    <cellStyle name="20% - Énfasis3 3 2 2" xfId="5168"/>
    <cellStyle name="20% - Énfasis3 3 2 2 2" xfId="10345"/>
    <cellStyle name="20% - Énfasis3 3 2 3" xfId="3470"/>
    <cellStyle name="20% - Énfasis3 3 2 3 2" xfId="8652"/>
    <cellStyle name="20% - Énfasis3 3 2 4" xfId="6961"/>
    <cellStyle name="20% - Énfasis3 3 3" xfId="4324"/>
    <cellStyle name="20% - Énfasis3 3 3 2" xfId="9501"/>
    <cellStyle name="20% - Énfasis3 3 4" xfId="2626"/>
    <cellStyle name="20% - Énfasis3 3 4 2" xfId="7808"/>
    <cellStyle name="20% - Énfasis3 3 5" xfId="926"/>
    <cellStyle name="20% - Énfasis3 3 5 2" xfId="6117"/>
    <cellStyle name="20% - Énfasis3 4" xfId="1405"/>
    <cellStyle name="20% - Énfasis3 4 2" xfId="4803"/>
    <cellStyle name="20% - Énfasis3 4 2 2" xfId="9980"/>
    <cellStyle name="20% - Énfasis3 4 3" xfId="3105"/>
    <cellStyle name="20% - Énfasis3 4 3 2" xfId="8287"/>
    <cellStyle name="20% - Énfasis3 4 4" xfId="6596"/>
    <cellStyle name="20% - Énfasis3 4 5" xfId="5439"/>
    <cellStyle name="20% - Énfasis3 5" xfId="3727"/>
    <cellStyle name="20% - Énfasis3 5 2" xfId="8909"/>
    <cellStyle name="20% - Énfasis3 6" xfId="2261"/>
    <cellStyle name="20% - Énfasis3 6 2" xfId="7443"/>
    <cellStyle name="20% - Énfasis3 7" xfId="540"/>
    <cellStyle name="20% - Énfasis3 7 2" xfId="10635"/>
    <cellStyle name="20% - Énfasis3 8" xfId="5532"/>
    <cellStyle name="20% - Énfasis4" xfId="7" builtinId="42" customBuiltin="1"/>
    <cellStyle name="20% - Énfasis4 2" xfId="79"/>
    <cellStyle name="20% - Énfasis4 2 2" xfId="943"/>
    <cellStyle name="20% - Énfasis4 2 2 2" xfId="1787"/>
    <cellStyle name="20% - Énfasis4 2 2 2 2" xfId="5185"/>
    <cellStyle name="20% - Énfasis4 2 2 2 2 2" xfId="10362"/>
    <cellStyle name="20% - Énfasis4 2 2 2 3" xfId="3487"/>
    <cellStyle name="20% - Énfasis4 2 2 2 3 2" xfId="8669"/>
    <cellStyle name="20% - Énfasis4 2 2 2 4" xfId="6978"/>
    <cellStyle name="20% - Énfasis4 2 2 3" xfId="4341"/>
    <cellStyle name="20% - Énfasis4 2 2 3 2" xfId="9518"/>
    <cellStyle name="20% - Énfasis4 2 2 4" xfId="2643"/>
    <cellStyle name="20% - Énfasis4 2 2 4 2" xfId="7825"/>
    <cellStyle name="20% - Énfasis4 2 2 5" xfId="6134"/>
    <cellStyle name="20% - Énfasis4 2 3" xfId="1646"/>
    <cellStyle name="20% - Énfasis4 2 3 2" xfId="5044"/>
    <cellStyle name="20% - Énfasis4 2 3 2 2" xfId="10221"/>
    <cellStyle name="20% - Énfasis4 2 3 3" xfId="3346"/>
    <cellStyle name="20% - Énfasis4 2 3 3 2" xfId="8528"/>
    <cellStyle name="20% - Énfasis4 2 3 4" xfId="6837"/>
    <cellStyle name="20% - Énfasis4 2 4" xfId="4200"/>
    <cellStyle name="20% - Énfasis4 2 4 2" xfId="9377"/>
    <cellStyle name="20% - Énfasis4 2 5" xfId="2502"/>
    <cellStyle name="20% - Énfasis4 2 5 2" xfId="7684"/>
    <cellStyle name="20% - Énfasis4 2 6" xfId="799"/>
    <cellStyle name="20% - Énfasis4 2 6 2" xfId="5993"/>
    <cellStyle name="20% - Énfasis4 3" xfId="174"/>
    <cellStyle name="20% - Énfasis4 3 2" xfId="1772"/>
    <cellStyle name="20% - Énfasis4 3 2 2" xfId="5170"/>
    <cellStyle name="20% - Énfasis4 3 2 2 2" xfId="10347"/>
    <cellStyle name="20% - Énfasis4 3 2 3" xfId="3472"/>
    <cellStyle name="20% - Énfasis4 3 2 3 2" xfId="8654"/>
    <cellStyle name="20% - Énfasis4 3 2 4" xfId="6963"/>
    <cellStyle name="20% - Énfasis4 3 3" xfId="4326"/>
    <cellStyle name="20% - Énfasis4 3 3 2" xfId="9503"/>
    <cellStyle name="20% - Énfasis4 3 4" xfId="2628"/>
    <cellStyle name="20% - Énfasis4 3 4 2" xfId="7810"/>
    <cellStyle name="20% - Énfasis4 3 5" xfId="928"/>
    <cellStyle name="20% - Énfasis4 3 5 2" xfId="6119"/>
    <cellStyle name="20% - Énfasis4 4" xfId="1407"/>
    <cellStyle name="20% - Énfasis4 4 2" xfId="4805"/>
    <cellStyle name="20% - Énfasis4 4 2 2" xfId="9982"/>
    <cellStyle name="20% - Énfasis4 4 3" xfId="3107"/>
    <cellStyle name="20% - Énfasis4 4 3 2" xfId="8289"/>
    <cellStyle name="20% - Énfasis4 4 4" xfId="6598"/>
    <cellStyle name="20% - Énfasis4 4 5" xfId="5440"/>
    <cellStyle name="20% - Énfasis4 5" xfId="3729"/>
    <cellStyle name="20% - Énfasis4 5 2" xfId="8911"/>
    <cellStyle name="20% - Énfasis4 6" xfId="2263"/>
    <cellStyle name="20% - Énfasis4 6 2" xfId="7445"/>
    <cellStyle name="20% - Énfasis4 7" xfId="544"/>
    <cellStyle name="20% - Énfasis4 7 2" xfId="10639"/>
    <cellStyle name="20% - Énfasis4 8" xfId="5534"/>
    <cellStyle name="20% - Énfasis5" xfId="8" builtinId="46" customBuiltin="1"/>
    <cellStyle name="20% - Énfasis5 2" xfId="80"/>
    <cellStyle name="20% - Énfasis5 2 2" xfId="945"/>
    <cellStyle name="20% - Énfasis5 2 2 2" xfId="1789"/>
    <cellStyle name="20% - Énfasis5 2 2 2 2" xfId="5187"/>
    <cellStyle name="20% - Énfasis5 2 2 2 2 2" xfId="10364"/>
    <cellStyle name="20% - Énfasis5 2 2 2 3" xfId="3489"/>
    <cellStyle name="20% - Énfasis5 2 2 2 3 2" xfId="8671"/>
    <cellStyle name="20% - Énfasis5 2 2 2 4" xfId="6980"/>
    <cellStyle name="20% - Énfasis5 2 2 3" xfId="4343"/>
    <cellStyle name="20% - Énfasis5 2 2 3 2" xfId="9520"/>
    <cellStyle name="20% - Énfasis5 2 2 4" xfId="2645"/>
    <cellStyle name="20% - Énfasis5 2 2 4 2" xfId="7827"/>
    <cellStyle name="20% - Énfasis5 2 2 5" xfId="6136"/>
    <cellStyle name="20% - Énfasis5 2 3" xfId="1648"/>
    <cellStyle name="20% - Énfasis5 2 3 2" xfId="5046"/>
    <cellStyle name="20% - Énfasis5 2 3 2 2" xfId="10223"/>
    <cellStyle name="20% - Énfasis5 2 3 3" xfId="3348"/>
    <cellStyle name="20% - Énfasis5 2 3 3 2" xfId="8530"/>
    <cellStyle name="20% - Énfasis5 2 3 4" xfId="6839"/>
    <cellStyle name="20% - Énfasis5 2 4" xfId="4202"/>
    <cellStyle name="20% - Énfasis5 2 4 2" xfId="9379"/>
    <cellStyle name="20% - Énfasis5 2 5" xfId="2504"/>
    <cellStyle name="20% - Énfasis5 2 5 2" xfId="7686"/>
    <cellStyle name="20% - Énfasis5 2 6" xfId="801"/>
    <cellStyle name="20% - Énfasis5 2 6 2" xfId="5995"/>
    <cellStyle name="20% - Énfasis5 3" xfId="175"/>
    <cellStyle name="20% - Énfasis5 3 2" xfId="1774"/>
    <cellStyle name="20% - Énfasis5 3 2 2" xfId="5172"/>
    <cellStyle name="20% - Énfasis5 3 2 2 2" xfId="10349"/>
    <cellStyle name="20% - Énfasis5 3 2 3" xfId="3474"/>
    <cellStyle name="20% - Énfasis5 3 2 3 2" xfId="8656"/>
    <cellStyle name="20% - Énfasis5 3 2 4" xfId="6965"/>
    <cellStyle name="20% - Énfasis5 3 3" xfId="4328"/>
    <cellStyle name="20% - Énfasis5 3 3 2" xfId="9505"/>
    <cellStyle name="20% - Énfasis5 3 4" xfId="2630"/>
    <cellStyle name="20% - Énfasis5 3 4 2" xfId="7812"/>
    <cellStyle name="20% - Énfasis5 3 5" xfId="930"/>
    <cellStyle name="20% - Énfasis5 3 5 2" xfId="6121"/>
    <cellStyle name="20% - Énfasis5 4" xfId="1409"/>
    <cellStyle name="20% - Énfasis5 4 2" xfId="4807"/>
    <cellStyle name="20% - Énfasis5 4 2 2" xfId="9984"/>
    <cellStyle name="20% - Énfasis5 4 3" xfId="3109"/>
    <cellStyle name="20% - Énfasis5 4 3 2" xfId="8291"/>
    <cellStyle name="20% - Énfasis5 4 4" xfId="6600"/>
    <cellStyle name="20% - Énfasis5 4 5" xfId="5441"/>
    <cellStyle name="20% - Énfasis5 5" xfId="3731"/>
    <cellStyle name="20% - Énfasis5 5 2" xfId="8913"/>
    <cellStyle name="20% - Énfasis5 6" xfId="2265"/>
    <cellStyle name="20% - Énfasis5 6 2" xfId="7447"/>
    <cellStyle name="20% - Énfasis5 7" xfId="548"/>
    <cellStyle name="20% - Énfasis5 7 2" xfId="10643"/>
    <cellStyle name="20% - Énfasis5 8" xfId="5536"/>
    <cellStyle name="20% - Énfasis6" xfId="9" builtinId="50" customBuiltin="1"/>
    <cellStyle name="20% - Énfasis6 2" xfId="81"/>
    <cellStyle name="20% - Énfasis6 2 2" xfId="947"/>
    <cellStyle name="20% - Énfasis6 2 2 2" xfId="1791"/>
    <cellStyle name="20% - Énfasis6 2 2 2 2" xfId="5189"/>
    <cellStyle name="20% - Énfasis6 2 2 2 2 2" xfId="10366"/>
    <cellStyle name="20% - Énfasis6 2 2 2 3" xfId="3491"/>
    <cellStyle name="20% - Énfasis6 2 2 2 3 2" xfId="8673"/>
    <cellStyle name="20% - Énfasis6 2 2 2 4" xfId="6982"/>
    <cellStyle name="20% - Énfasis6 2 2 3" xfId="4345"/>
    <cellStyle name="20% - Énfasis6 2 2 3 2" xfId="9522"/>
    <cellStyle name="20% - Énfasis6 2 2 4" xfId="2647"/>
    <cellStyle name="20% - Énfasis6 2 2 4 2" xfId="7829"/>
    <cellStyle name="20% - Énfasis6 2 2 5" xfId="6138"/>
    <cellStyle name="20% - Énfasis6 2 3" xfId="1650"/>
    <cellStyle name="20% - Énfasis6 2 3 2" xfId="5048"/>
    <cellStyle name="20% - Énfasis6 2 3 2 2" xfId="10225"/>
    <cellStyle name="20% - Énfasis6 2 3 3" xfId="3350"/>
    <cellStyle name="20% - Énfasis6 2 3 3 2" xfId="8532"/>
    <cellStyle name="20% - Énfasis6 2 3 4" xfId="6841"/>
    <cellStyle name="20% - Énfasis6 2 4" xfId="4204"/>
    <cellStyle name="20% - Énfasis6 2 4 2" xfId="9381"/>
    <cellStyle name="20% - Énfasis6 2 5" xfId="2506"/>
    <cellStyle name="20% - Énfasis6 2 5 2" xfId="7688"/>
    <cellStyle name="20% - Énfasis6 2 6" xfId="803"/>
    <cellStyle name="20% - Énfasis6 2 6 2" xfId="5997"/>
    <cellStyle name="20% - Énfasis6 3" xfId="176"/>
    <cellStyle name="20% - Énfasis6 3 2" xfId="1776"/>
    <cellStyle name="20% - Énfasis6 3 2 2" xfId="5174"/>
    <cellStyle name="20% - Énfasis6 3 2 2 2" xfId="10351"/>
    <cellStyle name="20% - Énfasis6 3 2 3" xfId="3476"/>
    <cellStyle name="20% - Énfasis6 3 2 3 2" xfId="8658"/>
    <cellStyle name="20% - Énfasis6 3 2 4" xfId="6967"/>
    <cellStyle name="20% - Énfasis6 3 3" xfId="4330"/>
    <cellStyle name="20% - Énfasis6 3 3 2" xfId="9507"/>
    <cellStyle name="20% - Énfasis6 3 4" xfId="2632"/>
    <cellStyle name="20% - Énfasis6 3 4 2" xfId="7814"/>
    <cellStyle name="20% - Énfasis6 3 5" xfId="932"/>
    <cellStyle name="20% - Énfasis6 3 5 2" xfId="6123"/>
    <cellStyle name="20% - Énfasis6 4" xfId="1411"/>
    <cellStyle name="20% - Énfasis6 4 2" xfId="4809"/>
    <cellStyle name="20% - Énfasis6 4 2 2" xfId="9986"/>
    <cellStyle name="20% - Énfasis6 4 3" xfId="3111"/>
    <cellStyle name="20% - Énfasis6 4 3 2" xfId="8293"/>
    <cellStyle name="20% - Énfasis6 4 4" xfId="6602"/>
    <cellStyle name="20% - Énfasis6 4 5" xfId="5442"/>
    <cellStyle name="20% - Énfasis6 5" xfId="3733"/>
    <cellStyle name="20% - Énfasis6 5 2" xfId="8915"/>
    <cellStyle name="20% - Énfasis6 6" xfId="2267"/>
    <cellStyle name="20% - Énfasis6 6 2" xfId="7449"/>
    <cellStyle name="20% - Énfasis6 7" xfId="552"/>
    <cellStyle name="20% - Énfasis6 7 2" xfId="10647"/>
    <cellStyle name="20% - Énfasis6 8" xfId="5538"/>
    <cellStyle name="40% - Énfasis1" xfId="10" builtinId="31" customBuiltin="1"/>
    <cellStyle name="40% - Énfasis1 2" xfId="82"/>
    <cellStyle name="40% - Énfasis1 2 2" xfId="938"/>
    <cellStyle name="40% - Énfasis1 2 2 2" xfId="1782"/>
    <cellStyle name="40% - Énfasis1 2 2 2 2" xfId="5180"/>
    <cellStyle name="40% - Énfasis1 2 2 2 2 2" xfId="10357"/>
    <cellStyle name="40% - Énfasis1 2 2 2 3" xfId="3482"/>
    <cellStyle name="40% - Énfasis1 2 2 2 3 2" xfId="8664"/>
    <cellStyle name="40% - Énfasis1 2 2 2 4" xfId="6973"/>
    <cellStyle name="40% - Énfasis1 2 2 3" xfId="4336"/>
    <cellStyle name="40% - Énfasis1 2 2 3 2" xfId="9513"/>
    <cellStyle name="40% - Énfasis1 2 2 4" xfId="2638"/>
    <cellStyle name="40% - Énfasis1 2 2 4 2" xfId="7820"/>
    <cellStyle name="40% - Énfasis1 2 2 5" xfId="6129"/>
    <cellStyle name="40% - Énfasis1 2 3" xfId="1641"/>
    <cellStyle name="40% - Énfasis1 2 3 2" xfId="5039"/>
    <cellStyle name="40% - Énfasis1 2 3 2 2" xfId="10216"/>
    <cellStyle name="40% - Énfasis1 2 3 3" xfId="3341"/>
    <cellStyle name="40% - Énfasis1 2 3 3 2" xfId="8523"/>
    <cellStyle name="40% - Énfasis1 2 3 4" xfId="6832"/>
    <cellStyle name="40% - Énfasis1 2 4" xfId="4195"/>
    <cellStyle name="40% - Énfasis1 2 4 2" xfId="9372"/>
    <cellStyle name="40% - Énfasis1 2 5" xfId="2497"/>
    <cellStyle name="40% - Énfasis1 2 5 2" xfId="7679"/>
    <cellStyle name="40% - Énfasis1 2 6" xfId="794"/>
    <cellStyle name="40% - Énfasis1 2 6 2" xfId="5988"/>
    <cellStyle name="40% - Énfasis1 3" xfId="177"/>
    <cellStyle name="40% - Énfasis1 3 2" xfId="1767"/>
    <cellStyle name="40% - Énfasis1 3 2 2" xfId="5165"/>
    <cellStyle name="40% - Énfasis1 3 2 2 2" xfId="10342"/>
    <cellStyle name="40% - Énfasis1 3 2 3" xfId="3467"/>
    <cellStyle name="40% - Énfasis1 3 2 3 2" xfId="8649"/>
    <cellStyle name="40% - Énfasis1 3 2 4" xfId="6958"/>
    <cellStyle name="40% - Énfasis1 3 3" xfId="4321"/>
    <cellStyle name="40% - Énfasis1 3 3 2" xfId="9498"/>
    <cellStyle name="40% - Énfasis1 3 4" xfId="2623"/>
    <cellStyle name="40% - Énfasis1 3 4 2" xfId="7805"/>
    <cellStyle name="40% - Énfasis1 3 5" xfId="923"/>
    <cellStyle name="40% - Énfasis1 3 5 2" xfId="6114"/>
    <cellStyle name="40% - Énfasis1 4" xfId="1402"/>
    <cellStyle name="40% - Énfasis1 4 2" xfId="4800"/>
    <cellStyle name="40% - Énfasis1 4 2 2" xfId="9977"/>
    <cellStyle name="40% - Énfasis1 4 3" xfId="3102"/>
    <cellStyle name="40% - Énfasis1 4 3 2" xfId="8284"/>
    <cellStyle name="40% - Énfasis1 4 4" xfId="6593"/>
    <cellStyle name="40% - Énfasis1 4 5" xfId="5443"/>
    <cellStyle name="40% - Énfasis1 5" xfId="3724"/>
    <cellStyle name="40% - Énfasis1 5 2" xfId="8906"/>
    <cellStyle name="40% - Énfasis1 6" xfId="2258"/>
    <cellStyle name="40% - Énfasis1 6 2" xfId="7440"/>
    <cellStyle name="40% - Énfasis1 7" xfId="533"/>
    <cellStyle name="40% - Énfasis1 7 2" xfId="10628"/>
    <cellStyle name="40% - Énfasis1 8" xfId="5527"/>
    <cellStyle name="40% - Énfasis2" xfId="11" builtinId="35" customBuiltin="1"/>
    <cellStyle name="40% - Énfasis2 2" xfId="83"/>
    <cellStyle name="40% - Énfasis2 2 2" xfId="940"/>
    <cellStyle name="40% - Énfasis2 2 2 2" xfId="1784"/>
    <cellStyle name="40% - Énfasis2 2 2 2 2" xfId="5182"/>
    <cellStyle name="40% - Énfasis2 2 2 2 2 2" xfId="10359"/>
    <cellStyle name="40% - Énfasis2 2 2 2 3" xfId="3484"/>
    <cellStyle name="40% - Énfasis2 2 2 2 3 2" xfId="8666"/>
    <cellStyle name="40% - Énfasis2 2 2 2 4" xfId="6975"/>
    <cellStyle name="40% - Énfasis2 2 2 3" xfId="4338"/>
    <cellStyle name="40% - Énfasis2 2 2 3 2" xfId="9515"/>
    <cellStyle name="40% - Énfasis2 2 2 4" xfId="2640"/>
    <cellStyle name="40% - Énfasis2 2 2 4 2" xfId="7822"/>
    <cellStyle name="40% - Énfasis2 2 2 5" xfId="6131"/>
    <cellStyle name="40% - Énfasis2 2 3" xfId="1643"/>
    <cellStyle name="40% - Énfasis2 2 3 2" xfId="5041"/>
    <cellStyle name="40% - Énfasis2 2 3 2 2" xfId="10218"/>
    <cellStyle name="40% - Énfasis2 2 3 3" xfId="3343"/>
    <cellStyle name="40% - Énfasis2 2 3 3 2" xfId="8525"/>
    <cellStyle name="40% - Énfasis2 2 3 4" xfId="6834"/>
    <cellStyle name="40% - Énfasis2 2 4" xfId="4197"/>
    <cellStyle name="40% - Énfasis2 2 4 2" xfId="9374"/>
    <cellStyle name="40% - Énfasis2 2 5" xfId="2499"/>
    <cellStyle name="40% - Énfasis2 2 5 2" xfId="7681"/>
    <cellStyle name="40% - Énfasis2 2 6" xfId="796"/>
    <cellStyle name="40% - Énfasis2 2 6 2" xfId="5990"/>
    <cellStyle name="40% - Énfasis2 3" xfId="178"/>
    <cellStyle name="40% - Énfasis2 3 2" xfId="1769"/>
    <cellStyle name="40% - Énfasis2 3 2 2" xfId="5167"/>
    <cellStyle name="40% - Énfasis2 3 2 2 2" xfId="10344"/>
    <cellStyle name="40% - Énfasis2 3 2 3" xfId="3469"/>
    <cellStyle name="40% - Énfasis2 3 2 3 2" xfId="8651"/>
    <cellStyle name="40% - Énfasis2 3 2 4" xfId="6960"/>
    <cellStyle name="40% - Énfasis2 3 3" xfId="4323"/>
    <cellStyle name="40% - Énfasis2 3 3 2" xfId="9500"/>
    <cellStyle name="40% - Énfasis2 3 4" xfId="2625"/>
    <cellStyle name="40% - Énfasis2 3 4 2" xfId="7807"/>
    <cellStyle name="40% - Énfasis2 3 5" xfId="925"/>
    <cellStyle name="40% - Énfasis2 3 5 2" xfId="6116"/>
    <cellStyle name="40% - Énfasis2 4" xfId="1404"/>
    <cellStyle name="40% - Énfasis2 4 2" xfId="4802"/>
    <cellStyle name="40% - Énfasis2 4 2 2" xfId="9979"/>
    <cellStyle name="40% - Énfasis2 4 3" xfId="3104"/>
    <cellStyle name="40% - Énfasis2 4 3 2" xfId="8286"/>
    <cellStyle name="40% - Énfasis2 4 4" xfId="6595"/>
    <cellStyle name="40% - Énfasis2 4 5" xfId="5444"/>
    <cellStyle name="40% - Énfasis2 5" xfId="3726"/>
    <cellStyle name="40% - Énfasis2 5 2" xfId="8908"/>
    <cellStyle name="40% - Énfasis2 6" xfId="2260"/>
    <cellStyle name="40% - Énfasis2 6 2" xfId="7442"/>
    <cellStyle name="40% - Énfasis2 7" xfId="537"/>
    <cellStyle name="40% - Énfasis2 7 2" xfId="10632"/>
    <cellStyle name="40% - Énfasis2 8" xfId="5530"/>
    <cellStyle name="40% - Énfasis3" xfId="12" builtinId="39" customBuiltin="1"/>
    <cellStyle name="40% - Énfasis3 2" xfId="84"/>
    <cellStyle name="40% - Énfasis3 2 2" xfId="942"/>
    <cellStyle name="40% - Énfasis3 2 2 2" xfId="1786"/>
    <cellStyle name="40% - Énfasis3 2 2 2 2" xfId="5184"/>
    <cellStyle name="40% - Énfasis3 2 2 2 2 2" xfId="10361"/>
    <cellStyle name="40% - Énfasis3 2 2 2 3" xfId="3486"/>
    <cellStyle name="40% - Énfasis3 2 2 2 3 2" xfId="8668"/>
    <cellStyle name="40% - Énfasis3 2 2 2 4" xfId="6977"/>
    <cellStyle name="40% - Énfasis3 2 2 3" xfId="4340"/>
    <cellStyle name="40% - Énfasis3 2 2 3 2" xfId="9517"/>
    <cellStyle name="40% - Énfasis3 2 2 4" xfId="2642"/>
    <cellStyle name="40% - Énfasis3 2 2 4 2" xfId="7824"/>
    <cellStyle name="40% - Énfasis3 2 2 5" xfId="6133"/>
    <cellStyle name="40% - Énfasis3 2 3" xfId="1645"/>
    <cellStyle name="40% - Énfasis3 2 3 2" xfId="5043"/>
    <cellStyle name="40% - Énfasis3 2 3 2 2" xfId="10220"/>
    <cellStyle name="40% - Énfasis3 2 3 3" xfId="3345"/>
    <cellStyle name="40% - Énfasis3 2 3 3 2" xfId="8527"/>
    <cellStyle name="40% - Énfasis3 2 3 4" xfId="6836"/>
    <cellStyle name="40% - Énfasis3 2 4" xfId="4199"/>
    <cellStyle name="40% - Énfasis3 2 4 2" xfId="9376"/>
    <cellStyle name="40% - Énfasis3 2 5" xfId="2501"/>
    <cellStyle name="40% - Énfasis3 2 5 2" xfId="7683"/>
    <cellStyle name="40% - Énfasis3 2 6" xfId="798"/>
    <cellStyle name="40% - Énfasis3 2 6 2" xfId="5992"/>
    <cellStyle name="40% - Énfasis3 3" xfId="179"/>
    <cellStyle name="40% - Énfasis3 3 2" xfId="1771"/>
    <cellStyle name="40% - Énfasis3 3 2 2" xfId="5169"/>
    <cellStyle name="40% - Énfasis3 3 2 2 2" xfId="10346"/>
    <cellStyle name="40% - Énfasis3 3 2 3" xfId="3471"/>
    <cellStyle name="40% - Énfasis3 3 2 3 2" xfId="8653"/>
    <cellStyle name="40% - Énfasis3 3 2 4" xfId="6962"/>
    <cellStyle name="40% - Énfasis3 3 3" xfId="4325"/>
    <cellStyle name="40% - Énfasis3 3 3 2" xfId="9502"/>
    <cellStyle name="40% - Énfasis3 3 4" xfId="2627"/>
    <cellStyle name="40% - Énfasis3 3 4 2" xfId="7809"/>
    <cellStyle name="40% - Énfasis3 3 5" xfId="927"/>
    <cellStyle name="40% - Énfasis3 3 5 2" xfId="6118"/>
    <cellStyle name="40% - Énfasis3 4" xfId="1406"/>
    <cellStyle name="40% - Énfasis3 4 2" xfId="4804"/>
    <cellStyle name="40% - Énfasis3 4 2 2" xfId="9981"/>
    <cellStyle name="40% - Énfasis3 4 3" xfId="3106"/>
    <cellStyle name="40% - Énfasis3 4 3 2" xfId="8288"/>
    <cellStyle name="40% - Énfasis3 4 4" xfId="6597"/>
    <cellStyle name="40% - Énfasis3 4 5" xfId="5445"/>
    <cellStyle name="40% - Énfasis3 5" xfId="3728"/>
    <cellStyle name="40% - Énfasis3 5 2" xfId="8910"/>
    <cellStyle name="40% - Énfasis3 6" xfId="2262"/>
    <cellStyle name="40% - Énfasis3 6 2" xfId="7444"/>
    <cellStyle name="40% - Énfasis3 7" xfId="541"/>
    <cellStyle name="40% - Énfasis3 7 2" xfId="10636"/>
    <cellStyle name="40% - Énfasis3 8" xfId="5533"/>
    <cellStyle name="40% - Énfasis4" xfId="13" builtinId="43" customBuiltin="1"/>
    <cellStyle name="40% - Énfasis4 2" xfId="85"/>
    <cellStyle name="40% - Énfasis4 2 2" xfId="944"/>
    <cellStyle name="40% - Énfasis4 2 2 2" xfId="1788"/>
    <cellStyle name="40% - Énfasis4 2 2 2 2" xfId="5186"/>
    <cellStyle name="40% - Énfasis4 2 2 2 2 2" xfId="10363"/>
    <cellStyle name="40% - Énfasis4 2 2 2 3" xfId="3488"/>
    <cellStyle name="40% - Énfasis4 2 2 2 3 2" xfId="8670"/>
    <cellStyle name="40% - Énfasis4 2 2 2 4" xfId="6979"/>
    <cellStyle name="40% - Énfasis4 2 2 3" xfId="4342"/>
    <cellStyle name="40% - Énfasis4 2 2 3 2" xfId="9519"/>
    <cellStyle name="40% - Énfasis4 2 2 4" xfId="2644"/>
    <cellStyle name="40% - Énfasis4 2 2 4 2" xfId="7826"/>
    <cellStyle name="40% - Énfasis4 2 2 5" xfId="6135"/>
    <cellStyle name="40% - Énfasis4 2 3" xfId="1647"/>
    <cellStyle name="40% - Énfasis4 2 3 2" xfId="5045"/>
    <cellStyle name="40% - Énfasis4 2 3 2 2" xfId="10222"/>
    <cellStyle name="40% - Énfasis4 2 3 3" xfId="3347"/>
    <cellStyle name="40% - Énfasis4 2 3 3 2" xfId="8529"/>
    <cellStyle name="40% - Énfasis4 2 3 4" xfId="6838"/>
    <cellStyle name="40% - Énfasis4 2 4" xfId="4201"/>
    <cellStyle name="40% - Énfasis4 2 4 2" xfId="9378"/>
    <cellStyle name="40% - Énfasis4 2 5" xfId="2503"/>
    <cellStyle name="40% - Énfasis4 2 5 2" xfId="7685"/>
    <cellStyle name="40% - Énfasis4 2 6" xfId="800"/>
    <cellStyle name="40% - Énfasis4 2 6 2" xfId="5994"/>
    <cellStyle name="40% - Énfasis4 3" xfId="180"/>
    <cellStyle name="40% - Énfasis4 3 2" xfId="1773"/>
    <cellStyle name="40% - Énfasis4 3 2 2" xfId="5171"/>
    <cellStyle name="40% - Énfasis4 3 2 2 2" xfId="10348"/>
    <cellStyle name="40% - Énfasis4 3 2 3" xfId="3473"/>
    <cellStyle name="40% - Énfasis4 3 2 3 2" xfId="8655"/>
    <cellStyle name="40% - Énfasis4 3 2 4" xfId="6964"/>
    <cellStyle name="40% - Énfasis4 3 3" xfId="4327"/>
    <cellStyle name="40% - Énfasis4 3 3 2" xfId="9504"/>
    <cellStyle name="40% - Énfasis4 3 4" xfId="2629"/>
    <cellStyle name="40% - Énfasis4 3 4 2" xfId="7811"/>
    <cellStyle name="40% - Énfasis4 3 5" xfId="929"/>
    <cellStyle name="40% - Énfasis4 3 5 2" xfId="6120"/>
    <cellStyle name="40% - Énfasis4 4" xfId="1408"/>
    <cellStyle name="40% - Énfasis4 4 2" xfId="4806"/>
    <cellStyle name="40% - Énfasis4 4 2 2" xfId="9983"/>
    <cellStyle name="40% - Énfasis4 4 3" xfId="3108"/>
    <cellStyle name="40% - Énfasis4 4 3 2" xfId="8290"/>
    <cellStyle name="40% - Énfasis4 4 4" xfId="6599"/>
    <cellStyle name="40% - Énfasis4 4 5" xfId="5446"/>
    <cellStyle name="40% - Énfasis4 5" xfId="3730"/>
    <cellStyle name="40% - Énfasis4 5 2" xfId="8912"/>
    <cellStyle name="40% - Énfasis4 6" xfId="2264"/>
    <cellStyle name="40% - Énfasis4 6 2" xfId="7446"/>
    <cellStyle name="40% - Énfasis4 7" xfId="545"/>
    <cellStyle name="40% - Énfasis4 7 2" xfId="10640"/>
    <cellStyle name="40% - Énfasis4 8" xfId="5535"/>
    <cellStyle name="40% - Énfasis5" xfId="14" builtinId="47" customBuiltin="1"/>
    <cellStyle name="40% - Énfasis5 2" xfId="86"/>
    <cellStyle name="40% - Énfasis5 2 2" xfId="946"/>
    <cellStyle name="40% - Énfasis5 2 2 2" xfId="1790"/>
    <cellStyle name="40% - Énfasis5 2 2 2 2" xfId="5188"/>
    <cellStyle name="40% - Énfasis5 2 2 2 2 2" xfId="10365"/>
    <cellStyle name="40% - Énfasis5 2 2 2 3" xfId="3490"/>
    <cellStyle name="40% - Énfasis5 2 2 2 3 2" xfId="8672"/>
    <cellStyle name="40% - Énfasis5 2 2 2 4" xfId="6981"/>
    <cellStyle name="40% - Énfasis5 2 2 3" xfId="4344"/>
    <cellStyle name="40% - Énfasis5 2 2 3 2" xfId="9521"/>
    <cellStyle name="40% - Énfasis5 2 2 4" xfId="2646"/>
    <cellStyle name="40% - Énfasis5 2 2 4 2" xfId="7828"/>
    <cellStyle name="40% - Énfasis5 2 2 5" xfId="6137"/>
    <cellStyle name="40% - Énfasis5 2 3" xfId="1649"/>
    <cellStyle name="40% - Énfasis5 2 3 2" xfId="5047"/>
    <cellStyle name="40% - Énfasis5 2 3 2 2" xfId="10224"/>
    <cellStyle name="40% - Énfasis5 2 3 3" xfId="3349"/>
    <cellStyle name="40% - Énfasis5 2 3 3 2" xfId="8531"/>
    <cellStyle name="40% - Énfasis5 2 3 4" xfId="6840"/>
    <cellStyle name="40% - Énfasis5 2 4" xfId="4203"/>
    <cellStyle name="40% - Énfasis5 2 4 2" xfId="9380"/>
    <cellStyle name="40% - Énfasis5 2 5" xfId="2505"/>
    <cellStyle name="40% - Énfasis5 2 5 2" xfId="7687"/>
    <cellStyle name="40% - Énfasis5 2 6" xfId="802"/>
    <cellStyle name="40% - Énfasis5 2 6 2" xfId="5996"/>
    <cellStyle name="40% - Énfasis5 3" xfId="181"/>
    <cellStyle name="40% - Énfasis5 3 2" xfId="1775"/>
    <cellStyle name="40% - Énfasis5 3 2 2" xfId="5173"/>
    <cellStyle name="40% - Énfasis5 3 2 2 2" xfId="10350"/>
    <cellStyle name="40% - Énfasis5 3 2 3" xfId="3475"/>
    <cellStyle name="40% - Énfasis5 3 2 3 2" xfId="8657"/>
    <cellStyle name="40% - Énfasis5 3 2 4" xfId="6966"/>
    <cellStyle name="40% - Énfasis5 3 3" xfId="4329"/>
    <cellStyle name="40% - Énfasis5 3 3 2" xfId="9506"/>
    <cellStyle name="40% - Énfasis5 3 4" xfId="2631"/>
    <cellStyle name="40% - Énfasis5 3 4 2" xfId="7813"/>
    <cellStyle name="40% - Énfasis5 3 5" xfId="931"/>
    <cellStyle name="40% - Énfasis5 3 5 2" xfId="6122"/>
    <cellStyle name="40% - Énfasis5 4" xfId="1410"/>
    <cellStyle name="40% - Énfasis5 4 2" xfId="4808"/>
    <cellStyle name="40% - Énfasis5 4 2 2" xfId="9985"/>
    <cellStyle name="40% - Énfasis5 4 3" xfId="3110"/>
    <cellStyle name="40% - Énfasis5 4 3 2" xfId="8292"/>
    <cellStyle name="40% - Énfasis5 4 4" xfId="6601"/>
    <cellStyle name="40% - Énfasis5 4 5" xfId="5447"/>
    <cellStyle name="40% - Énfasis5 5" xfId="3732"/>
    <cellStyle name="40% - Énfasis5 5 2" xfId="8914"/>
    <cellStyle name="40% - Énfasis5 6" xfId="2266"/>
    <cellStyle name="40% - Énfasis5 6 2" xfId="7448"/>
    <cellStyle name="40% - Énfasis5 7" xfId="549"/>
    <cellStyle name="40% - Énfasis5 7 2" xfId="10644"/>
    <cellStyle name="40% - Énfasis5 8" xfId="5537"/>
    <cellStyle name="40% - Énfasis6" xfId="15" builtinId="51" customBuiltin="1"/>
    <cellStyle name="40% - Énfasis6 2" xfId="87"/>
    <cellStyle name="40% - Énfasis6 2 2" xfId="948"/>
    <cellStyle name="40% - Énfasis6 2 2 2" xfId="1792"/>
    <cellStyle name="40% - Énfasis6 2 2 2 2" xfId="5190"/>
    <cellStyle name="40% - Énfasis6 2 2 2 2 2" xfId="10367"/>
    <cellStyle name="40% - Énfasis6 2 2 2 3" xfId="3492"/>
    <cellStyle name="40% - Énfasis6 2 2 2 3 2" xfId="8674"/>
    <cellStyle name="40% - Énfasis6 2 2 2 4" xfId="6983"/>
    <cellStyle name="40% - Énfasis6 2 2 3" xfId="4346"/>
    <cellStyle name="40% - Énfasis6 2 2 3 2" xfId="9523"/>
    <cellStyle name="40% - Énfasis6 2 2 4" xfId="2648"/>
    <cellStyle name="40% - Énfasis6 2 2 4 2" xfId="7830"/>
    <cellStyle name="40% - Énfasis6 2 2 5" xfId="6139"/>
    <cellStyle name="40% - Énfasis6 2 3" xfId="1651"/>
    <cellStyle name="40% - Énfasis6 2 3 2" xfId="5049"/>
    <cellStyle name="40% - Énfasis6 2 3 2 2" xfId="10226"/>
    <cellStyle name="40% - Énfasis6 2 3 3" xfId="3351"/>
    <cellStyle name="40% - Énfasis6 2 3 3 2" xfId="8533"/>
    <cellStyle name="40% - Énfasis6 2 3 4" xfId="6842"/>
    <cellStyle name="40% - Énfasis6 2 4" xfId="4205"/>
    <cellStyle name="40% - Énfasis6 2 4 2" xfId="9382"/>
    <cellStyle name="40% - Énfasis6 2 5" xfId="2507"/>
    <cellStyle name="40% - Énfasis6 2 5 2" xfId="7689"/>
    <cellStyle name="40% - Énfasis6 2 6" xfId="804"/>
    <cellStyle name="40% - Énfasis6 2 6 2" xfId="5998"/>
    <cellStyle name="40% - Énfasis6 3" xfId="182"/>
    <cellStyle name="40% - Énfasis6 3 2" xfId="1777"/>
    <cellStyle name="40% - Énfasis6 3 2 2" xfId="5175"/>
    <cellStyle name="40% - Énfasis6 3 2 2 2" xfId="10352"/>
    <cellStyle name="40% - Énfasis6 3 2 3" xfId="3477"/>
    <cellStyle name="40% - Énfasis6 3 2 3 2" xfId="8659"/>
    <cellStyle name="40% - Énfasis6 3 2 4" xfId="6968"/>
    <cellStyle name="40% - Énfasis6 3 3" xfId="4331"/>
    <cellStyle name="40% - Énfasis6 3 3 2" xfId="9508"/>
    <cellStyle name="40% - Énfasis6 3 4" xfId="2633"/>
    <cellStyle name="40% - Énfasis6 3 4 2" xfId="7815"/>
    <cellStyle name="40% - Énfasis6 3 5" xfId="933"/>
    <cellStyle name="40% - Énfasis6 3 5 2" xfId="6124"/>
    <cellStyle name="40% - Énfasis6 4" xfId="1412"/>
    <cellStyle name="40% - Énfasis6 4 2" xfId="4810"/>
    <cellStyle name="40% - Énfasis6 4 2 2" xfId="9987"/>
    <cellStyle name="40% - Énfasis6 4 3" xfId="3112"/>
    <cellStyle name="40% - Énfasis6 4 3 2" xfId="8294"/>
    <cellStyle name="40% - Énfasis6 4 4" xfId="6603"/>
    <cellStyle name="40% - Énfasis6 4 5" xfId="5448"/>
    <cellStyle name="40% - Énfasis6 5" xfId="3734"/>
    <cellStyle name="40% - Énfasis6 5 2" xfId="8916"/>
    <cellStyle name="40% - Énfasis6 6" xfId="2268"/>
    <cellStyle name="40% - Énfasis6 6 2" xfId="7450"/>
    <cellStyle name="40% - Énfasis6 7" xfId="553"/>
    <cellStyle name="40% - Énfasis6 7 2" xfId="10648"/>
    <cellStyle name="40% - Énfasis6 8" xfId="5539"/>
    <cellStyle name="60% - Énfasis1" xfId="16" builtinId="32" customBuiltin="1"/>
    <cellStyle name="60% - Énfasis1 2" xfId="88"/>
    <cellStyle name="60% - Énfasis1 3" xfId="183"/>
    <cellStyle name="60% - Énfasis1 4" xfId="534"/>
    <cellStyle name="60% - Énfasis1 4 2" xfId="10629"/>
    <cellStyle name="60% - Énfasis1 4 3" xfId="5449"/>
    <cellStyle name="60% - Énfasis2" xfId="17" builtinId="36" customBuiltin="1"/>
    <cellStyle name="60% - Énfasis2 2" xfId="89"/>
    <cellStyle name="60% - Énfasis2 3" xfId="184"/>
    <cellStyle name="60% - Énfasis2 4" xfId="538"/>
    <cellStyle name="60% - Énfasis2 4 2" xfId="10633"/>
    <cellStyle name="60% - Énfasis2 4 3" xfId="5450"/>
    <cellStyle name="60% - Énfasis3" xfId="18" builtinId="40" customBuiltin="1"/>
    <cellStyle name="60% - Énfasis3 2" xfId="90"/>
    <cellStyle name="60% - Énfasis3 3" xfId="185"/>
    <cellStyle name="60% - Énfasis3 4" xfId="542"/>
    <cellStyle name="60% - Énfasis3 4 2" xfId="10637"/>
    <cellStyle name="60% - Énfasis3 4 3" xfId="5451"/>
    <cellStyle name="60% - Énfasis4" xfId="19" builtinId="44" customBuiltin="1"/>
    <cellStyle name="60% - Énfasis4 2" xfId="91"/>
    <cellStyle name="60% - Énfasis4 3" xfId="186"/>
    <cellStyle name="60% - Énfasis4 4" xfId="546"/>
    <cellStyle name="60% - Énfasis4 4 2" xfId="10641"/>
    <cellStyle name="60% - Énfasis4 4 3" xfId="5452"/>
    <cellStyle name="60% - Énfasis5" xfId="20" builtinId="48" customBuiltin="1"/>
    <cellStyle name="60% - Énfasis5 2" xfId="92"/>
    <cellStyle name="60% - Énfasis5 3" xfId="187"/>
    <cellStyle name="60% - Énfasis5 4" xfId="550"/>
    <cellStyle name="60% - Énfasis5 4 2" xfId="10645"/>
    <cellStyle name="60% - Énfasis5 4 3" xfId="5453"/>
    <cellStyle name="60% - Énfasis6" xfId="21" builtinId="52" customBuiltin="1"/>
    <cellStyle name="60% - Énfasis6 2" xfId="93"/>
    <cellStyle name="60% - Énfasis6 3" xfId="188"/>
    <cellStyle name="60% - Énfasis6 4" xfId="554"/>
    <cellStyle name="60% - Énfasis6 4 2" xfId="10649"/>
    <cellStyle name="60% - Énfasis6 4 3" xfId="5454"/>
    <cellStyle name="ANCLAS,REZONES Y SUS PARTES,DE FUNDICION,DE HIERRO O DE ACERO" xfId="22"/>
    <cellStyle name="ANCLAS,REZONES Y SUS PARTES,DE FUNDICION,DE HIERRO O DE ACERO 2" xfId="55"/>
    <cellStyle name="ANCLAS,REZONES Y SUS PARTES,DE FUNDICION,DE HIERRO O DE ACERO 2 2" xfId="63"/>
    <cellStyle name="ANCLAS,REZONES Y SUS PARTES,DE FUNDICION,DE HIERRO O DE ACERO 3" xfId="58"/>
    <cellStyle name="Buena" xfId="23" builtinId="26" customBuiltin="1"/>
    <cellStyle name="Buena 2" xfId="94"/>
    <cellStyle name="Buena 3" xfId="189"/>
    <cellStyle name="Buena 4" xfId="520"/>
    <cellStyle name="Buena 4 2" xfId="10615"/>
    <cellStyle name="Buena 4 3" xfId="5455"/>
    <cellStyle name="Cálculo" xfId="24" builtinId="22" customBuiltin="1"/>
    <cellStyle name="Cálculo 2" xfId="95"/>
    <cellStyle name="Cálculo 3" xfId="190"/>
    <cellStyle name="Cálculo 4" xfId="525"/>
    <cellStyle name="Cálculo 4 2" xfId="10620"/>
    <cellStyle name="Cálculo 4 3" xfId="5456"/>
    <cellStyle name="Celda de comprobación" xfId="25" builtinId="23" customBuiltin="1"/>
    <cellStyle name="Celda de comprobación 2" xfId="96"/>
    <cellStyle name="Celda de comprobación 3" xfId="191"/>
    <cellStyle name="Celda de comprobación 4" xfId="527"/>
    <cellStyle name="Celda de comprobación 4 2" xfId="10622"/>
    <cellStyle name="Celda de comprobación 4 3" xfId="5457"/>
    <cellStyle name="Celda vinculada" xfId="26" builtinId="24" customBuiltin="1"/>
    <cellStyle name="Celda vinculada 2" xfId="97"/>
    <cellStyle name="Celda vinculada 3" xfId="192"/>
    <cellStyle name="Celda vinculada 4" xfId="526"/>
    <cellStyle name="Celda vinculada 4 2" xfId="10621"/>
    <cellStyle name="Celda vinculada 4 3" xfId="5458"/>
    <cellStyle name="Comma" xfId="119"/>
    <cellStyle name="Comma 2" xfId="5495"/>
    <cellStyle name="Comma0" xfId="120"/>
    <cellStyle name="Comma0 2" xfId="5496"/>
    <cellStyle name="Encabezado 4" xfId="27" builtinId="19" customBuiltin="1"/>
    <cellStyle name="Encabezado 4 2" xfId="98"/>
    <cellStyle name="Encabezado 4 3" xfId="193"/>
    <cellStyle name="Encabezado 4 4" xfId="519"/>
    <cellStyle name="Encabezado 4 4 2" xfId="10614"/>
    <cellStyle name="Encabezado 4 4 3" xfId="5459"/>
    <cellStyle name="Énfasis1" xfId="28" builtinId="29" customBuiltin="1"/>
    <cellStyle name="Énfasis1 2" xfId="99"/>
    <cellStyle name="Énfasis1 3" xfId="194"/>
    <cellStyle name="Énfasis1 4" xfId="531"/>
    <cellStyle name="Énfasis1 4 2" xfId="10626"/>
    <cellStyle name="Énfasis1 4 3" xfId="5460"/>
    <cellStyle name="Énfasis2" xfId="29" builtinId="33" customBuiltin="1"/>
    <cellStyle name="Énfasis2 2" xfId="100"/>
    <cellStyle name="Énfasis2 3" xfId="195"/>
    <cellStyle name="Énfasis2 4" xfId="535"/>
    <cellStyle name="Énfasis2 4 2" xfId="10630"/>
    <cellStyle name="Énfasis2 4 3" xfId="5461"/>
    <cellStyle name="Énfasis3" xfId="30" builtinId="37" customBuiltin="1"/>
    <cellStyle name="Énfasis3 2" xfId="101"/>
    <cellStyle name="Énfasis3 3" xfId="196"/>
    <cellStyle name="Énfasis3 4" xfId="539"/>
    <cellStyle name="Énfasis3 4 2" xfId="10634"/>
    <cellStyle name="Énfasis3 4 3" xfId="5462"/>
    <cellStyle name="Énfasis4" xfId="31" builtinId="41" customBuiltin="1"/>
    <cellStyle name="Énfasis4 2" xfId="102"/>
    <cellStyle name="Énfasis4 3" xfId="197"/>
    <cellStyle name="Énfasis4 4" xfId="543"/>
    <cellStyle name="Énfasis4 4 2" xfId="10638"/>
    <cellStyle name="Énfasis4 4 3" xfId="5463"/>
    <cellStyle name="Énfasis5" xfId="32" builtinId="45" customBuiltin="1"/>
    <cellStyle name="Énfasis5 2" xfId="103"/>
    <cellStyle name="Énfasis5 3" xfId="198"/>
    <cellStyle name="Énfasis5 4" xfId="547"/>
    <cellStyle name="Énfasis5 4 2" xfId="10642"/>
    <cellStyle name="Énfasis5 4 3" xfId="5464"/>
    <cellStyle name="Énfasis6" xfId="33" builtinId="49" customBuiltin="1"/>
    <cellStyle name="Énfasis6 2" xfId="104"/>
    <cellStyle name="Énfasis6 3" xfId="199"/>
    <cellStyle name="Énfasis6 4" xfId="551"/>
    <cellStyle name="Énfasis6 4 2" xfId="10646"/>
    <cellStyle name="Énfasis6 4 3" xfId="5465"/>
    <cellStyle name="Entrada" xfId="34" builtinId="20" customBuiltin="1"/>
    <cellStyle name="Entrada 2" xfId="105"/>
    <cellStyle name="Entrada 3" xfId="200"/>
    <cellStyle name="Entrada 4" xfId="523"/>
    <cellStyle name="Entrada 4 2" xfId="10618"/>
    <cellStyle name="Entrada 4 3" xfId="5466"/>
    <cellStyle name="Estilo 1" xfId="35"/>
    <cellStyle name="Estilo 1 2" xfId="155"/>
    <cellStyle name="Estilo 1 2 2" xfId="252"/>
    <cellStyle name="Estilo 1 3" xfId="137"/>
    <cellStyle name="Estilo 1 4" xfId="5467"/>
    <cellStyle name="Estilo 2" xfId="36"/>
    <cellStyle name="Estilo 2 2" xfId="168"/>
    <cellStyle name="Estilo 2 3" xfId="5468"/>
    <cellStyle name="Euro" xfId="37"/>
    <cellStyle name="Incorrecto" xfId="38" builtinId="27" customBuiltin="1"/>
    <cellStyle name="Incorrecto 2" xfId="106"/>
    <cellStyle name="Incorrecto 3" xfId="201"/>
    <cellStyle name="Incorrecto 4" xfId="521"/>
    <cellStyle name="Incorrecto 4 2" xfId="10616"/>
    <cellStyle name="Incorrecto 4 3" xfId="5469"/>
    <cellStyle name="Millares" xfId="39" builtinId="3"/>
    <cellStyle name="Millares 10" xfId="202"/>
    <cellStyle name="Millares 11" xfId="232"/>
    <cellStyle name="Millares 11 2" xfId="10600"/>
    <cellStyle name="Millares 12" xfId="5421"/>
    <cellStyle name="Millares 2" xfId="40"/>
    <cellStyle name="Millares 2 2" xfId="60"/>
    <cellStyle name="Millares 2 3" xfId="121"/>
    <cellStyle name="Millares 2 3 2" xfId="221"/>
    <cellStyle name="Millares 2 3 2 2" xfId="5518"/>
    <cellStyle name="Millares 2 3 3" xfId="5497"/>
    <cellStyle name="Millares 2 4" xfId="5423"/>
    <cellStyle name="Millares 3" xfId="69"/>
    <cellStyle name="Millares 3 2" xfId="148"/>
    <cellStyle name="Millares 3 3" xfId="122"/>
    <cellStyle name="Millares 3 3 2" xfId="222"/>
    <cellStyle name="Millares 3 3 2 2" xfId="5519"/>
    <cellStyle name="Millares 3 3 3" xfId="5498"/>
    <cellStyle name="Millares 3 4" xfId="676"/>
    <cellStyle name="Millares 3 5" xfId="5424"/>
    <cellStyle name="Millares 4" xfId="73"/>
    <cellStyle name="Millares 4 2" xfId="151"/>
    <cellStyle name="Millares 4 2 2" xfId="226"/>
    <cellStyle name="Millares 4 2 2 2" xfId="5523"/>
    <cellStyle name="Millares 4 2 3" xfId="5431"/>
    <cellStyle name="Millares 4 3" xfId="123"/>
    <cellStyle name="Millares 4 3 2" xfId="223"/>
    <cellStyle name="Millares 4 3 2 2" xfId="5520"/>
    <cellStyle name="Millares 4 3 3" xfId="5499"/>
    <cellStyle name="Millares 4 4" xfId="217"/>
    <cellStyle name="Millares 4 4 2" xfId="5514"/>
    <cellStyle name="Millares 4 5" xfId="2023"/>
    <cellStyle name="Millares 4 6" xfId="5425"/>
    <cellStyle name="Millares 5" xfId="67"/>
    <cellStyle name="Millares 5 2" xfId="124"/>
    <cellStyle name="Millares 5 3" xfId="215"/>
    <cellStyle name="Millares 5 3 2" xfId="5512"/>
    <cellStyle name="Millares 5 4" xfId="5486"/>
    <cellStyle name="Millares 6" xfId="134"/>
    <cellStyle name="Millares 6 2" xfId="224"/>
    <cellStyle name="Millares 6 2 2" xfId="5521"/>
    <cellStyle name="Millares 6 3" xfId="5426"/>
    <cellStyle name="Millares 7" xfId="138"/>
    <cellStyle name="Millares 7 2" xfId="5503"/>
    <cellStyle name="Millares 8" xfId="56"/>
    <cellStyle name="Millares 8 2" xfId="64"/>
    <cellStyle name="Millares 8 3" xfId="5481"/>
    <cellStyle name="Millares 9" xfId="117"/>
    <cellStyle name="Millares 9 2" xfId="219"/>
    <cellStyle name="Millares 9 2 2" xfId="5516"/>
    <cellStyle name="Millares 9 3" xfId="5493"/>
    <cellStyle name="Moneda 2" xfId="125"/>
    <cellStyle name="Moneda 2 2" xfId="253"/>
    <cellStyle name="Moneda 2 3" xfId="234"/>
    <cellStyle name="Moneda 3" xfId="317"/>
    <cellStyle name="Moneda 4" xfId="690"/>
    <cellStyle name="Moneda 5" xfId="2025"/>
    <cellStyle name="Moneda 6" xfId="3753"/>
    <cellStyle name="Moneda 7" xfId="288"/>
    <cellStyle name="Neutral" xfId="41" builtinId="28" customBuiltin="1"/>
    <cellStyle name="Neutral 2" xfId="107"/>
    <cellStyle name="Neutral 3" xfId="203"/>
    <cellStyle name="Neutral 4" xfId="522"/>
    <cellStyle name="Neutral 4 2" xfId="10617"/>
    <cellStyle name="Neutral 4 3" xfId="5470"/>
    <cellStyle name="Normal" xfId="0" builtinId="0"/>
    <cellStyle name="Normal 10" xfId="74"/>
    <cellStyle name="Normal 10 10" xfId="555"/>
    <cellStyle name="Normal 10 10 2" xfId="1413"/>
    <cellStyle name="Normal 10 10 2 2" xfId="4811"/>
    <cellStyle name="Normal 10 10 2 2 2" xfId="9988"/>
    <cellStyle name="Normal 10 10 2 3" xfId="3113"/>
    <cellStyle name="Normal 10 10 2 3 2" xfId="8295"/>
    <cellStyle name="Normal 10 10 2 4" xfId="6604"/>
    <cellStyle name="Normal 10 10 3" xfId="3967"/>
    <cellStyle name="Normal 10 10 3 2" xfId="9144"/>
    <cellStyle name="Normal 10 10 4" xfId="2269"/>
    <cellStyle name="Normal 10 10 4 2" xfId="7451"/>
    <cellStyle name="Normal 10 10 5" xfId="5760"/>
    <cellStyle name="Normal 10 11" xfId="1063"/>
    <cellStyle name="Normal 10 11 2" xfId="1907"/>
    <cellStyle name="Normal 10 11 2 2" xfId="5305"/>
    <cellStyle name="Normal 10 11 2 2 2" xfId="10482"/>
    <cellStyle name="Normal 10 11 2 3" xfId="3607"/>
    <cellStyle name="Normal 10 11 2 3 2" xfId="8789"/>
    <cellStyle name="Normal 10 11 2 4" xfId="7098"/>
    <cellStyle name="Normal 10 11 3" xfId="4461"/>
    <cellStyle name="Normal 10 11 3 2" xfId="9638"/>
    <cellStyle name="Normal 10 11 4" xfId="2763"/>
    <cellStyle name="Normal 10 11 4 2" xfId="7945"/>
    <cellStyle name="Normal 10 11 5" xfId="6254"/>
    <cellStyle name="Normal 10 12" xfId="1177"/>
    <cellStyle name="Normal 10 12 2" xfId="4575"/>
    <cellStyle name="Normal 10 12 2 2" xfId="9752"/>
    <cellStyle name="Normal 10 12 3" xfId="2877"/>
    <cellStyle name="Normal 10 12 3 2" xfId="8059"/>
    <cellStyle name="Normal 10 12 4" xfId="6368"/>
    <cellStyle name="Normal 10 13" xfId="3738"/>
    <cellStyle name="Normal 10 13 2" xfId="8920"/>
    <cellStyle name="Normal 10 14" xfId="2033"/>
    <cellStyle name="Normal 10 14 2" xfId="7215"/>
    <cellStyle name="Normal 10 15" xfId="235"/>
    <cellStyle name="Normal 10 15 2" xfId="10602"/>
    <cellStyle name="Normal 10 16" xfId="5432"/>
    <cellStyle name="Normal 10 2" xfId="156"/>
    <cellStyle name="Normal 10 2 10" xfId="1069"/>
    <cellStyle name="Normal 10 2 10 2" xfId="1913"/>
    <cellStyle name="Normal 10 2 10 2 2" xfId="5311"/>
    <cellStyle name="Normal 10 2 10 2 2 2" xfId="10488"/>
    <cellStyle name="Normal 10 2 10 2 3" xfId="3613"/>
    <cellStyle name="Normal 10 2 10 2 3 2" xfId="8795"/>
    <cellStyle name="Normal 10 2 10 2 4" xfId="7104"/>
    <cellStyle name="Normal 10 2 10 3" xfId="4467"/>
    <cellStyle name="Normal 10 2 10 3 2" xfId="9644"/>
    <cellStyle name="Normal 10 2 10 4" xfId="2769"/>
    <cellStyle name="Normal 10 2 10 4 2" xfId="7951"/>
    <cellStyle name="Normal 10 2 10 5" xfId="6260"/>
    <cellStyle name="Normal 10 2 11" xfId="1183"/>
    <cellStyle name="Normal 10 2 11 2" xfId="4581"/>
    <cellStyle name="Normal 10 2 11 2 2" xfId="9758"/>
    <cellStyle name="Normal 10 2 11 3" xfId="2883"/>
    <cellStyle name="Normal 10 2 11 3 2" xfId="8065"/>
    <cellStyle name="Normal 10 2 11 4" xfId="6374"/>
    <cellStyle name="Normal 10 2 12" xfId="3748"/>
    <cellStyle name="Normal 10 2 12 2" xfId="8926"/>
    <cellStyle name="Normal 10 2 13" xfId="2039"/>
    <cellStyle name="Normal 10 2 13 2" xfId="7221"/>
    <cellStyle name="Normal 10 2 14" xfId="254"/>
    <cellStyle name="Normal 10 2 14 2" xfId="10606"/>
    <cellStyle name="Normal 10 2 15" xfId="5504"/>
    <cellStyle name="Normal 10 2 2" xfId="227"/>
    <cellStyle name="Normal 10 2 2 10" xfId="1194"/>
    <cellStyle name="Normal 10 2 2 10 2" xfId="4592"/>
    <cellStyle name="Normal 10 2 2 10 2 2" xfId="9769"/>
    <cellStyle name="Normal 10 2 2 10 3" xfId="2894"/>
    <cellStyle name="Normal 10 2 2 10 3 2" xfId="8076"/>
    <cellStyle name="Normal 10 2 2 10 4" xfId="6385"/>
    <cellStyle name="Normal 10 2 2 11" xfId="3760"/>
    <cellStyle name="Normal 10 2 2 11 2" xfId="8937"/>
    <cellStyle name="Normal 10 2 2 12" xfId="2050"/>
    <cellStyle name="Normal 10 2 2 12 2" xfId="7232"/>
    <cellStyle name="Normal 10 2 2 13" xfId="295"/>
    <cellStyle name="Normal 10 2 2 13 2" xfId="10609"/>
    <cellStyle name="Normal 10 2 2 14" xfId="5524"/>
    <cellStyle name="Normal 10 2 2 2" xfId="324"/>
    <cellStyle name="Normal 10 2 2 2 2" xfId="444"/>
    <cellStyle name="Normal 10 2 2 2 2 2" xfId="721"/>
    <cellStyle name="Normal 10 2 2 2 2 2 2" xfId="1568"/>
    <cellStyle name="Normal 10 2 2 2 2 2 2 2" xfId="4966"/>
    <cellStyle name="Normal 10 2 2 2 2 2 2 2 2" xfId="10143"/>
    <cellStyle name="Normal 10 2 2 2 2 2 2 3" xfId="3268"/>
    <cellStyle name="Normal 10 2 2 2 2 2 2 3 2" xfId="8450"/>
    <cellStyle name="Normal 10 2 2 2 2 2 2 4" xfId="6759"/>
    <cellStyle name="Normal 10 2 2 2 2 2 3" xfId="4122"/>
    <cellStyle name="Normal 10 2 2 2 2 2 3 2" xfId="9299"/>
    <cellStyle name="Normal 10 2 2 2 2 2 4" xfId="2424"/>
    <cellStyle name="Normal 10 2 2 2 2 2 4 2" xfId="7606"/>
    <cellStyle name="Normal 10 2 2 2 2 2 5" xfId="5915"/>
    <cellStyle name="Normal 10 2 2 2 2 3" xfId="1330"/>
    <cellStyle name="Normal 10 2 2 2 2 3 2" xfId="4728"/>
    <cellStyle name="Normal 10 2 2 2 2 3 2 2" xfId="9905"/>
    <cellStyle name="Normal 10 2 2 2 2 3 3" xfId="3030"/>
    <cellStyle name="Normal 10 2 2 2 2 3 3 2" xfId="8212"/>
    <cellStyle name="Normal 10 2 2 2 2 3 4" xfId="6521"/>
    <cellStyle name="Normal 10 2 2 2 2 4" xfId="3896"/>
    <cellStyle name="Normal 10 2 2 2 2 4 2" xfId="9073"/>
    <cellStyle name="Normal 10 2 2 2 2 5" xfId="2186"/>
    <cellStyle name="Normal 10 2 2 2 2 5 2" xfId="7368"/>
    <cellStyle name="Normal 10 2 2 2 2 6" xfId="5689"/>
    <cellStyle name="Normal 10 2 2 2 3" xfId="846"/>
    <cellStyle name="Normal 10 2 2 2 3 2" xfId="990"/>
    <cellStyle name="Normal 10 2 2 2 3 2 2" xfId="1834"/>
    <cellStyle name="Normal 10 2 2 2 3 2 2 2" xfId="5232"/>
    <cellStyle name="Normal 10 2 2 2 3 2 2 2 2" xfId="10409"/>
    <cellStyle name="Normal 10 2 2 2 3 2 2 3" xfId="3534"/>
    <cellStyle name="Normal 10 2 2 2 3 2 2 3 2" xfId="8716"/>
    <cellStyle name="Normal 10 2 2 2 3 2 2 4" xfId="7025"/>
    <cellStyle name="Normal 10 2 2 2 3 2 3" xfId="4388"/>
    <cellStyle name="Normal 10 2 2 2 3 2 3 2" xfId="9565"/>
    <cellStyle name="Normal 10 2 2 2 3 2 4" xfId="2690"/>
    <cellStyle name="Normal 10 2 2 2 3 2 4 2" xfId="7872"/>
    <cellStyle name="Normal 10 2 2 2 3 2 5" xfId="6181"/>
    <cellStyle name="Normal 10 2 2 2 3 3" xfId="1693"/>
    <cellStyle name="Normal 10 2 2 2 3 3 2" xfId="5091"/>
    <cellStyle name="Normal 10 2 2 2 3 3 2 2" xfId="10268"/>
    <cellStyle name="Normal 10 2 2 2 3 3 3" xfId="3393"/>
    <cellStyle name="Normal 10 2 2 2 3 3 3 2" xfId="8575"/>
    <cellStyle name="Normal 10 2 2 2 3 3 4" xfId="6884"/>
    <cellStyle name="Normal 10 2 2 2 3 4" xfId="4247"/>
    <cellStyle name="Normal 10 2 2 2 3 4 2" xfId="9424"/>
    <cellStyle name="Normal 10 2 2 2 3 5" xfId="2549"/>
    <cellStyle name="Normal 10 2 2 2 3 5 2" xfId="7731"/>
    <cellStyle name="Normal 10 2 2 2 3 6" xfId="6040"/>
    <cellStyle name="Normal 10 2 2 2 4" xfId="599"/>
    <cellStyle name="Normal 10 2 2 2 4 2" xfId="1454"/>
    <cellStyle name="Normal 10 2 2 2 4 2 2" xfId="4852"/>
    <cellStyle name="Normal 10 2 2 2 4 2 2 2" xfId="10029"/>
    <cellStyle name="Normal 10 2 2 2 4 2 3" xfId="3154"/>
    <cellStyle name="Normal 10 2 2 2 4 2 3 2" xfId="8336"/>
    <cellStyle name="Normal 10 2 2 2 4 2 4" xfId="6645"/>
    <cellStyle name="Normal 10 2 2 2 4 3" xfId="4008"/>
    <cellStyle name="Normal 10 2 2 2 4 3 2" xfId="9185"/>
    <cellStyle name="Normal 10 2 2 2 4 4" xfId="2310"/>
    <cellStyle name="Normal 10 2 2 2 4 4 2" xfId="7492"/>
    <cellStyle name="Normal 10 2 2 2 4 5" xfId="5801"/>
    <cellStyle name="Normal 10 2 2 2 5" xfId="1104"/>
    <cellStyle name="Normal 10 2 2 2 5 2" xfId="1948"/>
    <cellStyle name="Normal 10 2 2 2 5 2 2" xfId="5346"/>
    <cellStyle name="Normal 10 2 2 2 5 2 2 2" xfId="10523"/>
    <cellStyle name="Normal 10 2 2 2 5 2 3" xfId="3648"/>
    <cellStyle name="Normal 10 2 2 2 5 2 3 2" xfId="8830"/>
    <cellStyle name="Normal 10 2 2 2 5 2 4" xfId="7139"/>
    <cellStyle name="Normal 10 2 2 2 5 3" xfId="4502"/>
    <cellStyle name="Normal 10 2 2 2 5 3 2" xfId="9679"/>
    <cellStyle name="Normal 10 2 2 2 5 4" xfId="2804"/>
    <cellStyle name="Normal 10 2 2 2 5 4 2" xfId="7986"/>
    <cellStyle name="Normal 10 2 2 2 5 5" xfId="6295"/>
    <cellStyle name="Normal 10 2 2 2 6" xfId="1218"/>
    <cellStyle name="Normal 10 2 2 2 6 2" xfId="4616"/>
    <cellStyle name="Normal 10 2 2 2 6 2 2" xfId="9793"/>
    <cellStyle name="Normal 10 2 2 2 6 3" xfId="2918"/>
    <cellStyle name="Normal 10 2 2 2 6 3 2" xfId="8100"/>
    <cellStyle name="Normal 10 2 2 2 6 4" xfId="6409"/>
    <cellStyle name="Normal 10 2 2 2 7" xfId="3784"/>
    <cellStyle name="Normal 10 2 2 2 7 2" xfId="8961"/>
    <cellStyle name="Normal 10 2 2 2 8" xfId="2074"/>
    <cellStyle name="Normal 10 2 2 2 8 2" xfId="7256"/>
    <cellStyle name="Normal 10 2 2 2 9" xfId="5577"/>
    <cellStyle name="Normal 10 2 2 3" xfId="347"/>
    <cellStyle name="Normal 10 2 2 3 2" xfId="466"/>
    <cellStyle name="Normal 10 2 2 3 2 2" xfId="743"/>
    <cellStyle name="Normal 10 2 2 3 2 2 2" xfId="1590"/>
    <cellStyle name="Normal 10 2 2 3 2 2 2 2" xfId="4988"/>
    <cellStyle name="Normal 10 2 2 3 2 2 2 2 2" xfId="10165"/>
    <cellStyle name="Normal 10 2 2 3 2 2 2 3" xfId="3290"/>
    <cellStyle name="Normal 10 2 2 3 2 2 2 3 2" xfId="8472"/>
    <cellStyle name="Normal 10 2 2 3 2 2 2 4" xfId="6781"/>
    <cellStyle name="Normal 10 2 2 3 2 2 3" xfId="4144"/>
    <cellStyle name="Normal 10 2 2 3 2 2 3 2" xfId="9321"/>
    <cellStyle name="Normal 10 2 2 3 2 2 4" xfId="2446"/>
    <cellStyle name="Normal 10 2 2 3 2 2 4 2" xfId="7628"/>
    <cellStyle name="Normal 10 2 2 3 2 2 5" xfId="5937"/>
    <cellStyle name="Normal 10 2 2 3 2 3" xfId="1352"/>
    <cellStyle name="Normal 10 2 2 3 2 3 2" xfId="4750"/>
    <cellStyle name="Normal 10 2 2 3 2 3 2 2" xfId="9927"/>
    <cellStyle name="Normal 10 2 2 3 2 3 3" xfId="3052"/>
    <cellStyle name="Normal 10 2 2 3 2 3 3 2" xfId="8234"/>
    <cellStyle name="Normal 10 2 2 3 2 3 4" xfId="6543"/>
    <cellStyle name="Normal 10 2 2 3 2 4" xfId="3918"/>
    <cellStyle name="Normal 10 2 2 3 2 4 2" xfId="9095"/>
    <cellStyle name="Normal 10 2 2 3 2 5" xfId="2208"/>
    <cellStyle name="Normal 10 2 2 3 2 5 2" xfId="7390"/>
    <cellStyle name="Normal 10 2 2 3 2 6" xfId="5711"/>
    <cellStyle name="Normal 10 2 2 3 3" xfId="868"/>
    <cellStyle name="Normal 10 2 2 3 3 2" xfId="1012"/>
    <cellStyle name="Normal 10 2 2 3 3 2 2" xfId="1856"/>
    <cellStyle name="Normal 10 2 2 3 3 2 2 2" xfId="5254"/>
    <cellStyle name="Normal 10 2 2 3 3 2 2 2 2" xfId="10431"/>
    <cellStyle name="Normal 10 2 2 3 3 2 2 3" xfId="3556"/>
    <cellStyle name="Normal 10 2 2 3 3 2 2 3 2" xfId="8738"/>
    <cellStyle name="Normal 10 2 2 3 3 2 2 4" xfId="7047"/>
    <cellStyle name="Normal 10 2 2 3 3 2 3" xfId="4410"/>
    <cellStyle name="Normal 10 2 2 3 3 2 3 2" xfId="9587"/>
    <cellStyle name="Normal 10 2 2 3 3 2 4" xfId="2712"/>
    <cellStyle name="Normal 10 2 2 3 3 2 4 2" xfId="7894"/>
    <cellStyle name="Normal 10 2 2 3 3 2 5" xfId="6203"/>
    <cellStyle name="Normal 10 2 2 3 3 3" xfId="1715"/>
    <cellStyle name="Normal 10 2 2 3 3 3 2" xfId="5113"/>
    <cellStyle name="Normal 10 2 2 3 3 3 2 2" xfId="10290"/>
    <cellStyle name="Normal 10 2 2 3 3 3 3" xfId="3415"/>
    <cellStyle name="Normal 10 2 2 3 3 3 3 2" xfId="8597"/>
    <cellStyle name="Normal 10 2 2 3 3 3 4" xfId="6906"/>
    <cellStyle name="Normal 10 2 2 3 3 4" xfId="4269"/>
    <cellStyle name="Normal 10 2 2 3 3 4 2" xfId="9446"/>
    <cellStyle name="Normal 10 2 2 3 3 5" xfId="2571"/>
    <cellStyle name="Normal 10 2 2 3 3 5 2" xfId="7753"/>
    <cellStyle name="Normal 10 2 2 3 3 6" xfId="6062"/>
    <cellStyle name="Normal 10 2 2 3 4" xfId="621"/>
    <cellStyle name="Normal 10 2 2 3 4 2" xfId="1476"/>
    <cellStyle name="Normal 10 2 2 3 4 2 2" xfId="4874"/>
    <cellStyle name="Normal 10 2 2 3 4 2 2 2" xfId="10051"/>
    <cellStyle name="Normal 10 2 2 3 4 2 3" xfId="3176"/>
    <cellStyle name="Normal 10 2 2 3 4 2 3 2" xfId="8358"/>
    <cellStyle name="Normal 10 2 2 3 4 2 4" xfId="6667"/>
    <cellStyle name="Normal 10 2 2 3 4 3" xfId="4030"/>
    <cellStyle name="Normal 10 2 2 3 4 3 2" xfId="9207"/>
    <cellStyle name="Normal 10 2 2 3 4 4" xfId="2332"/>
    <cellStyle name="Normal 10 2 2 3 4 4 2" xfId="7514"/>
    <cellStyle name="Normal 10 2 2 3 4 5" xfId="5823"/>
    <cellStyle name="Normal 10 2 2 3 5" xfId="1126"/>
    <cellStyle name="Normal 10 2 2 3 5 2" xfId="1970"/>
    <cellStyle name="Normal 10 2 2 3 5 2 2" xfId="5368"/>
    <cellStyle name="Normal 10 2 2 3 5 2 2 2" xfId="10545"/>
    <cellStyle name="Normal 10 2 2 3 5 2 3" xfId="3670"/>
    <cellStyle name="Normal 10 2 2 3 5 2 3 2" xfId="8852"/>
    <cellStyle name="Normal 10 2 2 3 5 2 4" xfId="7161"/>
    <cellStyle name="Normal 10 2 2 3 5 3" xfId="4524"/>
    <cellStyle name="Normal 10 2 2 3 5 3 2" xfId="9701"/>
    <cellStyle name="Normal 10 2 2 3 5 4" xfId="2826"/>
    <cellStyle name="Normal 10 2 2 3 5 4 2" xfId="8008"/>
    <cellStyle name="Normal 10 2 2 3 5 5" xfId="6317"/>
    <cellStyle name="Normal 10 2 2 3 6" xfId="1240"/>
    <cellStyle name="Normal 10 2 2 3 6 2" xfId="4638"/>
    <cellStyle name="Normal 10 2 2 3 6 2 2" xfId="9815"/>
    <cellStyle name="Normal 10 2 2 3 6 3" xfId="2940"/>
    <cellStyle name="Normal 10 2 2 3 6 3 2" xfId="8122"/>
    <cellStyle name="Normal 10 2 2 3 6 4" xfId="6431"/>
    <cellStyle name="Normal 10 2 2 3 7" xfId="3806"/>
    <cellStyle name="Normal 10 2 2 3 7 2" xfId="8983"/>
    <cellStyle name="Normal 10 2 2 3 8" xfId="2096"/>
    <cellStyle name="Normal 10 2 2 3 8 2" xfId="7278"/>
    <cellStyle name="Normal 10 2 2 3 9" xfId="5599"/>
    <cellStyle name="Normal 10 2 2 4" xfId="369"/>
    <cellStyle name="Normal 10 2 2 4 2" xfId="488"/>
    <cellStyle name="Normal 10 2 2 4 2 2" xfId="765"/>
    <cellStyle name="Normal 10 2 2 4 2 2 2" xfId="1612"/>
    <cellStyle name="Normal 10 2 2 4 2 2 2 2" xfId="5010"/>
    <cellStyle name="Normal 10 2 2 4 2 2 2 2 2" xfId="10187"/>
    <cellStyle name="Normal 10 2 2 4 2 2 2 3" xfId="3312"/>
    <cellStyle name="Normal 10 2 2 4 2 2 2 3 2" xfId="8494"/>
    <cellStyle name="Normal 10 2 2 4 2 2 2 4" xfId="6803"/>
    <cellStyle name="Normal 10 2 2 4 2 2 3" xfId="4166"/>
    <cellStyle name="Normal 10 2 2 4 2 2 3 2" xfId="9343"/>
    <cellStyle name="Normal 10 2 2 4 2 2 4" xfId="2468"/>
    <cellStyle name="Normal 10 2 2 4 2 2 4 2" xfId="7650"/>
    <cellStyle name="Normal 10 2 2 4 2 2 5" xfId="5959"/>
    <cellStyle name="Normal 10 2 2 4 2 3" xfId="1374"/>
    <cellStyle name="Normal 10 2 2 4 2 3 2" xfId="4772"/>
    <cellStyle name="Normal 10 2 2 4 2 3 2 2" xfId="9949"/>
    <cellStyle name="Normal 10 2 2 4 2 3 3" xfId="3074"/>
    <cellStyle name="Normal 10 2 2 4 2 3 3 2" xfId="8256"/>
    <cellStyle name="Normal 10 2 2 4 2 3 4" xfId="6565"/>
    <cellStyle name="Normal 10 2 2 4 2 4" xfId="3940"/>
    <cellStyle name="Normal 10 2 2 4 2 4 2" xfId="9117"/>
    <cellStyle name="Normal 10 2 2 4 2 5" xfId="2230"/>
    <cellStyle name="Normal 10 2 2 4 2 5 2" xfId="7412"/>
    <cellStyle name="Normal 10 2 2 4 2 6" xfId="5733"/>
    <cellStyle name="Normal 10 2 2 4 3" xfId="890"/>
    <cellStyle name="Normal 10 2 2 4 3 2" xfId="1034"/>
    <cellStyle name="Normal 10 2 2 4 3 2 2" xfId="1878"/>
    <cellStyle name="Normal 10 2 2 4 3 2 2 2" xfId="5276"/>
    <cellStyle name="Normal 10 2 2 4 3 2 2 2 2" xfId="10453"/>
    <cellStyle name="Normal 10 2 2 4 3 2 2 3" xfId="3578"/>
    <cellStyle name="Normal 10 2 2 4 3 2 2 3 2" xfId="8760"/>
    <cellStyle name="Normal 10 2 2 4 3 2 2 4" xfId="7069"/>
    <cellStyle name="Normal 10 2 2 4 3 2 3" xfId="4432"/>
    <cellStyle name="Normal 10 2 2 4 3 2 3 2" xfId="9609"/>
    <cellStyle name="Normal 10 2 2 4 3 2 4" xfId="2734"/>
    <cellStyle name="Normal 10 2 2 4 3 2 4 2" xfId="7916"/>
    <cellStyle name="Normal 10 2 2 4 3 2 5" xfId="6225"/>
    <cellStyle name="Normal 10 2 2 4 3 3" xfId="1737"/>
    <cellStyle name="Normal 10 2 2 4 3 3 2" xfId="5135"/>
    <cellStyle name="Normal 10 2 2 4 3 3 2 2" xfId="10312"/>
    <cellStyle name="Normal 10 2 2 4 3 3 3" xfId="3437"/>
    <cellStyle name="Normal 10 2 2 4 3 3 3 2" xfId="8619"/>
    <cellStyle name="Normal 10 2 2 4 3 3 4" xfId="6928"/>
    <cellStyle name="Normal 10 2 2 4 3 4" xfId="4291"/>
    <cellStyle name="Normal 10 2 2 4 3 4 2" xfId="9468"/>
    <cellStyle name="Normal 10 2 2 4 3 5" xfId="2593"/>
    <cellStyle name="Normal 10 2 2 4 3 5 2" xfId="7775"/>
    <cellStyle name="Normal 10 2 2 4 3 6" xfId="6084"/>
    <cellStyle name="Normal 10 2 2 4 4" xfId="643"/>
    <cellStyle name="Normal 10 2 2 4 4 2" xfId="1498"/>
    <cellStyle name="Normal 10 2 2 4 4 2 2" xfId="4896"/>
    <cellStyle name="Normal 10 2 2 4 4 2 2 2" xfId="10073"/>
    <cellStyle name="Normal 10 2 2 4 4 2 3" xfId="3198"/>
    <cellStyle name="Normal 10 2 2 4 4 2 3 2" xfId="8380"/>
    <cellStyle name="Normal 10 2 2 4 4 2 4" xfId="6689"/>
    <cellStyle name="Normal 10 2 2 4 4 3" xfId="4052"/>
    <cellStyle name="Normal 10 2 2 4 4 3 2" xfId="9229"/>
    <cellStyle name="Normal 10 2 2 4 4 4" xfId="2354"/>
    <cellStyle name="Normal 10 2 2 4 4 4 2" xfId="7536"/>
    <cellStyle name="Normal 10 2 2 4 4 5" xfId="5845"/>
    <cellStyle name="Normal 10 2 2 4 5" xfId="1148"/>
    <cellStyle name="Normal 10 2 2 4 5 2" xfId="1992"/>
    <cellStyle name="Normal 10 2 2 4 5 2 2" xfId="5390"/>
    <cellStyle name="Normal 10 2 2 4 5 2 2 2" xfId="10567"/>
    <cellStyle name="Normal 10 2 2 4 5 2 3" xfId="3692"/>
    <cellStyle name="Normal 10 2 2 4 5 2 3 2" xfId="8874"/>
    <cellStyle name="Normal 10 2 2 4 5 2 4" xfId="7183"/>
    <cellStyle name="Normal 10 2 2 4 5 3" xfId="4546"/>
    <cellStyle name="Normal 10 2 2 4 5 3 2" xfId="9723"/>
    <cellStyle name="Normal 10 2 2 4 5 4" xfId="2848"/>
    <cellStyle name="Normal 10 2 2 4 5 4 2" xfId="8030"/>
    <cellStyle name="Normal 10 2 2 4 5 5" xfId="6339"/>
    <cellStyle name="Normal 10 2 2 4 6" xfId="1262"/>
    <cellStyle name="Normal 10 2 2 4 6 2" xfId="4660"/>
    <cellStyle name="Normal 10 2 2 4 6 2 2" xfId="9837"/>
    <cellStyle name="Normal 10 2 2 4 6 3" xfId="2962"/>
    <cellStyle name="Normal 10 2 2 4 6 3 2" xfId="8144"/>
    <cellStyle name="Normal 10 2 2 4 6 4" xfId="6453"/>
    <cellStyle name="Normal 10 2 2 4 7" xfId="3828"/>
    <cellStyle name="Normal 10 2 2 4 7 2" xfId="9005"/>
    <cellStyle name="Normal 10 2 2 4 8" xfId="2118"/>
    <cellStyle name="Normal 10 2 2 4 8 2" xfId="7300"/>
    <cellStyle name="Normal 10 2 2 4 9" xfId="5621"/>
    <cellStyle name="Normal 10 2 2 5" xfId="398"/>
    <cellStyle name="Normal 10 2 2 5 2" xfId="510"/>
    <cellStyle name="Normal 10 2 2 5 2 2" xfId="787"/>
    <cellStyle name="Normal 10 2 2 5 2 2 2" xfId="1634"/>
    <cellStyle name="Normal 10 2 2 5 2 2 2 2" xfId="5032"/>
    <cellStyle name="Normal 10 2 2 5 2 2 2 2 2" xfId="10209"/>
    <cellStyle name="Normal 10 2 2 5 2 2 2 3" xfId="3334"/>
    <cellStyle name="Normal 10 2 2 5 2 2 2 3 2" xfId="8516"/>
    <cellStyle name="Normal 10 2 2 5 2 2 2 4" xfId="6825"/>
    <cellStyle name="Normal 10 2 2 5 2 2 3" xfId="4188"/>
    <cellStyle name="Normal 10 2 2 5 2 2 3 2" xfId="9365"/>
    <cellStyle name="Normal 10 2 2 5 2 2 4" xfId="2490"/>
    <cellStyle name="Normal 10 2 2 5 2 2 4 2" xfId="7672"/>
    <cellStyle name="Normal 10 2 2 5 2 2 5" xfId="5981"/>
    <cellStyle name="Normal 10 2 2 5 2 3" xfId="1396"/>
    <cellStyle name="Normal 10 2 2 5 2 3 2" xfId="4794"/>
    <cellStyle name="Normal 10 2 2 5 2 3 2 2" xfId="9971"/>
    <cellStyle name="Normal 10 2 2 5 2 3 3" xfId="3096"/>
    <cellStyle name="Normal 10 2 2 5 2 3 3 2" xfId="8278"/>
    <cellStyle name="Normal 10 2 2 5 2 3 4" xfId="6587"/>
    <cellStyle name="Normal 10 2 2 5 2 4" xfId="3962"/>
    <cellStyle name="Normal 10 2 2 5 2 4 2" xfId="9139"/>
    <cellStyle name="Normal 10 2 2 5 2 5" xfId="2252"/>
    <cellStyle name="Normal 10 2 2 5 2 5 2" xfId="7434"/>
    <cellStyle name="Normal 10 2 2 5 2 6" xfId="5755"/>
    <cellStyle name="Normal 10 2 2 5 3" xfId="912"/>
    <cellStyle name="Normal 10 2 2 5 3 2" xfId="1056"/>
    <cellStyle name="Normal 10 2 2 5 3 2 2" xfId="1900"/>
    <cellStyle name="Normal 10 2 2 5 3 2 2 2" xfId="5298"/>
    <cellStyle name="Normal 10 2 2 5 3 2 2 2 2" xfId="10475"/>
    <cellStyle name="Normal 10 2 2 5 3 2 2 3" xfId="3600"/>
    <cellStyle name="Normal 10 2 2 5 3 2 2 3 2" xfId="8782"/>
    <cellStyle name="Normal 10 2 2 5 3 2 2 4" xfId="7091"/>
    <cellStyle name="Normal 10 2 2 5 3 2 3" xfId="4454"/>
    <cellStyle name="Normal 10 2 2 5 3 2 3 2" xfId="9631"/>
    <cellStyle name="Normal 10 2 2 5 3 2 4" xfId="2756"/>
    <cellStyle name="Normal 10 2 2 5 3 2 4 2" xfId="7938"/>
    <cellStyle name="Normal 10 2 2 5 3 2 5" xfId="6247"/>
    <cellStyle name="Normal 10 2 2 5 3 3" xfId="1759"/>
    <cellStyle name="Normal 10 2 2 5 3 3 2" xfId="5157"/>
    <cellStyle name="Normal 10 2 2 5 3 3 2 2" xfId="10334"/>
    <cellStyle name="Normal 10 2 2 5 3 3 3" xfId="3459"/>
    <cellStyle name="Normal 10 2 2 5 3 3 3 2" xfId="8641"/>
    <cellStyle name="Normal 10 2 2 5 3 3 4" xfId="6950"/>
    <cellStyle name="Normal 10 2 2 5 3 4" xfId="4313"/>
    <cellStyle name="Normal 10 2 2 5 3 4 2" xfId="9490"/>
    <cellStyle name="Normal 10 2 2 5 3 5" xfId="2615"/>
    <cellStyle name="Normal 10 2 2 5 3 5 2" xfId="7797"/>
    <cellStyle name="Normal 10 2 2 5 3 6" xfId="6106"/>
    <cellStyle name="Normal 10 2 2 5 4" xfId="665"/>
    <cellStyle name="Normal 10 2 2 5 4 2" xfId="1520"/>
    <cellStyle name="Normal 10 2 2 5 4 2 2" xfId="4918"/>
    <cellStyle name="Normal 10 2 2 5 4 2 2 2" xfId="10095"/>
    <cellStyle name="Normal 10 2 2 5 4 2 3" xfId="3220"/>
    <cellStyle name="Normal 10 2 2 5 4 2 3 2" xfId="8402"/>
    <cellStyle name="Normal 10 2 2 5 4 2 4" xfId="6711"/>
    <cellStyle name="Normal 10 2 2 5 4 3" xfId="4074"/>
    <cellStyle name="Normal 10 2 2 5 4 3 2" xfId="9251"/>
    <cellStyle name="Normal 10 2 2 5 4 4" xfId="2376"/>
    <cellStyle name="Normal 10 2 2 5 4 4 2" xfId="7558"/>
    <cellStyle name="Normal 10 2 2 5 4 5" xfId="5867"/>
    <cellStyle name="Normal 10 2 2 5 5" xfId="1170"/>
    <cellStyle name="Normal 10 2 2 5 5 2" xfId="2014"/>
    <cellStyle name="Normal 10 2 2 5 5 2 2" xfId="5412"/>
    <cellStyle name="Normal 10 2 2 5 5 2 2 2" xfId="10589"/>
    <cellStyle name="Normal 10 2 2 5 5 2 3" xfId="3714"/>
    <cellStyle name="Normal 10 2 2 5 5 2 3 2" xfId="8896"/>
    <cellStyle name="Normal 10 2 2 5 5 2 4" xfId="7205"/>
    <cellStyle name="Normal 10 2 2 5 5 3" xfId="4568"/>
    <cellStyle name="Normal 10 2 2 5 5 3 2" xfId="9745"/>
    <cellStyle name="Normal 10 2 2 5 5 4" xfId="2870"/>
    <cellStyle name="Normal 10 2 2 5 5 4 2" xfId="8052"/>
    <cellStyle name="Normal 10 2 2 5 5 5" xfId="6361"/>
    <cellStyle name="Normal 10 2 2 5 6" xfId="1284"/>
    <cellStyle name="Normal 10 2 2 5 6 2" xfId="4682"/>
    <cellStyle name="Normal 10 2 2 5 6 2 2" xfId="9859"/>
    <cellStyle name="Normal 10 2 2 5 6 3" xfId="2984"/>
    <cellStyle name="Normal 10 2 2 5 6 3 2" xfId="8166"/>
    <cellStyle name="Normal 10 2 2 5 6 4" xfId="6475"/>
    <cellStyle name="Normal 10 2 2 5 7" xfId="3850"/>
    <cellStyle name="Normal 10 2 2 5 7 2" xfId="9027"/>
    <cellStyle name="Normal 10 2 2 5 8" xfId="2140"/>
    <cellStyle name="Normal 10 2 2 5 8 2" xfId="7322"/>
    <cellStyle name="Normal 10 2 2 5 9" xfId="5643"/>
    <cellStyle name="Normal 10 2 2 6" xfId="420"/>
    <cellStyle name="Normal 10 2 2 6 2" xfId="697"/>
    <cellStyle name="Normal 10 2 2 6 2 2" xfId="1544"/>
    <cellStyle name="Normal 10 2 2 6 2 2 2" xfId="4942"/>
    <cellStyle name="Normal 10 2 2 6 2 2 2 2" xfId="10119"/>
    <cellStyle name="Normal 10 2 2 6 2 2 3" xfId="3244"/>
    <cellStyle name="Normal 10 2 2 6 2 2 3 2" xfId="8426"/>
    <cellStyle name="Normal 10 2 2 6 2 2 4" xfId="6735"/>
    <cellStyle name="Normal 10 2 2 6 2 3" xfId="4098"/>
    <cellStyle name="Normal 10 2 2 6 2 3 2" xfId="9275"/>
    <cellStyle name="Normal 10 2 2 6 2 4" xfId="2400"/>
    <cellStyle name="Normal 10 2 2 6 2 4 2" xfId="7582"/>
    <cellStyle name="Normal 10 2 2 6 2 5" xfId="5891"/>
    <cellStyle name="Normal 10 2 2 6 3" xfId="1306"/>
    <cellStyle name="Normal 10 2 2 6 3 2" xfId="4704"/>
    <cellStyle name="Normal 10 2 2 6 3 2 2" xfId="9881"/>
    <cellStyle name="Normal 10 2 2 6 3 3" xfId="3006"/>
    <cellStyle name="Normal 10 2 2 6 3 3 2" xfId="8188"/>
    <cellStyle name="Normal 10 2 2 6 3 4" xfId="6497"/>
    <cellStyle name="Normal 10 2 2 6 4" xfId="3872"/>
    <cellStyle name="Normal 10 2 2 6 4 2" xfId="9049"/>
    <cellStyle name="Normal 10 2 2 6 5" xfId="2162"/>
    <cellStyle name="Normal 10 2 2 6 5 2" xfId="7344"/>
    <cellStyle name="Normal 10 2 2 6 6" xfId="5665"/>
    <cellStyle name="Normal 10 2 2 7" xfId="822"/>
    <cellStyle name="Normal 10 2 2 7 2" xfId="966"/>
    <cellStyle name="Normal 10 2 2 7 2 2" xfId="1810"/>
    <cellStyle name="Normal 10 2 2 7 2 2 2" xfId="5208"/>
    <cellStyle name="Normal 10 2 2 7 2 2 2 2" xfId="10385"/>
    <cellStyle name="Normal 10 2 2 7 2 2 3" xfId="3510"/>
    <cellStyle name="Normal 10 2 2 7 2 2 3 2" xfId="8692"/>
    <cellStyle name="Normal 10 2 2 7 2 2 4" xfId="7001"/>
    <cellStyle name="Normal 10 2 2 7 2 3" xfId="4364"/>
    <cellStyle name="Normal 10 2 2 7 2 3 2" xfId="9541"/>
    <cellStyle name="Normal 10 2 2 7 2 4" xfId="2666"/>
    <cellStyle name="Normal 10 2 2 7 2 4 2" xfId="7848"/>
    <cellStyle name="Normal 10 2 2 7 2 5" xfId="6157"/>
    <cellStyle name="Normal 10 2 2 7 3" xfId="1669"/>
    <cellStyle name="Normal 10 2 2 7 3 2" xfId="5067"/>
    <cellStyle name="Normal 10 2 2 7 3 2 2" xfId="10244"/>
    <cellStyle name="Normal 10 2 2 7 3 3" xfId="3369"/>
    <cellStyle name="Normal 10 2 2 7 3 3 2" xfId="8551"/>
    <cellStyle name="Normal 10 2 2 7 3 4" xfId="6860"/>
    <cellStyle name="Normal 10 2 2 7 4" xfId="4223"/>
    <cellStyle name="Normal 10 2 2 7 4 2" xfId="9400"/>
    <cellStyle name="Normal 10 2 2 7 5" xfId="2525"/>
    <cellStyle name="Normal 10 2 2 7 5 2" xfId="7707"/>
    <cellStyle name="Normal 10 2 2 7 6" xfId="6016"/>
    <cellStyle name="Normal 10 2 2 8" xfId="575"/>
    <cellStyle name="Normal 10 2 2 8 2" xfId="1430"/>
    <cellStyle name="Normal 10 2 2 8 2 2" xfId="4828"/>
    <cellStyle name="Normal 10 2 2 8 2 2 2" xfId="10005"/>
    <cellStyle name="Normal 10 2 2 8 2 3" xfId="3130"/>
    <cellStyle name="Normal 10 2 2 8 2 3 2" xfId="8312"/>
    <cellStyle name="Normal 10 2 2 8 2 4" xfId="6621"/>
    <cellStyle name="Normal 10 2 2 8 3" xfId="3984"/>
    <cellStyle name="Normal 10 2 2 8 3 2" xfId="9161"/>
    <cellStyle name="Normal 10 2 2 8 4" xfId="2286"/>
    <cellStyle name="Normal 10 2 2 8 4 2" xfId="7468"/>
    <cellStyle name="Normal 10 2 2 8 5" xfId="5777"/>
    <cellStyle name="Normal 10 2 2 9" xfId="1080"/>
    <cellStyle name="Normal 10 2 2 9 2" xfId="1924"/>
    <cellStyle name="Normal 10 2 2 9 2 2" xfId="5322"/>
    <cellStyle name="Normal 10 2 2 9 2 2 2" xfId="10499"/>
    <cellStyle name="Normal 10 2 2 9 2 3" xfId="3624"/>
    <cellStyle name="Normal 10 2 2 9 2 3 2" xfId="8806"/>
    <cellStyle name="Normal 10 2 2 9 2 4" xfId="7115"/>
    <cellStyle name="Normal 10 2 2 9 3" xfId="4478"/>
    <cellStyle name="Normal 10 2 2 9 3 2" xfId="9655"/>
    <cellStyle name="Normal 10 2 2 9 4" xfId="2780"/>
    <cellStyle name="Normal 10 2 2 9 4 2" xfId="7962"/>
    <cellStyle name="Normal 10 2 2 9 5" xfId="6271"/>
    <cellStyle name="Normal 10 2 3" xfId="312"/>
    <cellStyle name="Normal 10 2 3 2" xfId="433"/>
    <cellStyle name="Normal 10 2 3 2 2" xfId="710"/>
    <cellStyle name="Normal 10 2 3 2 2 2" xfId="1557"/>
    <cellStyle name="Normal 10 2 3 2 2 2 2" xfId="4955"/>
    <cellStyle name="Normal 10 2 3 2 2 2 2 2" xfId="10132"/>
    <cellStyle name="Normal 10 2 3 2 2 2 3" xfId="3257"/>
    <cellStyle name="Normal 10 2 3 2 2 2 3 2" xfId="8439"/>
    <cellStyle name="Normal 10 2 3 2 2 2 4" xfId="6748"/>
    <cellStyle name="Normal 10 2 3 2 2 3" xfId="4111"/>
    <cellStyle name="Normal 10 2 3 2 2 3 2" xfId="9288"/>
    <cellStyle name="Normal 10 2 3 2 2 4" xfId="2413"/>
    <cellStyle name="Normal 10 2 3 2 2 4 2" xfId="7595"/>
    <cellStyle name="Normal 10 2 3 2 2 5" xfId="5904"/>
    <cellStyle name="Normal 10 2 3 2 3" xfId="1319"/>
    <cellStyle name="Normal 10 2 3 2 3 2" xfId="4717"/>
    <cellStyle name="Normal 10 2 3 2 3 2 2" xfId="9894"/>
    <cellStyle name="Normal 10 2 3 2 3 3" xfId="3019"/>
    <cellStyle name="Normal 10 2 3 2 3 3 2" xfId="8201"/>
    <cellStyle name="Normal 10 2 3 2 3 4" xfId="6510"/>
    <cellStyle name="Normal 10 2 3 2 4" xfId="3885"/>
    <cellStyle name="Normal 10 2 3 2 4 2" xfId="9062"/>
    <cellStyle name="Normal 10 2 3 2 5" xfId="2175"/>
    <cellStyle name="Normal 10 2 3 2 5 2" xfId="7357"/>
    <cellStyle name="Normal 10 2 3 2 6" xfId="5678"/>
    <cellStyle name="Normal 10 2 3 3" xfId="835"/>
    <cellStyle name="Normal 10 2 3 3 2" xfId="979"/>
    <cellStyle name="Normal 10 2 3 3 2 2" xfId="1823"/>
    <cellStyle name="Normal 10 2 3 3 2 2 2" xfId="5221"/>
    <cellStyle name="Normal 10 2 3 3 2 2 2 2" xfId="10398"/>
    <cellStyle name="Normal 10 2 3 3 2 2 3" xfId="3523"/>
    <cellStyle name="Normal 10 2 3 3 2 2 3 2" xfId="8705"/>
    <cellStyle name="Normal 10 2 3 3 2 2 4" xfId="7014"/>
    <cellStyle name="Normal 10 2 3 3 2 3" xfId="4377"/>
    <cellStyle name="Normal 10 2 3 3 2 3 2" xfId="9554"/>
    <cellStyle name="Normal 10 2 3 3 2 4" xfId="2679"/>
    <cellStyle name="Normal 10 2 3 3 2 4 2" xfId="7861"/>
    <cellStyle name="Normal 10 2 3 3 2 5" xfId="6170"/>
    <cellStyle name="Normal 10 2 3 3 3" xfId="1682"/>
    <cellStyle name="Normal 10 2 3 3 3 2" xfId="5080"/>
    <cellStyle name="Normal 10 2 3 3 3 2 2" xfId="10257"/>
    <cellStyle name="Normal 10 2 3 3 3 3" xfId="3382"/>
    <cellStyle name="Normal 10 2 3 3 3 3 2" xfId="8564"/>
    <cellStyle name="Normal 10 2 3 3 3 4" xfId="6873"/>
    <cellStyle name="Normal 10 2 3 3 4" xfId="4236"/>
    <cellStyle name="Normal 10 2 3 3 4 2" xfId="9413"/>
    <cellStyle name="Normal 10 2 3 3 5" xfId="2538"/>
    <cellStyle name="Normal 10 2 3 3 5 2" xfId="7720"/>
    <cellStyle name="Normal 10 2 3 3 6" xfId="6029"/>
    <cellStyle name="Normal 10 2 3 4" xfId="588"/>
    <cellStyle name="Normal 10 2 3 4 2" xfId="1443"/>
    <cellStyle name="Normal 10 2 3 4 2 2" xfId="4841"/>
    <cellStyle name="Normal 10 2 3 4 2 2 2" xfId="10018"/>
    <cellStyle name="Normal 10 2 3 4 2 3" xfId="3143"/>
    <cellStyle name="Normal 10 2 3 4 2 3 2" xfId="8325"/>
    <cellStyle name="Normal 10 2 3 4 2 4" xfId="6634"/>
    <cellStyle name="Normal 10 2 3 4 3" xfId="3997"/>
    <cellStyle name="Normal 10 2 3 4 3 2" xfId="9174"/>
    <cellStyle name="Normal 10 2 3 4 4" xfId="2299"/>
    <cellStyle name="Normal 10 2 3 4 4 2" xfId="7481"/>
    <cellStyle name="Normal 10 2 3 4 5" xfId="5790"/>
    <cellStyle name="Normal 10 2 3 5" xfId="1093"/>
    <cellStyle name="Normal 10 2 3 5 2" xfId="1937"/>
    <cellStyle name="Normal 10 2 3 5 2 2" xfId="5335"/>
    <cellStyle name="Normal 10 2 3 5 2 2 2" xfId="10512"/>
    <cellStyle name="Normal 10 2 3 5 2 3" xfId="3637"/>
    <cellStyle name="Normal 10 2 3 5 2 3 2" xfId="8819"/>
    <cellStyle name="Normal 10 2 3 5 2 4" xfId="7128"/>
    <cellStyle name="Normal 10 2 3 5 3" xfId="4491"/>
    <cellStyle name="Normal 10 2 3 5 3 2" xfId="9668"/>
    <cellStyle name="Normal 10 2 3 5 4" xfId="2793"/>
    <cellStyle name="Normal 10 2 3 5 4 2" xfId="7975"/>
    <cellStyle name="Normal 10 2 3 5 5" xfId="6284"/>
    <cellStyle name="Normal 10 2 3 6" xfId="1207"/>
    <cellStyle name="Normal 10 2 3 6 2" xfId="4605"/>
    <cellStyle name="Normal 10 2 3 6 2 2" xfId="9782"/>
    <cellStyle name="Normal 10 2 3 6 3" xfId="2907"/>
    <cellStyle name="Normal 10 2 3 6 3 2" xfId="8089"/>
    <cellStyle name="Normal 10 2 3 6 4" xfId="6398"/>
    <cellStyle name="Normal 10 2 3 7" xfId="3773"/>
    <cellStyle name="Normal 10 2 3 7 2" xfId="8950"/>
    <cellStyle name="Normal 10 2 3 8" xfId="2063"/>
    <cellStyle name="Normal 10 2 3 8 2" xfId="7245"/>
    <cellStyle name="Normal 10 2 3 9" xfId="5566"/>
    <cellStyle name="Normal 10 2 4" xfId="336"/>
    <cellStyle name="Normal 10 2 4 2" xfId="455"/>
    <cellStyle name="Normal 10 2 4 2 2" xfId="732"/>
    <cellStyle name="Normal 10 2 4 2 2 2" xfId="1579"/>
    <cellStyle name="Normal 10 2 4 2 2 2 2" xfId="4977"/>
    <cellStyle name="Normal 10 2 4 2 2 2 2 2" xfId="10154"/>
    <cellStyle name="Normal 10 2 4 2 2 2 3" xfId="3279"/>
    <cellStyle name="Normal 10 2 4 2 2 2 3 2" xfId="8461"/>
    <cellStyle name="Normal 10 2 4 2 2 2 4" xfId="6770"/>
    <cellStyle name="Normal 10 2 4 2 2 3" xfId="4133"/>
    <cellStyle name="Normal 10 2 4 2 2 3 2" xfId="9310"/>
    <cellStyle name="Normal 10 2 4 2 2 4" xfId="2435"/>
    <cellStyle name="Normal 10 2 4 2 2 4 2" xfId="7617"/>
    <cellStyle name="Normal 10 2 4 2 2 5" xfId="5926"/>
    <cellStyle name="Normal 10 2 4 2 3" xfId="1341"/>
    <cellStyle name="Normal 10 2 4 2 3 2" xfId="4739"/>
    <cellStyle name="Normal 10 2 4 2 3 2 2" xfId="9916"/>
    <cellStyle name="Normal 10 2 4 2 3 3" xfId="3041"/>
    <cellStyle name="Normal 10 2 4 2 3 3 2" xfId="8223"/>
    <cellStyle name="Normal 10 2 4 2 3 4" xfId="6532"/>
    <cellStyle name="Normal 10 2 4 2 4" xfId="3907"/>
    <cellStyle name="Normal 10 2 4 2 4 2" xfId="9084"/>
    <cellStyle name="Normal 10 2 4 2 5" xfId="2197"/>
    <cellStyle name="Normal 10 2 4 2 5 2" xfId="7379"/>
    <cellStyle name="Normal 10 2 4 2 6" xfId="5700"/>
    <cellStyle name="Normal 10 2 4 3" xfId="857"/>
    <cellStyle name="Normal 10 2 4 3 2" xfId="1001"/>
    <cellStyle name="Normal 10 2 4 3 2 2" xfId="1845"/>
    <cellStyle name="Normal 10 2 4 3 2 2 2" xfId="5243"/>
    <cellStyle name="Normal 10 2 4 3 2 2 2 2" xfId="10420"/>
    <cellStyle name="Normal 10 2 4 3 2 2 3" xfId="3545"/>
    <cellStyle name="Normal 10 2 4 3 2 2 3 2" xfId="8727"/>
    <cellStyle name="Normal 10 2 4 3 2 2 4" xfId="7036"/>
    <cellStyle name="Normal 10 2 4 3 2 3" xfId="4399"/>
    <cellStyle name="Normal 10 2 4 3 2 3 2" xfId="9576"/>
    <cellStyle name="Normal 10 2 4 3 2 4" xfId="2701"/>
    <cellStyle name="Normal 10 2 4 3 2 4 2" xfId="7883"/>
    <cellStyle name="Normal 10 2 4 3 2 5" xfId="6192"/>
    <cellStyle name="Normal 10 2 4 3 3" xfId="1704"/>
    <cellStyle name="Normal 10 2 4 3 3 2" xfId="5102"/>
    <cellStyle name="Normal 10 2 4 3 3 2 2" xfId="10279"/>
    <cellStyle name="Normal 10 2 4 3 3 3" xfId="3404"/>
    <cellStyle name="Normal 10 2 4 3 3 3 2" xfId="8586"/>
    <cellStyle name="Normal 10 2 4 3 3 4" xfId="6895"/>
    <cellStyle name="Normal 10 2 4 3 4" xfId="4258"/>
    <cellStyle name="Normal 10 2 4 3 4 2" xfId="9435"/>
    <cellStyle name="Normal 10 2 4 3 5" xfId="2560"/>
    <cellStyle name="Normal 10 2 4 3 5 2" xfId="7742"/>
    <cellStyle name="Normal 10 2 4 3 6" xfId="6051"/>
    <cellStyle name="Normal 10 2 4 4" xfId="610"/>
    <cellStyle name="Normal 10 2 4 4 2" xfId="1465"/>
    <cellStyle name="Normal 10 2 4 4 2 2" xfId="4863"/>
    <cellStyle name="Normal 10 2 4 4 2 2 2" xfId="10040"/>
    <cellStyle name="Normal 10 2 4 4 2 3" xfId="3165"/>
    <cellStyle name="Normal 10 2 4 4 2 3 2" xfId="8347"/>
    <cellStyle name="Normal 10 2 4 4 2 4" xfId="6656"/>
    <cellStyle name="Normal 10 2 4 4 3" xfId="4019"/>
    <cellStyle name="Normal 10 2 4 4 3 2" xfId="9196"/>
    <cellStyle name="Normal 10 2 4 4 4" xfId="2321"/>
    <cellStyle name="Normal 10 2 4 4 4 2" xfId="7503"/>
    <cellStyle name="Normal 10 2 4 4 5" xfId="5812"/>
    <cellStyle name="Normal 10 2 4 5" xfId="1115"/>
    <cellStyle name="Normal 10 2 4 5 2" xfId="1959"/>
    <cellStyle name="Normal 10 2 4 5 2 2" xfId="5357"/>
    <cellStyle name="Normal 10 2 4 5 2 2 2" xfId="10534"/>
    <cellStyle name="Normal 10 2 4 5 2 3" xfId="3659"/>
    <cellStyle name="Normal 10 2 4 5 2 3 2" xfId="8841"/>
    <cellStyle name="Normal 10 2 4 5 2 4" xfId="7150"/>
    <cellStyle name="Normal 10 2 4 5 3" xfId="4513"/>
    <cellStyle name="Normal 10 2 4 5 3 2" xfId="9690"/>
    <cellStyle name="Normal 10 2 4 5 4" xfId="2815"/>
    <cellStyle name="Normal 10 2 4 5 4 2" xfId="7997"/>
    <cellStyle name="Normal 10 2 4 5 5" xfId="6306"/>
    <cellStyle name="Normal 10 2 4 6" xfId="1229"/>
    <cellStyle name="Normal 10 2 4 6 2" xfId="4627"/>
    <cellStyle name="Normal 10 2 4 6 2 2" xfId="9804"/>
    <cellStyle name="Normal 10 2 4 6 3" xfId="2929"/>
    <cellStyle name="Normal 10 2 4 6 3 2" xfId="8111"/>
    <cellStyle name="Normal 10 2 4 6 4" xfId="6420"/>
    <cellStyle name="Normal 10 2 4 7" xfId="3795"/>
    <cellStyle name="Normal 10 2 4 7 2" xfId="8972"/>
    <cellStyle name="Normal 10 2 4 8" xfId="2085"/>
    <cellStyle name="Normal 10 2 4 8 2" xfId="7267"/>
    <cellStyle name="Normal 10 2 4 9" xfId="5588"/>
    <cellStyle name="Normal 10 2 5" xfId="358"/>
    <cellStyle name="Normal 10 2 5 2" xfId="477"/>
    <cellStyle name="Normal 10 2 5 2 2" xfId="754"/>
    <cellStyle name="Normal 10 2 5 2 2 2" xfId="1601"/>
    <cellStyle name="Normal 10 2 5 2 2 2 2" xfId="4999"/>
    <cellStyle name="Normal 10 2 5 2 2 2 2 2" xfId="10176"/>
    <cellStyle name="Normal 10 2 5 2 2 2 3" xfId="3301"/>
    <cellStyle name="Normal 10 2 5 2 2 2 3 2" xfId="8483"/>
    <cellStyle name="Normal 10 2 5 2 2 2 4" xfId="6792"/>
    <cellStyle name="Normal 10 2 5 2 2 3" xfId="4155"/>
    <cellStyle name="Normal 10 2 5 2 2 3 2" xfId="9332"/>
    <cellStyle name="Normal 10 2 5 2 2 4" xfId="2457"/>
    <cellStyle name="Normal 10 2 5 2 2 4 2" xfId="7639"/>
    <cellStyle name="Normal 10 2 5 2 2 5" xfId="5948"/>
    <cellStyle name="Normal 10 2 5 2 3" xfId="1363"/>
    <cellStyle name="Normal 10 2 5 2 3 2" xfId="4761"/>
    <cellStyle name="Normal 10 2 5 2 3 2 2" xfId="9938"/>
    <cellStyle name="Normal 10 2 5 2 3 3" xfId="3063"/>
    <cellStyle name="Normal 10 2 5 2 3 3 2" xfId="8245"/>
    <cellStyle name="Normal 10 2 5 2 3 4" xfId="6554"/>
    <cellStyle name="Normal 10 2 5 2 4" xfId="3929"/>
    <cellStyle name="Normal 10 2 5 2 4 2" xfId="9106"/>
    <cellStyle name="Normal 10 2 5 2 5" xfId="2219"/>
    <cellStyle name="Normal 10 2 5 2 5 2" xfId="7401"/>
    <cellStyle name="Normal 10 2 5 2 6" xfId="5722"/>
    <cellStyle name="Normal 10 2 5 3" xfId="879"/>
    <cellStyle name="Normal 10 2 5 3 2" xfId="1023"/>
    <cellStyle name="Normal 10 2 5 3 2 2" xfId="1867"/>
    <cellStyle name="Normal 10 2 5 3 2 2 2" xfId="5265"/>
    <cellStyle name="Normal 10 2 5 3 2 2 2 2" xfId="10442"/>
    <cellStyle name="Normal 10 2 5 3 2 2 3" xfId="3567"/>
    <cellStyle name="Normal 10 2 5 3 2 2 3 2" xfId="8749"/>
    <cellStyle name="Normal 10 2 5 3 2 2 4" xfId="7058"/>
    <cellStyle name="Normal 10 2 5 3 2 3" xfId="4421"/>
    <cellStyle name="Normal 10 2 5 3 2 3 2" xfId="9598"/>
    <cellStyle name="Normal 10 2 5 3 2 4" xfId="2723"/>
    <cellStyle name="Normal 10 2 5 3 2 4 2" xfId="7905"/>
    <cellStyle name="Normal 10 2 5 3 2 5" xfId="6214"/>
    <cellStyle name="Normal 10 2 5 3 3" xfId="1726"/>
    <cellStyle name="Normal 10 2 5 3 3 2" xfId="5124"/>
    <cellStyle name="Normal 10 2 5 3 3 2 2" xfId="10301"/>
    <cellStyle name="Normal 10 2 5 3 3 3" xfId="3426"/>
    <cellStyle name="Normal 10 2 5 3 3 3 2" xfId="8608"/>
    <cellStyle name="Normal 10 2 5 3 3 4" xfId="6917"/>
    <cellStyle name="Normal 10 2 5 3 4" xfId="4280"/>
    <cellStyle name="Normal 10 2 5 3 4 2" xfId="9457"/>
    <cellStyle name="Normal 10 2 5 3 5" xfId="2582"/>
    <cellStyle name="Normal 10 2 5 3 5 2" xfId="7764"/>
    <cellStyle name="Normal 10 2 5 3 6" xfId="6073"/>
    <cellStyle name="Normal 10 2 5 4" xfId="632"/>
    <cellStyle name="Normal 10 2 5 4 2" xfId="1487"/>
    <cellStyle name="Normal 10 2 5 4 2 2" xfId="4885"/>
    <cellStyle name="Normal 10 2 5 4 2 2 2" xfId="10062"/>
    <cellStyle name="Normal 10 2 5 4 2 3" xfId="3187"/>
    <cellStyle name="Normal 10 2 5 4 2 3 2" xfId="8369"/>
    <cellStyle name="Normal 10 2 5 4 2 4" xfId="6678"/>
    <cellStyle name="Normal 10 2 5 4 3" xfId="4041"/>
    <cellStyle name="Normal 10 2 5 4 3 2" xfId="9218"/>
    <cellStyle name="Normal 10 2 5 4 4" xfId="2343"/>
    <cellStyle name="Normal 10 2 5 4 4 2" xfId="7525"/>
    <cellStyle name="Normal 10 2 5 4 5" xfId="5834"/>
    <cellStyle name="Normal 10 2 5 5" xfId="1137"/>
    <cellStyle name="Normal 10 2 5 5 2" xfId="1981"/>
    <cellStyle name="Normal 10 2 5 5 2 2" xfId="5379"/>
    <cellStyle name="Normal 10 2 5 5 2 2 2" xfId="10556"/>
    <cellStyle name="Normal 10 2 5 5 2 3" xfId="3681"/>
    <cellStyle name="Normal 10 2 5 5 2 3 2" xfId="8863"/>
    <cellStyle name="Normal 10 2 5 5 2 4" xfId="7172"/>
    <cellStyle name="Normal 10 2 5 5 3" xfId="4535"/>
    <cellStyle name="Normal 10 2 5 5 3 2" xfId="9712"/>
    <cellStyle name="Normal 10 2 5 5 4" xfId="2837"/>
    <cellStyle name="Normal 10 2 5 5 4 2" xfId="8019"/>
    <cellStyle name="Normal 10 2 5 5 5" xfId="6328"/>
    <cellStyle name="Normal 10 2 5 6" xfId="1251"/>
    <cellStyle name="Normal 10 2 5 6 2" xfId="4649"/>
    <cellStyle name="Normal 10 2 5 6 2 2" xfId="9826"/>
    <cellStyle name="Normal 10 2 5 6 3" xfId="2951"/>
    <cellStyle name="Normal 10 2 5 6 3 2" xfId="8133"/>
    <cellStyle name="Normal 10 2 5 6 4" xfId="6442"/>
    <cellStyle name="Normal 10 2 5 7" xfId="3817"/>
    <cellStyle name="Normal 10 2 5 7 2" xfId="8994"/>
    <cellStyle name="Normal 10 2 5 8" xfId="2107"/>
    <cellStyle name="Normal 10 2 5 8 2" xfId="7289"/>
    <cellStyle name="Normal 10 2 5 9" xfId="5610"/>
    <cellStyle name="Normal 10 2 6" xfId="386"/>
    <cellStyle name="Normal 10 2 6 2" xfId="499"/>
    <cellStyle name="Normal 10 2 6 2 2" xfId="776"/>
    <cellStyle name="Normal 10 2 6 2 2 2" xfId="1623"/>
    <cellStyle name="Normal 10 2 6 2 2 2 2" xfId="5021"/>
    <cellStyle name="Normal 10 2 6 2 2 2 2 2" xfId="10198"/>
    <cellStyle name="Normal 10 2 6 2 2 2 3" xfId="3323"/>
    <cellStyle name="Normal 10 2 6 2 2 2 3 2" xfId="8505"/>
    <cellStyle name="Normal 10 2 6 2 2 2 4" xfId="6814"/>
    <cellStyle name="Normal 10 2 6 2 2 3" xfId="4177"/>
    <cellStyle name="Normal 10 2 6 2 2 3 2" xfId="9354"/>
    <cellStyle name="Normal 10 2 6 2 2 4" xfId="2479"/>
    <cellStyle name="Normal 10 2 6 2 2 4 2" xfId="7661"/>
    <cellStyle name="Normal 10 2 6 2 2 5" xfId="5970"/>
    <cellStyle name="Normal 10 2 6 2 3" xfId="1385"/>
    <cellStyle name="Normal 10 2 6 2 3 2" xfId="4783"/>
    <cellStyle name="Normal 10 2 6 2 3 2 2" xfId="9960"/>
    <cellStyle name="Normal 10 2 6 2 3 3" xfId="3085"/>
    <cellStyle name="Normal 10 2 6 2 3 3 2" xfId="8267"/>
    <cellStyle name="Normal 10 2 6 2 3 4" xfId="6576"/>
    <cellStyle name="Normal 10 2 6 2 4" xfId="3951"/>
    <cellStyle name="Normal 10 2 6 2 4 2" xfId="9128"/>
    <cellStyle name="Normal 10 2 6 2 5" xfId="2241"/>
    <cellStyle name="Normal 10 2 6 2 5 2" xfId="7423"/>
    <cellStyle name="Normal 10 2 6 2 6" xfId="5744"/>
    <cellStyle name="Normal 10 2 6 3" xfId="901"/>
    <cellStyle name="Normal 10 2 6 3 2" xfId="1045"/>
    <cellStyle name="Normal 10 2 6 3 2 2" xfId="1889"/>
    <cellStyle name="Normal 10 2 6 3 2 2 2" xfId="5287"/>
    <cellStyle name="Normal 10 2 6 3 2 2 2 2" xfId="10464"/>
    <cellStyle name="Normal 10 2 6 3 2 2 3" xfId="3589"/>
    <cellStyle name="Normal 10 2 6 3 2 2 3 2" xfId="8771"/>
    <cellStyle name="Normal 10 2 6 3 2 2 4" xfId="7080"/>
    <cellStyle name="Normal 10 2 6 3 2 3" xfId="4443"/>
    <cellStyle name="Normal 10 2 6 3 2 3 2" xfId="9620"/>
    <cellStyle name="Normal 10 2 6 3 2 4" xfId="2745"/>
    <cellStyle name="Normal 10 2 6 3 2 4 2" xfId="7927"/>
    <cellStyle name="Normal 10 2 6 3 2 5" xfId="6236"/>
    <cellStyle name="Normal 10 2 6 3 3" xfId="1748"/>
    <cellStyle name="Normal 10 2 6 3 3 2" xfId="5146"/>
    <cellStyle name="Normal 10 2 6 3 3 2 2" xfId="10323"/>
    <cellStyle name="Normal 10 2 6 3 3 3" xfId="3448"/>
    <cellStyle name="Normal 10 2 6 3 3 3 2" xfId="8630"/>
    <cellStyle name="Normal 10 2 6 3 3 4" xfId="6939"/>
    <cellStyle name="Normal 10 2 6 3 4" xfId="4302"/>
    <cellStyle name="Normal 10 2 6 3 4 2" xfId="9479"/>
    <cellStyle name="Normal 10 2 6 3 5" xfId="2604"/>
    <cellStyle name="Normal 10 2 6 3 5 2" xfId="7786"/>
    <cellStyle name="Normal 10 2 6 3 6" xfId="6095"/>
    <cellStyle name="Normal 10 2 6 4" xfId="654"/>
    <cellStyle name="Normal 10 2 6 4 2" xfId="1509"/>
    <cellStyle name="Normal 10 2 6 4 2 2" xfId="4907"/>
    <cellStyle name="Normal 10 2 6 4 2 2 2" xfId="10084"/>
    <cellStyle name="Normal 10 2 6 4 2 3" xfId="3209"/>
    <cellStyle name="Normal 10 2 6 4 2 3 2" xfId="8391"/>
    <cellStyle name="Normal 10 2 6 4 2 4" xfId="6700"/>
    <cellStyle name="Normal 10 2 6 4 3" xfId="4063"/>
    <cellStyle name="Normal 10 2 6 4 3 2" xfId="9240"/>
    <cellStyle name="Normal 10 2 6 4 4" xfId="2365"/>
    <cellStyle name="Normal 10 2 6 4 4 2" xfId="7547"/>
    <cellStyle name="Normal 10 2 6 4 5" xfId="5856"/>
    <cellStyle name="Normal 10 2 6 5" xfId="1159"/>
    <cellStyle name="Normal 10 2 6 5 2" xfId="2003"/>
    <cellStyle name="Normal 10 2 6 5 2 2" xfId="5401"/>
    <cellStyle name="Normal 10 2 6 5 2 2 2" xfId="10578"/>
    <cellStyle name="Normal 10 2 6 5 2 3" xfId="3703"/>
    <cellStyle name="Normal 10 2 6 5 2 3 2" xfId="8885"/>
    <cellStyle name="Normal 10 2 6 5 2 4" xfId="7194"/>
    <cellStyle name="Normal 10 2 6 5 3" xfId="4557"/>
    <cellStyle name="Normal 10 2 6 5 3 2" xfId="9734"/>
    <cellStyle name="Normal 10 2 6 5 4" xfId="2859"/>
    <cellStyle name="Normal 10 2 6 5 4 2" xfId="8041"/>
    <cellStyle name="Normal 10 2 6 5 5" xfId="6350"/>
    <cellStyle name="Normal 10 2 6 6" xfId="1273"/>
    <cellStyle name="Normal 10 2 6 6 2" xfId="4671"/>
    <cellStyle name="Normal 10 2 6 6 2 2" xfId="9848"/>
    <cellStyle name="Normal 10 2 6 6 3" xfId="2973"/>
    <cellStyle name="Normal 10 2 6 6 3 2" xfId="8155"/>
    <cellStyle name="Normal 10 2 6 6 4" xfId="6464"/>
    <cellStyle name="Normal 10 2 6 7" xfId="3839"/>
    <cellStyle name="Normal 10 2 6 7 2" xfId="9016"/>
    <cellStyle name="Normal 10 2 6 8" xfId="2129"/>
    <cellStyle name="Normal 10 2 6 8 2" xfId="7311"/>
    <cellStyle name="Normal 10 2 6 9" xfId="5632"/>
    <cellStyle name="Normal 10 2 7" xfId="409"/>
    <cellStyle name="Normal 10 2 7 2" xfId="685"/>
    <cellStyle name="Normal 10 2 7 2 2" xfId="1533"/>
    <cellStyle name="Normal 10 2 7 2 2 2" xfId="4931"/>
    <cellStyle name="Normal 10 2 7 2 2 2 2" xfId="10108"/>
    <cellStyle name="Normal 10 2 7 2 2 3" xfId="3233"/>
    <cellStyle name="Normal 10 2 7 2 2 3 2" xfId="8415"/>
    <cellStyle name="Normal 10 2 7 2 2 4" xfId="6724"/>
    <cellStyle name="Normal 10 2 7 2 3" xfId="4087"/>
    <cellStyle name="Normal 10 2 7 2 3 2" xfId="9264"/>
    <cellStyle name="Normal 10 2 7 2 4" xfId="2389"/>
    <cellStyle name="Normal 10 2 7 2 4 2" xfId="7571"/>
    <cellStyle name="Normal 10 2 7 2 5" xfId="5880"/>
    <cellStyle name="Normal 10 2 7 3" xfId="1295"/>
    <cellStyle name="Normal 10 2 7 3 2" xfId="4693"/>
    <cellStyle name="Normal 10 2 7 3 2 2" xfId="9870"/>
    <cellStyle name="Normal 10 2 7 3 3" xfId="2995"/>
    <cellStyle name="Normal 10 2 7 3 3 2" xfId="8177"/>
    <cellStyle name="Normal 10 2 7 3 4" xfId="6486"/>
    <cellStyle name="Normal 10 2 7 4" xfId="3861"/>
    <cellStyle name="Normal 10 2 7 4 2" xfId="9038"/>
    <cellStyle name="Normal 10 2 7 5" xfId="2151"/>
    <cellStyle name="Normal 10 2 7 5 2" xfId="7333"/>
    <cellStyle name="Normal 10 2 7 6" xfId="5654"/>
    <cellStyle name="Normal 10 2 8" xfId="811"/>
    <cellStyle name="Normal 10 2 8 2" xfId="955"/>
    <cellStyle name="Normal 10 2 8 2 2" xfId="1799"/>
    <cellStyle name="Normal 10 2 8 2 2 2" xfId="5197"/>
    <cellStyle name="Normal 10 2 8 2 2 2 2" xfId="10374"/>
    <cellStyle name="Normal 10 2 8 2 2 3" xfId="3499"/>
    <cellStyle name="Normal 10 2 8 2 2 3 2" xfId="8681"/>
    <cellStyle name="Normal 10 2 8 2 2 4" xfId="6990"/>
    <cellStyle name="Normal 10 2 8 2 3" xfId="4353"/>
    <cellStyle name="Normal 10 2 8 2 3 2" xfId="9530"/>
    <cellStyle name="Normal 10 2 8 2 4" xfId="2655"/>
    <cellStyle name="Normal 10 2 8 2 4 2" xfId="7837"/>
    <cellStyle name="Normal 10 2 8 2 5" xfId="6146"/>
    <cellStyle name="Normal 10 2 8 3" xfId="1658"/>
    <cellStyle name="Normal 10 2 8 3 2" xfId="5056"/>
    <cellStyle name="Normal 10 2 8 3 2 2" xfId="10233"/>
    <cellStyle name="Normal 10 2 8 3 3" xfId="3358"/>
    <cellStyle name="Normal 10 2 8 3 3 2" xfId="8540"/>
    <cellStyle name="Normal 10 2 8 3 4" xfId="6849"/>
    <cellStyle name="Normal 10 2 8 4" xfId="4212"/>
    <cellStyle name="Normal 10 2 8 4 2" xfId="9389"/>
    <cellStyle name="Normal 10 2 8 5" xfId="2514"/>
    <cellStyle name="Normal 10 2 8 5 2" xfId="7696"/>
    <cellStyle name="Normal 10 2 8 6" xfId="6005"/>
    <cellStyle name="Normal 10 2 9" xfId="563"/>
    <cellStyle name="Normal 10 2 9 2" xfId="1419"/>
    <cellStyle name="Normal 10 2 9 2 2" xfId="4817"/>
    <cellStyle name="Normal 10 2 9 2 2 2" xfId="9994"/>
    <cellStyle name="Normal 10 2 9 2 3" xfId="3119"/>
    <cellStyle name="Normal 10 2 9 2 3 2" xfId="8301"/>
    <cellStyle name="Normal 10 2 9 2 4" xfId="6610"/>
    <cellStyle name="Normal 10 2 9 3" xfId="3973"/>
    <cellStyle name="Normal 10 2 9 3 2" xfId="9150"/>
    <cellStyle name="Normal 10 2 9 4" xfId="2275"/>
    <cellStyle name="Normal 10 2 9 4 2" xfId="7457"/>
    <cellStyle name="Normal 10 2 9 5" xfId="5766"/>
    <cellStyle name="Normal 10 3" xfId="289"/>
    <cellStyle name="Normal 10 3 10" xfId="1188"/>
    <cellStyle name="Normal 10 3 10 2" xfId="4586"/>
    <cellStyle name="Normal 10 3 10 2 2" xfId="9763"/>
    <cellStyle name="Normal 10 3 10 3" xfId="2888"/>
    <cellStyle name="Normal 10 3 10 3 2" xfId="8070"/>
    <cellStyle name="Normal 10 3 10 4" xfId="6379"/>
    <cellStyle name="Normal 10 3 11" xfId="3754"/>
    <cellStyle name="Normal 10 3 11 2" xfId="8931"/>
    <cellStyle name="Normal 10 3 12" xfId="2044"/>
    <cellStyle name="Normal 10 3 12 2" xfId="7226"/>
    <cellStyle name="Normal 10 3 13" xfId="5548"/>
    <cellStyle name="Normal 10 3 14" xfId="5487"/>
    <cellStyle name="Normal 10 3 2" xfId="318"/>
    <cellStyle name="Normal 10 3 2 2" xfId="438"/>
    <cellStyle name="Normal 10 3 2 2 2" xfId="715"/>
    <cellStyle name="Normal 10 3 2 2 2 2" xfId="1562"/>
    <cellStyle name="Normal 10 3 2 2 2 2 2" xfId="4960"/>
    <cellStyle name="Normal 10 3 2 2 2 2 2 2" xfId="10137"/>
    <cellStyle name="Normal 10 3 2 2 2 2 3" xfId="3262"/>
    <cellStyle name="Normal 10 3 2 2 2 2 3 2" xfId="8444"/>
    <cellStyle name="Normal 10 3 2 2 2 2 4" xfId="6753"/>
    <cellStyle name="Normal 10 3 2 2 2 3" xfId="4116"/>
    <cellStyle name="Normal 10 3 2 2 2 3 2" xfId="9293"/>
    <cellStyle name="Normal 10 3 2 2 2 4" xfId="2418"/>
    <cellStyle name="Normal 10 3 2 2 2 4 2" xfId="7600"/>
    <cellStyle name="Normal 10 3 2 2 2 5" xfId="5909"/>
    <cellStyle name="Normal 10 3 2 2 3" xfId="1324"/>
    <cellStyle name="Normal 10 3 2 2 3 2" xfId="4722"/>
    <cellStyle name="Normal 10 3 2 2 3 2 2" xfId="9899"/>
    <cellStyle name="Normal 10 3 2 2 3 3" xfId="3024"/>
    <cellStyle name="Normal 10 3 2 2 3 3 2" xfId="8206"/>
    <cellStyle name="Normal 10 3 2 2 3 4" xfId="6515"/>
    <cellStyle name="Normal 10 3 2 2 4" xfId="3890"/>
    <cellStyle name="Normal 10 3 2 2 4 2" xfId="9067"/>
    <cellStyle name="Normal 10 3 2 2 5" xfId="2180"/>
    <cellStyle name="Normal 10 3 2 2 5 2" xfId="7362"/>
    <cellStyle name="Normal 10 3 2 2 6" xfId="5683"/>
    <cellStyle name="Normal 10 3 2 3" xfId="840"/>
    <cellStyle name="Normal 10 3 2 3 2" xfId="984"/>
    <cellStyle name="Normal 10 3 2 3 2 2" xfId="1828"/>
    <cellStyle name="Normal 10 3 2 3 2 2 2" xfId="5226"/>
    <cellStyle name="Normal 10 3 2 3 2 2 2 2" xfId="10403"/>
    <cellStyle name="Normal 10 3 2 3 2 2 3" xfId="3528"/>
    <cellStyle name="Normal 10 3 2 3 2 2 3 2" xfId="8710"/>
    <cellStyle name="Normal 10 3 2 3 2 2 4" xfId="7019"/>
    <cellStyle name="Normal 10 3 2 3 2 3" xfId="4382"/>
    <cellStyle name="Normal 10 3 2 3 2 3 2" xfId="9559"/>
    <cellStyle name="Normal 10 3 2 3 2 4" xfId="2684"/>
    <cellStyle name="Normal 10 3 2 3 2 4 2" xfId="7866"/>
    <cellStyle name="Normal 10 3 2 3 2 5" xfId="6175"/>
    <cellStyle name="Normal 10 3 2 3 3" xfId="1687"/>
    <cellStyle name="Normal 10 3 2 3 3 2" xfId="5085"/>
    <cellStyle name="Normal 10 3 2 3 3 2 2" xfId="10262"/>
    <cellStyle name="Normal 10 3 2 3 3 3" xfId="3387"/>
    <cellStyle name="Normal 10 3 2 3 3 3 2" xfId="8569"/>
    <cellStyle name="Normal 10 3 2 3 3 4" xfId="6878"/>
    <cellStyle name="Normal 10 3 2 3 4" xfId="4241"/>
    <cellStyle name="Normal 10 3 2 3 4 2" xfId="9418"/>
    <cellStyle name="Normal 10 3 2 3 5" xfId="2543"/>
    <cellStyle name="Normal 10 3 2 3 5 2" xfId="7725"/>
    <cellStyle name="Normal 10 3 2 3 6" xfId="6034"/>
    <cellStyle name="Normal 10 3 2 4" xfId="593"/>
    <cellStyle name="Normal 10 3 2 4 2" xfId="1448"/>
    <cellStyle name="Normal 10 3 2 4 2 2" xfId="4846"/>
    <cellStyle name="Normal 10 3 2 4 2 2 2" xfId="10023"/>
    <cellStyle name="Normal 10 3 2 4 2 3" xfId="3148"/>
    <cellStyle name="Normal 10 3 2 4 2 3 2" xfId="8330"/>
    <cellStyle name="Normal 10 3 2 4 2 4" xfId="6639"/>
    <cellStyle name="Normal 10 3 2 4 3" xfId="4002"/>
    <cellStyle name="Normal 10 3 2 4 3 2" xfId="9179"/>
    <cellStyle name="Normal 10 3 2 4 4" xfId="2304"/>
    <cellStyle name="Normal 10 3 2 4 4 2" xfId="7486"/>
    <cellStyle name="Normal 10 3 2 4 5" xfId="5795"/>
    <cellStyle name="Normal 10 3 2 5" xfId="1098"/>
    <cellStyle name="Normal 10 3 2 5 2" xfId="1942"/>
    <cellStyle name="Normal 10 3 2 5 2 2" xfId="5340"/>
    <cellStyle name="Normal 10 3 2 5 2 2 2" xfId="10517"/>
    <cellStyle name="Normal 10 3 2 5 2 3" xfId="3642"/>
    <cellStyle name="Normal 10 3 2 5 2 3 2" xfId="8824"/>
    <cellStyle name="Normal 10 3 2 5 2 4" xfId="7133"/>
    <cellStyle name="Normal 10 3 2 5 3" xfId="4496"/>
    <cellStyle name="Normal 10 3 2 5 3 2" xfId="9673"/>
    <cellStyle name="Normal 10 3 2 5 4" xfId="2798"/>
    <cellStyle name="Normal 10 3 2 5 4 2" xfId="7980"/>
    <cellStyle name="Normal 10 3 2 5 5" xfId="6289"/>
    <cellStyle name="Normal 10 3 2 6" xfId="1212"/>
    <cellStyle name="Normal 10 3 2 6 2" xfId="4610"/>
    <cellStyle name="Normal 10 3 2 6 2 2" xfId="9787"/>
    <cellStyle name="Normal 10 3 2 6 3" xfId="2912"/>
    <cellStyle name="Normal 10 3 2 6 3 2" xfId="8094"/>
    <cellStyle name="Normal 10 3 2 6 4" xfId="6403"/>
    <cellStyle name="Normal 10 3 2 7" xfId="3778"/>
    <cellStyle name="Normal 10 3 2 7 2" xfId="8955"/>
    <cellStyle name="Normal 10 3 2 8" xfId="2068"/>
    <cellStyle name="Normal 10 3 2 8 2" xfId="7250"/>
    <cellStyle name="Normal 10 3 2 9" xfId="5571"/>
    <cellStyle name="Normal 10 3 3" xfId="341"/>
    <cellStyle name="Normal 10 3 3 2" xfId="460"/>
    <cellStyle name="Normal 10 3 3 2 2" xfId="737"/>
    <cellStyle name="Normal 10 3 3 2 2 2" xfId="1584"/>
    <cellStyle name="Normal 10 3 3 2 2 2 2" xfId="4982"/>
    <cellStyle name="Normal 10 3 3 2 2 2 2 2" xfId="10159"/>
    <cellStyle name="Normal 10 3 3 2 2 2 3" xfId="3284"/>
    <cellStyle name="Normal 10 3 3 2 2 2 3 2" xfId="8466"/>
    <cellStyle name="Normal 10 3 3 2 2 2 4" xfId="6775"/>
    <cellStyle name="Normal 10 3 3 2 2 3" xfId="4138"/>
    <cellStyle name="Normal 10 3 3 2 2 3 2" xfId="9315"/>
    <cellStyle name="Normal 10 3 3 2 2 4" xfId="2440"/>
    <cellStyle name="Normal 10 3 3 2 2 4 2" xfId="7622"/>
    <cellStyle name="Normal 10 3 3 2 2 5" xfId="5931"/>
    <cellStyle name="Normal 10 3 3 2 3" xfId="1346"/>
    <cellStyle name="Normal 10 3 3 2 3 2" xfId="4744"/>
    <cellStyle name="Normal 10 3 3 2 3 2 2" xfId="9921"/>
    <cellStyle name="Normal 10 3 3 2 3 3" xfId="3046"/>
    <cellStyle name="Normal 10 3 3 2 3 3 2" xfId="8228"/>
    <cellStyle name="Normal 10 3 3 2 3 4" xfId="6537"/>
    <cellStyle name="Normal 10 3 3 2 4" xfId="3912"/>
    <cellStyle name="Normal 10 3 3 2 4 2" xfId="9089"/>
    <cellStyle name="Normal 10 3 3 2 5" xfId="2202"/>
    <cellStyle name="Normal 10 3 3 2 5 2" xfId="7384"/>
    <cellStyle name="Normal 10 3 3 2 6" xfId="5705"/>
    <cellStyle name="Normal 10 3 3 3" xfId="862"/>
    <cellStyle name="Normal 10 3 3 3 2" xfId="1006"/>
    <cellStyle name="Normal 10 3 3 3 2 2" xfId="1850"/>
    <cellStyle name="Normal 10 3 3 3 2 2 2" xfId="5248"/>
    <cellStyle name="Normal 10 3 3 3 2 2 2 2" xfId="10425"/>
    <cellStyle name="Normal 10 3 3 3 2 2 3" xfId="3550"/>
    <cellStyle name="Normal 10 3 3 3 2 2 3 2" xfId="8732"/>
    <cellStyle name="Normal 10 3 3 3 2 2 4" xfId="7041"/>
    <cellStyle name="Normal 10 3 3 3 2 3" xfId="4404"/>
    <cellStyle name="Normal 10 3 3 3 2 3 2" xfId="9581"/>
    <cellStyle name="Normal 10 3 3 3 2 4" xfId="2706"/>
    <cellStyle name="Normal 10 3 3 3 2 4 2" xfId="7888"/>
    <cellStyle name="Normal 10 3 3 3 2 5" xfId="6197"/>
    <cellStyle name="Normal 10 3 3 3 3" xfId="1709"/>
    <cellStyle name="Normal 10 3 3 3 3 2" xfId="5107"/>
    <cellStyle name="Normal 10 3 3 3 3 2 2" xfId="10284"/>
    <cellStyle name="Normal 10 3 3 3 3 3" xfId="3409"/>
    <cellStyle name="Normal 10 3 3 3 3 3 2" xfId="8591"/>
    <cellStyle name="Normal 10 3 3 3 3 4" xfId="6900"/>
    <cellStyle name="Normal 10 3 3 3 4" xfId="4263"/>
    <cellStyle name="Normal 10 3 3 3 4 2" xfId="9440"/>
    <cellStyle name="Normal 10 3 3 3 5" xfId="2565"/>
    <cellStyle name="Normal 10 3 3 3 5 2" xfId="7747"/>
    <cellStyle name="Normal 10 3 3 3 6" xfId="6056"/>
    <cellStyle name="Normal 10 3 3 4" xfId="615"/>
    <cellStyle name="Normal 10 3 3 4 2" xfId="1470"/>
    <cellStyle name="Normal 10 3 3 4 2 2" xfId="4868"/>
    <cellStyle name="Normal 10 3 3 4 2 2 2" xfId="10045"/>
    <cellStyle name="Normal 10 3 3 4 2 3" xfId="3170"/>
    <cellStyle name="Normal 10 3 3 4 2 3 2" xfId="8352"/>
    <cellStyle name="Normal 10 3 3 4 2 4" xfId="6661"/>
    <cellStyle name="Normal 10 3 3 4 3" xfId="4024"/>
    <cellStyle name="Normal 10 3 3 4 3 2" xfId="9201"/>
    <cellStyle name="Normal 10 3 3 4 4" xfId="2326"/>
    <cellStyle name="Normal 10 3 3 4 4 2" xfId="7508"/>
    <cellStyle name="Normal 10 3 3 4 5" xfId="5817"/>
    <cellStyle name="Normal 10 3 3 5" xfId="1120"/>
    <cellStyle name="Normal 10 3 3 5 2" xfId="1964"/>
    <cellStyle name="Normal 10 3 3 5 2 2" xfId="5362"/>
    <cellStyle name="Normal 10 3 3 5 2 2 2" xfId="10539"/>
    <cellStyle name="Normal 10 3 3 5 2 3" xfId="3664"/>
    <cellStyle name="Normal 10 3 3 5 2 3 2" xfId="8846"/>
    <cellStyle name="Normal 10 3 3 5 2 4" xfId="7155"/>
    <cellStyle name="Normal 10 3 3 5 3" xfId="4518"/>
    <cellStyle name="Normal 10 3 3 5 3 2" xfId="9695"/>
    <cellStyle name="Normal 10 3 3 5 4" xfId="2820"/>
    <cellStyle name="Normal 10 3 3 5 4 2" xfId="8002"/>
    <cellStyle name="Normal 10 3 3 5 5" xfId="6311"/>
    <cellStyle name="Normal 10 3 3 6" xfId="1234"/>
    <cellStyle name="Normal 10 3 3 6 2" xfId="4632"/>
    <cellStyle name="Normal 10 3 3 6 2 2" xfId="9809"/>
    <cellStyle name="Normal 10 3 3 6 3" xfId="2934"/>
    <cellStyle name="Normal 10 3 3 6 3 2" xfId="8116"/>
    <cellStyle name="Normal 10 3 3 6 4" xfId="6425"/>
    <cellStyle name="Normal 10 3 3 7" xfId="3800"/>
    <cellStyle name="Normal 10 3 3 7 2" xfId="8977"/>
    <cellStyle name="Normal 10 3 3 8" xfId="2090"/>
    <cellStyle name="Normal 10 3 3 8 2" xfId="7272"/>
    <cellStyle name="Normal 10 3 3 9" xfId="5593"/>
    <cellStyle name="Normal 10 3 4" xfId="363"/>
    <cellStyle name="Normal 10 3 4 2" xfId="482"/>
    <cellStyle name="Normal 10 3 4 2 2" xfId="759"/>
    <cellStyle name="Normal 10 3 4 2 2 2" xfId="1606"/>
    <cellStyle name="Normal 10 3 4 2 2 2 2" xfId="5004"/>
    <cellStyle name="Normal 10 3 4 2 2 2 2 2" xfId="10181"/>
    <cellStyle name="Normal 10 3 4 2 2 2 3" xfId="3306"/>
    <cellStyle name="Normal 10 3 4 2 2 2 3 2" xfId="8488"/>
    <cellStyle name="Normal 10 3 4 2 2 2 4" xfId="6797"/>
    <cellStyle name="Normal 10 3 4 2 2 3" xfId="4160"/>
    <cellStyle name="Normal 10 3 4 2 2 3 2" xfId="9337"/>
    <cellStyle name="Normal 10 3 4 2 2 4" xfId="2462"/>
    <cellStyle name="Normal 10 3 4 2 2 4 2" xfId="7644"/>
    <cellStyle name="Normal 10 3 4 2 2 5" xfId="5953"/>
    <cellStyle name="Normal 10 3 4 2 3" xfId="1368"/>
    <cellStyle name="Normal 10 3 4 2 3 2" xfId="4766"/>
    <cellStyle name="Normal 10 3 4 2 3 2 2" xfId="9943"/>
    <cellStyle name="Normal 10 3 4 2 3 3" xfId="3068"/>
    <cellStyle name="Normal 10 3 4 2 3 3 2" xfId="8250"/>
    <cellStyle name="Normal 10 3 4 2 3 4" xfId="6559"/>
    <cellStyle name="Normal 10 3 4 2 4" xfId="3934"/>
    <cellStyle name="Normal 10 3 4 2 4 2" xfId="9111"/>
    <cellStyle name="Normal 10 3 4 2 5" xfId="2224"/>
    <cellStyle name="Normal 10 3 4 2 5 2" xfId="7406"/>
    <cellStyle name="Normal 10 3 4 2 6" xfId="5727"/>
    <cellStyle name="Normal 10 3 4 3" xfId="884"/>
    <cellStyle name="Normal 10 3 4 3 2" xfId="1028"/>
    <cellStyle name="Normal 10 3 4 3 2 2" xfId="1872"/>
    <cellStyle name="Normal 10 3 4 3 2 2 2" xfId="5270"/>
    <cellStyle name="Normal 10 3 4 3 2 2 2 2" xfId="10447"/>
    <cellStyle name="Normal 10 3 4 3 2 2 3" xfId="3572"/>
    <cellStyle name="Normal 10 3 4 3 2 2 3 2" xfId="8754"/>
    <cellStyle name="Normal 10 3 4 3 2 2 4" xfId="7063"/>
    <cellStyle name="Normal 10 3 4 3 2 3" xfId="4426"/>
    <cellStyle name="Normal 10 3 4 3 2 3 2" xfId="9603"/>
    <cellStyle name="Normal 10 3 4 3 2 4" xfId="2728"/>
    <cellStyle name="Normal 10 3 4 3 2 4 2" xfId="7910"/>
    <cellStyle name="Normal 10 3 4 3 2 5" xfId="6219"/>
    <cellStyle name="Normal 10 3 4 3 3" xfId="1731"/>
    <cellStyle name="Normal 10 3 4 3 3 2" xfId="5129"/>
    <cellStyle name="Normal 10 3 4 3 3 2 2" xfId="10306"/>
    <cellStyle name="Normal 10 3 4 3 3 3" xfId="3431"/>
    <cellStyle name="Normal 10 3 4 3 3 3 2" xfId="8613"/>
    <cellStyle name="Normal 10 3 4 3 3 4" xfId="6922"/>
    <cellStyle name="Normal 10 3 4 3 4" xfId="4285"/>
    <cellStyle name="Normal 10 3 4 3 4 2" xfId="9462"/>
    <cellStyle name="Normal 10 3 4 3 5" xfId="2587"/>
    <cellStyle name="Normal 10 3 4 3 5 2" xfId="7769"/>
    <cellStyle name="Normal 10 3 4 3 6" xfId="6078"/>
    <cellStyle name="Normal 10 3 4 4" xfId="637"/>
    <cellStyle name="Normal 10 3 4 4 2" xfId="1492"/>
    <cellStyle name="Normal 10 3 4 4 2 2" xfId="4890"/>
    <cellStyle name="Normal 10 3 4 4 2 2 2" xfId="10067"/>
    <cellStyle name="Normal 10 3 4 4 2 3" xfId="3192"/>
    <cellStyle name="Normal 10 3 4 4 2 3 2" xfId="8374"/>
    <cellStyle name="Normal 10 3 4 4 2 4" xfId="6683"/>
    <cellStyle name="Normal 10 3 4 4 3" xfId="4046"/>
    <cellStyle name="Normal 10 3 4 4 3 2" xfId="9223"/>
    <cellStyle name="Normal 10 3 4 4 4" xfId="2348"/>
    <cellStyle name="Normal 10 3 4 4 4 2" xfId="7530"/>
    <cellStyle name="Normal 10 3 4 4 5" xfId="5839"/>
    <cellStyle name="Normal 10 3 4 5" xfId="1142"/>
    <cellStyle name="Normal 10 3 4 5 2" xfId="1986"/>
    <cellStyle name="Normal 10 3 4 5 2 2" xfId="5384"/>
    <cellStyle name="Normal 10 3 4 5 2 2 2" xfId="10561"/>
    <cellStyle name="Normal 10 3 4 5 2 3" xfId="3686"/>
    <cellStyle name="Normal 10 3 4 5 2 3 2" xfId="8868"/>
    <cellStyle name="Normal 10 3 4 5 2 4" xfId="7177"/>
    <cellStyle name="Normal 10 3 4 5 3" xfId="4540"/>
    <cellStyle name="Normal 10 3 4 5 3 2" xfId="9717"/>
    <cellStyle name="Normal 10 3 4 5 4" xfId="2842"/>
    <cellStyle name="Normal 10 3 4 5 4 2" xfId="8024"/>
    <cellStyle name="Normal 10 3 4 5 5" xfId="6333"/>
    <cellStyle name="Normal 10 3 4 6" xfId="1256"/>
    <cellStyle name="Normal 10 3 4 6 2" xfId="4654"/>
    <cellStyle name="Normal 10 3 4 6 2 2" xfId="9831"/>
    <cellStyle name="Normal 10 3 4 6 3" xfId="2956"/>
    <cellStyle name="Normal 10 3 4 6 3 2" xfId="8138"/>
    <cellStyle name="Normal 10 3 4 6 4" xfId="6447"/>
    <cellStyle name="Normal 10 3 4 7" xfId="3822"/>
    <cellStyle name="Normal 10 3 4 7 2" xfId="8999"/>
    <cellStyle name="Normal 10 3 4 8" xfId="2112"/>
    <cellStyle name="Normal 10 3 4 8 2" xfId="7294"/>
    <cellStyle name="Normal 10 3 4 9" xfId="5615"/>
    <cellStyle name="Normal 10 3 5" xfId="392"/>
    <cellStyle name="Normal 10 3 5 2" xfId="504"/>
    <cellStyle name="Normal 10 3 5 2 2" xfId="781"/>
    <cellStyle name="Normal 10 3 5 2 2 2" xfId="1628"/>
    <cellStyle name="Normal 10 3 5 2 2 2 2" xfId="5026"/>
    <cellStyle name="Normal 10 3 5 2 2 2 2 2" xfId="10203"/>
    <cellStyle name="Normal 10 3 5 2 2 2 3" xfId="3328"/>
    <cellStyle name="Normal 10 3 5 2 2 2 3 2" xfId="8510"/>
    <cellStyle name="Normal 10 3 5 2 2 2 4" xfId="6819"/>
    <cellStyle name="Normal 10 3 5 2 2 3" xfId="4182"/>
    <cellStyle name="Normal 10 3 5 2 2 3 2" xfId="9359"/>
    <cellStyle name="Normal 10 3 5 2 2 4" xfId="2484"/>
    <cellStyle name="Normal 10 3 5 2 2 4 2" xfId="7666"/>
    <cellStyle name="Normal 10 3 5 2 2 5" xfId="5975"/>
    <cellStyle name="Normal 10 3 5 2 3" xfId="1390"/>
    <cellStyle name="Normal 10 3 5 2 3 2" xfId="4788"/>
    <cellStyle name="Normal 10 3 5 2 3 2 2" xfId="9965"/>
    <cellStyle name="Normal 10 3 5 2 3 3" xfId="3090"/>
    <cellStyle name="Normal 10 3 5 2 3 3 2" xfId="8272"/>
    <cellStyle name="Normal 10 3 5 2 3 4" xfId="6581"/>
    <cellStyle name="Normal 10 3 5 2 4" xfId="3956"/>
    <cellStyle name="Normal 10 3 5 2 4 2" xfId="9133"/>
    <cellStyle name="Normal 10 3 5 2 5" xfId="2246"/>
    <cellStyle name="Normal 10 3 5 2 5 2" xfId="7428"/>
    <cellStyle name="Normal 10 3 5 2 6" xfId="5749"/>
    <cellStyle name="Normal 10 3 5 3" xfId="906"/>
    <cellStyle name="Normal 10 3 5 3 2" xfId="1050"/>
    <cellStyle name="Normal 10 3 5 3 2 2" xfId="1894"/>
    <cellStyle name="Normal 10 3 5 3 2 2 2" xfId="5292"/>
    <cellStyle name="Normal 10 3 5 3 2 2 2 2" xfId="10469"/>
    <cellStyle name="Normal 10 3 5 3 2 2 3" xfId="3594"/>
    <cellStyle name="Normal 10 3 5 3 2 2 3 2" xfId="8776"/>
    <cellStyle name="Normal 10 3 5 3 2 2 4" xfId="7085"/>
    <cellStyle name="Normal 10 3 5 3 2 3" xfId="4448"/>
    <cellStyle name="Normal 10 3 5 3 2 3 2" xfId="9625"/>
    <cellStyle name="Normal 10 3 5 3 2 4" xfId="2750"/>
    <cellStyle name="Normal 10 3 5 3 2 4 2" xfId="7932"/>
    <cellStyle name="Normal 10 3 5 3 2 5" xfId="6241"/>
    <cellStyle name="Normal 10 3 5 3 3" xfId="1753"/>
    <cellStyle name="Normal 10 3 5 3 3 2" xfId="5151"/>
    <cellStyle name="Normal 10 3 5 3 3 2 2" xfId="10328"/>
    <cellStyle name="Normal 10 3 5 3 3 3" xfId="3453"/>
    <cellStyle name="Normal 10 3 5 3 3 3 2" xfId="8635"/>
    <cellStyle name="Normal 10 3 5 3 3 4" xfId="6944"/>
    <cellStyle name="Normal 10 3 5 3 4" xfId="4307"/>
    <cellStyle name="Normal 10 3 5 3 4 2" xfId="9484"/>
    <cellStyle name="Normal 10 3 5 3 5" xfId="2609"/>
    <cellStyle name="Normal 10 3 5 3 5 2" xfId="7791"/>
    <cellStyle name="Normal 10 3 5 3 6" xfId="6100"/>
    <cellStyle name="Normal 10 3 5 4" xfId="659"/>
    <cellStyle name="Normal 10 3 5 4 2" xfId="1514"/>
    <cellStyle name="Normal 10 3 5 4 2 2" xfId="4912"/>
    <cellStyle name="Normal 10 3 5 4 2 2 2" xfId="10089"/>
    <cellStyle name="Normal 10 3 5 4 2 3" xfId="3214"/>
    <cellStyle name="Normal 10 3 5 4 2 3 2" xfId="8396"/>
    <cellStyle name="Normal 10 3 5 4 2 4" xfId="6705"/>
    <cellStyle name="Normal 10 3 5 4 3" xfId="4068"/>
    <cellStyle name="Normal 10 3 5 4 3 2" xfId="9245"/>
    <cellStyle name="Normal 10 3 5 4 4" xfId="2370"/>
    <cellStyle name="Normal 10 3 5 4 4 2" xfId="7552"/>
    <cellStyle name="Normal 10 3 5 4 5" xfId="5861"/>
    <cellStyle name="Normal 10 3 5 5" xfId="1164"/>
    <cellStyle name="Normal 10 3 5 5 2" xfId="2008"/>
    <cellStyle name="Normal 10 3 5 5 2 2" xfId="5406"/>
    <cellStyle name="Normal 10 3 5 5 2 2 2" xfId="10583"/>
    <cellStyle name="Normal 10 3 5 5 2 3" xfId="3708"/>
    <cellStyle name="Normal 10 3 5 5 2 3 2" xfId="8890"/>
    <cellStyle name="Normal 10 3 5 5 2 4" xfId="7199"/>
    <cellStyle name="Normal 10 3 5 5 3" xfId="4562"/>
    <cellStyle name="Normal 10 3 5 5 3 2" xfId="9739"/>
    <cellStyle name="Normal 10 3 5 5 4" xfId="2864"/>
    <cellStyle name="Normal 10 3 5 5 4 2" xfId="8046"/>
    <cellStyle name="Normal 10 3 5 5 5" xfId="6355"/>
    <cellStyle name="Normal 10 3 5 6" xfId="1278"/>
    <cellStyle name="Normal 10 3 5 6 2" xfId="4676"/>
    <cellStyle name="Normal 10 3 5 6 2 2" xfId="9853"/>
    <cellStyle name="Normal 10 3 5 6 3" xfId="2978"/>
    <cellStyle name="Normal 10 3 5 6 3 2" xfId="8160"/>
    <cellStyle name="Normal 10 3 5 6 4" xfId="6469"/>
    <cellStyle name="Normal 10 3 5 7" xfId="3844"/>
    <cellStyle name="Normal 10 3 5 7 2" xfId="9021"/>
    <cellStyle name="Normal 10 3 5 8" xfId="2134"/>
    <cellStyle name="Normal 10 3 5 8 2" xfId="7316"/>
    <cellStyle name="Normal 10 3 5 9" xfId="5637"/>
    <cellStyle name="Normal 10 3 6" xfId="414"/>
    <cellStyle name="Normal 10 3 6 2" xfId="691"/>
    <cellStyle name="Normal 10 3 6 2 2" xfId="1538"/>
    <cellStyle name="Normal 10 3 6 2 2 2" xfId="4936"/>
    <cellStyle name="Normal 10 3 6 2 2 2 2" xfId="10113"/>
    <cellStyle name="Normal 10 3 6 2 2 3" xfId="3238"/>
    <cellStyle name="Normal 10 3 6 2 2 3 2" xfId="8420"/>
    <cellStyle name="Normal 10 3 6 2 2 4" xfId="6729"/>
    <cellStyle name="Normal 10 3 6 2 3" xfId="4092"/>
    <cellStyle name="Normal 10 3 6 2 3 2" xfId="9269"/>
    <cellStyle name="Normal 10 3 6 2 4" xfId="2394"/>
    <cellStyle name="Normal 10 3 6 2 4 2" xfId="7576"/>
    <cellStyle name="Normal 10 3 6 2 5" xfId="5885"/>
    <cellStyle name="Normal 10 3 6 3" xfId="1300"/>
    <cellStyle name="Normal 10 3 6 3 2" xfId="4698"/>
    <cellStyle name="Normal 10 3 6 3 2 2" xfId="9875"/>
    <cellStyle name="Normal 10 3 6 3 3" xfId="3000"/>
    <cellStyle name="Normal 10 3 6 3 3 2" xfId="8182"/>
    <cellStyle name="Normal 10 3 6 3 4" xfId="6491"/>
    <cellStyle name="Normal 10 3 6 4" xfId="3866"/>
    <cellStyle name="Normal 10 3 6 4 2" xfId="9043"/>
    <cellStyle name="Normal 10 3 6 5" xfId="2156"/>
    <cellStyle name="Normal 10 3 6 5 2" xfId="7338"/>
    <cellStyle name="Normal 10 3 6 6" xfId="5659"/>
    <cellStyle name="Normal 10 3 7" xfId="816"/>
    <cellStyle name="Normal 10 3 7 2" xfId="960"/>
    <cellStyle name="Normal 10 3 7 2 2" xfId="1804"/>
    <cellStyle name="Normal 10 3 7 2 2 2" xfId="5202"/>
    <cellStyle name="Normal 10 3 7 2 2 2 2" xfId="10379"/>
    <cellStyle name="Normal 10 3 7 2 2 3" xfId="3504"/>
    <cellStyle name="Normal 10 3 7 2 2 3 2" xfId="8686"/>
    <cellStyle name="Normal 10 3 7 2 2 4" xfId="6995"/>
    <cellStyle name="Normal 10 3 7 2 3" xfId="4358"/>
    <cellStyle name="Normal 10 3 7 2 3 2" xfId="9535"/>
    <cellStyle name="Normal 10 3 7 2 4" xfId="2660"/>
    <cellStyle name="Normal 10 3 7 2 4 2" xfId="7842"/>
    <cellStyle name="Normal 10 3 7 2 5" xfId="6151"/>
    <cellStyle name="Normal 10 3 7 3" xfId="1663"/>
    <cellStyle name="Normal 10 3 7 3 2" xfId="5061"/>
    <cellStyle name="Normal 10 3 7 3 2 2" xfId="10238"/>
    <cellStyle name="Normal 10 3 7 3 3" xfId="3363"/>
    <cellStyle name="Normal 10 3 7 3 3 2" xfId="8545"/>
    <cellStyle name="Normal 10 3 7 3 4" xfId="6854"/>
    <cellStyle name="Normal 10 3 7 4" xfId="4217"/>
    <cellStyle name="Normal 10 3 7 4 2" xfId="9394"/>
    <cellStyle name="Normal 10 3 7 5" xfId="2519"/>
    <cellStyle name="Normal 10 3 7 5 2" xfId="7701"/>
    <cellStyle name="Normal 10 3 7 6" xfId="6010"/>
    <cellStyle name="Normal 10 3 8" xfId="569"/>
    <cellStyle name="Normal 10 3 8 2" xfId="1424"/>
    <cellStyle name="Normal 10 3 8 2 2" xfId="4822"/>
    <cellStyle name="Normal 10 3 8 2 2 2" xfId="9999"/>
    <cellStyle name="Normal 10 3 8 2 3" xfId="3124"/>
    <cellStyle name="Normal 10 3 8 2 3 2" xfId="8306"/>
    <cellStyle name="Normal 10 3 8 2 4" xfId="6615"/>
    <cellStyle name="Normal 10 3 8 3" xfId="3978"/>
    <cellStyle name="Normal 10 3 8 3 2" xfId="9155"/>
    <cellStyle name="Normal 10 3 8 4" xfId="2280"/>
    <cellStyle name="Normal 10 3 8 4 2" xfId="7462"/>
    <cellStyle name="Normal 10 3 8 5" xfId="5771"/>
    <cellStyle name="Normal 10 3 9" xfId="1074"/>
    <cellStyle name="Normal 10 3 9 2" xfId="1918"/>
    <cellStyle name="Normal 10 3 9 2 2" xfId="5316"/>
    <cellStyle name="Normal 10 3 9 2 2 2" xfId="10493"/>
    <cellStyle name="Normal 10 3 9 2 3" xfId="3618"/>
    <cellStyle name="Normal 10 3 9 2 3 2" xfId="8800"/>
    <cellStyle name="Normal 10 3 9 2 4" xfId="7109"/>
    <cellStyle name="Normal 10 3 9 3" xfId="4472"/>
    <cellStyle name="Normal 10 3 9 3 2" xfId="9649"/>
    <cellStyle name="Normal 10 3 9 4" xfId="2774"/>
    <cellStyle name="Normal 10 3 9 4 2" xfId="7956"/>
    <cellStyle name="Normal 10 3 9 5" xfId="6265"/>
    <cellStyle name="Normal 10 4" xfId="306"/>
    <cellStyle name="Normal 10 4 2" xfId="427"/>
    <cellStyle name="Normal 10 4 2 2" xfId="704"/>
    <cellStyle name="Normal 10 4 2 2 2" xfId="1551"/>
    <cellStyle name="Normal 10 4 2 2 2 2" xfId="4949"/>
    <cellStyle name="Normal 10 4 2 2 2 2 2" xfId="10126"/>
    <cellStyle name="Normal 10 4 2 2 2 3" xfId="3251"/>
    <cellStyle name="Normal 10 4 2 2 2 3 2" xfId="8433"/>
    <cellStyle name="Normal 10 4 2 2 2 4" xfId="6742"/>
    <cellStyle name="Normal 10 4 2 2 3" xfId="4105"/>
    <cellStyle name="Normal 10 4 2 2 3 2" xfId="9282"/>
    <cellStyle name="Normal 10 4 2 2 4" xfId="2407"/>
    <cellStyle name="Normal 10 4 2 2 4 2" xfId="7589"/>
    <cellStyle name="Normal 10 4 2 2 5" xfId="5898"/>
    <cellStyle name="Normal 10 4 2 3" xfId="1313"/>
    <cellStyle name="Normal 10 4 2 3 2" xfId="4711"/>
    <cellStyle name="Normal 10 4 2 3 2 2" xfId="9888"/>
    <cellStyle name="Normal 10 4 2 3 3" xfId="3013"/>
    <cellStyle name="Normal 10 4 2 3 3 2" xfId="8195"/>
    <cellStyle name="Normal 10 4 2 3 4" xfId="6504"/>
    <cellStyle name="Normal 10 4 2 4" xfId="3879"/>
    <cellStyle name="Normal 10 4 2 4 2" xfId="9056"/>
    <cellStyle name="Normal 10 4 2 5" xfId="2169"/>
    <cellStyle name="Normal 10 4 2 5 2" xfId="7351"/>
    <cellStyle name="Normal 10 4 2 6" xfId="5672"/>
    <cellStyle name="Normal 10 4 3" xfId="829"/>
    <cellStyle name="Normal 10 4 3 2" xfId="973"/>
    <cellStyle name="Normal 10 4 3 2 2" xfId="1817"/>
    <cellStyle name="Normal 10 4 3 2 2 2" xfId="5215"/>
    <cellStyle name="Normal 10 4 3 2 2 2 2" xfId="10392"/>
    <cellStyle name="Normal 10 4 3 2 2 3" xfId="3517"/>
    <cellStyle name="Normal 10 4 3 2 2 3 2" xfId="8699"/>
    <cellStyle name="Normal 10 4 3 2 2 4" xfId="7008"/>
    <cellStyle name="Normal 10 4 3 2 3" xfId="4371"/>
    <cellStyle name="Normal 10 4 3 2 3 2" xfId="9548"/>
    <cellStyle name="Normal 10 4 3 2 4" xfId="2673"/>
    <cellStyle name="Normal 10 4 3 2 4 2" xfId="7855"/>
    <cellStyle name="Normal 10 4 3 2 5" xfId="6164"/>
    <cellStyle name="Normal 10 4 3 3" xfId="1676"/>
    <cellStyle name="Normal 10 4 3 3 2" xfId="5074"/>
    <cellStyle name="Normal 10 4 3 3 2 2" xfId="10251"/>
    <cellStyle name="Normal 10 4 3 3 3" xfId="3376"/>
    <cellStyle name="Normal 10 4 3 3 3 2" xfId="8558"/>
    <cellStyle name="Normal 10 4 3 3 4" xfId="6867"/>
    <cellStyle name="Normal 10 4 3 4" xfId="4230"/>
    <cellStyle name="Normal 10 4 3 4 2" xfId="9407"/>
    <cellStyle name="Normal 10 4 3 5" xfId="2532"/>
    <cellStyle name="Normal 10 4 3 5 2" xfId="7714"/>
    <cellStyle name="Normal 10 4 3 6" xfId="6023"/>
    <cellStyle name="Normal 10 4 4" xfId="582"/>
    <cellStyle name="Normal 10 4 4 2" xfId="1437"/>
    <cellStyle name="Normal 10 4 4 2 2" xfId="4835"/>
    <cellStyle name="Normal 10 4 4 2 2 2" xfId="10012"/>
    <cellStyle name="Normal 10 4 4 2 3" xfId="3137"/>
    <cellStyle name="Normal 10 4 4 2 3 2" xfId="8319"/>
    <cellStyle name="Normal 10 4 4 2 4" xfId="6628"/>
    <cellStyle name="Normal 10 4 4 3" xfId="3991"/>
    <cellStyle name="Normal 10 4 4 3 2" xfId="9168"/>
    <cellStyle name="Normal 10 4 4 4" xfId="2293"/>
    <cellStyle name="Normal 10 4 4 4 2" xfId="7475"/>
    <cellStyle name="Normal 10 4 4 5" xfId="5784"/>
    <cellStyle name="Normal 10 4 5" xfId="1087"/>
    <cellStyle name="Normal 10 4 5 2" xfId="1931"/>
    <cellStyle name="Normal 10 4 5 2 2" xfId="5329"/>
    <cellStyle name="Normal 10 4 5 2 2 2" xfId="10506"/>
    <cellStyle name="Normal 10 4 5 2 3" xfId="3631"/>
    <cellStyle name="Normal 10 4 5 2 3 2" xfId="8813"/>
    <cellStyle name="Normal 10 4 5 2 4" xfId="7122"/>
    <cellStyle name="Normal 10 4 5 3" xfId="4485"/>
    <cellStyle name="Normal 10 4 5 3 2" xfId="9662"/>
    <cellStyle name="Normal 10 4 5 4" xfId="2787"/>
    <cellStyle name="Normal 10 4 5 4 2" xfId="7969"/>
    <cellStyle name="Normal 10 4 5 5" xfId="6278"/>
    <cellStyle name="Normal 10 4 6" xfId="1201"/>
    <cellStyle name="Normal 10 4 6 2" xfId="4599"/>
    <cellStyle name="Normal 10 4 6 2 2" xfId="9776"/>
    <cellStyle name="Normal 10 4 6 3" xfId="2901"/>
    <cellStyle name="Normal 10 4 6 3 2" xfId="8083"/>
    <cellStyle name="Normal 10 4 6 4" xfId="6392"/>
    <cellStyle name="Normal 10 4 7" xfId="3767"/>
    <cellStyle name="Normal 10 4 7 2" xfId="8944"/>
    <cellStyle name="Normal 10 4 8" xfId="2057"/>
    <cellStyle name="Normal 10 4 8 2" xfId="7239"/>
    <cellStyle name="Normal 10 4 9" xfId="5560"/>
    <cellStyle name="Normal 10 5" xfId="330"/>
    <cellStyle name="Normal 10 5 2" xfId="449"/>
    <cellStyle name="Normal 10 5 2 2" xfId="726"/>
    <cellStyle name="Normal 10 5 2 2 2" xfId="1573"/>
    <cellStyle name="Normal 10 5 2 2 2 2" xfId="4971"/>
    <cellStyle name="Normal 10 5 2 2 2 2 2" xfId="10148"/>
    <cellStyle name="Normal 10 5 2 2 2 3" xfId="3273"/>
    <cellStyle name="Normal 10 5 2 2 2 3 2" xfId="8455"/>
    <cellStyle name="Normal 10 5 2 2 2 4" xfId="6764"/>
    <cellStyle name="Normal 10 5 2 2 3" xfId="4127"/>
    <cellStyle name="Normal 10 5 2 2 3 2" xfId="9304"/>
    <cellStyle name="Normal 10 5 2 2 4" xfId="2429"/>
    <cellStyle name="Normal 10 5 2 2 4 2" xfId="7611"/>
    <cellStyle name="Normal 10 5 2 2 5" xfId="5920"/>
    <cellStyle name="Normal 10 5 2 3" xfId="1335"/>
    <cellStyle name="Normal 10 5 2 3 2" xfId="4733"/>
    <cellStyle name="Normal 10 5 2 3 2 2" xfId="9910"/>
    <cellStyle name="Normal 10 5 2 3 3" xfId="3035"/>
    <cellStyle name="Normal 10 5 2 3 3 2" xfId="8217"/>
    <cellStyle name="Normal 10 5 2 3 4" xfId="6526"/>
    <cellStyle name="Normal 10 5 2 4" xfId="3901"/>
    <cellStyle name="Normal 10 5 2 4 2" xfId="9078"/>
    <cellStyle name="Normal 10 5 2 5" xfId="2191"/>
    <cellStyle name="Normal 10 5 2 5 2" xfId="7373"/>
    <cellStyle name="Normal 10 5 2 6" xfId="5694"/>
    <cellStyle name="Normal 10 5 3" xfId="851"/>
    <cellStyle name="Normal 10 5 3 2" xfId="995"/>
    <cellStyle name="Normal 10 5 3 2 2" xfId="1839"/>
    <cellStyle name="Normal 10 5 3 2 2 2" xfId="5237"/>
    <cellStyle name="Normal 10 5 3 2 2 2 2" xfId="10414"/>
    <cellStyle name="Normal 10 5 3 2 2 3" xfId="3539"/>
    <cellStyle name="Normal 10 5 3 2 2 3 2" xfId="8721"/>
    <cellStyle name="Normal 10 5 3 2 2 4" xfId="7030"/>
    <cellStyle name="Normal 10 5 3 2 3" xfId="4393"/>
    <cellStyle name="Normal 10 5 3 2 3 2" xfId="9570"/>
    <cellStyle name="Normal 10 5 3 2 4" xfId="2695"/>
    <cellStyle name="Normal 10 5 3 2 4 2" xfId="7877"/>
    <cellStyle name="Normal 10 5 3 2 5" xfId="6186"/>
    <cellStyle name="Normal 10 5 3 3" xfId="1698"/>
    <cellStyle name="Normal 10 5 3 3 2" xfId="5096"/>
    <cellStyle name="Normal 10 5 3 3 2 2" xfId="10273"/>
    <cellStyle name="Normal 10 5 3 3 3" xfId="3398"/>
    <cellStyle name="Normal 10 5 3 3 3 2" xfId="8580"/>
    <cellStyle name="Normal 10 5 3 3 4" xfId="6889"/>
    <cellStyle name="Normal 10 5 3 4" xfId="4252"/>
    <cellStyle name="Normal 10 5 3 4 2" xfId="9429"/>
    <cellStyle name="Normal 10 5 3 5" xfId="2554"/>
    <cellStyle name="Normal 10 5 3 5 2" xfId="7736"/>
    <cellStyle name="Normal 10 5 3 6" xfId="6045"/>
    <cellStyle name="Normal 10 5 4" xfId="604"/>
    <cellStyle name="Normal 10 5 4 2" xfId="1459"/>
    <cellStyle name="Normal 10 5 4 2 2" xfId="4857"/>
    <cellStyle name="Normal 10 5 4 2 2 2" xfId="10034"/>
    <cellStyle name="Normal 10 5 4 2 3" xfId="3159"/>
    <cellStyle name="Normal 10 5 4 2 3 2" xfId="8341"/>
    <cellStyle name="Normal 10 5 4 2 4" xfId="6650"/>
    <cellStyle name="Normal 10 5 4 3" xfId="4013"/>
    <cellStyle name="Normal 10 5 4 3 2" xfId="9190"/>
    <cellStyle name="Normal 10 5 4 4" xfId="2315"/>
    <cellStyle name="Normal 10 5 4 4 2" xfId="7497"/>
    <cellStyle name="Normal 10 5 4 5" xfId="5806"/>
    <cellStyle name="Normal 10 5 5" xfId="1109"/>
    <cellStyle name="Normal 10 5 5 2" xfId="1953"/>
    <cellStyle name="Normal 10 5 5 2 2" xfId="5351"/>
    <cellStyle name="Normal 10 5 5 2 2 2" xfId="10528"/>
    <cellStyle name="Normal 10 5 5 2 3" xfId="3653"/>
    <cellStyle name="Normal 10 5 5 2 3 2" xfId="8835"/>
    <cellStyle name="Normal 10 5 5 2 4" xfId="7144"/>
    <cellStyle name="Normal 10 5 5 3" xfId="4507"/>
    <cellStyle name="Normal 10 5 5 3 2" xfId="9684"/>
    <cellStyle name="Normal 10 5 5 4" xfId="2809"/>
    <cellStyle name="Normal 10 5 5 4 2" xfId="7991"/>
    <cellStyle name="Normal 10 5 5 5" xfId="6300"/>
    <cellStyle name="Normal 10 5 6" xfId="1223"/>
    <cellStyle name="Normal 10 5 6 2" xfId="4621"/>
    <cellStyle name="Normal 10 5 6 2 2" xfId="9798"/>
    <cellStyle name="Normal 10 5 6 3" xfId="2923"/>
    <cellStyle name="Normal 10 5 6 3 2" xfId="8105"/>
    <cellStyle name="Normal 10 5 6 4" xfId="6414"/>
    <cellStyle name="Normal 10 5 7" xfId="3789"/>
    <cellStyle name="Normal 10 5 7 2" xfId="8966"/>
    <cellStyle name="Normal 10 5 8" xfId="2079"/>
    <cellStyle name="Normal 10 5 8 2" xfId="7261"/>
    <cellStyle name="Normal 10 5 9" xfId="5582"/>
    <cellStyle name="Normal 10 6" xfId="352"/>
    <cellStyle name="Normal 10 6 2" xfId="471"/>
    <cellStyle name="Normal 10 6 2 2" xfId="748"/>
    <cellStyle name="Normal 10 6 2 2 2" xfId="1595"/>
    <cellStyle name="Normal 10 6 2 2 2 2" xfId="4993"/>
    <cellStyle name="Normal 10 6 2 2 2 2 2" xfId="10170"/>
    <cellStyle name="Normal 10 6 2 2 2 3" xfId="3295"/>
    <cellStyle name="Normal 10 6 2 2 2 3 2" xfId="8477"/>
    <cellStyle name="Normal 10 6 2 2 2 4" xfId="6786"/>
    <cellStyle name="Normal 10 6 2 2 3" xfId="4149"/>
    <cellStyle name="Normal 10 6 2 2 3 2" xfId="9326"/>
    <cellStyle name="Normal 10 6 2 2 4" xfId="2451"/>
    <cellStyle name="Normal 10 6 2 2 4 2" xfId="7633"/>
    <cellStyle name="Normal 10 6 2 2 5" xfId="5942"/>
    <cellStyle name="Normal 10 6 2 3" xfId="1357"/>
    <cellStyle name="Normal 10 6 2 3 2" xfId="4755"/>
    <cellStyle name="Normal 10 6 2 3 2 2" xfId="9932"/>
    <cellStyle name="Normal 10 6 2 3 3" xfId="3057"/>
    <cellStyle name="Normal 10 6 2 3 3 2" xfId="8239"/>
    <cellStyle name="Normal 10 6 2 3 4" xfId="6548"/>
    <cellStyle name="Normal 10 6 2 4" xfId="3923"/>
    <cellStyle name="Normal 10 6 2 4 2" xfId="9100"/>
    <cellStyle name="Normal 10 6 2 5" xfId="2213"/>
    <cellStyle name="Normal 10 6 2 5 2" xfId="7395"/>
    <cellStyle name="Normal 10 6 2 6" xfId="5716"/>
    <cellStyle name="Normal 10 6 3" xfId="873"/>
    <cellStyle name="Normal 10 6 3 2" xfId="1017"/>
    <cellStyle name="Normal 10 6 3 2 2" xfId="1861"/>
    <cellStyle name="Normal 10 6 3 2 2 2" xfId="5259"/>
    <cellStyle name="Normal 10 6 3 2 2 2 2" xfId="10436"/>
    <cellStyle name="Normal 10 6 3 2 2 3" xfId="3561"/>
    <cellStyle name="Normal 10 6 3 2 2 3 2" xfId="8743"/>
    <cellStyle name="Normal 10 6 3 2 2 4" xfId="7052"/>
    <cellStyle name="Normal 10 6 3 2 3" xfId="4415"/>
    <cellStyle name="Normal 10 6 3 2 3 2" xfId="9592"/>
    <cellStyle name="Normal 10 6 3 2 4" xfId="2717"/>
    <cellStyle name="Normal 10 6 3 2 4 2" xfId="7899"/>
    <cellStyle name="Normal 10 6 3 2 5" xfId="6208"/>
    <cellStyle name="Normal 10 6 3 3" xfId="1720"/>
    <cellStyle name="Normal 10 6 3 3 2" xfId="5118"/>
    <cellStyle name="Normal 10 6 3 3 2 2" xfId="10295"/>
    <cellStyle name="Normal 10 6 3 3 3" xfId="3420"/>
    <cellStyle name="Normal 10 6 3 3 3 2" xfId="8602"/>
    <cellStyle name="Normal 10 6 3 3 4" xfId="6911"/>
    <cellStyle name="Normal 10 6 3 4" xfId="4274"/>
    <cellStyle name="Normal 10 6 3 4 2" xfId="9451"/>
    <cellStyle name="Normal 10 6 3 5" xfId="2576"/>
    <cellStyle name="Normal 10 6 3 5 2" xfId="7758"/>
    <cellStyle name="Normal 10 6 3 6" xfId="6067"/>
    <cellStyle name="Normal 10 6 4" xfId="626"/>
    <cellStyle name="Normal 10 6 4 2" xfId="1481"/>
    <cellStyle name="Normal 10 6 4 2 2" xfId="4879"/>
    <cellStyle name="Normal 10 6 4 2 2 2" xfId="10056"/>
    <cellStyle name="Normal 10 6 4 2 3" xfId="3181"/>
    <cellStyle name="Normal 10 6 4 2 3 2" xfId="8363"/>
    <cellStyle name="Normal 10 6 4 2 4" xfId="6672"/>
    <cellStyle name="Normal 10 6 4 3" xfId="4035"/>
    <cellStyle name="Normal 10 6 4 3 2" xfId="9212"/>
    <cellStyle name="Normal 10 6 4 4" xfId="2337"/>
    <cellStyle name="Normal 10 6 4 4 2" xfId="7519"/>
    <cellStyle name="Normal 10 6 4 5" xfId="5828"/>
    <cellStyle name="Normal 10 6 5" xfId="1131"/>
    <cellStyle name="Normal 10 6 5 2" xfId="1975"/>
    <cellStyle name="Normal 10 6 5 2 2" xfId="5373"/>
    <cellStyle name="Normal 10 6 5 2 2 2" xfId="10550"/>
    <cellStyle name="Normal 10 6 5 2 3" xfId="3675"/>
    <cellStyle name="Normal 10 6 5 2 3 2" xfId="8857"/>
    <cellStyle name="Normal 10 6 5 2 4" xfId="7166"/>
    <cellStyle name="Normal 10 6 5 3" xfId="4529"/>
    <cellStyle name="Normal 10 6 5 3 2" xfId="9706"/>
    <cellStyle name="Normal 10 6 5 4" xfId="2831"/>
    <cellStyle name="Normal 10 6 5 4 2" xfId="8013"/>
    <cellStyle name="Normal 10 6 5 5" xfId="6322"/>
    <cellStyle name="Normal 10 6 6" xfId="1245"/>
    <cellStyle name="Normal 10 6 6 2" xfId="4643"/>
    <cellStyle name="Normal 10 6 6 2 2" xfId="9820"/>
    <cellStyle name="Normal 10 6 6 3" xfId="2945"/>
    <cellStyle name="Normal 10 6 6 3 2" xfId="8127"/>
    <cellStyle name="Normal 10 6 6 4" xfId="6436"/>
    <cellStyle name="Normal 10 6 7" xfId="3811"/>
    <cellStyle name="Normal 10 6 7 2" xfId="8988"/>
    <cellStyle name="Normal 10 6 8" xfId="2101"/>
    <cellStyle name="Normal 10 6 8 2" xfId="7283"/>
    <cellStyle name="Normal 10 6 9" xfId="5604"/>
    <cellStyle name="Normal 10 7" xfId="374"/>
    <cellStyle name="Normal 10 7 2" xfId="493"/>
    <cellStyle name="Normal 10 7 2 2" xfId="770"/>
    <cellStyle name="Normal 10 7 2 2 2" xfId="1617"/>
    <cellStyle name="Normal 10 7 2 2 2 2" xfId="5015"/>
    <cellStyle name="Normal 10 7 2 2 2 2 2" xfId="10192"/>
    <cellStyle name="Normal 10 7 2 2 2 3" xfId="3317"/>
    <cellStyle name="Normal 10 7 2 2 2 3 2" xfId="8499"/>
    <cellStyle name="Normal 10 7 2 2 2 4" xfId="6808"/>
    <cellStyle name="Normal 10 7 2 2 3" xfId="4171"/>
    <cellStyle name="Normal 10 7 2 2 3 2" xfId="9348"/>
    <cellStyle name="Normal 10 7 2 2 4" xfId="2473"/>
    <cellStyle name="Normal 10 7 2 2 4 2" xfId="7655"/>
    <cellStyle name="Normal 10 7 2 2 5" xfId="5964"/>
    <cellStyle name="Normal 10 7 2 3" xfId="1379"/>
    <cellStyle name="Normal 10 7 2 3 2" xfId="4777"/>
    <cellStyle name="Normal 10 7 2 3 2 2" xfId="9954"/>
    <cellStyle name="Normal 10 7 2 3 3" xfId="3079"/>
    <cellStyle name="Normal 10 7 2 3 3 2" xfId="8261"/>
    <cellStyle name="Normal 10 7 2 3 4" xfId="6570"/>
    <cellStyle name="Normal 10 7 2 4" xfId="3945"/>
    <cellStyle name="Normal 10 7 2 4 2" xfId="9122"/>
    <cellStyle name="Normal 10 7 2 5" xfId="2235"/>
    <cellStyle name="Normal 10 7 2 5 2" xfId="7417"/>
    <cellStyle name="Normal 10 7 2 6" xfId="5738"/>
    <cellStyle name="Normal 10 7 3" xfId="895"/>
    <cellStyle name="Normal 10 7 3 2" xfId="1039"/>
    <cellStyle name="Normal 10 7 3 2 2" xfId="1883"/>
    <cellStyle name="Normal 10 7 3 2 2 2" xfId="5281"/>
    <cellStyle name="Normal 10 7 3 2 2 2 2" xfId="10458"/>
    <cellStyle name="Normal 10 7 3 2 2 3" xfId="3583"/>
    <cellStyle name="Normal 10 7 3 2 2 3 2" xfId="8765"/>
    <cellStyle name="Normal 10 7 3 2 2 4" xfId="7074"/>
    <cellStyle name="Normal 10 7 3 2 3" xfId="4437"/>
    <cellStyle name="Normal 10 7 3 2 3 2" xfId="9614"/>
    <cellStyle name="Normal 10 7 3 2 4" xfId="2739"/>
    <cellStyle name="Normal 10 7 3 2 4 2" xfId="7921"/>
    <cellStyle name="Normal 10 7 3 2 5" xfId="6230"/>
    <cellStyle name="Normal 10 7 3 3" xfId="1742"/>
    <cellStyle name="Normal 10 7 3 3 2" xfId="5140"/>
    <cellStyle name="Normal 10 7 3 3 2 2" xfId="10317"/>
    <cellStyle name="Normal 10 7 3 3 3" xfId="3442"/>
    <cellStyle name="Normal 10 7 3 3 3 2" xfId="8624"/>
    <cellStyle name="Normal 10 7 3 3 4" xfId="6933"/>
    <cellStyle name="Normal 10 7 3 4" xfId="4296"/>
    <cellStyle name="Normal 10 7 3 4 2" xfId="9473"/>
    <cellStyle name="Normal 10 7 3 5" xfId="2598"/>
    <cellStyle name="Normal 10 7 3 5 2" xfId="7780"/>
    <cellStyle name="Normal 10 7 3 6" xfId="6089"/>
    <cellStyle name="Normal 10 7 4" xfId="648"/>
    <cellStyle name="Normal 10 7 4 2" xfId="1503"/>
    <cellStyle name="Normal 10 7 4 2 2" xfId="4901"/>
    <cellStyle name="Normal 10 7 4 2 2 2" xfId="10078"/>
    <cellStyle name="Normal 10 7 4 2 3" xfId="3203"/>
    <cellStyle name="Normal 10 7 4 2 3 2" xfId="8385"/>
    <cellStyle name="Normal 10 7 4 2 4" xfId="6694"/>
    <cellStyle name="Normal 10 7 4 3" xfId="4057"/>
    <cellStyle name="Normal 10 7 4 3 2" xfId="9234"/>
    <cellStyle name="Normal 10 7 4 4" xfId="2359"/>
    <cellStyle name="Normal 10 7 4 4 2" xfId="7541"/>
    <cellStyle name="Normal 10 7 4 5" xfId="5850"/>
    <cellStyle name="Normal 10 7 5" xfId="1153"/>
    <cellStyle name="Normal 10 7 5 2" xfId="1997"/>
    <cellStyle name="Normal 10 7 5 2 2" xfId="5395"/>
    <cellStyle name="Normal 10 7 5 2 2 2" xfId="10572"/>
    <cellStyle name="Normal 10 7 5 2 3" xfId="3697"/>
    <cellStyle name="Normal 10 7 5 2 3 2" xfId="8879"/>
    <cellStyle name="Normal 10 7 5 2 4" xfId="7188"/>
    <cellStyle name="Normal 10 7 5 3" xfId="4551"/>
    <cellStyle name="Normal 10 7 5 3 2" xfId="9728"/>
    <cellStyle name="Normal 10 7 5 4" xfId="2853"/>
    <cellStyle name="Normal 10 7 5 4 2" xfId="8035"/>
    <cellStyle name="Normal 10 7 5 5" xfId="6344"/>
    <cellStyle name="Normal 10 7 6" xfId="1267"/>
    <cellStyle name="Normal 10 7 6 2" xfId="4665"/>
    <cellStyle name="Normal 10 7 6 2 2" xfId="9842"/>
    <cellStyle name="Normal 10 7 6 3" xfId="2967"/>
    <cellStyle name="Normal 10 7 6 3 2" xfId="8149"/>
    <cellStyle name="Normal 10 7 6 4" xfId="6458"/>
    <cellStyle name="Normal 10 7 7" xfId="3833"/>
    <cellStyle name="Normal 10 7 7 2" xfId="9010"/>
    <cellStyle name="Normal 10 7 8" xfId="2123"/>
    <cellStyle name="Normal 10 7 8 2" xfId="7305"/>
    <cellStyle name="Normal 10 7 9" xfId="5626"/>
    <cellStyle name="Normal 10 8" xfId="403"/>
    <cellStyle name="Normal 10 8 2" xfId="677"/>
    <cellStyle name="Normal 10 8 2 2" xfId="1527"/>
    <cellStyle name="Normal 10 8 2 2 2" xfId="4925"/>
    <cellStyle name="Normal 10 8 2 2 2 2" xfId="10102"/>
    <cellStyle name="Normal 10 8 2 2 3" xfId="3227"/>
    <cellStyle name="Normal 10 8 2 2 3 2" xfId="8409"/>
    <cellStyle name="Normal 10 8 2 2 4" xfId="6718"/>
    <cellStyle name="Normal 10 8 2 3" xfId="4081"/>
    <cellStyle name="Normal 10 8 2 3 2" xfId="9258"/>
    <cellStyle name="Normal 10 8 2 4" xfId="2383"/>
    <cellStyle name="Normal 10 8 2 4 2" xfId="7565"/>
    <cellStyle name="Normal 10 8 2 5" xfId="5874"/>
    <cellStyle name="Normal 10 8 3" xfId="1289"/>
    <cellStyle name="Normal 10 8 3 2" xfId="4687"/>
    <cellStyle name="Normal 10 8 3 2 2" xfId="9864"/>
    <cellStyle name="Normal 10 8 3 3" xfId="2989"/>
    <cellStyle name="Normal 10 8 3 3 2" xfId="8171"/>
    <cellStyle name="Normal 10 8 3 4" xfId="6480"/>
    <cellStyle name="Normal 10 8 4" xfId="3855"/>
    <cellStyle name="Normal 10 8 4 2" xfId="9032"/>
    <cellStyle name="Normal 10 8 5" xfId="2145"/>
    <cellStyle name="Normal 10 8 5 2" xfId="7327"/>
    <cellStyle name="Normal 10 8 6" xfId="5648"/>
    <cellStyle name="Normal 10 9" xfId="805"/>
    <cellStyle name="Normal 10 9 2" xfId="949"/>
    <cellStyle name="Normal 10 9 2 2" xfId="1793"/>
    <cellStyle name="Normal 10 9 2 2 2" xfId="5191"/>
    <cellStyle name="Normal 10 9 2 2 2 2" xfId="10368"/>
    <cellStyle name="Normal 10 9 2 2 3" xfId="3493"/>
    <cellStyle name="Normal 10 9 2 2 3 2" xfId="8675"/>
    <cellStyle name="Normal 10 9 2 2 4" xfId="6984"/>
    <cellStyle name="Normal 10 9 2 3" xfId="4347"/>
    <cellStyle name="Normal 10 9 2 3 2" xfId="9524"/>
    <cellStyle name="Normal 10 9 2 4" xfId="2649"/>
    <cellStyle name="Normal 10 9 2 4 2" xfId="7831"/>
    <cellStyle name="Normal 10 9 2 5" xfId="6140"/>
    <cellStyle name="Normal 10 9 3" xfId="1652"/>
    <cellStyle name="Normal 10 9 3 2" xfId="5050"/>
    <cellStyle name="Normal 10 9 3 2 2" xfId="10227"/>
    <cellStyle name="Normal 10 9 3 3" xfId="3352"/>
    <cellStyle name="Normal 10 9 3 3 2" xfId="8534"/>
    <cellStyle name="Normal 10 9 3 4" xfId="6843"/>
    <cellStyle name="Normal 10 9 4" xfId="4206"/>
    <cellStyle name="Normal 10 9 4 2" xfId="9383"/>
    <cellStyle name="Normal 10 9 5" xfId="2508"/>
    <cellStyle name="Normal 10 9 5 2" xfId="7690"/>
    <cellStyle name="Normal 10 9 6" xfId="5999"/>
    <cellStyle name="Normal 11" xfId="157"/>
    <cellStyle name="Normal 11 2" xfId="255"/>
    <cellStyle name="Normal 113" xfId="10742"/>
    <cellStyle name="Normal 116" xfId="10666"/>
    <cellStyle name="Normal 118" xfId="10806"/>
    <cellStyle name="Normal 119" xfId="10718"/>
    <cellStyle name="Normal 12" xfId="158"/>
    <cellStyle name="Normal 12 2" xfId="256"/>
    <cellStyle name="Normal 124" xfId="10707"/>
    <cellStyle name="Normal 125" xfId="10766"/>
    <cellStyle name="Normal 13" xfId="159"/>
    <cellStyle name="Normal 13 2" xfId="257"/>
    <cellStyle name="Normal 131" xfId="10692"/>
    <cellStyle name="Normal 132" xfId="10681"/>
    <cellStyle name="Normal 133" xfId="10792"/>
    <cellStyle name="Normal 14" xfId="160"/>
    <cellStyle name="Normal 14 2" xfId="258"/>
    <cellStyle name="Normal 15" xfId="161"/>
    <cellStyle name="Normal 15 2" xfId="259"/>
    <cellStyle name="Normal 16" xfId="162"/>
    <cellStyle name="Normal 16 2" xfId="260"/>
    <cellStyle name="Normal 17" xfId="163"/>
    <cellStyle name="Normal 18" xfId="164"/>
    <cellStyle name="Normal 19" xfId="165"/>
    <cellStyle name="Normal 2" xfId="59"/>
    <cellStyle name="Normal 2 10" xfId="139"/>
    <cellStyle name="Normal 2 10 2" xfId="261"/>
    <cellStyle name="Normal 2 11" xfId="147"/>
    <cellStyle name="Normal 2 12" xfId="5483"/>
    <cellStyle name="Normal 2 2" xfId="68"/>
    <cellStyle name="Normal 2 2 10" xfId="302"/>
    <cellStyle name="Normal 2 2 2" xfId="262"/>
    <cellStyle name="Normal 2 2 2 2" xfId="10811"/>
    <cellStyle name="Normal 2 2 2 3" xfId="10810"/>
    <cellStyle name="Normal 2 2 2 4" xfId="5506"/>
    <cellStyle name="Normal 2 2 2 5" xfId="10656"/>
    <cellStyle name="Normal 2 2 3" xfId="5510"/>
    <cellStyle name="Normal 2 2 3 10" xfId="10715"/>
    <cellStyle name="Normal 2 2 3 11" xfId="10735"/>
    <cellStyle name="Normal 2 2 3 12" xfId="10684"/>
    <cellStyle name="Normal 2 2 3 13" xfId="10780"/>
    <cellStyle name="Normal 2 2 3 14" xfId="10805"/>
    <cellStyle name="Normal 2 2 3 15" xfId="10680"/>
    <cellStyle name="Normal 2 2 3 16" xfId="10777"/>
    <cellStyle name="Normal 2 2 3 17" xfId="10699"/>
    <cellStyle name="Normal 2 2 3 18" xfId="10798"/>
    <cellStyle name="Normal 2 2 3 19" xfId="10691"/>
    <cellStyle name="Normal 2 2 3 2" xfId="10789"/>
    <cellStyle name="Normal 2 2 3 20" xfId="10765"/>
    <cellStyle name="Normal 2 2 3 21" xfId="10723"/>
    <cellStyle name="Normal 2 2 3 22" xfId="10752"/>
    <cellStyle name="Normal 2 2 3 23" xfId="10703"/>
    <cellStyle name="Normal 2 2 3 24" xfId="10673"/>
    <cellStyle name="Normal 2 2 3 25" xfId="10762"/>
    <cellStyle name="Normal 2 2 3 26" xfId="10788"/>
    <cellStyle name="Normal 2 2 3 27" xfId="10721"/>
    <cellStyle name="Normal 2 2 3 28" xfId="10745"/>
    <cellStyle name="Normal 2 2 3 29" xfId="10754"/>
    <cellStyle name="Normal 2 2 3 3" xfId="10696"/>
    <cellStyle name="Normal 2 2 3 30" xfId="10734"/>
    <cellStyle name="Normal 2 2 3 31" xfId="10730"/>
    <cellStyle name="Normal 2 2 3 32" xfId="10683"/>
    <cellStyle name="Normal 2 2 3 33" xfId="10779"/>
    <cellStyle name="Normal 2 2 3 34" xfId="10783"/>
    <cellStyle name="Normal 2 2 3 35" xfId="10804"/>
    <cellStyle name="Normal 2 2 3 36" xfId="10698"/>
    <cellStyle name="Normal 2 2 3 37" xfId="10747"/>
    <cellStyle name="Normal 2 2 3 38" xfId="10772"/>
    <cellStyle name="Normal 2 2 3 39" xfId="10740"/>
    <cellStyle name="Normal 2 2 3 4" xfId="10763"/>
    <cellStyle name="Normal 2 2 3 40" xfId="10679"/>
    <cellStyle name="Normal 2 2 3 41" xfId="10690"/>
    <cellStyle name="Normal 2 2 3 42" xfId="10726"/>
    <cellStyle name="Normal 2 2 3 43" xfId="10751"/>
    <cellStyle name="Normal 2 2 3 44" xfId="10702"/>
    <cellStyle name="Normal 2 2 3 45" xfId="10672"/>
    <cellStyle name="Normal 2 2 3 46" xfId="10761"/>
    <cellStyle name="Normal 2 2 3 47" xfId="10787"/>
    <cellStyle name="Normal 2 2 3 48" xfId="10720"/>
    <cellStyle name="Normal 2 2 3 49" xfId="10744"/>
    <cellStyle name="Normal 2 2 3 5" xfId="10758"/>
    <cellStyle name="Normal 2 2 3 50" xfId="10694"/>
    <cellStyle name="Normal 2 2 3 51" xfId="10661"/>
    <cellStyle name="Normal 2 2 3 6" xfId="10659"/>
    <cellStyle name="Normal 2 2 3 7" xfId="10663"/>
    <cellStyle name="Normal 2 2 3 8" xfId="10796"/>
    <cellStyle name="Normal 2 2 3 9" xfId="10746"/>
    <cellStyle name="Normal 2 2 4" xfId="10689"/>
    <cellStyle name="Normal 2 3" xfId="140"/>
    <cellStyle name="Normal 2 3 2" xfId="263"/>
    <cellStyle name="Normal 2 3 3" xfId="2029"/>
    <cellStyle name="Normal 2 3 3 2" xfId="5508"/>
    <cellStyle name="Normal 2 3 4" xfId="3739"/>
    <cellStyle name="Normal 2 3 5" xfId="10728"/>
    <cellStyle name="Normal 2 3 6" xfId="10704"/>
    <cellStyle name="Normal 2 3 7" xfId="10674"/>
    <cellStyle name="Normal 2 3 8" xfId="10808"/>
    <cellStyle name="Normal 2 4" xfId="141"/>
    <cellStyle name="Normal 2 4 2" xfId="264"/>
    <cellStyle name="Normal 2 5" xfId="142"/>
    <cellStyle name="Normal 2 5 2" xfId="265"/>
    <cellStyle name="Normal 2 6" xfId="143"/>
    <cellStyle name="Normal 2 6 2" xfId="266"/>
    <cellStyle name="Normal 2 7" xfId="144"/>
    <cellStyle name="Normal 2 7 2" xfId="267"/>
    <cellStyle name="Normal 2 8" xfId="145"/>
    <cellStyle name="Normal 2 8 2" xfId="268"/>
    <cellStyle name="Normal 2 9" xfId="146"/>
    <cellStyle name="Normal 2 9 2" xfId="269"/>
    <cellStyle name="Normal 20" xfId="166"/>
    <cellStyle name="Normal 20 10" xfId="557"/>
    <cellStyle name="Normal 20 10 2" xfId="1414"/>
    <cellStyle name="Normal 20 10 2 2" xfId="4812"/>
    <cellStyle name="Normal 20 10 2 2 2" xfId="9989"/>
    <cellStyle name="Normal 20 10 2 3" xfId="3114"/>
    <cellStyle name="Normal 20 10 2 3 2" xfId="8296"/>
    <cellStyle name="Normal 20 10 2 4" xfId="6605"/>
    <cellStyle name="Normal 20 10 3" xfId="3968"/>
    <cellStyle name="Normal 20 10 3 2" xfId="9145"/>
    <cellStyle name="Normal 20 10 4" xfId="2270"/>
    <cellStyle name="Normal 20 10 4 2" xfId="7452"/>
    <cellStyle name="Normal 20 10 5" xfId="5761"/>
    <cellStyle name="Normal 20 11" xfId="1064"/>
    <cellStyle name="Normal 20 11 2" xfId="1908"/>
    <cellStyle name="Normal 20 11 2 2" xfId="5306"/>
    <cellStyle name="Normal 20 11 2 2 2" xfId="10483"/>
    <cellStyle name="Normal 20 11 2 3" xfId="3608"/>
    <cellStyle name="Normal 20 11 2 3 2" xfId="8790"/>
    <cellStyle name="Normal 20 11 2 4" xfId="7099"/>
    <cellStyle name="Normal 20 11 3" xfId="4462"/>
    <cellStyle name="Normal 20 11 3 2" xfId="9639"/>
    <cellStyle name="Normal 20 11 4" xfId="2764"/>
    <cellStyle name="Normal 20 11 4 2" xfId="7946"/>
    <cellStyle name="Normal 20 11 5" xfId="6255"/>
    <cellStyle name="Normal 20 12" xfId="1178"/>
    <cellStyle name="Normal 20 12 2" xfId="4576"/>
    <cellStyle name="Normal 20 12 2 2" xfId="9753"/>
    <cellStyle name="Normal 20 12 3" xfId="2878"/>
    <cellStyle name="Normal 20 12 3 2" xfId="8060"/>
    <cellStyle name="Normal 20 12 4" xfId="6369"/>
    <cellStyle name="Normal 20 13" xfId="3743"/>
    <cellStyle name="Normal 20 13 2" xfId="8921"/>
    <cellStyle name="Normal 20 14" xfId="2034"/>
    <cellStyle name="Normal 20 14 2" xfId="7216"/>
    <cellStyle name="Normal 20 15" xfId="239"/>
    <cellStyle name="Normal 20 15 2" xfId="10603"/>
    <cellStyle name="Normal 20 16" xfId="5433"/>
    <cellStyle name="Normal 20 2" xfId="228"/>
    <cellStyle name="Normal 20 2 10" xfId="1070"/>
    <cellStyle name="Normal 20 2 10 2" xfId="1914"/>
    <cellStyle name="Normal 20 2 10 2 2" xfId="5312"/>
    <cellStyle name="Normal 20 2 10 2 2 2" xfId="10489"/>
    <cellStyle name="Normal 20 2 10 2 3" xfId="3614"/>
    <cellStyle name="Normal 20 2 10 2 3 2" xfId="8796"/>
    <cellStyle name="Normal 20 2 10 2 4" xfId="7105"/>
    <cellStyle name="Normal 20 2 10 3" xfId="4468"/>
    <cellStyle name="Normal 20 2 10 3 2" xfId="9645"/>
    <cellStyle name="Normal 20 2 10 4" xfId="2770"/>
    <cellStyle name="Normal 20 2 10 4 2" xfId="7952"/>
    <cellStyle name="Normal 20 2 10 5" xfId="6261"/>
    <cellStyle name="Normal 20 2 11" xfId="1184"/>
    <cellStyle name="Normal 20 2 11 2" xfId="4582"/>
    <cellStyle name="Normal 20 2 11 2 2" xfId="9759"/>
    <cellStyle name="Normal 20 2 11 3" xfId="2884"/>
    <cellStyle name="Normal 20 2 11 3 2" xfId="8066"/>
    <cellStyle name="Normal 20 2 11 4" xfId="6375"/>
    <cellStyle name="Normal 20 2 12" xfId="3749"/>
    <cellStyle name="Normal 20 2 12 2" xfId="8927"/>
    <cellStyle name="Normal 20 2 13" xfId="2040"/>
    <cellStyle name="Normal 20 2 13 2" xfId="7222"/>
    <cellStyle name="Normal 20 2 14" xfId="278"/>
    <cellStyle name="Normal 20 2 14 2" xfId="10607"/>
    <cellStyle name="Normal 20 2 15" xfId="5525"/>
    <cellStyle name="Normal 20 2 2" xfId="296"/>
    <cellStyle name="Normal 20 2 2 10" xfId="1195"/>
    <cellStyle name="Normal 20 2 2 10 2" xfId="4593"/>
    <cellStyle name="Normal 20 2 2 10 2 2" xfId="9770"/>
    <cellStyle name="Normal 20 2 2 10 3" xfId="2895"/>
    <cellStyle name="Normal 20 2 2 10 3 2" xfId="8077"/>
    <cellStyle name="Normal 20 2 2 10 4" xfId="6386"/>
    <cellStyle name="Normal 20 2 2 11" xfId="3761"/>
    <cellStyle name="Normal 20 2 2 11 2" xfId="8938"/>
    <cellStyle name="Normal 20 2 2 12" xfId="2051"/>
    <cellStyle name="Normal 20 2 2 12 2" xfId="7233"/>
    <cellStyle name="Normal 20 2 2 13" xfId="5554"/>
    <cellStyle name="Normal 20 2 2 2" xfId="325"/>
    <cellStyle name="Normal 20 2 2 2 2" xfId="445"/>
    <cellStyle name="Normal 20 2 2 2 2 2" xfId="722"/>
    <cellStyle name="Normal 20 2 2 2 2 2 2" xfId="1569"/>
    <cellStyle name="Normal 20 2 2 2 2 2 2 2" xfId="4967"/>
    <cellStyle name="Normal 20 2 2 2 2 2 2 2 2" xfId="10144"/>
    <cellStyle name="Normal 20 2 2 2 2 2 2 3" xfId="3269"/>
    <cellStyle name="Normal 20 2 2 2 2 2 2 3 2" xfId="8451"/>
    <cellStyle name="Normal 20 2 2 2 2 2 2 4" xfId="6760"/>
    <cellStyle name="Normal 20 2 2 2 2 2 3" xfId="4123"/>
    <cellStyle name="Normal 20 2 2 2 2 2 3 2" xfId="9300"/>
    <cellStyle name="Normal 20 2 2 2 2 2 4" xfId="2425"/>
    <cellStyle name="Normal 20 2 2 2 2 2 4 2" xfId="7607"/>
    <cellStyle name="Normal 20 2 2 2 2 2 5" xfId="5916"/>
    <cellStyle name="Normal 20 2 2 2 2 3" xfId="1331"/>
    <cellStyle name="Normal 20 2 2 2 2 3 2" xfId="4729"/>
    <cellStyle name="Normal 20 2 2 2 2 3 2 2" xfId="9906"/>
    <cellStyle name="Normal 20 2 2 2 2 3 3" xfId="3031"/>
    <cellStyle name="Normal 20 2 2 2 2 3 3 2" xfId="8213"/>
    <cellStyle name="Normal 20 2 2 2 2 3 4" xfId="6522"/>
    <cellStyle name="Normal 20 2 2 2 2 4" xfId="3897"/>
    <cellStyle name="Normal 20 2 2 2 2 4 2" xfId="9074"/>
    <cellStyle name="Normal 20 2 2 2 2 5" xfId="2187"/>
    <cellStyle name="Normal 20 2 2 2 2 5 2" xfId="7369"/>
    <cellStyle name="Normal 20 2 2 2 2 6" xfId="5690"/>
    <cellStyle name="Normal 20 2 2 2 3" xfId="847"/>
    <cellStyle name="Normal 20 2 2 2 3 2" xfId="991"/>
    <cellStyle name="Normal 20 2 2 2 3 2 2" xfId="1835"/>
    <cellStyle name="Normal 20 2 2 2 3 2 2 2" xfId="5233"/>
    <cellStyle name="Normal 20 2 2 2 3 2 2 2 2" xfId="10410"/>
    <cellStyle name="Normal 20 2 2 2 3 2 2 3" xfId="3535"/>
    <cellStyle name="Normal 20 2 2 2 3 2 2 3 2" xfId="8717"/>
    <cellStyle name="Normal 20 2 2 2 3 2 2 4" xfId="7026"/>
    <cellStyle name="Normal 20 2 2 2 3 2 3" xfId="4389"/>
    <cellStyle name="Normal 20 2 2 2 3 2 3 2" xfId="9566"/>
    <cellStyle name="Normal 20 2 2 2 3 2 4" xfId="2691"/>
    <cellStyle name="Normal 20 2 2 2 3 2 4 2" xfId="7873"/>
    <cellStyle name="Normal 20 2 2 2 3 2 5" xfId="6182"/>
    <cellStyle name="Normal 20 2 2 2 3 3" xfId="1694"/>
    <cellStyle name="Normal 20 2 2 2 3 3 2" xfId="5092"/>
    <cellStyle name="Normal 20 2 2 2 3 3 2 2" xfId="10269"/>
    <cellStyle name="Normal 20 2 2 2 3 3 3" xfId="3394"/>
    <cellStyle name="Normal 20 2 2 2 3 3 3 2" xfId="8576"/>
    <cellStyle name="Normal 20 2 2 2 3 3 4" xfId="6885"/>
    <cellStyle name="Normal 20 2 2 2 3 4" xfId="4248"/>
    <cellStyle name="Normal 20 2 2 2 3 4 2" xfId="9425"/>
    <cellStyle name="Normal 20 2 2 2 3 5" xfId="2550"/>
    <cellStyle name="Normal 20 2 2 2 3 5 2" xfId="7732"/>
    <cellStyle name="Normal 20 2 2 2 3 6" xfId="6041"/>
    <cellStyle name="Normal 20 2 2 2 4" xfId="600"/>
    <cellStyle name="Normal 20 2 2 2 4 2" xfId="1455"/>
    <cellStyle name="Normal 20 2 2 2 4 2 2" xfId="4853"/>
    <cellStyle name="Normal 20 2 2 2 4 2 2 2" xfId="10030"/>
    <cellStyle name="Normal 20 2 2 2 4 2 3" xfId="3155"/>
    <cellStyle name="Normal 20 2 2 2 4 2 3 2" xfId="8337"/>
    <cellStyle name="Normal 20 2 2 2 4 2 4" xfId="6646"/>
    <cellStyle name="Normal 20 2 2 2 4 3" xfId="4009"/>
    <cellStyle name="Normal 20 2 2 2 4 3 2" xfId="9186"/>
    <cellStyle name="Normal 20 2 2 2 4 4" xfId="2311"/>
    <cellStyle name="Normal 20 2 2 2 4 4 2" xfId="7493"/>
    <cellStyle name="Normal 20 2 2 2 4 5" xfId="5802"/>
    <cellStyle name="Normal 20 2 2 2 5" xfId="1105"/>
    <cellStyle name="Normal 20 2 2 2 5 2" xfId="1949"/>
    <cellStyle name="Normal 20 2 2 2 5 2 2" xfId="5347"/>
    <cellStyle name="Normal 20 2 2 2 5 2 2 2" xfId="10524"/>
    <cellStyle name="Normal 20 2 2 2 5 2 3" xfId="3649"/>
    <cellStyle name="Normal 20 2 2 2 5 2 3 2" xfId="8831"/>
    <cellStyle name="Normal 20 2 2 2 5 2 4" xfId="7140"/>
    <cellStyle name="Normal 20 2 2 2 5 3" xfId="4503"/>
    <cellStyle name="Normal 20 2 2 2 5 3 2" xfId="9680"/>
    <cellStyle name="Normal 20 2 2 2 5 4" xfId="2805"/>
    <cellStyle name="Normal 20 2 2 2 5 4 2" xfId="7987"/>
    <cellStyle name="Normal 20 2 2 2 5 5" xfId="6296"/>
    <cellStyle name="Normal 20 2 2 2 6" xfId="1219"/>
    <cellStyle name="Normal 20 2 2 2 6 2" xfId="4617"/>
    <cellStyle name="Normal 20 2 2 2 6 2 2" xfId="9794"/>
    <cellStyle name="Normal 20 2 2 2 6 3" xfId="2919"/>
    <cellStyle name="Normal 20 2 2 2 6 3 2" xfId="8101"/>
    <cellStyle name="Normal 20 2 2 2 6 4" xfId="6410"/>
    <cellStyle name="Normal 20 2 2 2 7" xfId="3785"/>
    <cellStyle name="Normal 20 2 2 2 7 2" xfId="8962"/>
    <cellStyle name="Normal 20 2 2 2 8" xfId="2075"/>
    <cellStyle name="Normal 20 2 2 2 8 2" xfId="7257"/>
    <cellStyle name="Normal 20 2 2 2 9" xfId="5578"/>
    <cellStyle name="Normal 20 2 2 3" xfId="348"/>
    <cellStyle name="Normal 20 2 2 3 2" xfId="467"/>
    <cellStyle name="Normal 20 2 2 3 2 2" xfId="744"/>
    <cellStyle name="Normal 20 2 2 3 2 2 2" xfId="1591"/>
    <cellStyle name="Normal 20 2 2 3 2 2 2 2" xfId="4989"/>
    <cellStyle name="Normal 20 2 2 3 2 2 2 2 2" xfId="10166"/>
    <cellStyle name="Normal 20 2 2 3 2 2 2 3" xfId="3291"/>
    <cellStyle name="Normal 20 2 2 3 2 2 2 3 2" xfId="8473"/>
    <cellStyle name="Normal 20 2 2 3 2 2 2 4" xfId="6782"/>
    <cellStyle name="Normal 20 2 2 3 2 2 3" xfId="4145"/>
    <cellStyle name="Normal 20 2 2 3 2 2 3 2" xfId="9322"/>
    <cellStyle name="Normal 20 2 2 3 2 2 4" xfId="2447"/>
    <cellStyle name="Normal 20 2 2 3 2 2 4 2" xfId="7629"/>
    <cellStyle name="Normal 20 2 2 3 2 2 5" xfId="5938"/>
    <cellStyle name="Normal 20 2 2 3 2 3" xfId="1353"/>
    <cellStyle name="Normal 20 2 2 3 2 3 2" xfId="4751"/>
    <cellStyle name="Normal 20 2 2 3 2 3 2 2" xfId="9928"/>
    <cellStyle name="Normal 20 2 2 3 2 3 3" xfId="3053"/>
    <cellStyle name="Normal 20 2 2 3 2 3 3 2" xfId="8235"/>
    <cellStyle name="Normal 20 2 2 3 2 3 4" xfId="6544"/>
    <cellStyle name="Normal 20 2 2 3 2 4" xfId="3919"/>
    <cellStyle name="Normal 20 2 2 3 2 4 2" xfId="9096"/>
    <cellStyle name="Normal 20 2 2 3 2 5" xfId="2209"/>
    <cellStyle name="Normal 20 2 2 3 2 5 2" xfId="7391"/>
    <cellStyle name="Normal 20 2 2 3 2 6" xfId="5712"/>
    <cellStyle name="Normal 20 2 2 3 3" xfId="869"/>
    <cellStyle name="Normal 20 2 2 3 3 2" xfId="1013"/>
    <cellStyle name="Normal 20 2 2 3 3 2 2" xfId="1857"/>
    <cellStyle name="Normal 20 2 2 3 3 2 2 2" xfId="5255"/>
    <cellStyle name="Normal 20 2 2 3 3 2 2 2 2" xfId="10432"/>
    <cellStyle name="Normal 20 2 2 3 3 2 2 3" xfId="3557"/>
    <cellStyle name="Normal 20 2 2 3 3 2 2 3 2" xfId="8739"/>
    <cellStyle name="Normal 20 2 2 3 3 2 2 4" xfId="7048"/>
    <cellStyle name="Normal 20 2 2 3 3 2 3" xfId="4411"/>
    <cellStyle name="Normal 20 2 2 3 3 2 3 2" xfId="9588"/>
    <cellStyle name="Normal 20 2 2 3 3 2 4" xfId="2713"/>
    <cellStyle name="Normal 20 2 2 3 3 2 4 2" xfId="7895"/>
    <cellStyle name="Normal 20 2 2 3 3 2 5" xfId="6204"/>
    <cellStyle name="Normal 20 2 2 3 3 3" xfId="1716"/>
    <cellStyle name="Normal 20 2 2 3 3 3 2" xfId="5114"/>
    <cellStyle name="Normal 20 2 2 3 3 3 2 2" xfId="10291"/>
    <cellStyle name="Normal 20 2 2 3 3 3 3" xfId="3416"/>
    <cellStyle name="Normal 20 2 2 3 3 3 3 2" xfId="8598"/>
    <cellStyle name="Normal 20 2 2 3 3 3 4" xfId="6907"/>
    <cellStyle name="Normal 20 2 2 3 3 4" xfId="4270"/>
    <cellStyle name="Normal 20 2 2 3 3 4 2" xfId="9447"/>
    <cellStyle name="Normal 20 2 2 3 3 5" xfId="2572"/>
    <cellStyle name="Normal 20 2 2 3 3 5 2" xfId="7754"/>
    <cellStyle name="Normal 20 2 2 3 3 6" xfId="6063"/>
    <cellStyle name="Normal 20 2 2 3 4" xfId="622"/>
    <cellStyle name="Normal 20 2 2 3 4 2" xfId="1477"/>
    <cellStyle name="Normal 20 2 2 3 4 2 2" xfId="4875"/>
    <cellStyle name="Normal 20 2 2 3 4 2 2 2" xfId="10052"/>
    <cellStyle name="Normal 20 2 2 3 4 2 3" xfId="3177"/>
    <cellStyle name="Normal 20 2 2 3 4 2 3 2" xfId="8359"/>
    <cellStyle name="Normal 20 2 2 3 4 2 4" xfId="6668"/>
    <cellStyle name="Normal 20 2 2 3 4 3" xfId="4031"/>
    <cellStyle name="Normal 20 2 2 3 4 3 2" xfId="9208"/>
    <cellStyle name="Normal 20 2 2 3 4 4" xfId="2333"/>
    <cellStyle name="Normal 20 2 2 3 4 4 2" xfId="7515"/>
    <cellStyle name="Normal 20 2 2 3 4 5" xfId="5824"/>
    <cellStyle name="Normal 20 2 2 3 5" xfId="1127"/>
    <cellStyle name="Normal 20 2 2 3 5 2" xfId="1971"/>
    <cellStyle name="Normal 20 2 2 3 5 2 2" xfId="5369"/>
    <cellStyle name="Normal 20 2 2 3 5 2 2 2" xfId="10546"/>
    <cellStyle name="Normal 20 2 2 3 5 2 3" xfId="3671"/>
    <cellStyle name="Normal 20 2 2 3 5 2 3 2" xfId="8853"/>
    <cellStyle name="Normal 20 2 2 3 5 2 4" xfId="7162"/>
    <cellStyle name="Normal 20 2 2 3 5 3" xfId="4525"/>
    <cellStyle name="Normal 20 2 2 3 5 3 2" xfId="9702"/>
    <cellStyle name="Normal 20 2 2 3 5 4" xfId="2827"/>
    <cellStyle name="Normal 20 2 2 3 5 4 2" xfId="8009"/>
    <cellStyle name="Normal 20 2 2 3 5 5" xfId="6318"/>
    <cellStyle name="Normal 20 2 2 3 6" xfId="1241"/>
    <cellStyle name="Normal 20 2 2 3 6 2" xfId="4639"/>
    <cellStyle name="Normal 20 2 2 3 6 2 2" xfId="9816"/>
    <cellStyle name="Normal 20 2 2 3 6 3" xfId="2941"/>
    <cellStyle name="Normal 20 2 2 3 6 3 2" xfId="8123"/>
    <cellStyle name="Normal 20 2 2 3 6 4" xfId="6432"/>
    <cellStyle name="Normal 20 2 2 3 7" xfId="3807"/>
    <cellStyle name="Normal 20 2 2 3 7 2" xfId="8984"/>
    <cellStyle name="Normal 20 2 2 3 8" xfId="2097"/>
    <cellStyle name="Normal 20 2 2 3 8 2" xfId="7279"/>
    <cellStyle name="Normal 20 2 2 3 9" xfId="5600"/>
    <cellStyle name="Normal 20 2 2 4" xfId="370"/>
    <cellStyle name="Normal 20 2 2 4 2" xfId="489"/>
    <cellStyle name="Normal 20 2 2 4 2 2" xfId="766"/>
    <cellStyle name="Normal 20 2 2 4 2 2 2" xfId="1613"/>
    <cellStyle name="Normal 20 2 2 4 2 2 2 2" xfId="5011"/>
    <cellStyle name="Normal 20 2 2 4 2 2 2 2 2" xfId="10188"/>
    <cellStyle name="Normal 20 2 2 4 2 2 2 3" xfId="3313"/>
    <cellStyle name="Normal 20 2 2 4 2 2 2 3 2" xfId="8495"/>
    <cellStyle name="Normal 20 2 2 4 2 2 2 4" xfId="6804"/>
    <cellStyle name="Normal 20 2 2 4 2 2 3" xfId="4167"/>
    <cellStyle name="Normal 20 2 2 4 2 2 3 2" xfId="9344"/>
    <cellStyle name="Normal 20 2 2 4 2 2 4" xfId="2469"/>
    <cellStyle name="Normal 20 2 2 4 2 2 4 2" xfId="7651"/>
    <cellStyle name="Normal 20 2 2 4 2 2 5" xfId="5960"/>
    <cellStyle name="Normal 20 2 2 4 2 3" xfId="1375"/>
    <cellStyle name="Normal 20 2 2 4 2 3 2" xfId="4773"/>
    <cellStyle name="Normal 20 2 2 4 2 3 2 2" xfId="9950"/>
    <cellStyle name="Normal 20 2 2 4 2 3 3" xfId="3075"/>
    <cellStyle name="Normal 20 2 2 4 2 3 3 2" xfId="8257"/>
    <cellStyle name="Normal 20 2 2 4 2 3 4" xfId="6566"/>
    <cellStyle name="Normal 20 2 2 4 2 4" xfId="3941"/>
    <cellStyle name="Normal 20 2 2 4 2 4 2" xfId="9118"/>
    <cellStyle name="Normal 20 2 2 4 2 5" xfId="2231"/>
    <cellStyle name="Normal 20 2 2 4 2 5 2" xfId="7413"/>
    <cellStyle name="Normal 20 2 2 4 2 6" xfId="5734"/>
    <cellStyle name="Normal 20 2 2 4 3" xfId="891"/>
    <cellStyle name="Normal 20 2 2 4 3 2" xfId="1035"/>
    <cellStyle name="Normal 20 2 2 4 3 2 2" xfId="1879"/>
    <cellStyle name="Normal 20 2 2 4 3 2 2 2" xfId="5277"/>
    <cellStyle name="Normal 20 2 2 4 3 2 2 2 2" xfId="10454"/>
    <cellStyle name="Normal 20 2 2 4 3 2 2 3" xfId="3579"/>
    <cellStyle name="Normal 20 2 2 4 3 2 2 3 2" xfId="8761"/>
    <cellStyle name="Normal 20 2 2 4 3 2 2 4" xfId="7070"/>
    <cellStyle name="Normal 20 2 2 4 3 2 3" xfId="4433"/>
    <cellStyle name="Normal 20 2 2 4 3 2 3 2" xfId="9610"/>
    <cellStyle name="Normal 20 2 2 4 3 2 4" xfId="2735"/>
    <cellStyle name="Normal 20 2 2 4 3 2 4 2" xfId="7917"/>
    <cellStyle name="Normal 20 2 2 4 3 2 5" xfId="6226"/>
    <cellStyle name="Normal 20 2 2 4 3 3" xfId="1738"/>
    <cellStyle name="Normal 20 2 2 4 3 3 2" xfId="5136"/>
    <cellStyle name="Normal 20 2 2 4 3 3 2 2" xfId="10313"/>
    <cellStyle name="Normal 20 2 2 4 3 3 3" xfId="3438"/>
    <cellStyle name="Normal 20 2 2 4 3 3 3 2" xfId="8620"/>
    <cellStyle name="Normal 20 2 2 4 3 3 4" xfId="6929"/>
    <cellStyle name="Normal 20 2 2 4 3 4" xfId="4292"/>
    <cellStyle name="Normal 20 2 2 4 3 4 2" xfId="9469"/>
    <cellStyle name="Normal 20 2 2 4 3 5" xfId="2594"/>
    <cellStyle name="Normal 20 2 2 4 3 5 2" xfId="7776"/>
    <cellStyle name="Normal 20 2 2 4 3 6" xfId="6085"/>
    <cellStyle name="Normal 20 2 2 4 4" xfId="644"/>
    <cellStyle name="Normal 20 2 2 4 4 2" xfId="1499"/>
    <cellStyle name="Normal 20 2 2 4 4 2 2" xfId="4897"/>
    <cellStyle name="Normal 20 2 2 4 4 2 2 2" xfId="10074"/>
    <cellStyle name="Normal 20 2 2 4 4 2 3" xfId="3199"/>
    <cellStyle name="Normal 20 2 2 4 4 2 3 2" xfId="8381"/>
    <cellStyle name="Normal 20 2 2 4 4 2 4" xfId="6690"/>
    <cellStyle name="Normal 20 2 2 4 4 3" xfId="4053"/>
    <cellStyle name="Normal 20 2 2 4 4 3 2" xfId="9230"/>
    <cellStyle name="Normal 20 2 2 4 4 4" xfId="2355"/>
    <cellStyle name="Normal 20 2 2 4 4 4 2" xfId="7537"/>
    <cellStyle name="Normal 20 2 2 4 4 5" xfId="5846"/>
    <cellStyle name="Normal 20 2 2 4 5" xfId="1149"/>
    <cellStyle name="Normal 20 2 2 4 5 2" xfId="1993"/>
    <cellStyle name="Normal 20 2 2 4 5 2 2" xfId="5391"/>
    <cellStyle name="Normal 20 2 2 4 5 2 2 2" xfId="10568"/>
    <cellStyle name="Normal 20 2 2 4 5 2 3" xfId="3693"/>
    <cellStyle name="Normal 20 2 2 4 5 2 3 2" xfId="8875"/>
    <cellStyle name="Normal 20 2 2 4 5 2 4" xfId="7184"/>
    <cellStyle name="Normal 20 2 2 4 5 3" xfId="4547"/>
    <cellStyle name="Normal 20 2 2 4 5 3 2" xfId="9724"/>
    <cellStyle name="Normal 20 2 2 4 5 4" xfId="2849"/>
    <cellStyle name="Normal 20 2 2 4 5 4 2" xfId="8031"/>
    <cellStyle name="Normal 20 2 2 4 5 5" xfId="6340"/>
    <cellStyle name="Normal 20 2 2 4 6" xfId="1263"/>
    <cellStyle name="Normal 20 2 2 4 6 2" xfId="4661"/>
    <cellStyle name="Normal 20 2 2 4 6 2 2" xfId="9838"/>
    <cellStyle name="Normal 20 2 2 4 6 3" xfId="2963"/>
    <cellStyle name="Normal 20 2 2 4 6 3 2" xfId="8145"/>
    <cellStyle name="Normal 20 2 2 4 6 4" xfId="6454"/>
    <cellStyle name="Normal 20 2 2 4 7" xfId="3829"/>
    <cellStyle name="Normal 20 2 2 4 7 2" xfId="9006"/>
    <cellStyle name="Normal 20 2 2 4 8" xfId="2119"/>
    <cellStyle name="Normal 20 2 2 4 8 2" xfId="7301"/>
    <cellStyle name="Normal 20 2 2 4 9" xfId="5622"/>
    <cellStyle name="Normal 20 2 2 5" xfId="399"/>
    <cellStyle name="Normal 20 2 2 5 2" xfId="511"/>
    <cellStyle name="Normal 20 2 2 5 2 2" xfId="788"/>
    <cellStyle name="Normal 20 2 2 5 2 2 2" xfId="1635"/>
    <cellStyle name="Normal 20 2 2 5 2 2 2 2" xfId="5033"/>
    <cellStyle name="Normal 20 2 2 5 2 2 2 2 2" xfId="10210"/>
    <cellStyle name="Normal 20 2 2 5 2 2 2 3" xfId="3335"/>
    <cellStyle name="Normal 20 2 2 5 2 2 2 3 2" xfId="8517"/>
    <cellStyle name="Normal 20 2 2 5 2 2 2 4" xfId="6826"/>
    <cellStyle name="Normal 20 2 2 5 2 2 3" xfId="4189"/>
    <cellStyle name="Normal 20 2 2 5 2 2 3 2" xfId="9366"/>
    <cellStyle name="Normal 20 2 2 5 2 2 4" xfId="2491"/>
    <cellStyle name="Normal 20 2 2 5 2 2 4 2" xfId="7673"/>
    <cellStyle name="Normal 20 2 2 5 2 2 5" xfId="5982"/>
    <cellStyle name="Normal 20 2 2 5 2 3" xfId="1397"/>
    <cellStyle name="Normal 20 2 2 5 2 3 2" xfId="4795"/>
    <cellStyle name="Normal 20 2 2 5 2 3 2 2" xfId="9972"/>
    <cellStyle name="Normal 20 2 2 5 2 3 3" xfId="3097"/>
    <cellStyle name="Normal 20 2 2 5 2 3 3 2" xfId="8279"/>
    <cellStyle name="Normal 20 2 2 5 2 3 4" xfId="6588"/>
    <cellStyle name="Normal 20 2 2 5 2 4" xfId="3963"/>
    <cellStyle name="Normal 20 2 2 5 2 4 2" xfId="9140"/>
    <cellStyle name="Normal 20 2 2 5 2 5" xfId="2253"/>
    <cellStyle name="Normal 20 2 2 5 2 5 2" xfId="7435"/>
    <cellStyle name="Normal 20 2 2 5 2 6" xfId="5756"/>
    <cellStyle name="Normal 20 2 2 5 3" xfId="913"/>
    <cellStyle name="Normal 20 2 2 5 3 2" xfId="1057"/>
    <cellStyle name="Normal 20 2 2 5 3 2 2" xfId="1901"/>
    <cellStyle name="Normal 20 2 2 5 3 2 2 2" xfId="5299"/>
    <cellStyle name="Normal 20 2 2 5 3 2 2 2 2" xfId="10476"/>
    <cellStyle name="Normal 20 2 2 5 3 2 2 3" xfId="3601"/>
    <cellStyle name="Normal 20 2 2 5 3 2 2 3 2" xfId="8783"/>
    <cellStyle name="Normal 20 2 2 5 3 2 2 4" xfId="7092"/>
    <cellStyle name="Normal 20 2 2 5 3 2 3" xfId="4455"/>
    <cellStyle name="Normal 20 2 2 5 3 2 3 2" xfId="9632"/>
    <cellStyle name="Normal 20 2 2 5 3 2 4" xfId="2757"/>
    <cellStyle name="Normal 20 2 2 5 3 2 4 2" xfId="7939"/>
    <cellStyle name="Normal 20 2 2 5 3 2 5" xfId="6248"/>
    <cellStyle name="Normal 20 2 2 5 3 3" xfId="1760"/>
    <cellStyle name="Normal 20 2 2 5 3 3 2" xfId="5158"/>
    <cellStyle name="Normal 20 2 2 5 3 3 2 2" xfId="10335"/>
    <cellStyle name="Normal 20 2 2 5 3 3 3" xfId="3460"/>
    <cellStyle name="Normal 20 2 2 5 3 3 3 2" xfId="8642"/>
    <cellStyle name="Normal 20 2 2 5 3 3 4" xfId="6951"/>
    <cellStyle name="Normal 20 2 2 5 3 4" xfId="4314"/>
    <cellStyle name="Normal 20 2 2 5 3 4 2" xfId="9491"/>
    <cellStyle name="Normal 20 2 2 5 3 5" xfId="2616"/>
    <cellStyle name="Normal 20 2 2 5 3 5 2" xfId="7798"/>
    <cellStyle name="Normal 20 2 2 5 3 6" xfId="6107"/>
    <cellStyle name="Normal 20 2 2 5 4" xfId="666"/>
    <cellStyle name="Normal 20 2 2 5 4 2" xfId="1521"/>
    <cellStyle name="Normal 20 2 2 5 4 2 2" xfId="4919"/>
    <cellStyle name="Normal 20 2 2 5 4 2 2 2" xfId="10096"/>
    <cellStyle name="Normal 20 2 2 5 4 2 3" xfId="3221"/>
    <cellStyle name="Normal 20 2 2 5 4 2 3 2" xfId="8403"/>
    <cellStyle name="Normal 20 2 2 5 4 2 4" xfId="6712"/>
    <cellStyle name="Normal 20 2 2 5 4 3" xfId="4075"/>
    <cellStyle name="Normal 20 2 2 5 4 3 2" xfId="9252"/>
    <cellStyle name="Normal 20 2 2 5 4 4" xfId="2377"/>
    <cellStyle name="Normal 20 2 2 5 4 4 2" xfId="7559"/>
    <cellStyle name="Normal 20 2 2 5 4 5" xfId="5868"/>
    <cellStyle name="Normal 20 2 2 5 5" xfId="1171"/>
    <cellStyle name="Normal 20 2 2 5 5 2" xfId="2015"/>
    <cellStyle name="Normal 20 2 2 5 5 2 2" xfId="5413"/>
    <cellStyle name="Normal 20 2 2 5 5 2 2 2" xfId="10590"/>
    <cellStyle name="Normal 20 2 2 5 5 2 3" xfId="3715"/>
    <cellStyle name="Normal 20 2 2 5 5 2 3 2" xfId="8897"/>
    <cellStyle name="Normal 20 2 2 5 5 2 4" xfId="7206"/>
    <cellStyle name="Normal 20 2 2 5 5 3" xfId="4569"/>
    <cellStyle name="Normal 20 2 2 5 5 3 2" xfId="9746"/>
    <cellStyle name="Normal 20 2 2 5 5 4" xfId="2871"/>
    <cellStyle name="Normal 20 2 2 5 5 4 2" xfId="8053"/>
    <cellStyle name="Normal 20 2 2 5 5 5" xfId="6362"/>
    <cellStyle name="Normal 20 2 2 5 6" xfId="1285"/>
    <cellStyle name="Normal 20 2 2 5 6 2" xfId="4683"/>
    <cellStyle name="Normal 20 2 2 5 6 2 2" xfId="9860"/>
    <cellStyle name="Normal 20 2 2 5 6 3" xfId="2985"/>
    <cellStyle name="Normal 20 2 2 5 6 3 2" xfId="8167"/>
    <cellStyle name="Normal 20 2 2 5 6 4" xfId="6476"/>
    <cellStyle name="Normal 20 2 2 5 7" xfId="3851"/>
    <cellStyle name="Normal 20 2 2 5 7 2" xfId="9028"/>
    <cellStyle name="Normal 20 2 2 5 8" xfId="2141"/>
    <cellStyle name="Normal 20 2 2 5 8 2" xfId="7323"/>
    <cellStyle name="Normal 20 2 2 5 9" xfId="5644"/>
    <cellStyle name="Normal 20 2 2 6" xfId="421"/>
    <cellStyle name="Normal 20 2 2 6 2" xfId="698"/>
    <cellStyle name="Normal 20 2 2 6 2 2" xfId="1545"/>
    <cellStyle name="Normal 20 2 2 6 2 2 2" xfId="4943"/>
    <cellStyle name="Normal 20 2 2 6 2 2 2 2" xfId="10120"/>
    <cellStyle name="Normal 20 2 2 6 2 2 3" xfId="3245"/>
    <cellStyle name="Normal 20 2 2 6 2 2 3 2" xfId="8427"/>
    <cellStyle name="Normal 20 2 2 6 2 2 4" xfId="6736"/>
    <cellStyle name="Normal 20 2 2 6 2 3" xfId="4099"/>
    <cellStyle name="Normal 20 2 2 6 2 3 2" xfId="9276"/>
    <cellStyle name="Normal 20 2 2 6 2 4" xfId="2401"/>
    <cellStyle name="Normal 20 2 2 6 2 4 2" xfId="7583"/>
    <cellStyle name="Normal 20 2 2 6 2 5" xfId="5892"/>
    <cellStyle name="Normal 20 2 2 6 3" xfId="1307"/>
    <cellStyle name="Normal 20 2 2 6 3 2" xfId="4705"/>
    <cellStyle name="Normal 20 2 2 6 3 2 2" xfId="9882"/>
    <cellStyle name="Normal 20 2 2 6 3 3" xfId="3007"/>
    <cellStyle name="Normal 20 2 2 6 3 3 2" xfId="8189"/>
    <cellStyle name="Normal 20 2 2 6 3 4" xfId="6498"/>
    <cellStyle name="Normal 20 2 2 6 4" xfId="3873"/>
    <cellStyle name="Normal 20 2 2 6 4 2" xfId="9050"/>
    <cellStyle name="Normal 20 2 2 6 5" xfId="2163"/>
    <cellStyle name="Normal 20 2 2 6 5 2" xfId="7345"/>
    <cellStyle name="Normal 20 2 2 6 6" xfId="5666"/>
    <cellStyle name="Normal 20 2 2 7" xfId="823"/>
    <cellStyle name="Normal 20 2 2 7 2" xfId="967"/>
    <cellStyle name="Normal 20 2 2 7 2 2" xfId="1811"/>
    <cellStyle name="Normal 20 2 2 7 2 2 2" xfId="5209"/>
    <cellStyle name="Normal 20 2 2 7 2 2 2 2" xfId="10386"/>
    <cellStyle name="Normal 20 2 2 7 2 2 3" xfId="3511"/>
    <cellStyle name="Normal 20 2 2 7 2 2 3 2" xfId="8693"/>
    <cellStyle name="Normal 20 2 2 7 2 2 4" xfId="7002"/>
    <cellStyle name="Normal 20 2 2 7 2 3" xfId="4365"/>
    <cellStyle name="Normal 20 2 2 7 2 3 2" xfId="9542"/>
    <cellStyle name="Normal 20 2 2 7 2 4" xfId="2667"/>
    <cellStyle name="Normal 20 2 2 7 2 4 2" xfId="7849"/>
    <cellStyle name="Normal 20 2 2 7 2 5" xfId="6158"/>
    <cellStyle name="Normal 20 2 2 7 3" xfId="1670"/>
    <cellStyle name="Normal 20 2 2 7 3 2" xfId="5068"/>
    <cellStyle name="Normal 20 2 2 7 3 2 2" xfId="10245"/>
    <cellStyle name="Normal 20 2 2 7 3 3" xfId="3370"/>
    <cellStyle name="Normal 20 2 2 7 3 3 2" xfId="8552"/>
    <cellStyle name="Normal 20 2 2 7 3 4" xfId="6861"/>
    <cellStyle name="Normal 20 2 2 7 4" xfId="4224"/>
    <cellStyle name="Normal 20 2 2 7 4 2" xfId="9401"/>
    <cellStyle name="Normal 20 2 2 7 5" xfId="2526"/>
    <cellStyle name="Normal 20 2 2 7 5 2" xfId="7708"/>
    <cellStyle name="Normal 20 2 2 7 6" xfId="6017"/>
    <cellStyle name="Normal 20 2 2 8" xfId="576"/>
    <cellStyle name="Normal 20 2 2 8 2" xfId="1431"/>
    <cellStyle name="Normal 20 2 2 8 2 2" xfId="4829"/>
    <cellStyle name="Normal 20 2 2 8 2 2 2" xfId="10006"/>
    <cellStyle name="Normal 20 2 2 8 2 3" xfId="3131"/>
    <cellStyle name="Normal 20 2 2 8 2 3 2" xfId="8313"/>
    <cellStyle name="Normal 20 2 2 8 2 4" xfId="6622"/>
    <cellStyle name="Normal 20 2 2 8 3" xfId="3985"/>
    <cellStyle name="Normal 20 2 2 8 3 2" xfId="9162"/>
    <cellStyle name="Normal 20 2 2 8 4" xfId="2287"/>
    <cellStyle name="Normal 20 2 2 8 4 2" xfId="7469"/>
    <cellStyle name="Normal 20 2 2 8 5" xfId="5778"/>
    <cellStyle name="Normal 20 2 2 9" xfId="1081"/>
    <cellStyle name="Normal 20 2 2 9 2" xfId="1925"/>
    <cellStyle name="Normal 20 2 2 9 2 2" xfId="5323"/>
    <cellStyle name="Normal 20 2 2 9 2 2 2" xfId="10500"/>
    <cellStyle name="Normal 20 2 2 9 2 3" xfId="3625"/>
    <cellStyle name="Normal 20 2 2 9 2 3 2" xfId="8807"/>
    <cellStyle name="Normal 20 2 2 9 2 4" xfId="7116"/>
    <cellStyle name="Normal 20 2 2 9 3" xfId="4479"/>
    <cellStyle name="Normal 20 2 2 9 3 2" xfId="9656"/>
    <cellStyle name="Normal 20 2 2 9 4" xfId="2781"/>
    <cellStyle name="Normal 20 2 2 9 4 2" xfId="7963"/>
    <cellStyle name="Normal 20 2 2 9 5" xfId="6272"/>
    <cellStyle name="Normal 20 2 3" xfId="313"/>
    <cellStyle name="Normal 20 2 3 2" xfId="434"/>
    <cellStyle name="Normal 20 2 3 2 2" xfId="711"/>
    <cellStyle name="Normal 20 2 3 2 2 2" xfId="1558"/>
    <cellStyle name="Normal 20 2 3 2 2 2 2" xfId="4956"/>
    <cellStyle name="Normal 20 2 3 2 2 2 2 2" xfId="10133"/>
    <cellStyle name="Normal 20 2 3 2 2 2 3" xfId="3258"/>
    <cellStyle name="Normal 20 2 3 2 2 2 3 2" xfId="8440"/>
    <cellStyle name="Normal 20 2 3 2 2 2 4" xfId="6749"/>
    <cellStyle name="Normal 20 2 3 2 2 3" xfId="4112"/>
    <cellStyle name="Normal 20 2 3 2 2 3 2" xfId="9289"/>
    <cellStyle name="Normal 20 2 3 2 2 4" xfId="2414"/>
    <cellStyle name="Normal 20 2 3 2 2 4 2" xfId="7596"/>
    <cellStyle name="Normal 20 2 3 2 2 5" xfId="5905"/>
    <cellStyle name="Normal 20 2 3 2 3" xfId="1320"/>
    <cellStyle name="Normal 20 2 3 2 3 2" xfId="4718"/>
    <cellStyle name="Normal 20 2 3 2 3 2 2" xfId="9895"/>
    <cellStyle name="Normal 20 2 3 2 3 3" xfId="3020"/>
    <cellStyle name="Normal 20 2 3 2 3 3 2" xfId="8202"/>
    <cellStyle name="Normal 20 2 3 2 3 4" xfId="6511"/>
    <cellStyle name="Normal 20 2 3 2 4" xfId="3886"/>
    <cellStyle name="Normal 20 2 3 2 4 2" xfId="9063"/>
    <cellStyle name="Normal 20 2 3 2 5" xfId="2176"/>
    <cellStyle name="Normal 20 2 3 2 5 2" xfId="7358"/>
    <cellStyle name="Normal 20 2 3 2 6" xfId="5679"/>
    <cellStyle name="Normal 20 2 3 3" xfId="836"/>
    <cellStyle name="Normal 20 2 3 3 2" xfId="980"/>
    <cellStyle name="Normal 20 2 3 3 2 2" xfId="1824"/>
    <cellStyle name="Normal 20 2 3 3 2 2 2" xfId="5222"/>
    <cellStyle name="Normal 20 2 3 3 2 2 2 2" xfId="10399"/>
    <cellStyle name="Normal 20 2 3 3 2 2 3" xfId="3524"/>
    <cellStyle name="Normal 20 2 3 3 2 2 3 2" xfId="8706"/>
    <cellStyle name="Normal 20 2 3 3 2 2 4" xfId="7015"/>
    <cellStyle name="Normal 20 2 3 3 2 3" xfId="4378"/>
    <cellStyle name="Normal 20 2 3 3 2 3 2" xfId="9555"/>
    <cellStyle name="Normal 20 2 3 3 2 4" xfId="2680"/>
    <cellStyle name="Normal 20 2 3 3 2 4 2" xfId="7862"/>
    <cellStyle name="Normal 20 2 3 3 2 5" xfId="6171"/>
    <cellStyle name="Normal 20 2 3 3 3" xfId="1683"/>
    <cellStyle name="Normal 20 2 3 3 3 2" xfId="5081"/>
    <cellStyle name="Normal 20 2 3 3 3 2 2" xfId="10258"/>
    <cellStyle name="Normal 20 2 3 3 3 3" xfId="3383"/>
    <cellStyle name="Normal 20 2 3 3 3 3 2" xfId="8565"/>
    <cellStyle name="Normal 20 2 3 3 3 4" xfId="6874"/>
    <cellStyle name="Normal 20 2 3 3 4" xfId="4237"/>
    <cellStyle name="Normal 20 2 3 3 4 2" xfId="9414"/>
    <cellStyle name="Normal 20 2 3 3 5" xfId="2539"/>
    <cellStyle name="Normal 20 2 3 3 5 2" xfId="7721"/>
    <cellStyle name="Normal 20 2 3 3 6" xfId="6030"/>
    <cellStyle name="Normal 20 2 3 4" xfId="589"/>
    <cellStyle name="Normal 20 2 3 4 2" xfId="1444"/>
    <cellStyle name="Normal 20 2 3 4 2 2" xfId="4842"/>
    <cellStyle name="Normal 20 2 3 4 2 2 2" xfId="10019"/>
    <cellStyle name="Normal 20 2 3 4 2 3" xfId="3144"/>
    <cellStyle name="Normal 20 2 3 4 2 3 2" xfId="8326"/>
    <cellStyle name="Normal 20 2 3 4 2 4" xfId="6635"/>
    <cellStyle name="Normal 20 2 3 4 3" xfId="3998"/>
    <cellStyle name="Normal 20 2 3 4 3 2" xfId="9175"/>
    <cellStyle name="Normal 20 2 3 4 4" xfId="2300"/>
    <cellStyle name="Normal 20 2 3 4 4 2" xfId="7482"/>
    <cellStyle name="Normal 20 2 3 4 5" xfId="5791"/>
    <cellStyle name="Normal 20 2 3 5" xfId="1094"/>
    <cellStyle name="Normal 20 2 3 5 2" xfId="1938"/>
    <cellStyle name="Normal 20 2 3 5 2 2" xfId="5336"/>
    <cellStyle name="Normal 20 2 3 5 2 2 2" xfId="10513"/>
    <cellStyle name="Normal 20 2 3 5 2 3" xfId="3638"/>
    <cellStyle name="Normal 20 2 3 5 2 3 2" xfId="8820"/>
    <cellStyle name="Normal 20 2 3 5 2 4" xfId="7129"/>
    <cellStyle name="Normal 20 2 3 5 3" xfId="4492"/>
    <cellStyle name="Normal 20 2 3 5 3 2" xfId="9669"/>
    <cellStyle name="Normal 20 2 3 5 4" xfId="2794"/>
    <cellStyle name="Normal 20 2 3 5 4 2" xfId="7976"/>
    <cellStyle name="Normal 20 2 3 5 5" xfId="6285"/>
    <cellStyle name="Normal 20 2 3 6" xfId="1208"/>
    <cellStyle name="Normal 20 2 3 6 2" xfId="4606"/>
    <cellStyle name="Normal 20 2 3 6 2 2" xfId="9783"/>
    <cellStyle name="Normal 20 2 3 6 3" xfId="2908"/>
    <cellStyle name="Normal 20 2 3 6 3 2" xfId="8090"/>
    <cellStyle name="Normal 20 2 3 6 4" xfId="6399"/>
    <cellStyle name="Normal 20 2 3 7" xfId="3774"/>
    <cellStyle name="Normal 20 2 3 7 2" xfId="8951"/>
    <cellStyle name="Normal 20 2 3 8" xfId="2064"/>
    <cellStyle name="Normal 20 2 3 8 2" xfId="7246"/>
    <cellStyle name="Normal 20 2 3 9" xfId="5567"/>
    <cellStyle name="Normal 20 2 4" xfId="337"/>
    <cellStyle name="Normal 20 2 4 2" xfId="456"/>
    <cellStyle name="Normal 20 2 4 2 2" xfId="733"/>
    <cellStyle name="Normal 20 2 4 2 2 2" xfId="1580"/>
    <cellStyle name="Normal 20 2 4 2 2 2 2" xfId="4978"/>
    <cellStyle name="Normal 20 2 4 2 2 2 2 2" xfId="10155"/>
    <cellStyle name="Normal 20 2 4 2 2 2 3" xfId="3280"/>
    <cellStyle name="Normal 20 2 4 2 2 2 3 2" xfId="8462"/>
    <cellStyle name="Normal 20 2 4 2 2 2 4" xfId="6771"/>
    <cellStyle name="Normal 20 2 4 2 2 3" xfId="4134"/>
    <cellStyle name="Normal 20 2 4 2 2 3 2" xfId="9311"/>
    <cellStyle name="Normal 20 2 4 2 2 4" xfId="2436"/>
    <cellStyle name="Normal 20 2 4 2 2 4 2" xfId="7618"/>
    <cellStyle name="Normal 20 2 4 2 2 5" xfId="5927"/>
    <cellStyle name="Normal 20 2 4 2 3" xfId="1342"/>
    <cellStyle name="Normal 20 2 4 2 3 2" xfId="4740"/>
    <cellStyle name="Normal 20 2 4 2 3 2 2" xfId="9917"/>
    <cellStyle name="Normal 20 2 4 2 3 3" xfId="3042"/>
    <cellStyle name="Normal 20 2 4 2 3 3 2" xfId="8224"/>
    <cellStyle name="Normal 20 2 4 2 3 4" xfId="6533"/>
    <cellStyle name="Normal 20 2 4 2 4" xfId="3908"/>
    <cellStyle name="Normal 20 2 4 2 4 2" xfId="9085"/>
    <cellStyle name="Normal 20 2 4 2 5" xfId="2198"/>
    <cellStyle name="Normal 20 2 4 2 5 2" xfId="7380"/>
    <cellStyle name="Normal 20 2 4 2 6" xfId="5701"/>
    <cellStyle name="Normal 20 2 4 3" xfId="858"/>
    <cellStyle name="Normal 20 2 4 3 2" xfId="1002"/>
    <cellStyle name="Normal 20 2 4 3 2 2" xfId="1846"/>
    <cellStyle name="Normal 20 2 4 3 2 2 2" xfId="5244"/>
    <cellStyle name="Normal 20 2 4 3 2 2 2 2" xfId="10421"/>
    <cellStyle name="Normal 20 2 4 3 2 2 3" xfId="3546"/>
    <cellStyle name="Normal 20 2 4 3 2 2 3 2" xfId="8728"/>
    <cellStyle name="Normal 20 2 4 3 2 2 4" xfId="7037"/>
    <cellStyle name="Normal 20 2 4 3 2 3" xfId="4400"/>
    <cellStyle name="Normal 20 2 4 3 2 3 2" xfId="9577"/>
    <cellStyle name="Normal 20 2 4 3 2 4" xfId="2702"/>
    <cellStyle name="Normal 20 2 4 3 2 4 2" xfId="7884"/>
    <cellStyle name="Normal 20 2 4 3 2 5" xfId="6193"/>
    <cellStyle name="Normal 20 2 4 3 3" xfId="1705"/>
    <cellStyle name="Normal 20 2 4 3 3 2" xfId="5103"/>
    <cellStyle name="Normal 20 2 4 3 3 2 2" xfId="10280"/>
    <cellStyle name="Normal 20 2 4 3 3 3" xfId="3405"/>
    <cellStyle name="Normal 20 2 4 3 3 3 2" xfId="8587"/>
    <cellStyle name="Normal 20 2 4 3 3 4" xfId="6896"/>
    <cellStyle name="Normal 20 2 4 3 4" xfId="4259"/>
    <cellStyle name="Normal 20 2 4 3 4 2" xfId="9436"/>
    <cellStyle name="Normal 20 2 4 3 5" xfId="2561"/>
    <cellStyle name="Normal 20 2 4 3 5 2" xfId="7743"/>
    <cellStyle name="Normal 20 2 4 3 6" xfId="6052"/>
    <cellStyle name="Normal 20 2 4 4" xfId="611"/>
    <cellStyle name="Normal 20 2 4 4 2" xfId="1466"/>
    <cellStyle name="Normal 20 2 4 4 2 2" xfId="4864"/>
    <cellStyle name="Normal 20 2 4 4 2 2 2" xfId="10041"/>
    <cellStyle name="Normal 20 2 4 4 2 3" xfId="3166"/>
    <cellStyle name="Normal 20 2 4 4 2 3 2" xfId="8348"/>
    <cellStyle name="Normal 20 2 4 4 2 4" xfId="6657"/>
    <cellStyle name="Normal 20 2 4 4 3" xfId="4020"/>
    <cellStyle name="Normal 20 2 4 4 3 2" xfId="9197"/>
    <cellStyle name="Normal 20 2 4 4 4" xfId="2322"/>
    <cellStyle name="Normal 20 2 4 4 4 2" xfId="7504"/>
    <cellStyle name="Normal 20 2 4 4 5" xfId="5813"/>
    <cellStyle name="Normal 20 2 4 5" xfId="1116"/>
    <cellStyle name="Normal 20 2 4 5 2" xfId="1960"/>
    <cellStyle name="Normal 20 2 4 5 2 2" xfId="5358"/>
    <cellStyle name="Normal 20 2 4 5 2 2 2" xfId="10535"/>
    <cellStyle name="Normal 20 2 4 5 2 3" xfId="3660"/>
    <cellStyle name="Normal 20 2 4 5 2 3 2" xfId="8842"/>
    <cellStyle name="Normal 20 2 4 5 2 4" xfId="7151"/>
    <cellStyle name="Normal 20 2 4 5 3" xfId="4514"/>
    <cellStyle name="Normal 20 2 4 5 3 2" xfId="9691"/>
    <cellStyle name="Normal 20 2 4 5 4" xfId="2816"/>
    <cellStyle name="Normal 20 2 4 5 4 2" xfId="7998"/>
    <cellStyle name="Normal 20 2 4 5 5" xfId="6307"/>
    <cellStyle name="Normal 20 2 4 6" xfId="1230"/>
    <cellStyle name="Normal 20 2 4 6 2" xfId="4628"/>
    <cellStyle name="Normal 20 2 4 6 2 2" xfId="9805"/>
    <cellStyle name="Normal 20 2 4 6 3" xfId="2930"/>
    <cellStyle name="Normal 20 2 4 6 3 2" xfId="8112"/>
    <cellStyle name="Normal 20 2 4 6 4" xfId="6421"/>
    <cellStyle name="Normal 20 2 4 7" xfId="3796"/>
    <cellStyle name="Normal 20 2 4 7 2" xfId="8973"/>
    <cellStyle name="Normal 20 2 4 8" xfId="2086"/>
    <cellStyle name="Normal 20 2 4 8 2" xfId="7268"/>
    <cellStyle name="Normal 20 2 4 9" xfId="5589"/>
    <cellStyle name="Normal 20 2 5" xfId="359"/>
    <cellStyle name="Normal 20 2 5 2" xfId="478"/>
    <cellStyle name="Normal 20 2 5 2 2" xfId="755"/>
    <cellStyle name="Normal 20 2 5 2 2 2" xfId="1602"/>
    <cellStyle name="Normal 20 2 5 2 2 2 2" xfId="5000"/>
    <cellStyle name="Normal 20 2 5 2 2 2 2 2" xfId="10177"/>
    <cellStyle name="Normal 20 2 5 2 2 2 3" xfId="3302"/>
    <cellStyle name="Normal 20 2 5 2 2 2 3 2" xfId="8484"/>
    <cellStyle name="Normal 20 2 5 2 2 2 4" xfId="6793"/>
    <cellStyle name="Normal 20 2 5 2 2 3" xfId="4156"/>
    <cellStyle name="Normal 20 2 5 2 2 3 2" xfId="9333"/>
    <cellStyle name="Normal 20 2 5 2 2 4" xfId="2458"/>
    <cellStyle name="Normal 20 2 5 2 2 4 2" xfId="7640"/>
    <cellStyle name="Normal 20 2 5 2 2 5" xfId="5949"/>
    <cellStyle name="Normal 20 2 5 2 3" xfId="1364"/>
    <cellStyle name="Normal 20 2 5 2 3 2" xfId="4762"/>
    <cellStyle name="Normal 20 2 5 2 3 2 2" xfId="9939"/>
    <cellStyle name="Normal 20 2 5 2 3 3" xfId="3064"/>
    <cellStyle name="Normal 20 2 5 2 3 3 2" xfId="8246"/>
    <cellStyle name="Normal 20 2 5 2 3 4" xfId="6555"/>
    <cellStyle name="Normal 20 2 5 2 4" xfId="3930"/>
    <cellStyle name="Normal 20 2 5 2 4 2" xfId="9107"/>
    <cellStyle name="Normal 20 2 5 2 5" xfId="2220"/>
    <cellStyle name="Normal 20 2 5 2 5 2" xfId="7402"/>
    <cellStyle name="Normal 20 2 5 2 6" xfId="5723"/>
    <cellStyle name="Normal 20 2 5 3" xfId="880"/>
    <cellStyle name="Normal 20 2 5 3 2" xfId="1024"/>
    <cellStyle name="Normal 20 2 5 3 2 2" xfId="1868"/>
    <cellStyle name="Normal 20 2 5 3 2 2 2" xfId="5266"/>
    <cellStyle name="Normal 20 2 5 3 2 2 2 2" xfId="10443"/>
    <cellStyle name="Normal 20 2 5 3 2 2 3" xfId="3568"/>
    <cellStyle name="Normal 20 2 5 3 2 2 3 2" xfId="8750"/>
    <cellStyle name="Normal 20 2 5 3 2 2 4" xfId="7059"/>
    <cellStyle name="Normal 20 2 5 3 2 3" xfId="4422"/>
    <cellStyle name="Normal 20 2 5 3 2 3 2" xfId="9599"/>
    <cellStyle name="Normal 20 2 5 3 2 4" xfId="2724"/>
    <cellStyle name="Normal 20 2 5 3 2 4 2" xfId="7906"/>
    <cellStyle name="Normal 20 2 5 3 2 5" xfId="6215"/>
    <cellStyle name="Normal 20 2 5 3 3" xfId="1727"/>
    <cellStyle name="Normal 20 2 5 3 3 2" xfId="5125"/>
    <cellStyle name="Normal 20 2 5 3 3 2 2" xfId="10302"/>
    <cellStyle name="Normal 20 2 5 3 3 3" xfId="3427"/>
    <cellStyle name="Normal 20 2 5 3 3 3 2" xfId="8609"/>
    <cellStyle name="Normal 20 2 5 3 3 4" xfId="6918"/>
    <cellStyle name="Normal 20 2 5 3 4" xfId="4281"/>
    <cellStyle name="Normal 20 2 5 3 4 2" xfId="9458"/>
    <cellStyle name="Normal 20 2 5 3 5" xfId="2583"/>
    <cellStyle name="Normal 20 2 5 3 5 2" xfId="7765"/>
    <cellStyle name="Normal 20 2 5 3 6" xfId="6074"/>
    <cellStyle name="Normal 20 2 5 4" xfId="633"/>
    <cellStyle name="Normal 20 2 5 4 2" xfId="1488"/>
    <cellStyle name="Normal 20 2 5 4 2 2" xfId="4886"/>
    <cellStyle name="Normal 20 2 5 4 2 2 2" xfId="10063"/>
    <cellStyle name="Normal 20 2 5 4 2 3" xfId="3188"/>
    <cellStyle name="Normal 20 2 5 4 2 3 2" xfId="8370"/>
    <cellStyle name="Normal 20 2 5 4 2 4" xfId="6679"/>
    <cellStyle name="Normal 20 2 5 4 3" xfId="4042"/>
    <cellStyle name="Normal 20 2 5 4 3 2" xfId="9219"/>
    <cellStyle name="Normal 20 2 5 4 4" xfId="2344"/>
    <cellStyle name="Normal 20 2 5 4 4 2" xfId="7526"/>
    <cellStyle name="Normal 20 2 5 4 5" xfId="5835"/>
    <cellStyle name="Normal 20 2 5 5" xfId="1138"/>
    <cellStyle name="Normal 20 2 5 5 2" xfId="1982"/>
    <cellStyle name="Normal 20 2 5 5 2 2" xfId="5380"/>
    <cellStyle name="Normal 20 2 5 5 2 2 2" xfId="10557"/>
    <cellStyle name="Normal 20 2 5 5 2 3" xfId="3682"/>
    <cellStyle name="Normal 20 2 5 5 2 3 2" xfId="8864"/>
    <cellStyle name="Normal 20 2 5 5 2 4" xfId="7173"/>
    <cellStyle name="Normal 20 2 5 5 3" xfId="4536"/>
    <cellStyle name="Normal 20 2 5 5 3 2" xfId="9713"/>
    <cellStyle name="Normal 20 2 5 5 4" xfId="2838"/>
    <cellStyle name="Normal 20 2 5 5 4 2" xfId="8020"/>
    <cellStyle name="Normal 20 2 5 5 5" xfId="6329"/>
    <cellStyle name="Normal 20 2 5 6" xfId="1252"/>
    <cellStyle name="Normal 20 2 5 6 2" xfId="4650"/>
    <cellStyle name="Normal 20 2 5 6 2 2" xfId="9827"/>
    <cellStyle name="Normal 20 2 5 6 3" xfId="2952"/>
    <cellStyle name="Normal 20 2 5 6 3 2" xfId="8134"/>
    <cellStyle name="Normal 20 2 5 6 4" xfId="6443"/>
    <cellStyle name="Normal 20 2 5 7" xfId="3818"/>
    <cellStyle name="Normal 20 2 5 7 2" xfId="8995"/>
    <cellStyle name="Normal 20 2 5 8" xfId="2108"/>
    <cellStyle name="Normal 20 2 5 8 2" xfId="7290"/>
    <cellStyle name="Normal 20 2 5 9" xfId="5611"/>
    <cellStyle name="Normal 20 2 6" xfId="387"/>
    <cellStyle name="Normal 20 2 6 2" xfId="500"/>
    <cellStyle name="Normal 20 2 6 2 2" xfId="777"/>
    <cellStyle name="Normal 20 2 6 2 2 2" xfId="1624"/>
    <cellStyle name="Normal 20 2 6 2 2 2 2" xfId="5022"/>
    <cellStyle name="Normal 20 2 6 2 2 2 2 2" xfId="10199"/>
    <cellStyle name="Normal 20 2 6 2 2 2 3" xfId="3324"/>
    <cellStyle name="Normal 20 2 6 2 2 2 3 2" xfId="8506"/>
    <cellStyle name="Normal 20 2 6 2 2 2 4" xfId="6815"/>
    <cellStyle name="Normal 20 2 6 2 2 3" xfId="4178"/>
    <cellStyle name="Normal 20 2 6 2 2 3 2" xfId="9355"/>
    <cellStyle name="Normal 20 2 6 2 2 4" xfId="2480"/>
    <cellStyle name="Normal 20 2 6 2 2 4 2" xfId="7662"/>
    <cellStyle name="Normal 20 2 6 2 2 5" xfId="5971"/>
    <cellStyle name="Normal 20 2 6 2 3" xfId="1386"/>
    <cellStyle name="Normal 20 2 6 2 3 2" xfId="4784"/>
    <cellStyle name="Normal 20 2 6 2 3 2 2" xfId="9961"/>
    <cellStyle name="Normal 20 2 6 2 3 3" xfId="3086"/>
    <cellStyle name="Normal 20 2 6 2 3 3 2" xfId="8268"/>
    <cellStyle name="Normal 20 2 6 2 3 4" xfId="6577"/>
    <cellStyle name="Normal 20 2 6 2 4" xfId="3952"/>
    <cellStyle name="Normal 20 2 6 2 4 2" xfId="9129"/>
    <cellStyle name="Normal 20 2 6 2 5" xfId="2242"/>
    <cellStyle name="Normal 20 2 6 2 5 2" xfId="7424"/>
    <cellStyle name="Normal 20 2 6 2 6" xfId="5745"/>
    <cellStyle name="Normal 20 2 6 3" xfId="902"/>
    <cellStyle name="Normal 20 2 6 3 2" xfId="1046"/>
    <cellStyle name="Normal 20 2 6 3 2 2" xfId="1890"/>
    <cellStyle name="Normal 20 2 6 3 2 2 2" xfId="5288"/>
    <cellStyle name="Normal 20 2 6 3 2 2 2 2" xfId="10465"/>
    <cellStyle name="Normal 20 2 6 3 2 2 3" xfId="3590"/>
    <cellStyle name="Normal 20 2 6 3 2 2 3 2" xfId="8772"/>
    <cellStyle name="Normal 20 2 6 3 2 2 4" xfId="7081"/>
    <cellStyle name="Normal 20 2 6 3 2 3" xfId="4444"/>
    <cellStyle name="Normal 20 2 6 3 2 3 2" xfId="9621"/>
    <cellStyle name="Normal 20 2 6 3 2 4" xfId="2746"/>
    <cellStyle name="Normal 20 2 6 3 2 4 2" xfId="7928"/>
    <cellStyle name="Normal 20 2 6 3 2 5" xfId="6237"/>
    <cellStyle name="Normal 20 2 6 3 3" xfId="1749"/>
    <cellStyle name="Normal 20 2 6 3 3 2" xfId="5147"/>
    <cellStyle name="Normal 20 2 6 3 3 2 2" xfId="10324"/>
    <cellStyle name="Normal 20 2 6 3 3 3" xfId="3449"/>
    <cellStyle name="Normal 20 2 6 3 3 3 2" xfId="8631"/>
    <cellStyle name="Normal 20 2 6 3 3 4" xfId="6940"/>
    <cellStyle name="Normal 20 2 6 3 4" xfId="4303"/>
    <cellStyle name="Normal 20 2 6 3 4 2" xfId="9480"/>
    <cellStyle name="Normal 20 2 6 3 5" xfId="2605"/>
    <cellStyle name="Normal 20 2 6 3 5 2" xfId="7787"/>
    <cellStyle name="Normal 20 2 6 3 6" xfId="6096"/>
    <cellStyle name="Normal 20 2 6 4" xfId="655"/>
    <cellStyle name="Normal 20 2 6 4 2" xfId="1510"/>
    <cellStyle name="Normal 20 2 6 4 2 2" xfId="4908"/>
    <cellStyle name="Normal 20 2 6 4 2 2 2" xfId="10085"/>
    <cellStyle name="Normal 20 2 6 4 2 3" xfId="3210"/>
    <cellStyle name="Normal 20 2 6 4 2 3 2" xfId="8392"/>
    <cellStyle name="Normal 20 2 6 4 2 4" xfId="6701"/>
    <cellStyle name="Normal 20 2 6 4 3" xfId="4064"/>
    <cellStyle name="Normal 20 2 6 4 3 2" xfId="9241"/>
    <cellStyle name="Normal 20 2 6 4 4" xfId="2366"/>
    <cellStyle name="Normal 20 2 6 4 4 2" xfId="7548"/>
    <cellStyle name="Normal 20 2 6 4 5" xfId="5857"/>
    <cellStyle name="Normal 20 2 6 5" xfId="1160"/>
    <cellStyle name="Normal 20 2 6 5 2" xfId="2004"/>
    <cellStyle name="Normal 20 2 6 5 2 2" xfId="5402"/>
    <cellStyle name="Normal 20 2 6 5 2 2 2" xfId="10579"/>
    <cellStyle name="Normal 20 2 6 5 2 3" xfId="3704"/>
    <cellStyle name="Normal 20 2 6 5 2 3 2" xfId="8886"/>
    <cellStyle name="Normal 20 2 6 5 2 4" xfId="7195"/>
    <cellStyle name="Normal 20 2 6 5 3" xfId="4558"/>
    <cellStyle name="Normal 20 2 6 5 3 2" xfId="9735"/>
    <cellStyle name="Normal 20 2 6 5 4" xfId="2860"/>
    <cellStyle name="Normal 20 2 6 5 4 2" xfId="8042"/>
    <cellStyle name="Normal 20 2 6 5 5" xfId="6351"/>
    <cellStyle name="Normal 20 2 6 6" xfId="1274"/>
    <cellStyle name="Normal 20 2 6 6 2" xfId="4672"/>
    <cellStyle name="Normal 20 2 6 6 2 2" xfId="9849"/>
    <cellStyle name="Normal 20 2 6 6 3" xfId="2974"/>
    <cellStyle name="Normal 20 2 6 6 3 2" xfId="8156"/>
    <cellStyle name="Normal 20 2 6 6 4" xfId="6465"/>
    <cellStyle name="Normal 20 2 6 7" xfId="3840"/>
    <cellStyle name="Normal 20 2 6 7 2" xfId="9017"/>
    <cellStyle name="Normal 20 2 6 8" xfId="2130"/>
    <cellStyle name="Normal 20 2 6 8 2" xfId="7312"/>
    <cellStyle name="Normal 20 2 6 9" xfId="5633"/>
    <cellStyle name="Normal 20 2 7" xfId="410"/>
    <cellStyle name="Normal 20 2 7 2" xfId="686"/>
    <cellStyle name="Normal 20 2 7 2 2" xfId="1534"/>
    <cellStyle name="Normal 20 2 7 2 2 2" xfId="4932"/>
    <cellStyle name="Normal 20 2 7 2 2 2 2" xfId="10109"/>
    <cellStyle name="Normal 20 2 7 2 2 3" xfId="3234"/>
    <cellStyle name="Normal 20 2 7 2 2 3 2" xfId="8416"/>
    <cellStyle name="Normal 20 2 7 2 2 4" xfId="6725"/>
    <cellStyle name="Normal 20 2 7 2 3" xfId="4088"/>
    <cellStyle name="Normal 20 2 7 2 3 2" xfId="9265"/>
    <cellStyle name="Normal 20 2 7 2 4" xfId="2390"/>
    <cellStyle name="Normal 20 2 7 2 4 2" xfId="7572"/>
    <cellStyle name="Normal 20 2 7 2 5" xfId="5881"/>
    <cellStyle name="Normal 20 2 7 3" xfId="1296"/>
    <cellStyle name="Normal 20 2 7 3 2" xfId="4694"/>
    <cellStyle name="Normal 20 2 7 3 2 2" xfId="9871"/>
    <cellStyle name="Normal 20 2 7 3 3" xfId="2996"/>
    <cellStyle name="Normal 20 2 7 3 3 2" xfId="8178"/>
    <cellStyle name="Normal 20 2 7 3 4" xfId="6487"/>
    <cellStyle name="Normal 20 2 7 4" xfId="3862"/>
    <cellStyle name="Normal 20 2 7 4 2" xfId="9039"/>
    <cellStyle name="Normal 20 2 7 5" xfId="2152"/>
    <cellStyle name="Normal 20 2 7 5 2" xfId="7334"/>
    <cellStyle name="Normal 20 2 7 6" xfId="5655"/>
    <cellStyle name="Normal 20 2 8" xfId="812"/>
    <cellStyle name="Normal 20 2 8 2" xfId="956"/>
    <cellStyle name="Normal 20 2 8 2 2" xfId="1800"/>
    <cellStyle name="Normal 20 2 8 2 2 2" xfId="5198"/>
    <cellStyle name="Normal 20 2 8 2 2 2 2" xfId="10375"/>
    <cellStyle name="Normal 20 2 8 2 2 3" xfId="3500"/>
    <cellStyle name="Normal 20 2 8 2 2 3 2" xfId="8682"/>
    <cellStyle name="Normal 20 2 8 2 2 4" xfId="6991"/>
    <cellStyle name="Normal 20 2 8 2 3" xfId="4354"/>
    <cellStyle name="Normal 20 2 8 2 3 2" xfId="9531"/>
    <cellStyle name="Normal 20 2 8 2 4" xfId="2656"/>
    <cellStyle name="Normal 20 2 8 2 4 2" xfId="7838"/>
    <cellStyle name="Normal 20 2 8 2 5" xfId="6147"/>
    <cellStyle name="Normal 20 2 8 3" xfId="1659"/>
    <cellStyle name="Normal 20 2 8 3 2" xfId="5057"/>
    <cellStyle name="Normal 20 2 8 3 2 2" xfId="10234"/>
    <cellStyle name="Normal 20 2 8 3 3" xfId="3359"/>
    <cellStyle name="Normal 20 2 8 3 3 2" xfId="8541"/>
    <cellStyle name="Normal 20 2 8 3 4" xfId="6850"/>
    <cellStyle name="Normal 20 2 8 4" xfId="4213"/>
    <cellStyle name="Normal 20 2 8 4 2" xfId="9390"/>
    <cellStyle name="Normal 20 2 8 5" xfId="2515"/>
    <cellStyle name="Normal 20 2 8 5 2" xfId="7697"/>
    <cellStyle name="Normal 20 2 8 6" xfId="6006"/>
    <cellStyle name="Normal 20 2 9" xfId="565"/>
    <cellStyle name="Normal 20 2 9 2" xfId="1420"/>
    <cellStyle name="Normal 20 2 9 2 2" xfId="4818"/>
    <cellStyle name="Normal 20 2 9 2 2 2" xfId="9995"/>
    <cellStyle name="Normal 20 2 9 2 3" xfId="3120"/>
    <cellStyle name="Normal 20 2 9 2 3 2" xfId="8302"/>
    <cellStyle name="Normal 20 2 9 2 4" xfId="6611"/>
    <cellStyle name="Normal 20 2 9 3" xfId="3974"/>
    <cellStyle name="Normal 20 2 9 3 2" xfId="9151"/>
    <cellStyle name="Normal 20 2 9 4" xfId="2276"/>
    <cellStyle name="Normal 20 2 9 4 2" xfId="7458"/>
    <cellStyle name="Normal 20 2 9 5" xfId="5767"/>
    <cellStyle name="Normal 20 3" xfId="290"/>
    <cellStyle name="Normal 20 3 10" xfId="1189"/>
    <cellStyle name="Normal 20 3 10 2" xfId="4587"/>
    <cellStyle name="Normal 20 3 10 2 2" xfId="9764"/>
    <cellStyle name="Normal 20 3 10 3" xfId="2889"/>
    <cellStyle name="Normal 20 3 10 3 2" xfId="8071"/>
    <cellStyle name="Normal 20 3 10 4" xfId="6380"/>
    <cellStyle name="Normal 20 3 11" xfId="3755"/>
    <cellStyle name="Normal 20 3 11 2" xfId="8932"/>
    <cellStyle name="Normal 20 3 12" xfId="2045"/>
    <cellStyle name="Normal 20 3 12 2" xfId="7227"/>
    <cellStyle name="Normal 20 3 13" xfId="5549"/>
    <cellStyle name="Normal 20 3 2" xfId="319"/>
    <cellStyle name="Normal 20 3 2 2" xfId="439"/>
    <cellStyle name="Normal 20 3 2 2 2" xfId="716"/>
    <cellStyle name="Normal 20 3 2 2 2 2" xfId="1563"/>
    <cellStyle name="Normal 20 3 2 2 2 2 2" xfId="4961"/>
    <cellStyle name="Normal 20 3 2 2 2 2 2 2" xfId="10138"/>
    <cellStyle name="Normal 20 3 2 2 2 2 3" xfId="3263"/>
    <cellStyle name="Normal 20 3 2 2 2 2 3 2" xfId="8445"/>
    <cellStyle name="Normal 20 3 2 2 2 2 4" xfId="6754"/>
    <cellStyle name="Normal 20 3 2 2 2 3" xfId="4117"/>
    <cellStyle name="Normal 20 3 2 2 2 3 2" xfId="9294"/>
    <cellStyle name="Normal 20 3 2 2 2 4" xfId="2419"/>
    <cellStyle name="Normal 20 3 2 2 2 4 2" xfId="7601"/>
    <cellStyle name="Normal 20 3 2 2 2 5" xfId="5910"/>
    <cellStyle name="Normal 20 3 2 2 3" xfId="1325"/>
    <cellStyle name="Normal 20 3 2 2 3 2" xfId="4723"/>
    <cellStyle name="Normal 20 3 2 2 3 2 2" xfId="9900"/>
    <cellStyle name="Normal 20 3 2 2 3 3" xfId="3025"/>
    <cellStyle name="Normal 20 3 2 2 3 3 2" xfId="8207"/>
    <cellStyle name="Normal 20 3 2 2 3 4" xfId="6516"/>
    <cellStyle name="Normal 20 3 2 2 4" xfId="3891"/>
    <cellStyle name="Normal 20 3 2 2 4 2" xfId="9068"/>
    <cellStyle name="Normal 20 3 2 2 5" xfId="2181"/>
    <cellStyle name="Normal 20 3 2 2 5 2" xfId="7363"/>
    <cellStyle name="Normal 20 3 2 2 6" xfId="5684"/>
    <cellStyle name="Normal 20 3 2 3" xfId="841"/>
    <cellStyle name="Normal 20 3 2 3 2" xfId="985"/>
    <cellStyle name="Normal 20 3 2 3 2 2" xfId="1829"/>
    <cellStyle name="Normal 20 3 2 3 2 2 2" xfId="5227"/>
    <cellStyle name="Normal 20 3 2 3 2 2 2 2" xfId="10404"/>
    <cellStyle name="Normal 20 3 2 3 2 2 3" xfId="3529"/>
    <cellStyle name="Normal 20 3 2 3 2 2 3 2" xfId="8711"/>
    <cellStyle name="Normal 20 3 2 3 2 2 4" xfId="7020"/>
    <cellStyle name="Normal 20 3 2 3 2 3" xfId="4383"/>
    <cellStyle name="Normal 20 3 2 3 2 3 2" xfId="9560"/>
    <cellStyle name="Normal 20 3 2 3 2 4" xfId="2685"/>
    <cellStyle name="Normal 20 3 2 3 2 4 2" xfId="7867"/>
    <cellStyle name="Normal 20 3 2 3 2 5" xfId="6176"/>
    <cellStyle name="Normal 20 3 2 3 3" xfId="1688"/>
    <cellStyle name="Normal 20 3 2 3 3 2" xfId="5086"/>
    <cellStyle name="Normal 20 3 2 3 3 2 2" xfId="10263"/>
    <cellStyle name="Normal 20 3 2 3 3 3" xfId="3388"/>
    <cellStyle name="Normal 20 3 2 3 3 3 2" xfId="8570"/>
    <cellStyle name="Normal 20 3 2 3 3 4" xfId="6879"/>
    <cellStyle name="Normal 20 3 2 3 4" xfId="4242"/>
    <cellStyle name="Normal 20 3 2 3 4 2" xfId="9419"/>
    <cellStyle name="Normal 20 3 2 3 5" xfId="2544"/>
    <cellStyle name="Normal 20 3 2 3 5 2" xfId="7726"/>
    <cellStyle name="Normal 20 3 2 3 6" xfId="6035"/>
    <cellStyle name="Normal 20 3 2 4" xfId="594"/>
    <cellStyle name="Normal 20 3 2 4 2" xfId="1449"/>
    <cellStyle name="Normal 20 3 2 4 2 2" xfId="4847"/>
    <cellStyle name="Normal 20 3 2 4 2 2 2" xfId="10024"/>
    <cellStyle name="Normal 20 3 2 4 2 3" xfId="3149"/>
    <cellStyle name="Normal 20 3 2 4 2 3 2" xfId="8331"/>
    <cellStyle name="Normal 20 3 2 4 2 4" xfId="6640"/>
    <cellStyle name="Normal 20 3 2 4 3" xfId="4003"/>
    <cellStyle name="Normal 20 3 2 4 3 2" xfId="9180"/>
    <cellStyle name="Normal 20 3 2 4 4" xfId="2305"/>
    <cellStyle name="Normal 20 3 2 4 4 2" xfId="7487"/>
    <cellStyle name="Normal 20 3 2 4 5" xfId="5796"/>
    <cellStyle name="Normal 20 3 2 5" xfId="1099"/>
    <cellStyle name="Normal 20 3 2 5 2" xfId="1943"/>
    <cellStyle name="Normal 20 3 2 5 2 2" xfId="5341"/>
    <cellStyle name="Normal 20 3 2 5 2 2 2" xfId="10518"/>
    <cellStyle name="Normal 20 3 2 5 2 3" xfId="3643"/>
    <cellStyle name="Normal 20 3 2 5 2 3 2" xfId="8825"/>
    <cellStyle name="Normal 20 3 2 5 2 4" xfId="7134"/>
    <cellStyle name="Normal 20 3 2 5 3" xfId="4497"/>
    <cellStyle name="Normal 20 3 2 5 3 2" xfId="9674"/>
    <cellStyle name="Normal 20 3 2 5 4" xfId="2799"/>
    <cellStyle name="Normal 20 3 2 5 4 2" xfId="7981"/>
    <cellStyle name="Normal 20 3 2 5 5" xfId="6290"/>
    <cellStyle name="Normal 20 3 2 6" xfId="1213"/>
    <cellStyle name="Normal 20 3 2 6 2" xfId="4611"/>
    <cellStyle name="Normal 20 3 2 6 2 2" xfId="9788"/>
    <cellStyle name="Normal 20 3 2 6 3" xfId="2913"/>
    <cellStyle name="Normal 20 3 2 6 3 2" xfId="8095"/>
    <cellStyle name="Normal 20 3 2 6 4" xfId="6404"/>
    <cellStyle name="Normal 20 3 2 7" xfId="3779"/>
    <cellStyle name="Normal 20 3 2 7 2" xfId="8956"/>
    <cellStyle name="Normal 20 3 2 8" xfId="2069"/>
    <cellStyle name="Normal 20 3 2 8 2" xfId="7251"/>
    <cellStyle name="Normal 20 3 2 9" xfId="5572"/>
    <cellStyle name="Normal 20 3 3" xfId="342"/>
    <cellStyle name="Normal 20 3 3 2" xfId="461"/>
    <cellStyle name="Normal 20 3 3 2 2" xfId="738"/>
    <cellStyle name="Normal 20 3 3 2 2 2" xfId="1585"/>
    <cellStyle name="Normal 20 3 3 2 2 2 2" xfId="4983"/>
    <cellStyle name="Normal 20 3 3 2 2 2 2 2" xfId="10160"/>
    <cellStyle name="Normal 20 3 3 2 2 2 3" xfId="3285"/>
    <cellStyle name="Normal 20 3 3 2 2 2 3 2" xfId="8467"/>
    <cellStyle name="Normal 20 3 3 2 2 2 4" xfId="6776"/>
    <cellStyle name="Normal 20 3 3 2 2 3" xfId="4139"/>
    <cellStyle name="Normal 20 3 3 2 2 3 2" xfId="9316"/>
    <cellStyle name="Normal 20 3 3 2 2 4" xfId="2441"/>
    <cellStyle name="Normal 20 3 3 2 2 4 2" xfId="7623"/>
    <cellStyle name="Normal 20 3 3 2 2 5" xfId="5932"/>
    <cellStyle name="Normal 20 3 3 2 3" xfId="1347"/>
    <cellStyle name="Normal 20 3 3 2 3 2" xfId="4745"/>
    <cellStyle name="Normal 20 3 3 2 3 2 2" xfId="9922"/>
    <cellStyle name="Normal 20 3 3 2 3 3" xfId="3047"/>
    <cellStyle name="Normal 20 3 3 2 3 3 2" xfId="8229"/>
    <cellStyle name="Normal 20 3 3 2 3 4" xfId="6538"/>
    <cellStyle name="Normal 20 3 3 2 4" xfId="3913"/>
    <cellStyle name="Normal 20 3 3 2 4 2" xfId="9090"/>
    <cellStyle name="Normal 20 3 3 2 5" xfId="2203"/>
    <cellStyle name="Normal 20 3 3 2 5 2" xfId="7385"/>
    <cellStyle name="Normal 20 3 3 2 6" xfId="5706"/>
    <cellStyle name="Normal 20 3 3 3" xfId="863"/>
    <cellStyle name="Normal 20 3 3 3 2" xfId="1007"/>
    <cellStyle name="Normal 20 3 3 3 2 2" xfId="1851"/>
    <cellStyle name="Normal 20 3 3 3 2 2 2" xfId="5249"/>
    <cellStyle name="Normal 20 3 3 3 2 2 2 2" xfId="10426"/>
    <cellStyle name="Normal 20 3 3 3 2 2 3" xfId="3551"/>
    <cellStyle name="Normal 20 3 3 3 2 2 3 2" xfId="8733"/>
    <cellStyle name="Normal 20 3 3 3 2 2 4" xfId="7042"/>
    <cellStyle name="Normal 20 3 3 3 2 3" xfId="4405"/>
    <cellStyle name="Normal 20 3 3 3 2 3 2" xfId="9582"/>
    <cellStyle name="Normal 20 3 3 3 2 4" xfId="2707"/>
    <cellStyle name="Normal 20 3 3 3 2 4 2" xfId="7889"/>
    <cellStyle name="Normal 20 3 3 3 2 5" xfId="6198"/>
    <cellStyle name="Normal 20 3 3 3 3" xfId="1710"/>
    <cellStyle name="Normal 20 3 3 3 3 2" xfId="5108"/>
    <cellStyle name="Normal 20 3 3 3 3 2 2" xfId="10285"/>
    <cellStyle name="Normal 20 3 3 3 3 3" xfId="3410"/>
    <cellStyle name="Normal 20 3 3 3 3 3 2" xfId="8592"/>
    <cellStyle name="Normal 20 3 3 3 3 4" xfId="6901"/>
    <cellStyle name="Normal 20 3 3 3 4" xfId="4264"/>
    <cellStyle name="Normal 20 3 3 3 4 2" xfId="9441"/>
    <cellStyle name="Normal 20 3 3 3 5" xfId="2566"/>
    <cellStyle name="Normal 20 3 3 3 5 2" xfId="7748"/>
    <cellStyle name="Normal 20 3 3 3 6" xfId="6057"/>
    <cellStyle name="Normal 20 3 3 4" xfId="616"/>
    <cellStyle name="Normal 20 3 3 4 2" xfId="1471"/>
    <cellStyle name="Normal 20 3 3 4 2 2" xfId="4869"/>
    <cellStyle name="Normal 20 3 3 4 2 2 2" xfId="10046"/>
    <cellStyle name="Normal 20 3 3 4 2 3" xfId="3171"/>
    <cellStyle name="Normal 20 3 3 4 2 3 2" xfId="8353"/>
    <cellStyle name="Normal 20 3 3 4 2 4" xfId="6662"/>
    <cellStyle name="Normal 20 3 3 4 3" xfId="4025"/>
    <cellStyle name="Normal 20 3 3 4 3 2" xfId="9202"/>
    <cellStyle name="Normal 20 3 3 4 4" xfId="2327"/>
    <cellStyle name="Normal 20 3 3 4 4 2" xfId="7509"/>
    <cellStyle name="Normal 20 3 3 4 5" xfId="5818"/>
    <cellStyle name="Normal 20 3 3 5" xfId="1121"/>
    <cellStyle name="Normal 20 3 3 5 2" xfId="1965"/>
    <cellStyle name="Normal 20 3 3 5 2 2" xfId="5363"/>
    <cellStyle name="Normal 20 3 3 5 2 2 2" xfId="10540"/>
    <cellStyle name="Normal 20 3 3 5 2 3" xfId="3665"/>
    <cellStyle name="Normal 20 3 3 5 2 3 2" xfId="8847"/>
    <cellStyle name="Normal 20 3 3 5 2 4" xfId="7156"/>
    <cellStyle name="Normal 20 3 3 5 3" xfId="4519"/>
    <cellStyle name="Normal 20 3 3 5 3 2" xfId="9696"/>
    <cellStyle name="Normal 20 3 3 5 4" xfId="2821"/>
    <cellStyle name="Normal 20 3 3 5 4 2" xfId="8003"/>
    <cellStyle name="Normal 20 3 3 5 5" xfId="6312"/>
    <cellStyle name="Normal 20 3 3 6" xfId="1235"/>
    <cellStyle name="Normal 20 3 3 6 2" xfId="4633"/>
    <cellStyle name="Normal 20 3 3 6 2 2" xfId="9810"/>
    <cellStyle name="Normal 20 3 3 6 3" xfId="2935"/>
    <cellStyle name="Normal 20 3 3 6 3 2" xfId="8117"/>
    <cellStyle name="Normal 20 3 3 6 4" xfId="6426"/>
    <cellStyle name="Normal 20 3 3 7" xfId="3801"/>
    <cellStyle name="Normal 20 3 3 7 2" xfId="8978"/>
    <cellStyle name="Normal 20 3 3 8" xfId="2091"/>
    <cellStyle name="Normal 20 3 3 8 2" xfId="7273"/>
    <cellStyle name="Normal 20 3 3 9" xfId="5594"/>
    <cellStyle name="Normal 20 3 4" xfId="364"/>
    <cellStyle name="Normal 20 3 4 2" xfId="483"/>
    <cellStyle name="Normal 20 3 4 2 2" xfId="760"/>
    <cellStyle name="Normal 20 3 4 2 2 2" xfId="1607"/>
    <cellStyle name="Normal 20 3 4 2 2 2 2" xfId="5005"/>
    <cellStyle name="Normal 20 3 4 2 2 2 2 2" xfId="10182"/>
    <cellStyle name="Normal 20 3 4 2 2 2 3" xfId="3307"/>
    <cellStyle name="Normal 20 3 4 2 2 2 3 2" xfId="8489"/>
    <cellStyle name="Normal 20 3 4 2 2 2 4" xfId="6798"/>
    <cellStyle name="Normal 20 3 4 2 2 3" xfId="4161"/>
    <cellStyle name="Normal 20 3 4 2 2 3 2" xfId="9338"/>
    <cellStyle name="Normal 20 3 4 2 2 4" xfId="2463"/>
    <cellStyle name="Normal 20 3 4 2 2 4 2" xfId="7645"/>
    <cellStyle name="Normal 20 3 4 2 2 5" xfId="5954"/>
    <cellStyle name="Normal 20 3 4 2 3" xfId="1369"/>
    <cellStyle name="Normal 20 3 4 2 3 2" xfId="4767"/>
    <cellStyle name="Normal 20 3 4 2 3 2 2" xfId="9944"/>
    <cellStyle name="Normal 20 3 4 2 3 3" xfId="3069"/>
    <cellStyle name="Normal 20 3 4 2 3 3 2" xfId="8251"/>
    <cellStyle name="Normal 20 3 4 2 3 4" xfId="6560"/>
    <cellStyle name="Normal 20 3 4 2 4" xfId="3935"/>
    <cellStyle name="Normal 20 3 4 2 4 2" xfId="9112"/>
    <cellStyle name="Normal 20 3 4 2 5" xfId="2225"/>
    <cellStyle name="Normal 20 3 4 2 5 2" xfId="7407"/>
    <cellStyle name="Normal 20 3 4 2 6" xfId="5728"/>
    <cellStyle name="Normal 20 3 4 3" xfId="885"/>
    <cellStyle name="Normal 20 3 4 3 2" xfId="1029"/>
    <cellStyle name="Normal 20 3 4 3 2 2" xfId="1873"/>
    <cellStyle name="Normal 20 3 4 3 2 2 2" xfId="5271"/>
    <cellStyle name="Normal 20 3 4 3 2 2 2 2" xfId="10448"/>
    <cellStyle name="Normal 20 3 4 3 2 2 3" xfId="3573"/>
    <cellStyle name="Normal 20 3 4 3 2 2 3 2" xfId="8755"/>
    <cellStyle name="Normal 20 3 4 3 2 2 4" xfId="7064"/>
    <cellStyle name="Normal 20 3 4 3 2 3" xfId="4427"/>
    <cellStyle name="Normal 20 3 4 3 2 3 2" xfId="9604"/>
    <cellStyle name="Normal 20 3 4 3 2 4" xfId="2729"/>
    <cellStyle name="Normal 20 3 4 3 2 4 2" xfId="7911"/>
    <cellStyle name="Normal 20 3 4 3 2 5" xfId="6220"/>
    <cellStyle name="Normal 20 3 4 3 3" xfId="1732"/>
    <cellStyle name="Normal 20 3 4 3 3 2" xfId="5130"/>
    <cellStyle name="Normal 20 3 4 3 3 2 2" xfId="10307"/>
    <cellStyle name="Normal 20 3 4 3 3 3" xfId="3432"/>
    <cellStyle name="Normal 20 3 4 3 3 3 2" xfId="8614"/>
    <cellStyle name="Normal 20 3 4 3 3 4" xfId="6923"/>
    <cellStyle name="Normal 20 3 4 3 4" xfId="4286"/>
    <cellStyle name="Normal 20 3 4 3 4 2" xfId="9463"/>
    <cellStyle name="Normal 20 3 4 3 5" xfId="2588"/>
    <cellStyle name="Normal 20 3 4 3 5 2" xfId="7770"/>
    <cellStyle name="Normal 20 3 4 3 6" xfId="6079"/>
    <cellStyle name="Normal 20 3 4 4" xfId="638"/>
    <cellStyle name="Normal 20 3 4 4 2" xfId="1493"/>
    <cellStyle name="Normal 20 3 4 4 2 2" xfId="4891"/>
    <cellStyle name="Normal 20 3 4 4 2 2 2" xfId="10068"/>
    <cellStyle name="Normal 20 3 4 4 2 3" xfId="3193"/>
    <cellStyle name="Normal 20 3 4 4 2 3 2" xfId="8375"/>
    <cellStyle name="Normal 20 3 4 4 2 4" xfId="6684"/>
    <cellStyle name="Normal 20 3 4 4 3" xfId="4047"/>
    <cellStyle name="Normal 20 3 4 4 3 2" xfId="9224"/>
    <cellStyle name="Normal 20 3 4 4 4" xfId="2349"/>
    <cellStyle name="Normal 20 3 4 4 4 2" xfId="7531"/>
    <cellStyle name="Normal 20 3 4 4 5" xfId="5840"/>
    <cellStyle name="Normal 20 3 4 5" xfId="1143"/>
    <cellStyle name="Normal 20 3 4 5 2" xfId="1987"/>
    <cellStyle name="Normal 20 3 4 5 2 2" xfId="5385"/>
    <cellStyle name="Normal 20 3 4 5 2 2 2" xfId="10562"/>
    <cellStyle name="Normal 20 3 4 5 2 3" xfId="3687"/>
    <cellStyle name="Normal 20 3 4 5 2 3 2" xfId="8869"/>
    <cellStyle name="Normal 20 3 4 5 2 4" xfId="7178"/>
    <cellStyle name="Normal 20 3 4 5 3" xfId="4541"/>
    <cellStyle name="Normal 20 3 4 5 3 2" xfId="9718"/>
    <cellStyle name="Normal 20 3 4 5 4" xfId="2843"/>
    <cellStyle name="Normal 20 3 4 5 4 2" xfId="8025"/>
    <cellStyle name="Normal 20 3 4 5 5" xfId="6334"/>
    <cellStyle name="Normal 20 3 4 6" xfId="1257"/>
    <cellStyle name="Normal 20 3 4 6 2" xfId="4655"/>
    <cellStyle name="Normal 20 3 4 6 2 2" xfId="9832"/>
    <cellStyle name="Normal 20 3 4 6 3" xfId="2957"/>
    <cellStyle name="Normal 20 3 4 6 3 2" xfId="8139"/>
    <cellStyle name="Normal 20 3 4 6 4" xfId="6448"/>
    <cellStyle name="Normal 20 3 4 7" xfId="3823"/>
    <cellStyle name="Normal 20 3 4 7 2" xfId="9000"/>
    <cellStyle name="Normal 20 3 4 8" xfId="2113"/>
    <cellStyle name="Normal 20 3 4 8 2" xfId="7295"/>
    <cellStyle name="Normal 20 3 4 9" xfId="5616"/>
    <cellStyle name="Normal 20 3 5" xfId="393"/>
    <cellStyle name="Normal 20 3 5 2" xfId="505"/>
    <cellStyle name="Normal 20 3 5 2 2" xfId="782"/>
    <cellStyle name="Normal 20 3 5 2 2 2" xfId="1629"/>
    <cellStyle name="Normal 20 3 5 2 2 2 2" xfId="5027"/>
    <cellStyle name="Normal 20 3 5 2 2 2 2 2" xfId="10204"/>
    <cellStyle name="Normal 20 3 5 2 2 2 3" xfId="3329"/>
    <cellStyle name="Normal 20 3 5 2 2 2 3 2" xfId="8511"/>
    <cellStyle name="Normal 20 3 5 2 2 2 4" xfId="6820"/>
    <cellStyle name="Normal 20 3 5 2 2 3" xfId="4183"/>
    <cellStyle name="Normal 20 3 5 2 2 3 2" xfId="9360"/>
    <cellStyle name="Normal 20 3 5 2 2 4" xfId="2485"/>
    <cellStyle name="Normal 20 3 5 2 2 4 2" xfId="7667"/>
    <cellStyle name="Normal 20 3 5 2 2 5" xfId="5976"/>
    <cellStyle name="Normal 20 3 5 2 3" xfId="1391"/>
    <cellStyle name="Normal 20 3 5 2 3 2" xfId="4789"/>
    <cellStyle name="Normal 20 3 5 2 3 2 2" xfId="9966"/>
    <cellStyle name="Normal 20 3 5 2 3 3" xfId="3091"/>
    <cellStyle name="Normal 20 3 5 2 3 3 2" xfId="8273"/>
    <cellStyle name="Normal 20 3 5 2 3 4" xfId="6582"/>
    <cellStyle name="Normal 20 3 5 2 4" xfId="3957"/>
    <cellStyle name="Normal 20 3 5 2 4 2" xfId="9134"/>
    <cellStyle name="Normal 20 3 5 2 5" xfId="2247"/>
    <cellStyle name="Normal 20 3 5 2 5 2" xfId="7429"/>
    <cellStyle name="Normal 20 3 5 2 6" xfId="5750"/>
    <cellStyle name="Normal 20 3 5 3" xfId="907"/>
    <cellStyle name="Normal 20 3 5 3 2" xfId="1051"/>
    <cellStyle name="Normal 20 3 5 3 2 2" xfId="1895"/>
    <cellStyle name="Normal 20 3 5 3 2 2 2" xfId="5293"/>
    <cellStyle name="Normal 20 3 5 3 2 2 2 2" xfId="10470"/>
    <cellStyle name="Normal 20 3 5 3 2 2 3" xfId="3595"/>
    <cellStyle name="Normal 20 3 5 3 2 2 3 2" xfId="8777"/>
    <cellStyle name="Normal 20 3 5 3 2 2 4" xfId="7086"/>
    <cellStyle name="Normal 20 3 5 3 2 3" xfId="4449"/>
    <cellStyle name="Normal 20 3 5 3 2 3 2" xfId="9626"/>
    <cellStyle name="Normal 20 3 5 3 2 4" xfId="2751"/>
    <cellStyle name="Normal 20 3 5 3 2 4 2" xfId="7933"/>
    <cellStyle name="Normal 20 3 5 3 2 5" xfId="6242"/>
    <cellStyle name="Normal 20 3 5 3 3" xfId="1754"/>
    <cellStyle name="Normal 20 3 5 3 3 2" xfId="5152"/>
    <cellStyle name="Normal 20 3 5 3 3 2 2" xfId="10329"/>
    <cellStyle name="Normal 20 3 5 3 3 3" xfId="3454"/>
    <cellStyle name="Normal 20 3 5 3 3 3 2" xfId="8636"/>
    <cellStyle name="Normal 20 3 5 3 3 4" xfId="6945"/>
    <cellStyle name="Normal 20 3 5 3 4" xfId="4308"/>
    <cellStyle name="Normal 20 3 5 3 4 2" xfId="9485"/>
    <cellStyle name="Normal 20 3 5 3 5" xfId="2610"/>
    <cellStyle name="Normal 20 3 5 3 5 2" xfId="7792"/>
    <cellStyle name="Normal 20 3 5 3 6" xfId="6101"/>
    <cellStyle name="Normal 20 3 5 4" xfId="660"/>
    <cellStyle name="Normal 20 3 5 4 2" xfId="1515"/>
    <cellStyle name="Normal 20 3 5 4 2 2" xfId="4913"/>
    <cellStyle name="Normal 20 3 5 4 2 2 2" xfId="10090"/>
    <cellStyle name="Normal 20 3 5 4 2 3" xfId="3215"/>
    <cellStyle name="Normal 20 3 5 4 2 3 2" xfId="8397"/>
    <cellStyle name="Normal 20 3 5 4 2 4" xfId="6706"/>
    <cellStyle name="Normal 20 3 5 4 3" xfId="4069"/>
    <cellStyle name="Normal 20 3 5 4 3 2" xfId="9246"/>
    <cellStyle name="Normal 20 3 5 4 4" xfId="2371"/>
    <cellStyle name="Normal 20 3 5 4 4 2" xfId="7553"/>
    <cellStyle name="Normal 20 3 5 4 5" xfId="5862"/>
    <cellStyle name="Normal 20 3 5 5" xfId="1165"/>
    <cellStyle name="Normal 20 3 5 5 2" xfId="2009"/>
    <cellStyle name="Normal 20 3 5 5 2 2" xfId="5407"/>
    <cellStyle name="Normal 20 3 5 5 2 2 2" xfId="10584"/>
    <cellStyle name="Normal 20 3 5 5 2 3" xfId="3709"/>
    <cellStyle name="Normal 20 3 5 5 2 3 2" xfId="8891"/>
    <cellStyle name="Normal 20 3 5 5 2 4" xfId="7200"/>
    <cellStyle name="Normal 20 3 5 5 3" xfId="4563"/>
    <cellStyle name="Normal 20 3 5 5 3 2" xfId="9740"/>
    <cellStyle name="Normal 20 3 5 5 4" xfId="2865"/>
    <cellStyle name="Normal 20 3 5 5 4 2" xfId="8047"/>
    <cellStyle name="Normal 20 3 5 5 5" xfId="6356"/>
    <cellStyle name="Normal 20 3 5 6" xfId="1279"/>
    <cellStyle name="Normal 20 3 5 6 2" xfId="4677"/>
    <cellStyle name="Normal 20 3 5 6 2 2" xfId="9854"/>
    <cellStyle name="Normal 20 3 5 6 3" xfId="2979"/>
    <cellStyle name="Normal 20 3 5 6 3 2" xfId="8161"/>
    <cellStyle name="Normal 20 3 5 6 4" xfId="6470"/>
    <cellStyle name="Normal 20 3 5 7" xfId="3845"/>
    <cellStyle name="Normal 20 3 5 7 2" xfId="9022"/>
    <cellStyle name="Normal 20 3 5 8" xfId="2135"/>
    <cellStyle name="Normal 20 3 5 8 2" xfId="7317"/>
    <cellStyle name="Normal 20 3 5 9" xfId="5638"/>
    <cellStyle name="Normal 20 3 6" xfId="415"/>
    <cellStyle name="Normal 20 3 6 2" xfId="692"/>
    <cellStyle name="Normal 20 3 6 2 2" xfId="1539"/>
    <cellStyle name="Normal 20 3 6 2 2 2" xfId="4937"/>
    <cellStyle name="Normal 20 3 6 2 2 2 2" xfId="10114"/>
    <cellStyle name="Normal 20 3 6 2 2 3" xfId="3239"/>
    <cellStyle name="Normal 20 3 6 2 2 3 2" xfId="8421"/>
    <cellStyle name="Normal 20 3 6 2 2 4" xfId="6730"/>
    <cellStyle name="Normal 20 3 6 2 3" xfId="4093"/>
    <cellStyle name="Normal 20 3 6 2 3 2" xfId="9270"/>
    <cellStyle name="Normal 20 3 6 2 4" xfId="2395"/>
    <cellStyle name="Normal 20 3 6 2 4 2" xfId="7577"/>
    <cellStyle name="Normal 20 3 6 2 5" xfId="5886"/>
    <cellStyle name="Normal 20 3 6 3" xfId="1301"/>
    <cellStyle name="Normal 20 3 6 3 2" xfId="4699"/>
    <cellStyle name="Normal 20 3 6 3 2 2" xfId="9876"/>
    <cellStyle name="Normal 20 3 6 3 3" xfId="3001"/>
    <cellStyle name="Normal 20 3 6 3 3 2" xfId="8183"/>
    <cellStyle name="Normal 20 3 6 3 4" xfId="6492"/>
    <cellStyle name="Normal 20 3 6 4" xfId="3867"/>
    <cellStyle name="Normal 20 3 6 4 2" xfId="9044"/>
    <cellStyle name="Normal 20 3 6 5" xfId="2157"/>
    <cellStyle name="Normal 20 3 6 5 2" xfId="7339"/>
    <cellStyle name="Normal 20 3 6 6" xfId="5660"/>
    <cellStyle name="Normal 20 3 7" xfId="817"/>
    <cellStyle name="Normal 20 3 7 2" xfId="961"/>
    <cellStyle name="Normal 20 3 7 2 2" xfId="1805"/>
    <cellStyle name="Normal 20 3 7 2 2 2" xfId="5203"/>
    <cellStyle name="Normal 20 3 7 2 2 2 2" xfId="10380"/>
    <cellStyle name="Normal 20 3 7 2 2 3" xfId="3505"/>
    <cellStyle name="Normal 20 3 7 2 2 3 2" xfId="8687"/>
    <cellStyle name="Normal 20 3 7 2 2 4" xfId="6996"/>
    <cellStyle name="Normal 20 3 7 2 3" xfId="4359"/>
    <cellStyle name="Normal 20 3 7 2 3 2" xfId="9536"/>
    <cellStyle name="Normal 20 3 7 2 4" xfId="2661"/>
    <cellStyle name="Normal 20 3 7 2 4 2" xfId="7843"/>
    <cellStyle name="Normal 20 3 7 2 5" xfId="6152"/>
    <cellStyle name="Normal 20 3 7 3" xfId="1664"/>
    <cellStyle name="Normal 20 3 7 3 2" xfId="5062"/>
    <cellStyle name="Normal 20 3 7 3 2 2" xfId="10239"/>
    <cellStyle name="Normal 20 3 7 3 3" xfId="3364"/>
    <cellStyle name="Normal 20 3 7 3 3 2" xfId="8546"/>
    <cellStyle name="Normal 20 3 7 3 4" xfId="6855"/>
    <cellStyle name="Normal 20 3 7 4" xfId="4218"/>
    <cellStyle name="Normal 20 3 7 4 2" xfId="9395"/>
    <cellStyle name="Normal 20 3 7 5" xfId="2520"/>
    <cellStyle name="Normal 20 3 7 5 2" xfId="7702"/>
    <cellStyle name="Normal 20 3 7 6" xfId="6011"/>
    <cellStyle name="Normal 20 3 8" xfId="570"/>
    <cellStyle name="Normal 20 3 8 2" xfId="1425"/>
    <cellStyle name="Normal 20 3 8 2 2" xfId="4823"/>
    <cellStyle name="Normal 20 3 8 2 2 2" xfId="10000"/>
    <cellStyle name="Normal 20 3 8 2 3" xfId="3125"/>
    <cellStyle name="Normal 20 3 8 2 3 2" xfId="8307"/>
    <cellStyle name="Normal 20 3 8 2 4" xfId="6616"/>
    <cellStyle name="Normal 20 3 8 3" xfId="3979"/>
    <cellStyle name="Normal 20 3 8 3 2" xfId="9156"/>
    <cellStyle name="Normal 20 3 8 4" xfId="2281"/>
    <cellStyle name="Normal 20 3 8 4 2" xfId="7463"/>
    <cellStyle name="Normal 20 3 8 5" xfId="5772"/>
    <cellStyle name="Normal 20 3 9" xfId="1075"/>
    <cellStyle name="Normal 20 3 9 2" xfId="1919"/>
    <cellStyle name="Normal 20 3 9 2 2" xfId="5317"/>
    <cellStyle name="Normal 20 3 9 2 2 2" xfId="10494"/>
    <cellStyle name="Normal 20 3 9 2 3" xfId="3619"/>
    <cellStyle name="Normal 20 3 9 2 3 2" xfId="8801"/>
    <cellStyle name="Normal 20 3 9 2 4" xfId="7110"/>
    <cellStyle name="Normal 20 3 9 3" xfId="4473"/>
    <cellStyle name="Normal 20 3 9 3 2" xfId="9650"/>
    <cellStyle name="Normal 20 3 9 4" xfId="2775"/>
    <cellStyle name="Normal 20 3 9 4 2" xfId="7957"/>
    <cellStyle name="Normal 20 3 9 5" xfId="6266"/>
    <cellStyle name="Normal 20 4" xfId="307"/>
    <cellStyle name="Normal 20 4 2" xfId="428"/>
    <cellStyle name="Normal 20 4 2 2" xfId="705"/>
    <cellStyle name="Normal 20 4 2 2 2" xfId="1552"/>
    <cellStyle name="Normal 20 4 2 2 2 2" xfId="4950"/>
    <cellStyle name="Normal 20 4 2 2 2 2 2" xfId="10127"/>
    <cellStyle name="Normal 20 4 2 2 2 3" xfId="3252"/>
    <cellStyle name="Normal 20 4 2 2 2 3 2" xfId="8434"/>
    <cellStyle name="Normal 20 4 2 2 2 4" xfId="6743"/>
    <cellStyle name="Normal 20 4 2 2 3" xfId="4106"/>
    <cellStyle name="Normal 20 4 2 2 3 2" xfId="9283"/>
    <cellStyle name="Normal 20 4 2 2 4" xfId="2408"/>
    <cellStyle name="Normal 20 4 2 2 4 2" xfId="7590"/>
    <cellStyle name="Normal 20 4 2 2 5" xfId="5899"/>
    <cellStyle name="Normal 20 4 2 3" xfId="1314"/>
    <cellStyle name="Normal 20 4 2 3 2" xfId="4712"/>
    <cellStyle name="Normal 20 4 2 3 2 2" xfId="9889"/>
    <cellStyle name="Normal 20 4 2 3 3" xfId="3014"/>
    <cellStyle name="Normal 20 4 2 3 3 2" xfId="8196"/>
    <cellStyle name="Normal 20 4 2 3 4" xfId="6505"/>
    <cellStyle name="Normal 20 4 2 4" xfId="3880"/>
    <cellStyle name="Normal 20 4 2 4 2" xfId="9057"/>
    <cellStyle name="Normal 20 4 2 5" xfId="2170"/>
    <cellStyle name="Normal 20 4 2 5 2" xfId="7352"/>
    <cellStyle name="Normal 20 4 2 6" xfId="5673"/>
    <cellStyle name="Normal 20 4 3" xfId="830"/>
    <cellStyle name="Normal 20 4 3 2" xfId="974"/>
    <cellStyle name="Normal 20 4 3 2 2" xfId="1818"/>
    <cellStyle name="Normal 20 4 3 2 2 2" xfId="5216"/>
    <cellStyle name="Normal 20 4 3 2 2 2 2" xfId="10393"/>
    <cellStyle name="Normal 20 4 3 2 2 3" xfId="3518"/>
    <cellStyle name="Normal 20 4 3 2 2 3 2" xfId="8700"/>
    <cellStyle name="Normal 20 4 3 2 2 4" xfId="7009"/>
    <cellStyle name="Normal 20 4 3 2 3" xfId="4372"/>
    <cellStyle name="Normal 20 4 3 2 3 2" xfId="9549"/>
    <cellStyle name="Normal 20 4 3 2 4" xfId="2674"/>
    <cellStyle name="Normal 20 4 3 2 4 2" xfId="7856"/>
    <cellStyle name="Normal 20 4 3 2 5" xfId="6165"/>
    <cellStyle name="Normal 20 4 3 3" xfId="1677"/>
    <cellStyle name="Normal 20 4 3 3 2" xfId="5075"/>
    <cellStyle name="Normal 20 4 3 3 2 2" xfId="10252"/>
    <cellStyle name="Normal 20 4 3 3 3" xfId="3377"/>
    <cellStyle name="Normal 20 4 3 3 3 2" xfId="8559"/>
    <cellStyle name="Normal 20 4 3 3 4" xfId="6868"/>
    <cellStyle name="Normal 20 4 3 4" xfId="4231"/>
    <cellStyle name="Normal 20 4 3 4 2" xfId="9408"/>
    <cellStyle name="Normal 20 4 3 5" xfId="2533"/>
    <cellStyle name="Normal 20 4 3 5 2" xfId="7715"/>
    <cellStyle name="Normal 20 4 3 6" xfId="6024"/>
    <cellStyle name="Normal 20 4 4" xfId="583"/>
    <cellStyle name="Normal 20 4 4 2" xfId="1438"/>
    <cellStyle name="Normal 20 4 4 2 2" xfId="4836"/>
    <cellStyle name="Normal 20 4 4 2 2 2" xfId="10013"/>
    <cellStyle name="Normal 20 4 4 2 3" xfId="3138"/>
    <cellStyle name="Normal 20 4 4 2 3 2" xfId="8320"/>
    <cellStyle name="Normal 20 4 4 2 4" xfId="6629"/>
    <cellStyle name="Normal 20 4 4 3" xfId="3992"/>
    <cellStyle name="Normal 20 4 4 3 2" xfId="9169"/>
    <cellStyle name="Normal 20 4 4 4" xfId="2294"/>
    <cellStyle name="Normal 20 4 4 4 2" xfId="7476"/>
    <cellStyle name="Normal 20 4 4 5" xfId="5785"/>
    <cellStyle name="Normal 20 4 5" xfId="1088"/>
    <cellStyle name="Normal 20 4 5 2" xfId="1932"/>
    <cellStyle name="Normal 20 4 5 2 2" xfId="5330"/>
    <cellStyle name="Normal 20 4 5 2 2 2" xfId="10507"/>
    <cellStyle name="Normal 20 4 5 2 3" xfId="3632"/>
    <cellStyle name="Normal 20 4 5 2 3 2" xfId="8814"/>
    <cellStyle name="Normal 20 4 5 2 4" xfId="7123"/>
    <cellStyle name="Normal 20 4 5 3" xfId="4486"/>
    <cellStyle name="Normal 20 4 5 3 2" xfId="9663"/>
    <cellStyle name="Normal 20 4 5 4" xfId="2788"/>
    <cellStyle name="Normal 20 4 5 4 2" xfId="7970"/>
    <cellStyle name="Normal 20 4 5 5" xfId="6279"/>
    <cellStyle name="Normal 20 4 6" xfId="1202"/>
    <cellStyle name="Normal 20 4 6 2" xfId="4600"/>
    <cellStyle name="Normal 20 4 6 2 2" xfId="9777"/>
    <cellStyle name="Normal 20 4 6 3" xfId="2902"/>
    <cellStyle name="Normal 20 4 6 3 2" xfId="8084"/>
    <cellStyle name="Normal 20 4 6 4" xfId="6393"/>
    <cellStyle name="Normal 20 4 7" xfId="3768"/>
    <cellStyle name="Normal 20 4 7 2" xfId="8945"/>
    <cellStyle name="Normal 20 4 8" xfId="2058"/>
    <cellStyle name="Normal 20 4 8 2" xfId="7240"/>
    <cellStyle name="Normal 20 4 9" xfId="5561"/>
    <cellStyle name="Normal 20 5" xfId="331"/>
    <cellStyle name="Normal 20 5 2" xfId="450"/>
    <cellStyle name="Normal 20 5 2 2" xfId="727"/>
    <cellStyle name="Normal 20 5 2 2 2" xfId="1574"/>
    <cellStyle name="Normal 20 5 2 2 2 2" xfId="4972"/>
    <cellStyle name="Normal 20 5 2 2 2 2 2" xfId="10149"/>
    <cellStyle name="Normal 20 5 2 2 2 3" xfId="3274"/>
    <cellStyle name="Normal 20 5 2 2 2 3 2" xfId="8456"/>
    <cellStyle name="Normal 20 5 2 2 2 4" xfId="6765"/>
    <cellStyle name="Normal 20 5 2 2 3" xfId="4128"/>
    <cellStyle name="Normal 20 5 2 2 3 2" xfId="9305"/>
    <cellStyle name="Normal 20 5 2 2 4" xfId="2430"/>
    <cellStyle name="Normal 20 5 2 2 4 2" xfId="7612"/>
    <cellStyle name="Normal 20 5 2 2 5" xfId="5921"/>
    <cellStyle name="Normal 20 5 2 3" xfId="1336"/>
    <cellStyle name="Normal 20 5 2 3 2" xfId="4734"/>
    <cellStyle name="Normal 20 5 2 3 2 2" xfId="9911"/>
    <cellStyle name="Normal 20 5 2 3 3" xfId="3036"/>
    <cellStyle name="Normal 20 5 2 3 3 2" xfId="8218"/>
    <cellStyle name="Normal 20 5 2 3 4" xfId="6527"/>
    <cellStyle name="Normal 20 5 2 4" xfId="3902"/>
    <cellStyle name="Normal 20 5 2 4 2" xfId="9079"/>
    <cellStyle name="Normal 20 5 2 5" xfId="2192"/>
    <cellStyle name="Normal 20 5 2 5 2" xfId="7374"/>
    <cellStyle name="Normal 20 5 2 6" xfId="5695"/>
    <cellStyle name="Normal 20 5 3" xfId="852"/>
    <cellStyle name="Normal 20 5 3 2" xfId="996"/>
    <cellStyle name="Normal 20 5 3 2 2" xfId="1840"/>
    <cellStyle name="Normal 20 5 3 2 2 2" xfId="5238"/>
    <cellStyle name="Normal 20 5 3 2 2 2 2" xfId="10415"/>
    <cellStyle name="Normal 20 5 3 2 2 3" xfId="3540"/>
    <cellStyle name="Normal 20 5 3 2 2 3 2" xfId="8722"/>
    <cellStyle name="Normal 20 5 3 2 2 4" xfId="7031"/>
    <cellStyle name="Normal 20 5 3 2 3" xfId="4394"/>
    <cellStyle name="Normal 20 5 3 2 3 2" xfId="9571"/>
    <cellStyle name="Normal 20 5 3 2 4" xfId="2696"/>
    <cellStyle name="Normal 20 5 3 2 4 2" xfId="7878"/>
    <cellStyle name="Normal 20 5 3 2 5" xfId="6187"/>
    <cellStyle name="Normal 20 5 3 3" xfId="1699"/>
    <cellStyle name="Normal 20 5 3 3 2" xfId="5097"/>
    <cellStyle name="Normal 20 5 3 3 2 2" xfId="10274"/>
    <cellStyle name="Normal 20 5 3 3 3" xfId="3399"/>
    <cellStyle name="Normal 20 5 3 3 3 2" xfId="8581"/>
    <cellStyle name="Normal 20 5 3 3 4" xfId="6890"/>
    <cellStyle name="Normal 20 5 3 4" xfId="4253"/>
    <cellStyle name="Normal 20 5 3 4 2" xfId="9430"/>
    <cellStyle name="Normal 20 5 3 5" xfId="2555"/>
    <cellStyle name="Normal 20 5 3 5 2" xfId="7737"/>
    <cellStyle name="Normal 20 5 3 6" xfId="6046"/>
    <cellStyle name="Normal 20 5 4" xfId="605"/>
    <cellStyle name="Normal 20 5 4 2" xfId="1460"/>
    <cellStyle name="Normal 20 5 4 2 2" xfId="4858"/>
    <cellStyle name="Normal 20 5 4 2 2 2" xfId="10035"/>
    <cellStyle name="Normal 20 5 4 2 3" xfId="3160"/>
    <cellStyle name="Normal 20 5 4 2 3 2" xfId="8342"/>
    <cellStyle name="Normal 20 5 4 2 4" xfId="6651"/>
    <cellStyle name="Normal 20 5 4 3" xfId="4014"/>
    <cellStyle name="Normal 20 5 4 3 2" xfId="9191"/>
    <cellStyle name="Normal 20 5 4 4" xfId="2316"/>
    <cellStyle name="Normal 20 5 4 4 2" xfId="7498"/>
    <cellStyle name="Normal 20 5 4 5" xfId="5807"/>
    <cellStyle name="Normal 20 5 5" xfId="1110"/>
    <cellStyle name="Normal 20 5 5 2" xfId="1954"/>
    <cellStyle name="Normal 20 5 5 2 2" xfId="5352"/>
    <cellStyle name="Normal 20 5 5 2 2 2" xfId="10529"/>
    <cellStyle name="Normal 20 5 5 2 3" xfId="3654"/>
    <cellStyle name="Normal 20 5 5 2 3 2" xfId="8836"/>
    <cellStyle name="Normal 20 5 5 2 4" xfId="7145"/>
    <cellStyle name="Normal 20 5 5 3" xfId="4508"/>
    <cellStyle name="Normal 20 5 5 3 2" xfId="9685"/>
    <cellStyle name="Normal 20 5 5 4" xfId="2810"/>
    <cellStyle name="Normal 20 5 5 4 2" xfId="7992"/>
    <cellStyle name="Normal 20 5 5 5" xfId="6301"/>
    <cellStyle name="Normal 20 5 6" xfId="1224"/>
    <cellStyle name="Normal 20 5 6 2" xfId="4622"/>
    <cellStyle name="Normal 20 5 6 2 2" xfId="9799"/>
    <cellStyle name="Normal 20 5 6 3" xfId="2924"/>
    <cellStyle name="Normal 20 5 6 3 2" xfId="8106"/>
    <cellStyle name="Normal 20 5 6 4" xfId="6415"/>
    <cellStyle name="Normal 20 5 7" xfId="3790"/>
    <cellStyle name="Normal 20 5 7 2" xfId="8967"/>
    <cellStyle name="Normal 20 5 8" xfId="2080"/>
    <cellStyle name="Normal 20 5 8 2" xfId="7262"/>
    <cellStyle name="Normal 20 5 9" xfId="5583"/>
    <cellStyle name="Normal 20 6" xfId="353"/>
    <cellStyle name="Normal 20 6 2" xfId="472"/>
    <cellStyle name="Normal 20 6 2 2" xfId="749"/>
    <cellStyle name="Normal 20 6 2 2 2" xfId="1596"/>
    <cellStyle name="Normal 20 6 2 2 2 2" xfId="4994"/>
    <cellStyle name="Normal 20 6 2 2 2 2 2" xfId="10171"/>
    <cellStyle name="Normal 20 6 2 2 2 3" xfId="3296"/>
    <cellStyle name="Normal 20 6 2 2 2 3 2" xfId="8478"/>
    <cellStyle name="Normal 20 6 2 2 2 4" xfId="6787"/>
    <cellStyle name="Normal 20 6 2 2 3" xfId="4150"/>
    <cellStyle name="Normal 20 6 2 2 3 2" xfId="9327"/>
    <cellStyle name="Normal 20 6 2 2 4" xfId="2452"/>
    <cellStyle name="Normal 20 6 2 2 4 2" xfId="7634"/>
    <cellStyle name="Normal 20 6 2 2 5" xfId="5943"/>
    <cellStyle name="Normal 20 6 2 3" xfId="1358"/>
    <cellStyle name="Normal 20 6 2 3 2" xfId="4756"/>
    <cellStyle name="Normal 20 6 2 3 2 2" xfId="9933"/>
    <cellStyle name="Normal 20 6 2 3 3" xfId="3058"/>
    <cellStyle name="Normal 20 6 2 3 3 2" xfId="8240"/>
    <cellStyle name="Normal 20 6 2 3 4" xfId="6549"/>
    <cellStyle name="Normal 20 6 2 4" xfId="3924"/>
    <cellStyle name="Normal 20 6 2 4 2" xfId="9101"/>
    <cellStyle name="Normal 20 6 2 5" xfId="2214"/>
    <cellStyle name="Normal 20 6 2 5 2" xfId="7396"/>
    <cellStyle name="Normal 20 6 2 6" xfId="5717"/>
    <cellStyle name="Normal 20 6 3" xfId="874"/>
    <cellStyle name="Normal 20 6 3 2" xfId="1018"/>
    <cellStyle name="Normal 20 6 3 2 2" xfId="1862"/>
    <cellStyle name="Normal 20 6 3 2 2 2" xfId="5260"/>
    <cellStyle name="Normal 20 6 3 2 2 2 2" xfId="10437"/>
    <cellStyle name="Normal 20 6 3 2 2 3" xfId="3562"/>
    <cellStyle name="Normal 20 6 3 2 2 3 2" xfId="8744"/>
    <cellStyle name="Normal 20 6 3 2 2 4" xfId="7053"/>
    <cellStyle name="Normal 20 6 3 2 3" xfId="4416"/>
    <cellStyle name="Normal 20 6 3 2 3 2" xfId="9593"/>
    <cellStyle name="Normal 20 6 3 2 4" xfId="2718"/>
    <cellStyle name="Normal 20 6 3 2 4 2" xfId="7900"/>
    <cellStyle name="Normal 20 6 3 2 5" xfId="6209"/>
    <cellStyle name="Normal 20 6 3 3" xfId="1721"/>
    <cellStyle name="Normal 20 6 3 3 2" xfId="5119"/>
    <cellStyle name="Normal 20 6 3 3 2 2" xfId="10296"/>
    <cellStyle name="Normal 20 6 3 3 3" xfId="3421"/>
    <cellStyle name="Normal 20 6 3 3 3 2" xfId="8603"/>
    <cellStyle name="Normal 20 6 3 3 4" xfId="6912"/>
    <cellStyle name="Normal 20 6 3 4" xfId="4275"/>
    <cellStyle name="Normal 20 6 3 4 2" xfId="9452"/>
    <cellStyle name="Normal 20 6 3 5" xfId="2577"/>
    <cellStyle name="Normal 20 6 3 5 2" xfId="7759"/>
    <cellStyle name="Normal 20 6 3 6" xfId="6068"/>
    <cellStyle name="Normal 20 6 4" xfId="627"/>
    <cellStyle name="Normal 20 6 4 2" xfId="1482"/>
    <cellStyle name="Normal 20 6 4 2 2" xfId="4880"/>
    <cellStyle name="Normal 20 6 4 2 2 2" xfId="10057"/>
    <cellStyle name="Normal 20 6 4 2 3" xfId="3182"/>
    <cellStyle name="Normal 20 6 4 2 3 2" xfId="8364"/>
    <cellStyle name="Normal 20 6 4 2 4" xfId="6673"/>
    <cellStyle name="Normal 20 6 4 3" xfId="4036"/>
    <cellStyle name="Normal 20 6 4 3 2" xfId="9213"/>
    <cellStyle name="Normal 20 6 4 4" xfId="2338"/>
    <cellStyle name="Normal 20 6 4 4 2" xfId="7520"/>
    <cellStyle name="Normal 20 6 4 5" xfId="5829"/>
    <cellStyle name="Normal 20 6 5" xfId="1132"/>
    <cellStyle name="Normal 20 6 5 2" xfId="1976"/>
    <cellStyle name="Normal 20 6 5 2 2" xfId="5374"/>
    <cellStyle name="Normal 20 6 5 2 2 2" xfId="10551"/>
    <cellStyle name="Normal 20 6 5 2 3" xfId="3676"/>
    <cellStyle name="Normal 20 6 5 2 3 2" xfId="8858"/>
    <cellStyle name="Normal 20 6 5 2 4" xfId="7167"/>
    <cellStyle name="Normal 20 6 5 3" xfId="4530"/>
    <cellStyle name="Normal 20 6 5 3 2" xfId="9707"/>
    <cellStyle name="Normal 20 6 5 4" xfId="2832"/>
    <cellStyle name="Normal 20 6 5 4 2" xfId="8014"/>
    <cellStyle name="Normal 20 6 5 5" xfId="6323"/>
    <cellStyle name="Normal 20 6 6" xfId="1246"/>
    <cellStyle name="Normal 20 6 6 2" xfId="4644"/>
    <cellStyle name="Normal 20 6 6 2 2" xfId="9821"/>
    <cellStyle name="Normal 20 6 6 3" xfId="2946"/>
    <cellStyle name="Normal 20 6 6 3 2" xfId="8128"/>
    <cellStyle name="Normal 20 6 6 4" xfId="6437"/>
    <cellStyle name="Normal 20 6 7" xfId="3812"/>
    <cellStyle name="Normal 20 6 7 2" xfId="8989"/>
    <cellStyle name="Normal 20 6 8" xfId="2102"/>
    <cellStyle name="Normal 20 6 8 2" xfId="7284"/>
    <cellStyle name="Normal 20 6 9" xfId="5605"/>
    <cellStyle name="Normal 20 7" xfId="375"/>
    <cellStyle name="Normal 20 7 2" xfId="494"/>
    <cellStyle name="Normal 20 7 2 2" xfId="771"/>
    <cellStyle name="Normal 20 7 2 2 2" xfId="1618"/>
    <cellStyle name="Normal 20 7 2 2 2 2" xfId="5016"/>
    <cellStyle name="Normal 20 7 2 2 2 2 2" xfId="10193"/>
    <cellStyle name="Normal 20 7 2 2 2 3" xfId="3318"/>
    <cellStyle name="Normal 20 7 2 2 2 3 2" xfId="8500"/>
    <cellStyle name="Normal 20 7 2 2 2 4" xfId="6809"/>
    <cellStyle name="Normal 20 7 2 2 3" xfId="4172"/>
    <cellStyle name="Normal 20 7 2 2 3 2" xfId="9349"/>
    <cellStyle name="Normal 20 7 2 2 4" xfId="2474"/>
    <cellStyle name="Normal 20 7 2 2 4 2" xfId="7656"/>
    <cellStyle name="Normal 20 7 2 2 5" xfId="5965"/>
    <cellStyle name="Normal 20 7 2 3" xfId="1380"/>
    <cellStyle name="Normal 20 7 2 3 2" xfId="4778"/>
    <cellStyle name="Normal 20 7 2 3 2 2" xfId="9955"/>
    <cellStyle name="Normal 20 7 2 3 3" xfId="3080"/>
    <cellStyle name="Normal 20 7 2 3 3 2" xfId="8262"/>
    <cellStyle name="Normal 20 7 2 3 4" xfId="6571"/>
    <cellStyle name="Normal 20 7 2 4" xfId="3946"/>
    <cellStyle name="Normal 20 7 2 4 2" xfId="9123"/>
    <cellStyle name="Normal 20 7 2 5" xfId="2236"/>
    <cellStyle name="Normal 20 7 2 5 2" xfId="7418"/>
    <cellStyle name="Normal 20 7 2 6" xfId="5739"/>
    <cellStyle name="Normal 20 7 3" xfId="896"/>
    <cellStyle name="Normal 20 7 3 2" xfId="1040"/>
    <cellStyle name="Normal 20 7 3 2 2" xfId="1884"/>
    <cellStyle name="Normal 20 7 3 2 2 2" xfId="5282"/>
    <cellStyle name="Normal 20 7 3 2 2 2 2" xfId="10459"/>
    <cellStyle name="Normal 20 7 3 2 2 3" xfId="3584"/>
    <cellStyle name="Normal 20 7 3 2 2 3 2" xfId="8766"/>
    <cellStyle name="Normal 20 7 3 2 2 4" xfId="7075"/>
    <cellStyle name="Normal 20 7 3 2 3" xfId="4438"/>
    <cellStyle name="Normal 20 7 3 2 3 2" xfId="9615"/>
    <cellStyle name="Normal 20 7 3 2 4" xfId="2740"/>
    <cellStyle name="Normal 20 7 3 2 4 2" xfId="7922"/>
    <cellStyle name="Normal 20 7 3 2 5" xfId="6231"/>
    <cellStyle name="Normal 20 7 3 3" xfId="1743"/>
    <cellStyle name="Normal 20 7 3 3 2" xfId="5141"/>
    <cellStyle name="Normal 20 7 3 3 2 2" xfId="10318"/>
    <cellStyle name="Normal 20 7 3 3 3" xfId="3443"/>
    <cellStyle name="Normal 20 7 3 3 3 2" xfId="8625"/>
    <cellStyle name="Normal 20 7 3 3 4" xfId="6934"/>
    <cellStyle name="Normal 20 7 3 4" xfId="4297"/>
    <cellStyle name="Normal 20 7 3 4 2" xfId="9474"/>
    <cellStyle name="Normal 20 7 3 5" xfId="2599"/>
    <cellStyle name="Normal 20 7 3 5 2" xfId="7781"/>
    <cellStyle name="Normal 20 7 3 6" xfId="6090"/>
    <cellStyle name="Normal 20 7 4" xfId="649"/>
    <cellStyle name="Normal 20 7 4 2" xfId="1504"/>
    <cellStyle name="Normal 20 7 4 2 2" xfId="4902"/>
    <cellStyle name="Normal 20 7 4 2 2 2" xfId="10079"/>
    <cellStyle name="Normal 20 7 4 2 3" xfId="3204"/>
    <cellStyle name="Normal 20 7 4 2 3 2" xfId="8386"/>
    <cellStyle name="Normal 20 7 4 2 4" xfId="6695"/>
    <cellStyle name="Normal 20 7 4 3" xfId="4058"/>
    <cellStyle name="Normal 20 7 4 3 2" xfId="9235"/>
    <cellStyle name="Normal 20 7 4 4" xfId="2360"/>
    <cellStyle name="Normal 20 7 4 4 2" xfId="7542"/>
    <cellStyle name="Normal 20 7 4 5" xfId="5851"/>
    <cellStyle name="Normal 20 7 5" xfId="1154"/>
    <cellStyle name="Normal 20 7 5 2" xfId="1998"/>
    <cellStyle name="Normal 20 7 5 2 2" xfId="5396"/>
    <cellStyle name="Normal 20 7 5 2 2 2" xfId="10573"/>
    <cellStyle name="Normal 20 7 5 2 3" xfId="3698"/>
    <cellStyle name="Normal 20 7 5 2 3 2" xfId="8880"/>
    <cellStyle name="Normal 20 7 5 2 4" xfId="7189"/>
    <cellStyle name="Normal 20 7 5 3" xfId="4552"/>
    <cellStyle name="Normal 20 7 5 3 2" xfId="9729"/>
    <cellStyle name="Normal 20 7 5 4" xfId="2854"/>
    <cellStyle name="Normal 20 7 5 4 2" xfId="8036"/>
    <cellStyle name="Normal 20 7 5 5" xfId="6345"/>
    <cellStyle name="Normal 20 7 6" xfId="1268"/>
    <cellStyle name="Normal 20 7 6 2" xfId="4666"/>
    <cellStyle name="Normal 20 7 6 2 2" xfId="9843"/>
    <cellStyle name="Normal 20 7 6 3" xfId="2968"/>
    <cellStyle name="Normal 20 7 6 3 2" xfId="8150"/>
    <cellStyle name="Normal 20 7 6 4" xfId="6459"/>
    <cellStyle name="Normal 20 7 7" xfId="3834"/>
    <cellStyle name="Normal 20 7 7 2" xfId="9011"/>
    <cellStyle name="Normal 20 7 8" xfId="2124"/>
    <cellStyle name="Normal 20 7 8 2" xfId="7306"/>
    <cellStyle name="Normal 20 7 9" xfId="5627"/>
    <cellStyle name="Normal 20 8" xfId="404"/>
    <cellStyle name="Normal 20 8 2" xfId="680"/>
    <cellStyle name="Normal 20 8 2 2" xfId="1528"/>
    <cellStyle name="Normal 20 8 2 2 2" xfId="4926"/>
    <cellStyle name="Normal 20 8 2 2 2 2" xfId="10103"/>
    <cellStyle name="Normal 20 8 2 2 3" xfId="3228"/>
    <cellStyle name="Normal 20 8 2 2 3 2" xfId="8410"/>
    <cellStyle name="Normal 20 8 2 2 4" xfId="6719"/>
    <cellStyle name="Normal 20 8 2 3" xfId="4082"/>
    <cellStyle name="Normal 20 8 2 3 2" xfId="9259"/>
    <cellStyle name="Normal 20 8 2 4" xfId="2384"/>
    <cellStyle name="Normal 20 8 2 4 2" xfId="7566"/>
    <cellStyle name="Normal 20 8 2 5" xfId="5875"/>
    <cellStyle name="Normal 20 8 3" xfId="1290"/>
    <cellStyle name="Normal 20 8 3 2" xfId="4688"/>
    <cellStyle name="Normal 20 8 3 2 2" xfId="9865"/>
    <cellStyle name="Normal 20 8 3 3" xfId="2990"/>
    <cellStyle name="Normal 20 8 3 3 2" xfId="8172"/>
    <cellStyle name="Normal 20 8 3 4" xfId="6481"/>
    <cellStyle name="Normal 20 8 4" xfId="3856"/>
    <cellStyle name="Normal 20 8 4 2" xfId="9033"/>
    <cellStyle name="Normal 20 8 5" xfId="2146"/>
    <cellStyle name="Normal 20 8 5 2" xfId="7328"/>
    <cellStyle name="Normal 20 8 6" xfId="5649"/>
    <cellStyle name="Normal 20 9" xfId="806"/>
    <cellStyle name="Normal 20 9 2" xfId="950"/>
    <cellStyle name="Normal 20 9 2 2" xfId="1794"/>
    <cellStyle name="Normal 20 9 2 2 2" xfId="5192"/>
    <cellStyle name="Normal 20 9 2 2 2 2" xfId="10369"/>
    <cellStyle name="Normal 20 9 2 2 3" xfId="3494"/>
    <cellStyle name="Normal 20 9 2 2 3 2" xfId="8676"/>
    <cellStyle name="Normal 20 9 2 2 4" xfId="6985"/>
    <cellStyle name="Normal 20 9 2 3" xfId="4348"/>
    <cellStyle name="Normal 20 9 2 3 2" xfId="9525"/>
    <cellStyle name="Normal 20 9 2 4" xfId="2650"/>
    <cellStyle name="Normal 20 9 2 4 2" xfId="7832"/>
    <cellStyle name="Normal 20 9 2 5" xfId="6141"/>
    <cellStyle name="Normal 20 9 3" xfId="1653"/>
    <cellStyle name="Normal 20 9 3 2" xfId="5051"/>
    <cellStyle name="Normal 20 9 3 2 2" xfId="10228"/>
    <cellStyle name="Normal 20 9 3 3" xfId="3353"/>
    <cellStyle name="Normal 20 9 3 3 2" xfId="8535"/>
    <cellStyle name="Normal 20 9 3 4" xfId="6844"/>
    <cellStyle name="Normal 20 9 4" xfId="4207"/>
    <cellStyle name="Normal 20 9 4 2" xfId="9384"/>
    <cellStyle name="Normal 20 9 5" xfId="2509"/>
    <cellStyle name="Normal 20 9 5 2" xfId="7691"/>
    <cellStyle name="Normal 20 9 6" xfId="6000"/>
    <cellStyle name="Normal 21" xfId="54"/>
    <cellStyle name="Normal 21 2" xfId="62"/>
    <cellStyle name="Normal 21 2 2" xfId="280"/>
    <cellStyle name="Normal 21 3" xfId="241"/>
    <cellStyle name="Normal 21 3 2" xfId="10604"/>
    <cellStyle name="Normal 21 3 3" xfId="5480"/>
    <cellStyle name="Normal 21 4" xfId="5541"/>
    <cellStyle name="Normal 22" xfId="116"/>
    <cellStyle name="Normal 22 10" xfId="559"/>
    <cellStyle name="Normal 22 10 2" xfId="1416"/>
    <cellStyle name="Normal 22 10 2 2" xfId="4814"/>
    <cellStyle name="Normal 22 10 2 2 2" xfId="9991"/>
    <cellStyle name="Normal 22 10 2 3" xfId="3116"/>
    <cellStyle name="Normal 22 10 2 3 2" xfId="8298"/>
    <cellStyle name="Normal 22 10 2 4" xfId="6607"/>
    <cellStyle name="Normal 22 10 3" xfId="3970"/>
    <cellStyle name="Normal 22 10 3 2" xfId="9147"/>
    <cellStyle name="Normal 22 10 4" xfId="2272"/>
    <cellStyle name="Normal 22 10 4 2" xfId="7454"/>
    <cellStyle name="Normal 22 10 5" xfId="5763"/>
    <cellStyle name="Normal 22 11" xfId="1066"/>
    <cellStyle name="Normal 22 11 2" xfId="1910"/>
    <cellStyle name="Normal 22 11 2 2" xfId="5308"/>
    <cellStyle name="Normal 22 11 2 2 2" xfId="10485"/>
    <cellStyle name="Normal 22 11 2 3" xfId="3610"/>
    <cellStyle name="Normal 22 11 2 3 2" xfId="8792"/>
    <cellStyle name="Normal 22 11 2 4" xfId="7101"/>
    <cellStyle name="Normal 22 11 3" xfId="4464"/>
    <cellStyle name="Normal 22 11 3 2" xfId="9641"/>
    <cellStyle name="Normal 22 11 4" xfId="2766"/>
    <cellStyle name="Normal 22 11 4 2" xfId="7948"/>
    <cellStyle name="Normal 22 11 5" xfId="6257"/>
    <cellStyle name="Normal 22 12" xfId="1180"/>
    <cellStyle name="Normal 22 12 2" xfId="4578"/>
    <cellStyle name="Normal 22 12 2 2" xfId="9755"/>
    <cellStyle name="Normal 22 12 3" xfId="2880"/>
    <cellStyle name="Normal 22 12 3 2" xfId="8062"/>
    <cellStyle name="Normal 22 12 4" xfId="6371"/>
    <cellStyle name="Normal 22 13" xfId="3745"/>
    <cellStyle name="Normal 22 13 2" xfId="8923"/>
    <cellStyle name="Normal 22 14" xfId="2036"/>
    <cellStyle name="Normal 22 14 2" xfId="7218"/>
    <cellStyle name="Normal 22 15" xfId="242"/>
    <cellStyle name="Normal 22 15 2" xfId="10605"/>
    <cellStyle name="Normal 22 16" xfId="5492"/>
    <cellStyle name="Normal 22 2" xfId="218"/>
    <cellStyle name="Normal 22 2 10" xfId="1072"/>
    <cellStyle name="Normal 22 2 10 2" xfId="1916"/>
    <cellStyle name="Normal 22 2 10 2 2" xfId="5314"/>
    <cellStyle name="Normal 22 2 10 2 2 2" xfId="10491"/>
    <cellStyle name="Normal 22 2 10 2 3" xfId="3616"/>
    <cellStyle name="Normal 22 2 10 2 3 2" xfId="8798"/>
    <cellStyle name="Normal 22 2 10 2 4" xfId="7107"/>
    <cellStyle name="Normal 22 2 10 3" xfId="4470"/>
    <cellStyle name="Normal 22 2 10 3 2" xfId="9647"/>
    <cellStyle name="Normal 22 2 10 4" xfId="2772"/>
    <cellStyle name="Normal 22 2 10 4 2" xfId="7954"/>
    <cellStyle name="Normal 22 2 10 5" xfId="6263"/>
    <cellStyle name="Normal 22 2 11" xfId="1186"/>
    <cellStyle name="Normal 22 2 11 2" xfId="4584"/>
    <cellStyle name="Normal 22 2 11 2 2" xfId="9761"/>
    <cellStyle name="Normal 22 2 11 3" xfId="2886"/>
    <cellStyle name="Normal 22 2 11 3 2" xfId="8068"/>
    <cellStyle name="Normal 22 2 11 4" xfId="6377"/>
    <cellStyle name="Normal 22 2 12" xfId="3751"/>
    <cellStyle name="Normal 22 2 12 2" xfId="8929"/>
    <cellStyle name="Normal 22 2 13" xfId="2042"/>
    <cellStyle name="Normal 22 2 13 2" xfId="7224"/>
    <cellStyle name="Normal 22 2 14" xfId="281"/>
    <cellStyle name="Normal 22 2 14 2" xfId="10608"/>
    <cellStyle name="Normal 22 2 15" xfId="5515"/>
    <cellStyle name="Normal 22 2 2" xfId="298"/>
    <cellStyle name="Normal 22 2 2 10" xfId="1197"/>
    <cellStyle name="Normal 22 2 2 10 2" xfId="4595"/>
    <cellStyle name="Normal 22 2 2 10 2 2" xfId="9772"/>
    <cellStyle name="Normal 22 2 2 10 3" xfId="2897"/>
    <cellStyle name="Normal 22 2 2 10 3 2" xfId="8079"/>
    <cellStyle name="Normal 22 2 2 10 4" xfId="6388"/>
    <cellStyle name="Normal 22 2 2 11" xfId="3763"/>
    <cellStyle name="Normal 22 2 2 11 2" xfId="8940"/>
    <cellStyle name="Normal 22 2 2 12" xfId="2053"/>
    <cellStyle name="Normal 22 2 2 12 2" xfId="7235"/>
    <cellStyle name="Normal 22 2 2 13" xfId="5556"/>
    <cellStyle name="Normal 22 2 2 2" xfId="327"/>
    <cellStyle name="Normal 22 2 2 2 2" xfId="447"/>
    <cellStyle name="Normal 22 2 2 2 2 2" xfId="724"/>
    <cellStyle name="Normal 22 2 2 2 2 2 2" xfId="1571"/>
    <cellStyle name="Normal 22 2 2 2 2 2 2 2" xfId="4969"/>
    <cellStyle name="Normal 22 2 2 2 2 2 2 2 2" xfId="10146"/>
    <cellStyle name="Normal 22 2 2 2 2 2 2 3" xfId="3271"/>
    <cellStyle name="Normal 22 2 2 2 2 2 2 3 2" xfId="8453"/>
    <cellStyle name="Normal 22 2 2 2 2 2 2 4" xfId="6762"/>
    <cellStyle name="Normal 22 2 2 2 2 2 3" xfId="4125"/>
    <cellStyle name="Normal 22 2 2 2 2 2 3 2" xfId="9302"/>
    <cellStyle name="Normal 22 2 2 2 2 2 4" xfId="2427"/>
    <cellStyle name="Normal 22 2 2 2 2 2 4 2" xfId="7609"/>
    <cellStyle name="Normal 22 2 2 2 2 2 5" xfId="5918"/>
    <cellStyle name="Normal 22 2 2 2 2 3" xfId="1333"/>
    <cellStyle name="Normal 22 2 2 2 2 3 2" xfId="4731"/>
    <cellStyle name="Normal 22 2 2 2 2 3 2 2" xfId="9908"/>
    <cellStyle name="Normal 22 2 2 2 2 3 3" xfId="3033"/>
    <cellStyle name="Normal 22 2 2 2 2 3 3 2" xfId="8215"/>
    <cellStyle name="Normal 22 2 2 2 2 3 4" xfId="6524"/>
    <cellStyle name="Normal 22 2 2 2 2 4" xfId="3899"/>
    <cellStyle name="Normal 22 2 2 2 2 4 2" xfId="9076"/>
    <cellStyle name="Normal 22 2 2 2 2 5" xfId="2189"/>
    <cellStyle name="Normal 22 2 2 2 2 5 2" xfId="7371"/>
    <cellStyle name="Normal 22 2 2 2 2 6" xfId="5692"/>
    <cellStyle name="Normal 22 2 2 2 3" xfId="849"/>
    <cellStyle name="Normal 22 2 2 2 3 2" xfId="993"/>
    <cellStyle name="Normal 22 2 2 2 3 2 2" xfId="1837"/>
    <cellStyle name="Normal 22 2 2 2 3 2 2 2" xfId="5235"/>
    <cellStyle name="Normal 22 2 2 2 3 2 2 2 2" xfId="10412"/>
    <cellStyle name="Normal 22 2 2 2 3 2 2 3" xfId="3537"/>
    <cellStyle name="Normal 22 2 2 2 3 2 2 3 2" xfId="8719"/>
    <cellStyle name="Normal 22 2 2 2 3 2 2 4" xfId="7028"/>
    <cellStyle name="Normal 22 2 2 2 3 2 3" xfId="4391"/>
    <cellStyle name="Normal 22 2 2 2 3 2 3 2" xfId="9568"/>
    <cellStyle name="Normal 22 2 2 2 3 2 4" xfId="2693"/>
    <cellStyle name="Normal 22 2 2 2 3 2 4 2" xfId="7875"/>
    <cellStyle name="Normal 22 2 2 2 3 2 5" xfId="6184"/>
    <cellStyle name="Normal 22 2 2 2 3 3" xfId="1696"/>
    <cellStyle name="Normal 22 2 2 2 3 3 2" xfId="5094"/>
    <cellStyle name="Normal 22 2 2 2 3 3 2 2" xfId="10271"/>
    <cellStyle name="Normal 22 2 2 2 3 3 3" xfId="3396"/>
    <cellStyle name="Normal 22 2 2 2 3 3 3 2" xfId="8578"/>
    <cellStyle name="Normal 22 2 2 2 3 3 4" xfId="6887"/>
    <cellStyle name="Normal 22 2 2 2 3 4" xfId="4250"/>
    <cellStyle name="Normal 22 2 2 2 3 4 2" xfId="9427"/>
    <cellStyle name="Normal 22 2 2 2 3 5" xfId="2552"/>
    <cellStyle name="Normal 22 2 2 2 3 5 2" xfId="7734"/>
    <cellStyle name="Normal 22 2 2 2 3 6" xfId="6043"/>
    <cellStyle name="Normal 22 2 2 2 4" xfId="602"/>
    <cellStyle name="Normal 22 2 2 2 4 2" xfId="1457"/>
    <cellStyle name="Normal 22 2 2 2 4 2 2" xfId="4855"/>
    <cellStyle name="Normal 22 2 2 2 4 2 2 2" xfId="10032"/>
    <cellStyle name="Normal 22 2 2 2 4 2 3" xfId="3157"/>
    <cellStyle name="Normal 22 2 2 2 4 2 3 2" xfId="8339"/>
    <cellStyle name="Normal 22 2 2 2 4 2 4" xfId="6648"/>
    <cellStyle name="Normal 22 2 2 2 4 3" xfId="4011"/>
    <cellStyle name="Normal 22 2 2 2 4 3 2" xfId="9188"/>
    <cellStyle name="Normal 22 2 2 2 4 4" xfId="2313"/>
    <cellStyle name="Normal 22 2 2 2 4 4 2" xfId="7495"/>
    <cellStyle name="Normal 22 2 2 2 4 5" xfId="5804"/>
    <cellStyle name="Normal 22 2 2 2 5" xfId="1107"/>
    <cellStyle name="Normal 22 2 2 2 5 2" xfId="1951"/>
    <cellStyle name="Normal 22 2 2 2 5 2 2" xfId="5349"/>
    <cellStyle name="Normal 22 2 2 2 5 2 2 2" xfId="10526"/>
    <cellStyle name="Normal 22 2 2 2 5 2 3" xfId="3651"/>
    <cellStyle name="Normal 22 2 2 2 5 2 3 2" xfId="8833"/>
    <cellStyle name="Normal 22 2 2 2 5 2 4" xfId="7142"/>
    <cellStyle name="Normal 22 2 2 2 5 3" xfId="4505"/>
    <cellStyle name="Normal 22 2 2 2 5 3 2" xfId="9682"/>
    <cellStyle name="Normal 22 2 2 2 5 4" xfId="2807"/>
    <cellStyle name="Normal 22 2 2 2 5 4 2" xfId="7989"/>
    <cellStyle name="Normal 22 2 2 2 5 5" xfId="6298"/>
    <cellStyle name="Normal 22 2 2 2 6" xfId="1221"/>
    <cellStyle name="Normal 22 2 2 2 6 2" xfId="4619"/>
    <cellStyle name="Normal 22 2 2 2 6 2 2" xfId="9796"/>
    <cellStyle name="Normal 22 2 2 2 6 3" xfId="2921"/>
    <cellStyle name="Normal 22 2 2 2 6 3 2" xfId="8103"/>
    <cellStyle name="Normal 22 2 2 2 6 4" xfId="6412"/>
    <cellStyle name="Normal 22 2 2 2 7" xfId="3787"/>
    <cellStyle name="Normal 22 2 2 2 7 2" xfId="8964"/>
    <cellStyle name="Normal 22 2 2 2 8" xfId="2077"/>
    <cellStyle name="Normal 22 2 2 2 8 2" xfId="7259"/>
    <cellStyle name="Normal 22 2 2 2 9" xfId="5580"/>
    <cellStyle name="Normal 22 2 2 3" xfId="350"/>
    <cellStyle name="Normal 22 2 2 3 2" xfId="469"/>
    <cellStyle name="Normal 22 2 2 3 2 2" xfId="746"/>
    <cellStyle name="Normal 22 2 2 3 2 2 2" xfId="1593"/>
    <cellStyle name="Normal 22 2 2 3 2 2 2 2" xfId="4991"/>
    <cellStyle name="Normal 22 2 2 3 2 2 2 2 2" xfId="10168"/>
    <cellStyle name="Normal 22 2 2 3 2 2 2 3" xfId="3293"/>
    <cellStyle name="Normal 22 2 2 3 2 2 2 3 2" xfId="8475"/>
    <cellStyle name="Normal 22 2 2 3 2 2 2 4" xfId="6784"/>
    <cellStyle name="Normal 22 2 2 3 2 2 3" xfId="4147"/>
    <cellStyle name="Normal 22 2 2 3 2 2 3 2" xfId="9324"/>
    <cellStyle name="Normal 22 2 2 3 2 2 4" xfId="2449"/>
    <cellStyle name="Normal 22 2 2 3 2 2 4 2" xfId="7631"/>
    <cellStyle name="Normal 22 2 2 3 2 2 5" xfId="5940"/>
    <cellStyle name="Normal 22 2 2 3 2 3" xfId="1355"/>
    <cellStyle name="Normal 22 2 2 3 2 3 2" xfId="4753"/>
    <cellStyle name="Normal 22 2 2 3 2 3 2 2" xfId="9930"/>
    <cellStyle name="Normal 22 2 2 3 2 3 3" xfId="3055"/>
    <cellStyle name="Normal 22 2 2 3 2 3 3 2" xfId="8237"/>
    <cellStyle name="Normal 22 2 2 3 2 3 4" xfId="6546"/>
    <cellStyle name="Normal 22 2 2 3 2 4" xfId="3921"/>
    <cellStyle name="Normal 22 2 2 3 2 4 2" xfId="9098"/>
    <cellStyle name="Normal 22 2 2 3 2 5" xfId="2211"/>
    <cellStyle name="Normal 22 2 2 3 2 5 2" xfId="7393"/>
    <cellStyle name="Normal 22 2 2 3 2 6" xfId="5714"/>
    <cellStyle name="Normal 22 2 2 3 3" xfId="871"/>
    <cellStyle name="Normal 22 2 2 3 3 2" xfId="1015"/>
    <cellStyle name="Normal 22 2 2 3 3 2 2" xfId="1859"/>
    <cellStyle name="Normal 22 2 2 3 3 2 2 2" xfId="5257"/>
    <cellStyle name="Normal 22 2 2 3 3 2 2 2 2" xfId="10434"/>
    <cellStyle name="Normal 22 2 2 3 3 2 2 3" xfId="3559"/>
    <cellStyle name="Normal 22 2 2 3 3 2 2 3 2" xfId="8741"/>
    <cellStyle name="Normal 22 2 2 3 3 2 2 4" xfId="7050"/>
    <cellStyle name="Normal 22 2 2 3 3 2 3" xfId="4413"/>
    <cellStyle name="Normal 22 2 2 3 3 2 3 2" xfId="9590"/>
    <cellStyle name="Normal 22 2 2 3 3 2 4" xfId="2715"/>
    <cellStyle name="Normal 22 2 2 3 3 2 4 2" xfId="7897"/>
    <cellStyle name="Normal 22 2 2 3 3 2 5" xfId="6206"/>
    <cellStyle name="Normal 22 2 2 3 3 3" xfId="1718"/>
    <cellStyle name="Normal 22 2 2 3 3 3 2" xfId="5116"/>
    <cellStyle name="Normal 22 2 2 3 3 3 2 2" xfId="10293"/>
    <cellStyle name="Normal 22 2 2 3 3 3 3" xfId="3418"/>
    <cellStyle name="Normal 22 2 2 3 3 3 3 2" xfId="8600"/>
    <cellStyle name="Normal 22 2 2 3 3 3 4" xfId="6909"/>
    <cellStyle name="Normal 22 2 2 3 3 4" xfId="4272"/>
    <cellStyle name="Normal 22 2 2 3 3 4 2" xfId="9449"/>
    <cellStyle name="Normal 22 2 2 3 3 5" xfId="2574"/>
    <cellStyle name="Normal 22 2 2 3 3 5 2" xfId="7756"/>
    <cellStyle name="Normal 22 2 2 3 3 6" xfId="6065"/>
    <cellStyle name="Normal 22 2 2 3 4" xfId="624"/>
    <cellStyle name="Normal 22 2 2 3 4 2" xfId="1479"/>
    <cellStyle name="Normal 22 2 2 3 4 2 2" xfId="4877"/>
    <cellStyle name="Normal 22 2 2 3 4 2 2 2" xfId="10054"/>
    <cellStyle name="Normal 22 2 2 3 4 2 3" xfId="3179"/>
    <cellStyle name="Normal 22 2 2 3 4 2 3 2" xfId="8361"/>
    <cellStyle name="Normal 22 2 2 3 4 2 4" xfId="6670"/>
    <cellStyle name="Normal 22 2 2 3 4 3" xfId="4033"/>
    <cellStyle name="Normal 22 2 2 3 4 3 2" xfId="9210"/>
    <cellStyle name="Normal 22 2 2 3 4 4" xfId="2335"/>
    <cellStyle name="Normal 22 2 2 3 4 4 2" xfId="7517"/>
    <cellStyle name="Normal 22 2 2 3 4 5" xfId="5826"/>
    <cellStyle name="Normal 22 2 2 3 5" xfId="1129"/>
    <cellStyle name="Normal 22 2 2 3 5 2" xfId="1973"/>
    <cellStyle name="Normal 22 2 2 3 5 2 2" xfId="5371"/>
    <cellStyle name="Normal 22 2 2 3 5 2 2 2" xfId="10548"/>
    <cellStyle name="Normal 22 2 2 3 5 2 3" xfId="3673"/>
    <cellStyle name="Normal 22 2 2 3 5 2 3 2" xfId="8855"/>
    <cellStyle name="Normal 22 2 2 3 5 2 4" xfId="7164"/>
    <cellStyle name="Normal 22 2 2 3 5 3" xfId="4527"/>
    <cellStyle name="Normal 22 2 2 3 5 3 2" xfId="9704"/>
    <cellStyle name="Normal 22 2 2 3 5 4" xfId="2829"/>
    <cellStyle name="Normal 22 2 2 3 5 4 2" xfId="8011"/>
    <cellStyle name="Normal 22 2 2 3 5 5" xfId="6320"/>
    <cellStyle name="Normal 22 2 2 3 6" xfId="1243"/>
    <cellStyle name="Normal 22 2 2 3 6 2" xfId="4641"/>
    <cellStyle name="Normal 22 2 2 3 6 2 2" xfId="9818"/>
    <cellStyle name="Normal 22 2 2 3 6 3" xfId="2943"/>
    <cellStyle name="Normal 22 2 2 3 6 3 2" xfId="8125"/>
    <cellStyle name="Normal 22 2 2 3 6 4" xfId="6434"/>
    <cellStyle name="Normal 22 2 2 3 7" xfId="3809"/>
    <cellStyle name="Normal 22 2 2 3 7 2" xfId="8986"/>
    <cellStyle name="Normal 22 2 2 3 8" xfId="2099"/>
    <cellStyle name="Normal 22 2 2 3 8 2" xfId="7281"/>
    <cellStyle name="Normal 22 2 2 3 9" xfId="5602"/>
    <cellStyle name="Normal 22 2 2 4" xfId="372"/>
    <cellStyle name="Normal 22 2 2 4 2" xfId="491"/>
    <cellStyle name="Normal 22 2 2 4 2 2" xfId="768"/>
    <cellStyle name="Normal 22 2 2 4 2 2 2" xfId="1615"/>
    <cellStyle name="Normal 22 2 2 4 2 2 2 2" xfId="5013"/>
    <cellStyle name="Normal 22 2 2 4 2 2 2 2 2" xfId="10190"/>
    <cellStyle name="Normal 22 2 2 4 2 2 2 3" xfId="3315"/>
    <cellStyle name="Normal 22 2 2 4 2 2 2 3 2" xfId="8497"/>
    <cellStyle name="Normal 22 2 2 4 2 2 2 4" xfId="6806"/>
    <cellStyle name="Normal 22 2 2 4 2 2 3" xfId="4169"/>
    <cellStyle name="Normal 22 2 2 4 2 2 3 2" xfId="9346"/>
    <cellStyle name="Normal 22 2 2 4 2 2 4" xfId="2471"/>
    <cellStyle name="Normal 22 2 2 4 2 2 4 2" xfId="7653"/>
    <cellStyle name="Normal 22 2 2 4 2 2 5" xfId="5962"/>
    <cellStyle name="Normal 22 2 2 4 2 3" xfId="1377"/>
    <cellStyle name="Normal 22 2 2 4 2 3 2" xfId="4775"/>
    <cellStyle name="Normal 22 2 2 4 2 3 2 2" xfId="9952"/>
    <cellStyle name="Normal 22 2 2 4 2 3 3" xfId="3077"/>
    <cellStyle name="Normal 22 2 2 4 2 3 3 2" xfId="8259"/>
    <cellStyle name="Normal 22 2 2 4 2 3 4" xfId="6568"/>
    <cellStyle name="Normal 22 2 2 4 2 4" xfId="3943"/>
    <cellStyle name="Normal 22 2 2 4 2 4 2" xfId="9120"/>
    <cellStyle name="Normal 22 2 2 4 2 5" xfId="2233"/>
    <cellStyle name="Normal 22 2 2 4 2 5 2" xfId="7415"/>
    <cellStyle name="Normal 22 2 2 4 2 6" xfId="5736"/>
    <cellStyle name="Normal 22 2 2 4 3" xfId="893"/>
    <cellStyle name="Normal 22 2 2 4 3 2" xfId="1037"/>
    <cellStyle name="Normal 22 2 2 4 3 2 2" xfId="1881"/>
    <cellStyle name="Normal 22 2 2 4 3 2 2 2" xfId="5279"/>
    <cellStyle name="Normal 22 2 2 4 3 2 2 2 2" xfId="10456"/>
    <cellStyle name="Normal 22 2 2 4 3 2 2 3" xfId="3581"/>
    <cellStyle name="Normal 22 2 2 4 3 2 2 3 2" xfId="8763"/>
    <cellStyle name="Normal 22 2 2 4 3 2 2 4" xfId="7072"/>
    <cellStyle name="Normal 22 2 2 4 3 2 3" xfId="4435"/>
    <cellStyle name="Normal 22 2 2 4 3 2 3 2" xfId="9612"/>
    <cellStyle name="Normal 22 2 2 4 3 2 4" xfId="2737"/>
    <cellStyle name="Normal 22 2 2 4 3 2 4 2" xfId="7919"/>
    <cellStyle name="Normal 22 2 2 4 3 2 5" xfId="6228"/>
    <cellStyle name="Normal 22 2 2 4 3 3" xfId="1740"/>
    <cellStyle name="Normal 22 2 2 4 3 3 2" xfId="5138"/>
    <cellStyle name="Normal 22 2 2 4 3 3 2 2" xfId="10315"/>
    <cellStyle name="Normal 22 2 2 4 3 3 3" xfId="3440"/>
    <cellStyle name="Normal 22 2 2 4 3 3 3 2" xfId="8622"/>
    <cellStyle name="Normal 22 2 2 4 3 3 4" xfId="6931"/>
    <cellStyle name="Normal 22 2 2 4 3 4" xfId="4294"/>
    <cellStyle name="Normal 22 2 2 4 3 4 2" xfId="9471"/>
    <cellStyle name="Normal 22 2 2 4 3 5" xfId="2596"/>
    <cellStyle name="Normal 22 2 2 4 3 5 2" xfId="7778"/>
    <cellStyle name="Normal 22 2 2 4 3 6" xfId="6087"/>
    <cellStyle name="Normal 22 2 2 4 4" xfId="646"/>
    <cellStyle name="Normal 22 2 2 4 4 2" xfId="1501"/>
    <cellStyle name="Normal 22 2 2 4 4 2 2" xfId="4899"/>
    <cellStyle name="Normal 22 2 2 4 4 2 2 2" xfId="10076"/>
    <cellStyle name="Normal 22 2 2 4 4 2 3" xfId="3201"/>
    <cellStyle name="Normal 22 2 2 4 4 2 3 2" xfId="8383"/>
    <cellStyle name="Normal 22 2 2 4 4 2 4" xfId="6692"/>
    <cellStyle name="Normal 22 2 2 4 4 3" xfId="4055"/>
    <cellStyle name="Normal 22 2 2 4 4 3 2" xfId="9232"/>
    <cellStyle name="Normal 22 2 2 4 4 4" xfId="2357"/>
    <cellStyle name="Normal 22 2 2 4 4 4 2" xfId="7539"/>
    <cellStyle name="Normal 22 2 2 4 4 5" xfId="5848"/>
    <cellStyle name="Normal 22 2 2 4 5" xfId="1151"/>
    <cellStyle name="Normal 22 2 2 4 5 2" xfId="1995"/>
    <cellStyle name="Normal 22 2 2 4 5 2 2" xfId="5393"/>
    <cellStyle name="Normal 22 2 2 4 5 2 2 2" xfId="10570"/>
    <cellStyle name="Normal 22 2 2 4 5 2 3" xfId="3695"/>
    <cellStyle name="Normal 22 2 2 4 5 2 3 2" xfId="8877"/>
    <cellStyle name="Normal 22 2 2 4 5 2 4" xfId="7186"/>
    <cellStyle name="Normal 22 2 2 4 5 3" xfId="4549"/>
    <cellStyle name="Normal 22 2 2 4 5 3 2" xfId="9726"/>
    <cellStyle name="Normal 22 2 2 4 5 4" xfId="2851"/>
    <cellStyle name="Normal 22 2 2 4 5 4 2" xfId="8033"/>
    <cellStyle name="Normal 22 2 2 4 5 5" xfId="6342"/>
    <cellStyle name="Normal 22 2 2 4 6" xfId="1265"/>
    <cellStyle name="Normal 22 2 2 4 6 2" xfId="4663"/>
    <cellStyle name="Normal 22 2 2 4 6 2 2" xfId="9840"/>
    <cellStyle name="Normal 22 2 2 4 6 3" xfId="2965"/>
    <cellStyle name="Normal 22 2 2 4 6 3 2" xfId="8147"/>
    <cellStyle name="Normal 22 2 2 4 6 4" xfId="6456"/>
    <cellStyle name="Normal 22 2 2 4 7" xfId="3831"/>
    <cellStyle name="Normal 22 2 2 4 7 2" xfId="9008"/>
    <cellStyle name="Normal 22 2 2 4 8" xfId="2121"/>
    <cellStyle name="Normal 22 2 2 4 8 2" xfId="7303"/>
    <cellStyle name="Normal 22 2 2 4 9" xfId="5624"/>
    <cellStyle name="Normal 22 2 2 5" xfId="401"/>
    <cellStyle name="Normal 22 2 2 5 2" xfId="513"/>
    <cellStyle name="Normal 22 2 2 5 2 2" xfId="790"/>
    <cellStyle name="Normal 22 2 2 5 2 2 2" xfId="1637"/>
    <cellStyle name="Normal 22 2 2 5 2 2 2 2" xfId="5035"/>
    <cellStyle name="Normal 22 2 2 5 2 2 2 2 2" xfId="10212"/>
    <cellStyle name="Normal 22 2 2 5 2 2 2 3" xfId="3337"/>
    <cellStyle name="Normal 22 2 2 5 2 2 2 3 2" xfId="8519"/>
    <cellStyle name="Normal 22 2 2 5 2 2 2 4" xfId="6828"/>
    <cellStyle name="Normal 22 2 2 5 2 2 3" xfId="4191"/>
    <cellStyle name="Normal 22 2 2 5 2 2 3 2" xfId="9368"/>
    <cellStyle name="Normal 22 2 2 5 2 2 4" xfId="2493"/>
    <cellStyle name="Normal 22 2 2 5 2 2 4 2" xfId="7675"/>
    <cellStyle name="Normal 22 2 2 5 2 2 5" xfId="5984"/>
    <cellStyle name="Normal 22 2 2 5 2 3" xfId="1399"/>
    <cellStyle name="Normal 22 2 2 5 2 3 2" xfId="4797"/>
    <cellStyle name="Normal 22 2 2 5 2 3 2 2" xfId="9974"/>
    <cellStyle name="Normal 22 2 2 5 2 3 3" xfId="3099"/>
    <cellStyle name="Normal 22 2 2 5 2 3 3 2" xfId="8281"/>
    <cellStyle name="Normal 22 2 2 5 2 3 4" xfId="6590"/>
    <cellStyle name="Normal 22 2 2 5 2 4" xfId="3965"/>
    <cellStyle name="Normal 22 2 2 5 2 4 2" xfId="9142"/>
    <cellStyle name="Normal 22 2 2 5 2 5" xfId="2255"/>
    <cellStyle name="Normal 22 2 2 5 2 5 2" xfId="7437"/>
    <cellStyle name="Normal 22 2 2 5 2 6" xfId="5758"/>
    <cellStyle name="Normal 22 2 2 5 3" xfId="915"/>
    <cellStyle name="Normal 22 2 2 5 3 2" xfId="1059"/>
    <cellStyle name="Normal 22 2 2 5 3 2 2" xfId="1903"/>
    <cellStyle name="Normal 22 2 2 5 3 2 2 2" xfId="5301"/>
    <cellStyle name="Normal 22 2 2 5 3 2 2 2 2" xfId="10478"/>
    <cellStyle name="Normal 22 2 2 5 3 2 2 3" xfId="3603"/>
    <cellStyle name="Normal 22 2 2 5 3 2 2 3 2" xfId="8785"/>
    <cellStyle name="Normal 22 2 2 5 3 2 2 4" xfId="7094"/>
    <cellStyle name="Normal 22 2 2 5 3 2 3" xfId="4457"/>
    <cellStyle name="Normal 22 2 2 5 3 2 3 2" xfId="9634"/>
    <cellStyle name="Normal 22 2 2 5 3 2 4" xfId="2759"/>
    <cellStyle name="Normal 22 2 2 5 3 2 4 2" xfId="7941"/>
    <cellStyle name="Normal 22 2 2 5 3 2 5" xfId="6250"/>
    <cellStyle name="Normal 22 2 2 5 3 3" xfId="1762"/>
    <cellStyle name="Normal 22 2 2 5 3 3 2" xfId="5160"/>
    <cellStyle name="Normal 22 2 2 5 3 3 2 2" xfId="10337"/>
    <cellStyle name="Normal 22 2 2 5 3 3 3" xfId="3462"/>
    <cellStyle name="Normal 22 2 2 5 3 3 3 2" xfId="8644"/>
    <cellStyle name="Normal 22 2 2 5 3 3 4" xfId="6953"/>
    <cellStyle name="Normal 22 2 2 5 3 4" xfId="4316"/>
    <cellStyle name="Normal 22 2 2 5 3 4 2" xfId="9493"/>
    <cellStyle name="Normal 22 2 2 5 3 5" xfId="2618"/>
    <cellStyle name="Normal 22 2 2 5 3 5 2" xfId="7800"/>
    <cellStyle name="Normal 22 2 2 5 3 6" xfId="6109"/>
    <cellStyle name="Normal 22 2 2 5 4" xfId="668"/>
    <cellStyle name="Normal 22 2 2 5 4 2" xfId="1523"/>
    <cellStyle name="Normal 22 2 2 5 4 2 2" xfId="4921"/>
    <cellStyle name="Normal 22 2 2 5 4 2 2 2" xfId="10098"/>
    <cellStyle name="Normal 22 2 2 5 4 2 3" xfId="3223"/>
    <cellStyle name="Normal 22 2 2 5 4 2 3 2" xfId="8405"/>
    <cellStyle name="Normal 22 2 2 5 4 2 4" xfId="6714"/>
    <cellStyle name="Normal 22 2 2 5 4 3" xfId="4077"/>
    <cellStyle name="Normal 22 2 2 5 4 3 2" xfId="9254"/>
    <cellStyle name="Normal 22 2 2 5 4 4" xfId="2379"/>
    <cellStyle name="Normal 22 2 2 5 4 4 2" xfId="7561"/>
    <cellStyle name="Normal 22 2 2 5 4 5" xfId="5870"/>
    <cellStyle name="Normal 22 2 2 5 5" xfId="1173"/>
    <cellStyle name="Normal 22 2 2 5 5 2" xfId="2017"/>
    <cellStyle name="Normal 22 2 2 5 5 2 2" xfId="5415"/>
    <cellStyle name="Normal 22 2 2 5 5 2 2 2" xfId="10592"/>
    <cellStyle name="Normal 22 2 2 5 5 2 3" xfId="3717"/>
    <cellStyle name="Normal 22 2 2 5 5 2 3 2" xfId="8899"/>
    <cellStyle name="Normal 22 2 2 5 5 2 4" xfId="7208"/>
    <cellStyle name="Normal 22 2 2 5 5 3" xfId="4571"/>
    <cellStyle name="Normal 22 2 2 5 5 3 2" xfId="9748"/>
    <cellStyle name="Normal 22 2 2 5 5 4" xfId="2873"/>
    <cellStyle name="Normal 22 2 2 5 5 4 2" xfId="8055"/>
    <cellStyle name="Normal 22 2 2 5 5 5" xfId="6364"/>
    <cellStyle name="Normal 22 2 2 5 6" xfId="1287"/>
    <cellStyle name="Normal 22 2 2 5 6 2" xfId="4685"/>
    <cellStyle name="Normal 22 2 2 5 6 2 2" xfId="9862"/>
    <cellStyle name="Normal 22 2 2 5 6 3" xfId="2987"/>
    <cellStyle name="Normal 22 2 2 5 6 3 2" xfId="8169"/>
    <cellStyle name="Normal 22 2 2 5 6 4" xfId="6478"/>
    <cellStyle name="Normal 22 2 2 5 7" xfId="3853"/>
    <cellStyle name="Normal 22 2 2 5 7 2" xfId="9030"/>
    <cellStyle name="Normal 22 2 2 5 8" xfId="2143"/>
    <cellStyle name="Normal 22 2 2 5 8 2" xfId="7325"/>
    <cellStyle name="Normal 22 2 2 5 9" xfId="5646"/>
    <cellStyle name="Normal 22 2 2 6" xfId="423"/>
    <cellStyle name="Normal 22 2 2 6 2" xfId="700"/>
    <cellStyle name="Normal 22 2 2 6 2 2" xfId="1547"/>
    <cellStyle name="Normal 22 2 2 6 2 2 2" xfId="4945"/>
    <cellStyle name="Normal 22 2 2 6 2 2 2 2" xfId="10122"/>
    <cellStyle name="Normal 22 2 2 6 2 2 3" xfId="3247"/>
    <cellStyle name="Normal 22 2 2 6 2 2 3 2" xfId="8429"/>
    <cellStyle name="Normal 22 2 2 6 2 2 4" xfId="6738"/>
    <cellStyle name="Normal 22 2 2 6 2 3" xfId="4101"/>
    <cellStyle name="Normal 22 2 2 6 2 3 2" xfId="9278"/>
    <cellStyle name="Normal 22 2 2 6 2 4" xfId="2403"/>
    <cellStyle name="Normal 22 2 2 6 2 4 2" xfId="7585"/>
    <cellStyle name="Normal 22 2 2 6 2 5" xfId="5894"/>
    <cellStyle name="Normal 22 2 2 6 3" xfId="1309"/>
    <cellStyle name="Normal 22 2 2 6 3 2" xfId="4707"/>
    <cellStyle name="Normal 22 2 2 6 3 2 2" xfId="9884"/>
    <cellStyle name="Normal 22 2 2 6 3 3" xfId="3009"/>
    <cellStyle name="Normal 22 2 2 6 3 3 2" xfId="8191"/>
    <cellStyle name="Normal 22 2 2 6 3 4" xfId="6500"/>
    <cellStyle name="Normal 22 2 2 6 4" xfId="3875"/>
    <cellStyle name="Normal 22 2 2 6 4 2" xfId="9052"/>
    <cellStyle name="Normal 22 2 2 6 5" xfId="2165"/>
    <cellStyle name="Normal 22 2 2 6 5 2" xfId="7347"/>
    <cellStyle name="Normal 22 2 2 6 6" xfId="5668"/>
    <cellStyle name="Normal 22 2 2 7" xfId="825"/>
    <cellStyle name="Normal 22 2 2 7 2" xfId="969"/>
    <cellStyle name="Normal 22 2 2 7 2 2" xfId="1813"/>
    <cellStyle name="Normal 22 2 2 7 2 2 2" xfId="5211"/>
    <cellStyle name="Normal 22 2 2 7 2 2 2 2" xfId="10388"/>
    <cellStyle name="Normal 22 2 2 7 2 2 3" xfId="3513"/>
    <cellStyle name="Normal 22 2 2 7 2 2 3 2" xfId="8695"/>
    <cellStyle name="Normal 22 2 2 7 2 2 4" xfId="7004"/>
    <cellStyle name="Normal 22 2 2 7 2 3" xfId="4367"/>
    <cellStyle name="Normal 22 2 2 7 2 3 2" xfId="9544"/>
    <cellStyle name="Normal 22 2 2 7 2 4" xfId="2669"/>
    <cellStyle name="Normal 22 2 2 7 2 4 2" xfId="7851"/>
    <cellStyle name="Normal 22 2 2 7 2 5" xfId="6160"/>
    <cellStyle name="Normal 22 2 2 7 3" xfId="1672"/>
    <cellStyle name="Normal 22 2 2 7 3 2" xfId="5070"/>
    <cellStyle name="Normal 22 2 2 7 3 2 2" xfId="10247"/>
    <cellStyle name="Normal 22 2 2 7 3 3" xfId="3372"/>
    <cellStyle name="Normal 22 2 2 7 3 3 2" xfId="8554"/>
    <cellStyle name="Normal 22 2 2 7 3 4" xfId="6863"/>
    <cellStyle name="Normal 22 2 2 7 4" xfId="4226"/>
    <cellStyle name="Normal 22 2 2 7 4 2" xfId="9403"/>
    <cellStyle name="Normal 22 2 2 7 5" xfId="2528"/>
    <cellStyle name="Normal 22 2 2 7 5 2" xfId="7710"/>
    <cellStyle name="Normal 22 2 2 7 6" xfId="6019"/>
    <cellStyle name="Normal 22 2 2 8" xfId="578"/>
    <cellStyle name="Normal 22 2 2 8 2" xfId="1433"/>
    <cellStyle name="Normal 22 2 2 8 2 2" xfId="4831"/>
    <cellStyle name="Normal 22 2 2 8 2 2 2" xfId="10008"/>
    <cellStyle name="Normal 22 2 2 8 2 3" xfId="3133"/>
    <cellStyle name="Normal 22 2 2 8 2 3 2" xfId="8315"/>
    <cellStyle name="Normal 22 2 2 8 2 4" xfId="6624"/>
    <cellStyle name="Normal 22 2 2 8 3" xfId="3987"/>
    <cellStyle name="Normal 22 2 2 8 3 2" xfId="9164"/>
    <cellStyle name="Normal 22 2 2 8 4" xfId="2289"/>
    <cellStyle name="Normal 22 2 2 8 4 2" xfId="7471"/>
    <cellStyle name="Normal 22 2 2 8 5" xfId="5780"/>
    <cellStyle name="Normal 22 2 2 9" xfId="1083"/>
    <cellStyle name="Normal 22 2 2 9 2" xfId="1927"/>
    <cellStyle name="Normal 22 2 2 9 2 2" xfId="5325"/>
    <cellStyle name="Normal 22 2 2 9 2 2 2" xfId="10502"/>
    <cellStyle name="Normal 22 2 2 9 2 3" xfId="3627"/>
    <cellStyle name="Normal 22 2 2 9 2 3 2" xfId="8809"/>
    <cellStyle name="Normal 22 2 2 9 2 4" xfId="7118"/>
    <cellStyle name="Normal 22 2 2 9 3" xfId="4481"/>
    <cellStyle name="Normal 22 2 2 9 3 2" xfId="9658"/>
    <cellStyle name="Normal 22 2 2 9 4" xfId="2783"/>
    <cellStyle name="Normal 22 2 2 9 4 2" xfId="7965"/>
    <cellStyle name="Normal 22 2 2 9 5" xfId="6274"/>
    <cellStyle name="Normal 22 2 3" xfId="315"/>
    <cellStyle name="Normal 22 2 3 2" xfId="436"/>
    <cellStyle name="Normal 22 2 3 2 2" xfId="713"/>
    <cellStyle name="Normal 22 2 3 2 2 2" xfId="1560"/>
    <cellStyle name="Normal 22 2 3 2 2 2 2" xfId="4958"/>
    <cellStyle name="Normal 22 2 3 2 2 2 2 2" xfId="10135"/>
    <cellStyle name="Normal 22 2 3 2 2 2 3" xfId="3260"/>
    <cellStyle name="Normal 22 2 3 2 2 2 3 2" xfId="8442"/>
    <cellStyle name="Normal 22 2 3 2 2 2 4" xfId="6751"/>
    <cellStyle name="Normal 22 2 3 2 2 3" xfId="4114"/>
    <cellStyle name="Normal 22 2 3 2 2 3 2" xfId="9291"/>
    <cellStyle name="Normal 22 2 3 2 2 4" xfId="2416"/>
    <cellStyle name="Normal 22 2 3 2 2 4 2" xfId="7598"/>
    <cellStyle name="Normal 22 2 3 2 2 5" xfId="5907"/>
    <cellStyle name="Normal 22 2 3 2 3" xfId="1322"/>
    <cellStyle name="Normal 22 2 3 2 3 2" xfId="4720"/>
    <cellStyle name="Normal 22 2 3 2 3 2 2" xfId="9897"/>
    <cellStyle name="Normal 22 2 3 2 3 3" xfId="3022"/>
    <cellStyle name="Normal 22 2 3 2 3 3 2" xfId="8204"/>
    <cellStyle name="Normal 22 2 3 2 3 4" xfId="6513"/>
    <cellStyle name="Normal 22 2 3 2 4" xfId="3888"/>
    <cellStyle name="Normal 22 2 3 2 4 2" xfId="9065"/>
    <cellStyle name="Normal 22 2 3 2 5" xfId="2178"/>
    <cellStyle name="Normal 22 2 3 2 5 2" xfId="7360"/>
    <cellStyle name="Normal 22 2 3 2 6" xfId="5681"/>
    <cellStyle name="Normal 22 2 3 3" xfId="838"/>
    <cellStyle name="Normal 22 2 3 3 2" xfId="982"/>
    <cellStyle name="Normal 22 2 3 3 2 2" xfId="1826"/>
    <cellStyle name="Normal 22 2 3 3 2 2 2" xfId="5224"/>
    <cellStyle name="Normal 22 2 3 3 2 2 2 2" xfId="10401"/>
    <cellStyle name="Normal 22 2 3 3 2 2 3" xfId="3526"/>
    <cellStyle name="Normal 22 2 3 3 2 2 3 2" xfId="8708"/>
    <cellStyle name="Normal 22 2 3 3 2 2 4" xfId="7017"/>
    <cellStyle name="Normal 22 2 3 3 2 3" xfId="4380"/>
    <cellStyle name="Normal 22 2 3 3 2 3 2" xfId="9557"/>
    <cellStyle name="Normal 22 2 3 3 2 4" xfId="2682"/>
    <cellStyle name="Normal 22 2 3 3 2 4 2" xfId="7864"/>
    <cellStyle name="Normal 22 2 3 3 2 5" xfId="6173"/>
    <cellStyle name="Normal 22 2 3 3 3" xfId="1685"/>
    <cellStyle name="Normal 22 2 3 3 3 2" xfId="5083"/>
    <cellStyle name="Normal 22 2 3 3 3 2 2" xfId="10260"/>
    <cellStyle name="Normal 22 2 3 3 3 3" xfId="3385"/>
    <cellStyle name="Normal 22 2 3 3 3 3 2" xfId="8567"/>
    <cellStyle name="Normal 22 2 3 3 3 4" xfId="6876"/>
    <cellStyle name="Normal 22 2 3 3 4" xfId="4239"/>
    <cellStyle name="Normal 22 2 3 3 4 2" xfId="9416"/>
    <cellStyle name="Normal 22 2 3 3 5" xfId="2541"/>
    <cellStyle name="Normal 22 2 3 3 5 2" xfId="7723"/>
    <cellStyle name="Normal 22 2 3 3 6" xfId="6032"/>
    <cellStyle name="Normal 22 2 3 4" xfId="591"/>
    <cellStyle name="Normal 22 2 3 4 2" xfId="1446"/>
    <cellStyle name="Normal 22 2 3 4 2 2" xfId="4844"/>
    <cellStyle name="Normal 22 2 3 4 2 2 2" xfId="10021"/>
    <cellStyle name="Normal 22 2 3 4 2 3" xfId="3146"/>
    <cellStyle name="Normal 22 2 3 4 2 3 2" xfId="8328"/>
    <cellStyle name="Normal 22 2 3 4 2 4" xfId="6637"/>
    <cellStyle name="Normal 22 2 3 4 3" xfId="4000"/>
    <cellStyle name="Normal 22 2 3 4 3 2" xfId="9177"/>
    <cellStyle name="Normal 22 2 3 4 4" xfId="2302"/>
    <cellStyle name="Normal 22 2 3 4 4 2" xfId="7484"/>
    <cellStyle name="Normal 22 2 3 4 5" xfId="5793"/>
    <cellStyle name="Normal 22 2 3 5" xfId="1096"/>
    <cellStyle name="Normal 22 2 3 5 2" xfId="1940"/>
    <cellStyle name="Normal 22 2 3 5 2 2" xfId="5338"/>
    <cellStyle name="Normal 22 2 3 5 2 2 2" xfId="10515"/>
    <cellStyle name="Normal 22 2 3 5 2 3" xfId="3640"/>
    <cellStyle name="Normal 22 2 3 5 2 3 2" xfId="8822"/>
    <cellStyle name="Normal 22 2 3 5 2 4" xfId="7131"/>
    <cellStyle name="Normal 22 2 3 5 3" xfId="4494"/>
    <cellStyle name="Normal 22 2 3 5 3 2" xfId="9671"/>
    <cellStyle name="Normal 22 2 3 5 4" xfId="2796"/>
    <cellStyle name="Normal 22 2 3 5 4 2" xfId="7978"/>
    <cellStyle name="Normal 22 2 3 5 5" xfId="6287"/>
    <cellStyle name="Normal 22 2 3 6" xfId="1210"/>
    <cellStyle name="Normal 22 2 3 6 2" xfId="4608"/>
    <cellStyle name="Normal 22 2 3 6 2 2" xfId="9785"/>
    <cellStyle name="Normal 22 2 3 6 3" xfId="2910"/>
    <cellStyle name="Normal 22 2 3 6 3 2" xfId="8092"/>
    <cellStyle name="Normal 22 2 3 6 4" xfId="6401"/>
    <cellStyle name="Normal 22 2 3 7" xfId="3776"/>
    <cellStyle name="Normal 22 2 3 7 2" xfId="8953"/>
    <cellStyle name="Normal 22 2 3 8" xfId="2066"/>
    <cellStyle name="Normal 22 2 3 8 2" xfId="7248"/>
    <cellStyle name="Normal 22 2 3 9" xfId="5569"/>
    <cellStyle name="Normal 22 2 4" xfId="339"/>
    <cellStyle name="Normal 22 2 4 2" xfId="458"/>
    <cellStyle name="Normal 22 2 4 2 2" xfId="735"/>
    <cellStyle name="Normal 22 2 4 2 2 2" xfId="1582"/>
    <cellStyle name="Normal 22 2 4 2 2 2 2" xfId="4980"/>
    <cellStyle name="Normal 22 2 4 2 2 2 2 2" xfId="10157"/>
    <cellStyle name="Normal 22 2 4 2 2 2 3" xfId="3282"/>
    <cellStyle name="Normal 22 2 4 2 2 2 3 2" xfId="8464"/>
    <cellStyle name="Normal 22 2 4 2 2 2 4" xfId="6773"/>
    <cellStyle name="Normal 22 2 4 2 2 3" xfId="4136"/>
    <cellStyle name="Normal 22 2 4 2 2 3 2" xfId="9313"/>
    <cellStyle name="Normal 22 2 4 2 2 4" xfId="2438"/>
    <cellStyle name="Normal 22 2 4 2 2 4 2" xfId="7620"/>
    <cellStyle name="Normal 22 2 4 2 2 5" xfId="5929"/>
    <cellStyle name="Normal 22 2 4 2 3" xfId="1344"/>
    <cellStyle name="Normal 22 2 4 2 3 2" xfId="4742"/>
    <cellStyle name="Normal 22 2 4 2 3 2 2" xfId="9919"/>
    <cellStyle name="Normal 22 2 4 2 3 3" xfId="3044"/>
    <cellStyle name="Normal 22 2 4 2 3 3 2" xfId="8226"/>
    <cellStyle name="Normal 22 2 4 2 3 4" xfId="6535"/>
    <cellStyle name="Normal 22 2 4 2 4" xfId="3910"/>
    <cellStyle name="Normal 22 2 4 2 4 2" xfId="9087"/>
    <cellStyle name="Normal 22 2 4 2 5" xfId="2200"/>
    <cellStyle name="Normal 22 2 4 2 5 2" xfId="7382"/>
    <cellStyle name="Normal 22 2 4 2 6" xfId="5703"/>
    <cellStyle name="Normal 22 2 4 3" xfId="860"/>
    <cellStyle name="Normal 22 2 4 3 2" xfId="1004"/>
    <cellStyle name="Normal 22 2 4 3 2 2" xfId="1848"/>
    <cellStyle name="Normal 22 2 4 3 2 2 2" xfId="5246"/>
    <cellStyle name="Normal 22 2 4 3 2 2 2 2" xfId="10423"/>
    <cellStyle name="Normal 22 2 4 3 2 2 3" xfId="3548"/>
    <cellStyle name="Normal 22 2 4 3 2 2 3 2" xfId="8730"/>
    <cellStyle name="Normal 22 2 4 3 2 2 4" xfId="7039"/>
    <cellStyle name="Normal 22 2 4 3 2 3" xfId="4402"/>
    <cellStyle name="Normal 22 2 4 3 2 3 2" xfId="9579"/>
    <cellStyle name="Normal 22 2 4 3 2 4" xfId="2704"/>
    <cellStyle name="Normal 22 2 4 3 2 4 2" xfId="7886"/>
    <cellStyle name="Normal 22 2 4 3 2 5" xfId="6195"/>
    <cellStyle name="Normal 22 2 4 3 3" xfId="1707"/>
    <cellStyle name="Normal 22 2 4 3 3 2" xfId="5105"/>
    <cellStyle name="Normal 22 2 4 3 3 2 2" xfId="10282"/>
    <cellStyle name="Normal 22 2 4 3 3 3" xfId="3407"/>
    <cellStyle name="Normal 22 2 4 3 3 3 2" xfId="8589"/>
    <cellStyle name="Normal 22 2 4 3 3 4" xfId="6898"/>
    <cellStyle name="Normal 22 2 4 3 4" xfId="4261"/>
    <cellStyle name="Normal 22 2 4 3 4 2" xfId="9438"/>
    <cellStyle name="Normal 22 2 4 3 5" xfId="2563"/>
    <cellStyle name="Normal 22 2 4 3 5 2" xfId="7745"/>
    <cellStyle name="Normal 22 2 4 3 6" xfId="6054"/>
    <cellStyle name="Normal 22 2 4 4" xfId="613"/>
    <cellStyle name="Normal 22 2 4 4 2" xfId="1468"/>
    <cellStyle name="Normal 22 2 4 4 2 2" xfId="4866"/>
    <cellStyle name="Normal 22 2 4 4 2 2 2" xfId="10043"/>
    <cellStyle name="Normal 22 2 4 4 2 3" xfId="3168"/>
    <cellStyle name="Normal 22 2 4 4 2 3 2" xfId="8350"/>
    <cellStyle name="Normal 22 2 4 4 2 4" xfId="6659"/>
    <cellStyle name="Normal 22 2 4 4 3" xfId="4022"/>
    <cellStyle name="Normal 22 2 4 4 3 2" xfId="9199"/>
    <cellStyle name="Normal 22 2 4 4 4" xfId="2324"/>
    <cellStyle name="Normal 22 2 4 4 4 2" xfId="7506"/>
    <cellStyle name="Normal 22 2 4 4 5" xfId="5815"/>
    <cellStyle name="Normal 22 2 4 5" xfId="1118"/>
    <cellStyle name="Normal 22 2 4 5 2" xfId="1962"/>
    <cellStyle name="Normal 22 2 4 5 2 2" xfId="5360"/>
    <cellStyle name="Normal 22 2 4 5 2 2 2" xfId="10537"/>
    <cellStyle name="Normal 22 2 4 5 2 3" xfId="3662"/>
    <cellStyle name="Normal 22 2 4 5 2 3 2" xfId="8844"/>
    <cellStyle name="Normal 22 2 4 5 2 4" xfId="7153"/>
    <cellStyle name="Normal 22 2 4 5 3" xfId="4516"/>
    <cellStyle name="Normal 22 2 4 5 3 2" xfId="9693"/>
    <cellStyle name="Normal 22 2 4 5 4" xfId="2818"/>
    <cellStyle name="Normal 22 2 4 5 4 2" xfId="8000"/>
    <cellStyle name="Normal 22 2 4 5 5" xfId="6309"/>
    <cellStyle name="Normal 22 2 4 6" xfId="1232"/>
    <cellStyle name="Normal 22 2 4 6 2" xfId="4630"/>
    <cellStyle name="Normal 22 2 4 6 2 2" xfId="9807"/>
    <cellStyle name="Normal 22 2 4 6 3" xfId="2932"/>
    <cellStyle name="Normal 22 2 4 6 3 2" xfId="8114"/>
    <cellStyle name="Normal 22 2 4 6 4" xfId="6423"/>
    <cellStyle name="Normal 22 2 4 7" xfId="3798"/>
    <cellStyle name="Normal 22 2 4 7 2" xfId="8975"/>
    <cellStyle name="Normal 22 2 4 8" xfId="2088"/>
    <cellStyle name="Normal 22 2 4 8 2" xfId="7270"/>
    <cellStyle name="Normal 22 2 4 9" xfId="5591"/>
    <cellStyle name="Normal 22 2 5" xfId="361"/>
    <cellStyle name="Normal 22 2 5 2" xfId="480"/>
    <cellStyle name="Normal 22 2 5 2 2" xfId="757"/>
    <cellStyle name="Normal 22 2 5 2 2 2" xfId="1604"/>
    <cellStyle name="Normal 22 2 5 2 2 2 2" xfId="5002"/>
    <cellStyle name="Normal 22 2 5 2 2 2 2 2" xfId="10179"/>
    <cellStyle name="Normal 22 2 5 2 2 2 3" xfId="3304"/>
    <cellStyle name="Normal 22 2 5 2 2 2 3 2" xfId="8486"/>
    <cellStyle name="Normal 22 2 5 2 2 2 4" xfId="6795"/>
    <cellStyle name="Normal 22 2 5 2 2 3" xfId="4158"/>
    <cellStyle name="Normal 22 2 5 2 2 3 2" xfId="9335"/>
    <cellStyle name="Normal 22 2 5 2 2 4" xfId="2460"/>
    <cellStyle name="Normal 22 2 5 2 2 4 2" xfId="7642"/>
    <cellStyle name="Normal 22 2 5 2 2 5" xfId="5951"/>
    <cellStyle name="Normal 22 2 5 2 3" xfId="1366"/>
    <cellStyle name="Normal 22 2 5 2 3 2" xfId="4764"/>
    <cellStyle name="Normal 22 2 5 2 3 2 2" xfId="9941"/>
    <cellStyle name="Normal 22 2 5 2 3 3" xfId="3066"/>
    <cellStyle name="Normal 22 2 5 2 3 3 2" xfId="8248"/>
    <cellStyle name="Normal 22 2 5 2 3 4" xfId="6557"/>
    <cellStyle name="Normal 22 2 5 2 4" xfId="3932"/>
    <cellStyle name="Normal 22 2 5 2 4 2" xfId="9109"/>
    <cellStyle name="Normal 22 2 5 2 5" xfId="2222"/>
    <cellStyle name="Normal 22 2 5 2 5 2" xfId="7404"/>
    <cellStyle name="Normal 22 2 5 2 6" xfId="5725"/>
    <cellStyle name="Normal 22 2 5 3" xfId="882"/>
    <cellStyle name="Normal 22 2 5 3 2" xfId="1026"/>
    <cellStyle name="Normal 22 2 5 3 2 2" xfId="1870"/>
    <cellStyle name="Normal 22 2 5 3 2 2 2" xfId="5268"/>
    <cellStyle name="Normal 22 2 5 3 2 2 2 2" xfId="10445"/>
    <cellStyle name="Normal 22 2 5 3 2 2 3" xfId="3570"/>
    <cellStyle name="Normal 22 2 5 3 2 2 3 2" xfId="8752"/>
    <cellStyle name="Normal 22 2 5 3 2 2 4" xfId="7061"/>
    <cellStyle name="Normal 22 2 5 3 2 3" xfId="4424"/>
    <cellStyle name="Normal 22 2 5 3 2 3 2" xfId="9601"/>
    <cellStyle name="Normal 22 2 5 3 2 4" xfId="2726"/>
    <cellStyle name="Normal 22 2 5 3 2 4 2" xfId="7908"/>
    <cellStyle name="Normal 22 2 5 3 2 5" xfId="6217"/>
    <cellStyle name="Normal 22 2 5 3 3" xfId="1729"/>
    <cellStyle name="Normal 22 2 5 3 3 2" xfId="5127"/>
    <cellStyle name="Normal 22 2 5 3 3 2 2" xfId="10304"/>
    <cellStyle name="Normal 22 2 5 3 3 3" xfId="3429"/>
    <cellStyle name="Normal 22 2 5 3 3 3 2" xfId="8611"/>
    <cellStyle name="Normal 22 2 5 3 3 4" xfId="6920"/>
    <cellStyle name="Normal 22 2 5 3 4" xfId="4283"/>
    <cellStyle name="Normal 22 2 5 3 4 2" xfId="9460"/>
    <cellStyle name="Normal 22 2 5 3 5" xfId="2585"/>
    <cellStyle name="Normal 22 2 5 3 5 2" xfId="7767"/>
    <cellStyle name="Normal 22 2 5 3 6" xfId="6076"/>
    <cellStyle name="Normal 22 2 5 4" xfId="635"/>
    <cellStyle name="Normal 22 2 5 4 2" xfId="1490"/>
    <cellStyle name="Normal 22 2 5 4 2 2" xfId="4888"/>
    <cellStyle name="Normal 22 2 5 4 2 2 2" xfId="10065"/>
    <cellStyle name="Normal 22 2 5 4 2 3" xfId="3190"/>
    <cellStyle name="Normal 22 2 5 4 2 3 2" xfId="8372"/>
    <cellStyle name="Normal 22 2 5 4 2 4" xfId="6681"/>
    <cellStyle name="Normal 22 2 5 4 3" xfId="4044"/>
    <cellStyle name="Normal 22 2 5 4 3 2" xfId="9221"/>
    <cellStyle name="Normal 22 2 5 4 4" xfId="2346"/>
    <cellStyle name="Normal 22 2 5 4 4 2" xfId="7528"/>
    <cellStyle name="Normal 22 2 5 4 5" xfId="5837"/>
    <cellStyle name="Normal 22 2 5 5" xfId="1140"/>
    <cellStyle name="Normal 22 2 5 5 2" xfId="1984"/>
    <cellStyle name="Normal 22 2 5 5 2 2" xfId="5382"/>
    <cellStyle name="Normal 22 2 5 5 2 2 2" xfId="10559"/>
    <cellStyle name="Normal 22 2 5 5 2 3" xfId="3684"/>
    <cellStyle name="Normal 22 2 5 5 2 3 2" xfId="8866"/>
    <cellStyle name="Normal 22 2 5 5 2 4" xfId="7175"/>
    <cellStyle name="Normal 22 2 5 5 3" xfId="4538"/>
    <cellStyle name="Normal 22 2 5 5 3 2" xfId="9715"/>
    <cellStyle name="Normal 22 2 5 5 4" xfId="2840"/>
    <cellStyle name="Normal 22 2 5 5 4 2" xfId="8022"/>
    <cellStyle name="Normal 22 2 5 5 5" xfId="6331"/>
    <cellStyle name="Normal 22 2 5 6" xfId="1254"/>
    <cellStyle name="Normal 22 2 5 6 2" xfId="4652"/>
    <cellStyle name="Normal 22 2 5 6 2 2" xfId="9829"/>
    <cellStyle name="Normal 22 2 5 6 3" xfId="2954"/>
    <cellStyle name="Normal 22 2 5 6 3 2" xfId="8136"/>
    <cellStyle name="Normal 22 2 5 6 4" xfId="6445"/>
    <cellStyle name="Normal 22 2 5 7" xfId="3820"/>
    <cellStyle name="Normal 22 2 5 7 2" xfId="8997"/>
    <cellStyle name="Normal 22 2 5 8" xfId="2110"/>
    <cellStyle name="Normal 22 2 5 8 2" xfId="7292"/>
    <cellStyle name="Normal 22 2 5 9" xfId="5613"/>
    <cellStyle name="Normal 22 2 6" xfId="389"/>
    <cellStyle name="Normal 22 2 6 2" xfId="502"/>
    <cellStyle name="Normal 22 2 6 2 2" xfId="779"/>
    <cellStyle name="Normal 22 2 6 2 2 2" xfId="1626"/>
    <cellStyle name="Normal 22 2 6 2 2 2 2" xfId="5024"/>
    <cellStyle name="Normal 22 2 6 2 2 2 2 2" xfId="10201"/>
    <cellStyle name="Normal 22 2 6 2 2 2 3" xfId="3326"/>
    <cellStyle name="Normal 22 2 6 2 2 2 3 2" xfId="8508"/>
    <cellStyle name="Normal 22 2 6 2 2 2 4" xfId="6817"/>
    <cellStyle name="Normal 22 2 6 2 2 3" xfId="4180"/>
    <cellStyle name="Normal 22 2 6 2 2 3 2" xfId="9357"/>
    <cellStyle name="Normal 22 2 6 2 2 4" xfId="2482"/>
    <cellStyle name="Normal 22 2 6 2 2 4 2" xfId="7664"/>
    <cellStyle name="Normal 22 2 6 2 2 5" xfId="5973"/>
    <cellStyle name="Normal 22 2 6 2 3" xfId="1388"/>
    <cellStyle name="Normal 22 2 6 2 3 2" xfId="4786"/>
    <cellStyle name="Normal 22 2 6 2 3 2 2" xfId="9963"/>
    <cellStyle name="Normal 22 2 6 2 3 3" xfId="3088"/>
    <cellStyle name="Normal 22 2 6 2 3 3 2" xfId="8270"/>
    <cellStyle name="Normal 22 2 6 2 3 4" xfId="6579"/>
    <cellStyle name="Normal 22 2 6 2 4" xfId="3954"/>
    <cellStyle name="Normal 22 2 6 2 4 2" xfId="9131"/>
    <cellStyle name="Normal 22 2 6 2 5" xfId="2244"/>
    <cellStyle name="Normal 22 2 6 2 5 2" xfId="7426"/>
    <cellStyle name="Normal 22 2 6 2 6" xfId="5747"/>
    <cellStyle name="Normal 22 2 6 3" xfId="904"/>
    <cellStyle name="Normal 22 2 6 3 2" xfId="1048"/>
    <cellStyle name="Normal 22 2 6 3 2 2" xfId="1892"/>
    <cellStyle name="Normal 22 2 6 3 2 2 2" xfId="5290"/>
    <cellStyle name="Normal 22 2 6 3 2 2 2 2" xfId="10467"/>
    <cellStyle name="Normal 22 2 6 3 2 2 3" xfId="3592"/>
    <cellStyle name="Normal 22 2 6 3 2 2 3 2" xfId="8774"/>
    <cellStyle name="Normal 22 2 6 3 2 2 4" xfId="7083"/>
    <cellStyle name="Normal 22 2 6 3 2 3" xfId="4446"/>
    <cellStyle name="Normal 22 2 6 3 2 3 2" xfId="9623"/>
    <cellStyle name="Normal 22 2 6 3 2 4" xfId="2748"/>
    <cellStyle name="Normal 22 2 6 3 2 4 2" xfId="7930"/>
    <cellStyle name="Normal 22 2 6 3 2 5" xfId="6239"/>
    <cellStyle name="Normal 22 2 6 3 3" xfId="1751"/>
    <cellStyle name="Normal 22 2 6 3 3 2" xfId="5149"/>
    <cellStyle name="Normal 22 2 6 3 3 2 2" xfId="10326"/>
    <cellStyle name="Normal 22 2 6 3 3 3" xfId="3451"/>
    <cellStyle name="Normal 22 2 6 3 3 3 2" xfId="8633"/>
    <cellStyle name="Normal 22 2 6 3 3 4" xfId="6942"/>
    <cellStyle name="Normal 22 2 6 3 4" xfId="4305"/>
    <cellStyle name="Normal 22 2 6 3 4 2" xfId="9482"/>
    <cellStyle name="Normal 22 2 6 3 5" xfId="2607"/>
    <cellStyle name="Normal 22 2 6 3 5 2" xfId="7789"/>
    <cellStyle name="Normal 22 2 6 3 6" xfId="6098"/>
    <cellStyle name="Normal 22 2 6 4" xfId="657"/>
    <cellStyle name="Normal 22 2 6 4 2" xfId="1512"/>
    <cellStyle name="Normal 22 2 6 4 2 2" xfId="4910"/>
    <cellStyle name="Normal 22 2 6 4 2 2 2" xfId="10087"/>
    <cellStyle name="Normal 22 2 6 4 2 3" xfId="3212"/>
    <cellStyle name="Normal 22 2 6 4 2 3 2" xfId="8394"/>
    <cellStyle name="Normal 22 2 6 4 2 4" xfId="6703"/>
    <cellStyle name="Normal 22 2 6 4 3" xfId="4066"/>
    <cellStyle name="Normal 22 2 6 4 3 2" xfId="9243"/>
    <cellStyle name="Normal 22 2 6 4 4" xfId="2368"/>
    <cellStyle name="Normal 22 2 6 4 4 2" xfId="7550"/>
    <cellStyle name="Normal 22 2 6 4 5" xfId="5859"/>
    <cellStyle name="Normal 22 2 6 5" xfId="1162"/>
    <cellStyle name="Normal 22 2 6 5 2" xfId="2006"/>
    <cellStyle name="Normal 22 2 6 5 2 2" xfId="5404"/>
    <cellStyle name="Normal 22 2 6 5 2 2 2" xfId="10581"/>
    <cellStyle name="Normal 22 2 6 5 2 3" xfId="3706"/>
    <cellStyle name="Normal 22 2 6 5 2 3 2" xfId="8888"/>
    <cellStyle name="Normal 22 2 6 5 2 4" xfId="7197"/>
    <cellStyle name="Normal 22 2 6 5 3" xfId="4560"/>
    <cellStyle name="Normal 22 2 6 5 3 2" xfId="9737"/>
    <cellStyle name="Normal 22 2 6 5 4" xfId="2862"/>
    <cellStyle name="Normal 22 2 6 5 4 2" xfId="8044"/>
    <cellStyle name="Normal 22 2 6 5 5" xfId="6353"/>
    <cellStyle name="Normal 22 2 6 6" xfId="1276"/>
    <cellStyle name="Normal 22 2 6 6 2" xfId="4674"/>
    <cellStyle name="Normal 22 2 6 6 2 2" xfId="9851"/>
    <cellStyle name="Normal 22 2 6 6 3" xfId="2976"/>
    <cellStyle name="Normal 22 2 6 6 3 2" xfId="8158"/>
    <cellStyle name="Normal 22 2 6 6 4" xfId="6467"/>
    <cellStyle name="Normal 22 2 6 7" xfId="3842"/>
    <cellStyle name="Normal 22 2 6 7 2" xfId="9019"/>
    <cellStyle name="Normal 22 2 6 8" xfId="2132"/>
    <cellStyle name="Normal 22 2 6 8 2" xfId="7314"/>
    <cellStyle name="Normal 22 2 6 9" xfId="5635"/>
    <cellStyle name="Normal 22 2 7" xfId="412"/>
    <cellStyle name="Normal 22 2 7 2" xfId="688"/>
    <cellStyle name="Normal 22 2 7 2 2" xfId="1536"/>
    <cellStyle name="Normal 22 2 7 2 2 2" xfId="4934"/>
    <cellStyle name="Normal 22 2 7 2 2 2 2" xfId="10111"/>
    <cellStyle name="Normal 22 2 7 2 2 3" xfId="3236"/>
    <cellStyle name="Normal 22 2 7 2 2 3 2" xfId="8418"/>
    <cellStyle name="Normal 22 2 7 2 2 4" xfId="6727"/>
    <cellStyle name="Normal 22 2 7 2 3" xfId="4090"/>
    <cellStyle name="Normal 22 2 7 2 3 2" xfId="9267"/>
    <cellStyle name="Normal 22 2 7 2 4" xfId="2392"/>
    <cellStyle name="Normal 22 2 7 2 4 2" xfId="7574"/>
    <cellStyle name="Normal 22 2 7 2 5" xfId="5883"/>
    <cellStyle name="Normal 22 2 7 3" xfId="1298"/>
    <cellStyle name="Normal 22 2 7 3 2" xfId="4696"/>
    <cellStyle name="Normal 22 2 7 3 2 2" xfId="9873"/>
    <cellStyle name="Normal 22 2 7 3 3" xfId="2998"/>
    <cellStyle name="Normal 22 2 7 3 3 2" xfId="8180"/>
    <cellStyle name="Normal 22 2 7 3 4" xfId="6489"/>
    <cellStyle name="Normal 22 2 7 4" xfId="3864"/>
    <cellStyle name="Normal 22 2 7 4 2" xfId="9041"/>
    <cellStyle name="Normal 22 2 7 5" xfId="2154"/>
    <cellStyle name="Normal 22 2 7 5 2" xfId="7336"/>
    <cellStyle name="Normal 22 2 7 6" xfId="5657"/>
    <cellStyle name="Normal 22 2 8" xfId="814"/>
    <cellStyle name="Normal 22 2 8 2" xfId="958"/>
    <cellStyle name="Normal 22 2 8 2 2" xfId="1802"/>
    <cellStyle name="Normal 22 2 8 2 2 2" xfId="5200"/>
    <cellStyle name="Normal 22 2 8 2 2 2 2" xfId="10377"/>
    <cellStyle name="Normal 22 2 8 2 2 3" xfId="3502"/>
    <cellStyle name="Normal 22 2 8 2 2 3 2" xfId="8684"/>
    <cellStyle name="Normal 22 2 8 2 2 4" xfId="6993"/>
    <cellStyle name="Normal 22 2 8 2 3" xfId="4356"/>
    <cellStyle name="Normal 22 2 8 2 3 2" xfId="9533"/>
    <cellStyle name="Normal 22 2 8 2 4" xfId="2658"/>
    <cellStyle name="Normal 22 2 8 2 4 2" xfId="7840"/>
    <cellStyle name="Normal 22 2 8 2 5" xfId="6149"/>
    <cellStyle name="Normal 22 2 8 3" xfId="1661"/>
    <cellStyle name="Normal 22 2 8 3 2" xfId="5059"/>
    <cellStyle name="Normal 22 2 8 3 2 2" xfId="10236"/>
    <cellStyle name="Normal 22 2 8 3 3" xfId="3361"/>
    <cellStyle name="Normal 22 2 8 3 3 2" xfId="8543"/>
    <cellStyle name="Normal 22 2 8 3 4" xfId="6852"/>
    <cellStyle name="Normal 22 2 8 4" xfId="4215"/>
    <cellStyle name="Normal 22 2 8 4 2" xfId="9392"/>
    <cellStyle name="Normal 22 2 8 5" xfId="2517"/>
    <cellStyle name="Normal 22 2 8 5 2" xfId="7699"/>
    <cellStyle name="Normal 22 2 8 6" xfId="6008"/>
    <cellStyle name="Normal 22 2 9" xfId="567"/>
    <cellStyle name="Normal 22 2 9 2" xfId="1422"/>
    <cellStyle name="Normal 22 2 9 2 2" xfId="4820"/>
    <cellStyle name="Normal 22 2 9 2 2 2" xfId="9997"/>
    <cellStyle name="Normal 22 2 9 2 3" xfId="3122"/>
    <cellStyle name="Normal 22 2 9 2 3 2" xfId="8304"/>
    <cellStyle name="Normal 22 2 9 2 4" xfId="6613"/>
    <cellStyle name="Normal 22 2 9 3" xfId="3976"/>
    <cellStyle name="Normal 22 2 9 3 2" xfId="9153"/>
    <cellStyle name="Normal 22 2 9 4" xfId="2278"/>
    <cellStyle name="Normal 22 2 9 4 2" xfId="7460"/>
    <cellStyle name="Normal 22 2 9 5" xfId="5769"/>
    <cellStyle name="Normal 22 3" xfId="292"/>
    <cellStyle name="Normal 22 3 10" xfId="1191"/>
    <cellStyle name="Normal 22 3 10 2" xfId="4589"/>
    <cellStyle name="Normal 22 3 10 2 2" xfId="9766"/>
    <cellStyle name="Normal 22 3 10 3" xfId="2891"/>
    <cellStyle name="Normal 22 3 10 3 2" xfId="8073"/>
    <cellStyle name="Normal 22 3 10 4" xfId="6382"/>
    <cellStyle name="Normal 22 3 11" xfId="3757"/>
    <cellStyle name="Normal 22 3 11 2" xfId="8934"/>
    <cellStyle name="Normal 22 3 12" xfId="2047"/>
    <cellStyle name="Normal 22 3 12 2" xfId="7229"/>
    <cellStyle name="Normal 22 3 13" xfId="5551"/>
    <cellStyle name="Normal 22 3 2" xfId="321"/>
    <cellStyle name="Normal 22 3 2 2" xfId="441"/>
    <cellStyle name="Normal 22 3 2 2 2" xfId="718"/>
    <cellStyle name="Normal 22 3 2 2 2 2" xfId="1565"/>
    <cellStyle name="Normal 22 3 2 2 2 2 2" xfId="4963"/>
    <cellStyle name="Normal 22 3 2 2 2 2 2 2" xfId="10140"/>
    <cellStyle name="Normal 22 3 2 2 2 2 3" xfId="3265"/>
    <cellStyle name="Normal 22 3 2 2 2 2 3 2" xfId="8447"/>
    <cellStyle name="Normal 22 3 2 2 2 2 4" xfId="6756"/>
    <cellStyle name="Normal 22 3 2 2 2 3" xfId="4119"/>
    <cellStyle name="Normal 22 3 2 2 2 3 2" xfId="9296"/>
    <cellStyle name="Normal 22 3 2 2 2 4" xfId="2421"/>
    <cellStyle name="Normal 22 3 2 2 2 4 2" xfId="7603"/>
    <cellStyle name="Normal 22 3 2 2 2 5" xfId="5912"/>
    <cellStyle name="Normal 22 3 2 2 3" xfId="1327"/>
    <cellStyle name="Normal 22 3 2 2 3 2" xfId="4725"/>
    <cellStyle name="Normal 22 3 2 2 3 2 2" xfId="9902"/>
    <cellStyle name="Normal 22 3 2 2 3 3" xfId="3027"/>
    <cellStyle name="Normal 22 3 2 2 3 3 2" xfId="8209"/>
    <cellStyle name="Normal 22 3 2 2 3 4" xfId="6518"/>
    <cellStyle name="Normal 22 3 2 2 4" xfId="3893"/>
    <cellStyle name="Normal 22 3 2 2 4 2" xfId="9070"/>
    <cellStyle name="Normal 22 3 2 2 5" xfId="2183"/>
    <cellStyle name="Normal 22 3 2 2 5 2" xfId="7365"/>
    <cellStyle name="Normal 22 3 2 2 6" xfId="5686"/>
    <cellStyle name="Normal 22 3 2 3" xfId="843"/>
    <cellStyle name="Normal 22 3 2 3 2" xfId="987"/>
    <cellStyle name="Normal 22 3 2 3 2 2" xfId="1831"/>
    <cellStyle name="Normal 22 3 2 3 2 2 2" xfId="5229"/>
    <cellStyle name="Normal 22 3 2 3 2 2 2 2" xfId="10406"/>
    <cellStyle name="Normal 22 3 2 3 2 2 3" xfId="3531"/>
    <cellStyle name="Normal 22 3 2 3 2 2 3 2" xfId="8713"/>
    <cellStyle name="Normal 22 3 2 3 2 2 4" xfId="7022"/>
    <cellStyle name="Normal 22 3 2 3 2 3" xfId="4385"/>
    <cellStyle name="Normal 22 3 2 3 2 3 2" xfId="9562"/>
    <cellStyle name="Normal 22 3 2 3 2 4" xfId="2687"/>
    <cellStyle name="Normal 22 3 2 3 2 4 2" xfId="7869"/>
    <cellStyle name="Normal 22 3 2 3 2 5" xfId="6178"/>
    <cellStyle name="Normal 22 3 2 3 3" xfId="1690"/>
    <cellStyle name="Normal 22 3 2 3 3 2" xfId="5088"/>
    <cellStyle name="Normal 22 3 2 3 3 2 2" xfId="10265"/>
    <cellStyle name="Normal 22 3 2 3 3 3" xfId="3390"/>
    <cellStyle name="Normal 22 3 2 3 3 3 2" xfId="8572"/>
    <cellStyle name="Normal 22 3 2 3 3 4" xfId="6881"/>
    <cellStyle name="Normal 22 3 2 3 4" xfId="4244"/>
    <cellStyle name="Normal 22 3 2 3 4 2" xfId="9421"/>
    <cellStyle name="Normal 22 3 2 3 5" xfId="2546"/>
    <cellStyle name="Normal 22 3 2 3 5 2" xfId="7728"/>
    <cellStyle name="Normal 22 3 2 3 6" xfId="6037"/>
    <cellStyle name="Normal 22 3 2 4" xfId="596"/>
    <cellStyle name="Normal 22 3 2 4 2" xfId="1451"/>
    <cellStyle name="Normal 22 3 2 4 2 2" xfId="4849"/>
    <cellStyle name="Normal 22 3 2 4 2 2 2" xfId="10026"/>
    <cellStyle name="Normal 22 3 2 4 2 3" xfId="3151"/>
    <cellStyle name="Normal 22 3 2 4 2 3 2" xfId="8333"/>
    <cellStyle name="Normal 22 3 2 4 2 4" xfId="6642"/>
    <cellStyle name="Normal 22 3 2 4 3" xfId="4005"/>
    <cellStyle name="Normal 22 3 2 4 3 2" xfId="9182"/>
    <cellStyle name="Normal 22 3 2 4 4" xfId="2307"/>
    <cellStyle name="Normal 22 3 2 4 4 2" xfId="7489"/>
    <cellStyle name="Normal 22 3 2 4 5" xfId="5798"/>
    <cellStyle name="Normal 22 3 2 5" xfId="1101"/>
    <cellStyle name="Normal 22 3 2 5 2" xfId="1945"/>
    <cellStyle name="Normal 22 3 2 5 2 2" xfId="5343"/>
    <cellStyle name="Normal 22 3 2 5 2 2 2" xfId="10520"/>
    <cellStyle name="Normal 22 3 2 5 2 3" xfId="3645"/>
    <cellStyle name="Normal 22 3 2 5 2 3 2" xfId="8827"/>
    <cellStyle name="Normal 22 3 2 5 2 4" xfId="7136"/>
    <cellStyle name="Normal 22 3 2 5 3" xfId="4499"/>
    <cellStyle name="Normal 22 3 2 5 3 2" xfId="9676"/>
    <cellStyle name="Normal 22 3 2 5 4" xfId="2801"/>
    <cellStyle name="Normal 22 3 2 5 4 2" xfId="7983"/>
    <cellStyle name="Normal 22 3 2 5 5" xfId="6292"/>
    <cellStyle name="Normal 22 3 2 6" xfId="1215"/>
    <cellStyle name="Normal 22 3 2 6 2" xfId="4613"/>
    <cellStyle name="Normal 22 3 2 6 2 2" xfId="9790"/>
    <cellStyle name="Normal 22 3 2 6 3" xfId="2915"/>
    <cellStyle name="Normal 22 3 2 6 3 2" xfId="8097"/>
    <cellStyle name="Normal 22 3 2 6 4" xfId="6406"/>
    <cellStyle name="Normal 22 3 2 7" xfId="3781"/>
    <cellStyle name="Normal 22 3 2 7 2" xfId="8958"/>
    <cellStyle name="Normal 22 3 2 8" xfId="2071"/>
    <cellStyle name="Normal 22 3 2 8 2" xfId="7253"/>
    <cellStyle name="Normal 22 3 2 9" xfId="5574"/>
    <cellStyle name="Normal 22 3 3" xfId="344"/>
    <cellStyle name="Normal 22 3 3 2" xfId="463"/>
    <cellStyle name="Normal 22 3 3 2 2" xfId="740"/>
    <cellStyle name="Normal 22 3 3 2 2 2" xfId="1587"/>
    <cellStyle name="Normal 22 3 3 2 2 2 2" xfId="4985"/>
    <cellStyle name="Normal 22 3 3 2 2 2 2 2" xfId="10162"/>
    <cellStyle name="Normal 22 3 3 2 2 2 3" xfId="3287"/>
    <cellStyle name="Normal 22 3 3 2 2 2 3 2" xfId="8469"/>
    <cellStyle name="Normal 22 3 3 2 2 2 4" xfId="6778"/>
    <cellStyle name="Normal 22 3 3 2 2 3" xfId="4141"/>
    <cellStyle name="Normal 22 3 3 2 2 3 2" xfId="9318"/>
    <cellStyle name="Normal 22 3 3 2 2 4" xfId="2443"/>
    <cellStyle name="Normal 22 3 3 2 2 4 2" xfId="7625"/>
    <cellStyle name="Normal 22 3 3 2 2 5" xfId="5934"/>
    <cellStyle name="Normal 22 3 3 2 3" xfId="1349"/>
    <cellStyle name="Normal 22 3 3 2 3 2" xfId="4747"/>
    <cellStyle name="Normal 22 3 3 2 3 2 2" xfId="9924"/>
    <cellStyle name="Normal 22 3 3 2 3 3" xfId="3049"/>
    <cellStyle name="Normal 22 3 3 2 3 3 2" xfId="8231"/>
    <cellStyle name="Normal 22 3 3 2 3 4" xfId="6540"/>
    <cellStyle name="Normal 22 3 3 2 4" xfId="3915"/>
    <cellStyle name="Normal 22 3 3 2 4 2" xfId="9092"/>
    <cellStyle name="Normal 22 3 3 2 5" xfId="2205"/>
    <cellStyle name="Normal 22 3 3 2 5 2" xfId="7387"/>
    <cellStyle name="Normal 22 3 3 2 6" xfId="5708"/>
    <cellStyle name="Normal 22 3 3 3" xfId="865"/>
    <cellStyle name="Normal 22 3 3 3 2" xfId="1009"/>
    <cellStyle name="Normal 22 3 3 3 2 2" xfId="1853"/>
    <cellStyle name="Normal 22 3 3 3 2 2 2" xfId="5251"/>
    <cellStyle name="Normal 22 3 3 3 2 2 2 2" xfId="10428"/>
    <cellStyle name="Normal 22 3 3 3 2 2 3" xfId="3553"/>
    <cellStyle name="Normal 22 3 3 3 2 2 3 2" xfId="8735"/>
    <cellStyle name="Normal 22 3 3 3 2 2 4" xfId="7044"/>
    <cellStyle name="Normal 22 3 3 3 2 3" xfId="4407"/>
    <cellStyle name="Normal 22 3 3 3 2 3 2" xfId="9584"/>
    <cellStyle name="Normal 22 3 3 3 2 4" xfId="2709"/>
    <cellStyle name="Normal 22 3 3 3 2 4 2" xfId="7891"/>
    <cellStyle name="Normal 22 3 3 3 2 5" xfId="6200"/>
    <cellStyle name="Normal 22 3 3 3 3" xfId="1712"/>
    <cellStyle name="Normal 22 3 3 3 3 2" xfId="5110"/>
    <cellStyle name="Normal 22 3 3 3 3 2 2" xfId="10287"/>
    <cellStyle name="Normal 22 3 3 3 3 3" xfId="3412"/>
    <cellStyle name="Normal 22 3 3 3 3 3 2" xfId="8594"/>
    <cellStyle name="Normal 22 3 3 3 3 4" xfId="6903"/>
    <cellStyle name="Normal 22 3 3 3 4" xfId="4266"/>
    <cellStyle name="Normal 22 3 3 3 4 2" xfId="9443"/>
    <cellStyle name="Normal 22 3 3 3 5" xfId="2568"/>
    <cellStyle name="Normal 22 3 3 3 5 2" xfId="7750"/>
    <cellStyle name="Normal 22 3 3 3 6" xfId="6059"/>
    <cellStyle name="Normal 22 3 3 4" xfId="618"/>
    <cellStyle name="Normal 22 3 3 4 2" xfId="1473"/>
    <cellStyle name="Normal 22 3 3 4 2 2" xfId="4871"/>
    <cellStyle name="Normal 22 3 3 4 2 2 2" xfId="10048"/>
    <cellStyle name="Normal 22 3 3 4 2 3" xfId="3173"/>
    <cellStyle name="Normal 22 3 3 4 2 3 2" xfId="8355"/>
    <cellStyle name="Normal 22 3 3 4 2 4" xfId="6664"/>
    <cellStyle name="Normal 22 3 3 4 3" xfId="4027"/>
    <cellStyle name="Normal 22 3 3 4 3 2" xfId="9204"/>
    <cellStyle name="Normal 22 3 3 4 4" xfId="2329"/>
    <cellStyle name="Normal 22 3 3 4 4 2" xfId="7511"/>
    <cellStyle name="Normal 22 3 3 4 5" xfId="5820"/>
    <cellStyle name="Normal 22 3 3 5" xfId="1123"/>
    <cellStyle name="Normal 22 3 3 5 2" xfId="1967"/>
    <cellStyle name="Normal 22 3 3 5 2 2" xfId="5365"/>
    <cellStyle name="Normal 22 3 3 5 2 2 2" xfId="10542"/>
    <cellStyle name="Normal 22 3 3 5 2 3" xfId="3667"/>
    <cellStyle name="Normal 22 3 3 5 2 3 2" xfId="8849"/>
    <cellStyle name="Normal 22 3 3 5 2 4" xfId="7158"/>
    <cellStyle name="Normal 22 3 3 5 3" xfId="4521"/>
    <cellStyle name="Normal 22 3 3 5 3 2" xfId="9698"/>
    <cellStyle name="Normal 22 3 3 5 4" xfId="2823"/>
    <cellStyle name="Normal 22 3 3 5 4 2" xfId="8005"/>
    <cellStyle name="Normal 22 3 3 5 5" xfId="6314"/>
    <cellStyle name="Normal 22 3 3 6" xfId="1237"/>
    <cellStyle name="Normal 22 3 3 6 2" xfId="4635"/>
    <cellStyle name="Normal 22 3 3 6 2 2" xfId="9812"/>
    <cellStyle name="Normal 22 3 3 6 3" xfId="2937"/>
    <cellStyle name="Normal 22 3 3 6 3 2" xfId="8119"/>
    <cellStyle name="Normal 22 3 3 6 4" xfId="6428"/>
    <cellStyle name="Normal 22 3 3 7" xfId="3803"/>
    <cellStyle name="Normal 22 3 3 7 2" xfId="8980"/>
    <cellStyle name="Normal 22 3 3 8" xfId="2093"/>
    <cellStyle name="Normal 22 3 3 8 2" xfId="7275"/>
    <cellStyle name="Normal 22 3 3 9" xfId="5596"/>
    <cellStyle name="Normal 22 3 4" xfId="366"/>
    <cellStyle name="Normal 22 3 4 2" xfId="485"/>
    <cellStyle name="Normal 22 3 4 2 2" xfId="762"/>
    <cellStyle name="Normal 22 3 4 2 2 2" xfId="1609"/>
    <cellStyle name="Normal 22 3 4 2 2 2 2" xfId="5007"/>
    <cellStyle name="Normal 22 3 4 2 2 2 2 2" xfId="10184"/>
    <cellStyle name="Normal 22 3 4 2 2 2 3" xfId="3309"/>
    <cellStyle name="Normal 22 3 4 2 2 2 3 2" xfId="8491"/>
    <cellStyle name="Normal 22 3 4 2 2 2 4" xfId="6800"/>
    <cellStyle name="Normal 22 3 4 2 2 3" xfId="4163"/>
    <cellStyle name="Normal 22 3 4 2 2 3 2" xfId="9340"/>
    <cellStyle name="Normal 22 3 4 2 2 4" xfId="2465"/>
    <cellStyle name="Normal 22 3 4 2 2 4 2" xfId="7647"/>
    <cellStyle name="Normal 22 3 4 2 2 5" xfId="5956"/>
    <cellStyle name="Normal 22 3 4 2 3" xfId="1371"/>
    <cellStyle name="Normal 22 3 4 2 3 2" xfId="4769"/>
    <cellStyle name="Normal 22 3 4 2 3 2 2" xfId="9946"/>
    <cellStyle name="Normal 22 3 4 2 3 3" xfId="3071"/>
    <cellStyle name="Normal 22 3 4 2 3 3 2" xfId="8253"/>
    <cellStyle name="Normal 22 3 4 2 3 4" xfId="6562"/>
    <cellStyle name="Normal 22 3 4 2 4" xfId="3937"/>
    <cellStyle name="Normal 22 3 4 2 4 2" xfId="9114"/>
    <cellStyle name="Normal 22 3 4 2 5" xfId="2227"/>
    <cellStyle name="Normal 22 3 4 2 5 2" xfId="7409"/>
    <cellStyle name="Normal 22 3 4 2 6" xfId="5730"/>
    <cellStyle name="Normal 22 3 4 3" xfId="887"/>
    <cellStyle name="Normal 22 3 4 3 2" xfId="1031"/>
    <cellStyle name="Normal 22 3 4 3 2 2" xfId="1875"/>
    <cellStyle name="Normal 22 3 4 3 2 2 2" xfId="5273"/>
    <cellStyle name="Normal 22 3 4 3 2 2 2 2" xfId="10450"/>
    <cellStyle name="Normal 22 3 4 3 2 2 3" xfId="3575"/>
    <cellStyle name="Normal 22 3 4 3 2 2 3 2" xfId="8757"/>
    <cellStyle name="Normal 22 3 4 3 2 2 4" xfId="7066"/>
    <cellStyle name="Normal 22 3 4 3 2 3" xfId="4429"/>
    <cellStyle name="Normal 22 3 4 3 2 3 2" xfId="9606"/>
    <cellStyle name="Normal 22 3 4 3 2 4" xfId="2731"/>
    <cellStyle name="Normal 22 3 4 3 2 4 2" xfId="7913"/>
    <cellStyle name="Normal 22 3 4 3 2 5" xfId="6222"/>
    <cellStyle name="Normal 22 3 4 3 3" xfId="1734"/>
    <cellStyle name="Normal 22 3 4 3 3 2" xfId="5132"/>
    <cellStyle name="Normal 22 3 4 3 3 2 2" xfId="10309"/>
    <cellStyle name="Normal 22 3 4 3 3 3" xfId="3434"/>
    <cellStyle name="Normal 22 3 4 3 3 3 2" xfId="8616"/>
    <cellStyle name="Normal 22 3 4 3 3 4" xfId="6925"/>
    <cellStyle name="Normal 22 3 4 3 4" xfId="4288"/>
    <cellStyle name="Normal 22 3 4 3 4 2" xfId="9465"/>
    <cellStyle name="Normal 22 3 4 3 5" xfId="2590"/>
    <cellStyle name="Normal 22 3 4 3 5 2" xfId="7772"/>
    <cellStyle name="Normal 22 3 4 3 6" xfId="6081"/>
    <cellStyle name="Normal 22 3 4 4" xfId="640"/>
    <cellStyle name="Normal 22 3 4 4 2" xfId="1495"/>
    <cellStyle name="Normal 22 3 4 4 2 2" xfId="4893"/>
    <cellStyle name="Normal 22 3 4 4 2 2 2" xfId="10070"/>
    <cellStyle name="Normal 22 3 4 4 2 3" xfId="3195"/>
    <cellStyle name="Normal 22 3 4 4 2 3 2" xfId="8377"/>
    <cellStyle name="Normal 22 3 4 4 2 4" xfId="6686"/>
    <cellStyle name="Normal 22 3 4 4 3" xfId="4049"/>
    <cellStyle name="Normal 22 3 4 4 3 2" xfId="9226"/>
    <cellStyle name="Normal 22 3 4 4 4" xfId="2351"/>
    <cellStyle name="Normal 22 3 4 4 4 2" xfId="7533"/>
    <cellStyle name="Normal 22 3 4 4 5" xfId="5842"/>
    <cellStyle name="Normal 22 3 4 5" xfId="1145"/>
    <cellStyle name="Normal 22 3 4 5 2" xfId="1989"/>
    <cellStyle name="Normal 22 3 4 5 2 2" xfId="5387"/>
    <cellStyle name="Normal 22 3 4 5 2 2 2" xfId="10564"/>
    <cellStyle name="Normal 22 3 4 5 2 3" xfId="3689"/>
    <cellStyle name="Normal 22 3 4 5 2 3 2" xfId="8871"/>
    <cellStyle name="Normal 22 3 4 5 2 4" xfId="7180"/>
    <cellStyle name="Normal 22 3 4 5 3" xfId="4543"/>
    <cellStyle name="Normal 22 3 4 5 3 2" xfId="9720"/>
    <cellStyle name="Normal 22 3 4 5 4" xfId="2845"/>
    <cellStyle name="Normal 22 3 4 5 4 2" xfId="8027"/>
    <cellStyle name="Normal 22 3 4 5 5" xfId="6336"/>
    <cellStyle name="Normal 22 3 4 6" xfId="1259"/>
    <cellStyle name="Normal 22 3 4 6 2" xfId="4657"/>
    <cellStyle name="Normal 22 3 4 6 2 2" xfId="9834"/>
    <cellStyle name="Normal 22 3 4 6 3" xfId="2959"/>
    <cellStyle name="Normal 22 3 4 6 3 2" xfId="8141"/>
    <cellStyle name="Normal 22 3 4 6 4" xfId="6450"/>
    <cellStyle name="Normal 22 3 4 7" xfId="3825"/>
    <cellStyle name="Normal 22 3 4 7 2" xfId="9002"/>
    <cellStyle name="Normal 22 3 4 8" xfId="2115"/>
    <cellStyle name="Normal 22 3 4 8 2" xfId="7297"/>
    <cellStyle name="Normal 22 3 4 9" xfId="5618"/>
    <cellStyle name="Normal 22 3 5" xfId="395"/>
    <cellStyle name="Normal 22 3 5 2" xfId="507"/>
    <cellStyle name="Normal 22 3 5 2 2" xfId="784"/>
    <cellStyle name="Normal 22 3 5 2 2 2" xfId="1631"/>
    <cellStyle name="Normal 22 3 5 2 2 2 2" xfId="5029"/>
    <cellStyle name="Normal 22 3 5 2 2 2 2 2" xfId="10206"/>
    <cellStyle name="Normal 22 3 5 2 2 2 3" xfId="3331"/>
    <cellStyle name="Normal 22 3 5 2 2 2 3 2" xfId="8513"/>
    <cellStyle name="Normal 22 3 5 2 2 2 4" xfId="6822"/>
    <cellStyle name="Normal 22 3 5 2 2 3" xfId="4185"/>
    <cellStyle name="Normal 22 3 5 2 2 3 2" xfId="9362"/>
    <cellStyle name="Normal 22 3 5 2 2 4" xfId="2487"/>
    <cellStyle name="Normal 22 3 5 2 2 4 2" xfId="7669"/>
    <cellStyle name="Normal 22 3 5 2 2 5" xfId="5978"/>
    <cellStyle name="Normal 22 3 5 2 3" xfId="1393"/>
    <cellStyle name="Normal 22 3 5 2 3 2" xfId="4791"/>
    <cellStyle name="Normal 22 3 5 2 3 2 2" xfId="9968"/>
    <cellStyle name="Normal 22 3 5 2 3 3" xfId="3093"/>
    <cellStyle name="Normal 22 3 5 2 3 3 2" xfId="8275"/>
    <cellStyle name="Normal 22 3 5 2 3 4" xfId="6584"/>
    <cellStyle name="Normal 22 3 5 2 4" xfId="3959"/>
    <cellStyle name="Normal 22 3 5 2 4 2" xfId="9136"/>
    <cellStyle name="Normal 22 3 5 2 5" xfId="2249"/>
    <cellStyle name="Normal 22 3 5 2 5 2" xfId="7431"/>
    <cellStyle name="Normal 22 3 5 2 6" xfId="5752"/>
    <cellStyle name="Normal 22 3 5 3" xfId="909"/>
    <cellStyle name="Normal 22 3 5 3 2" xfId="1053"/>
    <cellStyle name="Normal 22 3 5 3 2 2" xfId="1897"/>
    <cellStyle name="Normal 22 3 5 3 2 2 2" xfId="5295"/>
    <cellStyle name="Normal 22 3 5 3 2 2 2 2" xfId="10472"/>
    <cellStyle name="Normal 22 3 5 3 2 2 3" xfId="3597"/>
    <cellStyle name="Normal 22 3 5 3 2 2 3 2" xfId="8779"/>
    <cellStyle name="Normal 22 3 5 3 2 2 4" xfId="7088"/>
    <cellStyle name="Normal 22 3 5 3 2 3" xfId="4451"/>
    <cellStyle name="Normal 22 3 5 3 2 3 2" xfId="9628"/>
    <cellStyle name="Normal 22 3 5 3 2 4" xfId="2753"/>
    <cellStyle name="Normal 22 3 5 3 2 4 2" xfId="7935"/>
    <cellStyle name="Normal 22 3 5 3 2 5" xfId="6244"/>
    <cellStyle name="Normal 22 3 5 3 3" xfId="1756"/>
    <cellStyle name="Normal 22 3 5 3 3 2" xfId="5154"/>
    <cellStyle name="Normal 22 3 5 3 3 2 2" xfId="10331"/>
    <cellStyle name="Normal 22 3 5 3 3 3" xfId="3456"/>
    <cellStyle name="Normal 22 3 5 3 3 3 2" xfId="8638"/>
    <cellStyle name="Normal 22 3 5 3 3 4" xfId="6947"/>
    <cellStyle name="Normal 22 3 5 3 4" xfId="4310"/>
    <cellStyle name="Normal 22 3 5 3 4 2" xfId="9487"/>
    <cellStyle name="Normal 22 3 5 3 5" xfId="2612"/>
    <cellStyle name="Normal 22 3 5 3 5 2" xfId="7794"/>
    <cellStyle name="Normal 22 3 5 3 6" xfId="6103"/>
    <cellStyle name="Normal 22 3 5 4" xfId="662"/>
    <cellStyle name="Normal 22 3 5 4 2" xfId="1517"/>
    <cellStyle name="Normal 22 3 5 4 2 2" xfId="4915"/>
    <cellStyle name="Normal 22 3 5 4 2 2 2" xfId="10092"/>
    <cellStyle name="Normal 22 3 5 4 2 3" xfId="3217"/>
    <cellStyle name="Normal 22 3 5 4 2 3 2" xfId="8399"/>
    <cellStyle name="Normal 22 3 5 4 2 4" xfId="6708"/>
    <cellStyle name="Normal 22 3 5 4 3" xfId="4071"/>
    <cellStyle name="Normal 22 3 5 4 3 2" xfId="9248"/>
    <cellStyle name="Normal 22 3 5 4 4" xfId="2373"/>
    <cellStyle name="Normal 22 3 5 4 4 2" xfId="7555"/>
    <cellStyle name="Normal 22 3 5 4 5" xfId="5864"/>
    <cellStyle name="Normal 22 3 5 5" xfId="1167"/>
    <cellStyle name="Normal 22 3 5 5 2" xfId="2011"/>
    <cellStyle name="Normal 22 3 5 5 2 2" xfId="5409"/>
    <cellStyle name="Normal 22 3 5 5 2 2 2" xfId="10586"/>
    <cellStyle name="Normal 22 3 5 5 2 3" xfId="3711"/>
    <cellStyle name="Normal 22 3 5 5 2 3 2" xfId="8893"/>
    <cellStyle name="Normal 22 3 5 5 2 4" xfId="7202"/>
    <cellStyle name="Normal 22 3 5 5 3" xfId="4565"/>
    <cellStyle name="Normal 22 3 5 5 3 2" xfId="9742"/>
    <cellStyle name="Normal 22 3 5 5 4" xfId="2867"/>
    <cellStyle name="Normal 22 3 5 5 4 2" xfId="8049"/>
    <cellStyle name="Normal 22 3 5 5 5" xfId="6358"/>
    <cellStyle name="Normal 22 3 5 6" xfId="1281"/>
    <cellStyle name="Normal 22 3 5 6 2" xfId="4679"/>
    <cellStyle name="Normal 22 3 5 6 2 2" xfId="9856"/>
    <cellStyle name="Normal 22 3 5 6 3" xfId="2981"/>
    <cellStyle name="Normal 22 3 5 6 3 2" xfId="8163"/>
    <cellStyle name="Normal 22 3 5 6 4" xfId="6472"/>
    <cellStyle name="Normal 22 3 5 7" xfId="3847"/>
    <cellStyle name="Normal 22 3 5 7 2" xfId="9024"/>
    <cellStyle name="Normal 22 3 5 8" xfId="2137"/>
    <cellStyle name="Normal 22 3 5 8 2" xfId="7319"/>
    <cellStyle name="Normal 22 3 5 9" xfId="5640"/>
    <cellStyle name="Normal 22 3 6" xfId="417"/>
    <cellStyle name="Normal 22 3 6 2" xfId="694"/>
    <cellStyle name="Normal 22 3 6 2 2" xfId="1541"/>
    <cellStyle name="Normal 22 3 6 2 2 2" xfId="4939"/>
    <cellStyle name="Normal 22 3 6 2 2 2 2" xfId="10116"/>
    <cellStyle name="Normal 22 3 6 2 2 3" xfId="3241"/>
    <cellStyle name="Normal 22 3 6 2 2 3 2" xfId="8423"/>
    <cellStyle name="Normal 22 3 6 2 2 4" xfId="6732"/>
    <cellStyle name="Normal 22 3 6 2 3" xfId="4095"/>
    <cellStyle name="Normal 22 3 6 2 3 2" xfId="9272"/>
    <cellStyle name="Normal 22 3 6 2 4" xfId="2397"/>
    <cellStyle name="Normal 22 3 6 2 4 2" xfId="7579"/>
    <cellStyle name="Normal 22 3 6 2 5" xfId="5888"/>
    <cellStyle name="Normal 22 3 6 3" xfId="1303"/>
    <cellStyle name="Normal 22 3 6 3 2" xfId="4701"/>
    <cellStyle name="Normal 22 3 6 3 2 2" xfId="9878"/>
    <cellStyle name="Normal 22 3 6 3 3" xfId="3003"/>
    <cellStyle name="Normal 22 3 6 3 3 2" xfId="8185"/>
    <cellStyle name="Normal 22 3 6 3 4" xfId="6494"/>
    <cellStyle name="Normal 22 3 6 4" xfId="3869"/>
    <cellStyle name="Normal 22 3 6 4 2" xfId="9046"/>
    <cellStyle name="Normal 22 3 6 5" xfId="2159"/>
    <cellStyle name="Normal 22 3 6 5 2" xfId="7341"/>
    <cellStyle name="Normal 22 3 6 6" xfId="5662"/>
    <cellStyle name="Normal 22 3 7" xfId="819"/>
    <cellStyle name="Normal 22 3 7 2" xfId="963"/>
    <cellStyle name="Normal 22 3 7 2 2" xfId="1807"/>
    <cellStyle name="Normal 22 3 7 2 2 2" xfId="5205"/>
    <cellStyle name="Normal 22 3 7 2 2 2 2" xfId="10382"/>
    <cellStyle name="Normal 22 3 7 2 2 3" xfId="3507"/>
    <cellStyle name="Normal 22 3 7 2 2 3 2" xfId="8689"/>
    <cellStyle name="Normal 22 3 7 2 2 4" xfId="6998"/>
    <cellStyle name="Normal 22 3 7 2 3" xfId="4361"/>
    <cellStyle name="Normal 22 3 7 2 3 2" xfId="9538"/>
    <cellStyle name="Normal 22 3 7 2 4" xfId="2663"/>
    <cellStyle name="Normal 22 3 7 2 4 2" xfId="7845"/>
    <cellStyle name="Normal 22 3 7 2 5" xfId="6154"/>
    <cellStyle name="Normal 22 3 7 3" xfId="1666"/>
    <cellStyle name="Normal 22 3 7 3 2" xfId="5064"/>
    <cellStyle name="Normal 22 3 7 3 2 2" xfId="10241"/>
    <cellStyle name="Normal 22 3 7 3 3" xfId="3366"/>
    <cellStyle name="Normal 22 3 7 3 3 2" xfId="8548"/>
    <cellStyle name="Normal 22 3 7 3 4" xfId="6857"/>
    <cellStyle name="Normal 22 3 7 4" xfId="4220"/>
    <cellStyle name="Normal 22 3 7 4 2" xfId="9397"/>
    <cellStyle name="Normal 22 3 7 5" xfId="2522"/>
    <cellStyle name="Normal 22 3 7 5 2" xfId="7704"/>
    <cellStyle name="Normal 22 3 7 6" xfId="6013"/>
    <cellStyle name="Normal 22 3 8" xfId="572"/>
    <cellStyle name="Normal 22 3 8 2" xfId="1427"/>
    <cellStyle name="Normal 22 3 8 2 2" xfId="4825"/>
    <cellStyle name="Normal 22 3 8 2 2 2" xfId="10002"/>
    <cellStyle name="Normal 22 3 8 2 3" xfId="3127"/>
    <cellStyle name="Normal 22 3 8 2 3 2" xfId="8309"/>
    <cellStyle name="Normal 22 3 8 2 4" xfId="6618"/>
    <cellStyle name="Normal 22 3 8 3" xfId="3981"/>
    <cellStyle name="Normal 22 3 8 3 2" xfId="9158"/>
    <cellStyle name="Normal 22 3 8 4" xfId="2283"/>
    <cellStyle name="Normal 22 3 8 4 2" xfId="7465"/>
    <cellStyle name="Normal 22 3 8 5" xfId="5774"/>
    <cellStyle name="Normal 22 3 9" xfId="1077"/>
    <cellStyle name="Normal 22 3 9 2" xfId="1921"/>
    <cellStyle name="Normal 22 3 9 2 2" xfId="5319"/>
    <cellStyle name="Normal 22 3 9 2 2 2" xfId="10496"/>
    <cellStyle name="Normal 22 3 9 2 3" xfId="3621"/>
    <cellStyle name="Normal 22 3 9 2 3 2" xfId="8803"/>
    <cellStyle name="Normal 22 3 9 2 4" xfId="7112"/>
    <cellStyle name="Normal 22 3 9 3" xfId="4475"/>
    <cellStyle name="Normal 22 3 9 3 2" xfId="9652"/>
    <cellStyle name="Normal 22 3 9 4" xfId="2777"/>
    <cellStyle name="Normal 22 3 9 4 2" xfId="7959"/>
    <cellStyle name="Normal 22 3 9 5" xfId="6268"/>
    <cellStyle name="Normal 22 4" xfId="309"/>
    <cellStyle name="Normal 22 4 2" xfId="430"/>
    <cellStyle name="Normal 22 4 2 2" xfId="707"/>
    <cellStyle name="Normal 22 4 2 2 2" xfId="1554"/>
    <cellStyle name="Normal 22 4 2 2 2 2" xfId="4952"/>
    <cellStyle name="Normal 22 4 2 2 2 2 2" xfId="10129"/>
    <cellStyle name="Normal 22 4 2 2 2 3" xfId="3254"/>
    <cellStyle name="Normal 22 4 2 2 2 3 2" xfId="8436"/>
    <cellStyle name="Normal 22 4 2 2 2 4" xfId="6745"/>
    <cellStyle name="Normal 22 4 2 2 3" xfId="4108"/>
    <cellStyle name="Normal 22 4 2 2 3 2" xfId="9285"/>
    <cellStyle name="Normal 22 4 2 2 4" xfId="2410"/>
    <cellStyle name="Normal 22 4 2 2 4 2" xfId="7592"/>
    <cellStyle name="Normal 22 4 2 2 5" xfId="5901"/>
    <cellStyle name="Normal 22 4 2 3" xfId="1316"/>
    <cellStyle name="Normal 22 4 2 3 2" xfId="4714"/>
    <cellStyle name="Normal 22 4 2 3 2 2" xfId="9891"/>
    <cellStyle name="Normal 22 4 2 3 3" xfId="3016"/>
    <cellStyle name="Normal 22 4 2 3 3 2" xfId="8198"/>
    <cellStyle name="Normal 22 4 2 3 4" xfId="6507"/>
    <cellStyle name="Normal 22 4 2 4" xfId="3882"/>
    <cellStyle name="Normal 22 4 2 4 2" xfId="9059"/>
    <cellStyle name="Normal 22 4 2 5" xfId="2172"/>
    <cellStyle name="Normal 22 4 2 5 2" xfId="7354"/>
    <cellStyle name="Normal 22 4 2 6" xfId="5675"/>
    <cellStyle name="Normal 22 4 3" xfId="832"/>
    <cellStyle name="Normal 22 4 3 2" xfId="976"/>
    <cellStyle name="Normal 22 4 3 2 2" xfId="1820"/>
    <cellStyle name="Normal 22 4 3 2 2 2" xfId="5218"/>
    <cellStyle name="Normal 22 4 3 2 2 2 2" xfId="10395"/>
    <cellStyle name="Normal 22 4 3 2 2 3" xfId="3520"/>
    <cellStyle name="Normal 22 4 3 2 2 3 2" xfId="8702"/>
    <cellStyle name="Normal 22 4 3 2 2 4" xfId="7011"/>
    <cellStyle name="Normal 22 4 3 2 3" xfId="4374"/>
    <cellStyle name="Normal 22 4 3 2 3 2" xfId="9551"/>
    <cellStyle name="Normal 22 4 3 2 4" xfId="2676"/>
    <cellStyle name="Normal 22 4 3 2 4 2" xfId="7858"/>
    <cellStyle name="Normal 22 4 3 2 5" xfId="6167"/>
    <cellStyle name="Normal 22 4 3 3" xfId="1679"/>
    <cellStyle name="Normal 22 4 3 3 2" xfId="5077"/>
    <cellStyle name="Normal 22 4 3 3 2 2" xfId="10254"/>
    <cellStyle name="Normal 22 4 3 3 3" xfId="3379"/>
    <cellStyle name="Normal 22 4 3 3 3 2" xfId="8561"/>
    <cellStyle name="Normal 22 4 3 3 4" xfId="6870"/>
    <cellStyle name="Normal 22 4 3 4" xfId="4233"/>
    <cellStyle name="Normal 22 4 3 4 2" xfId="9410"/>
    <cellStyle name="Normal 22 4 3 5" xfId="2535"/>
    <cellStyle name="Normal 22 4 3 5 2" xfId="7717"/>
    <cellStyle name="Normal 22 4 3 6" xfId="6026"/>
    <cellStyle name="Normal 22 4 4" xfId="585"/>
    <cellStyle name="Normal 22 4 4 2" xfId="1440"/>
    <cellStyle name="Normal 22 4 4 2 2" xfId="4838"/>
    <cellStyle name="Normal 22 4 4 2 2 2" xfId="10015"/>
    <cellStyle name="Normal 22 4 4 2 3" xfId="3140"/>
    <cellStyle name="Normal 22 4 4 2 3 2" xfId="8322"/>
    <cellStyle name="Normal 22 4 4 2 4" xfId="6631"/>
    <cellStyle name="Normal 22 4 4 3" xfId="3994"/>
    <cellStyle name="Normal 22 4 4 3 2" xfId="9171"/>
    <cellStyle name="Normal 22 4 4 4" xfId="2296"/>
    <cellStyle name="Normal 22 4 4 4 2" xfId="7478"/>
    <cellStyle name="Normal 22 4 4 5" xfId="5787"/>
    <cellStyle name="Normal 22 4 5" xfId="1090"/>
    <cellStyle name="Normal 22 4 5 2" xfId="1934"/>
    <cellStyle name="Normal 22 4 5 2 2" xfId="5332"/>
    <cellStyle name="Normal 22 4 5 2 2 2" xfId="10509"/>
    <cellStyle name="Normal 22 4 5 2 3" xfId="3634"/>
    <cellStyle name="Normal 22 4 5 2 3 2" xfId="8816"/>
    <cellStyle name="Normal 22 4 5 2 4" xfId="7125"/>
    <cellStyle name="Normal 22 4 5 3" xfId="4488"/>
    <cellStyle name="Normal 22 4 5 3 2" xfId="9665"/>
    <cellStyle name="Normal 22 4 5 4" xfId="2790"/>
    <cellStyle name="Normal 22 4 5 4 2" xfId="7972"/>
    <cellStyle name="Normal 22 4 5 5" xfId="6281"/>
    <cellStyle name="Normal 22 4 6" xfId="1204"/>
    <cellStyle name="Normal 22 4 6 2" xfId="4602"/>
    <cellStyle name="Normal 22 4 6 2 2" xfId="9779"/>
    <cellStyle name="Normal 22 4 6 3" xfId="2904"/>
    <cellStyle name="Normal 22 4 6 3 2" xfId="8086"/>
    <cellStyle name="Normal 22 4 6 4" xfId="6395"/>
    <cellStyle name="Normal 22 4 7" xfId="3770"/>
    <cellStyle name="Normal 22 4 7 2" xfId="8947"/>
    <cellStyle name="Normal 22 4 8" xfId="2060"/>
    <cellStyle name="Normal 22 4 8 2" xfId="7242"/>
    <cellStyle name="Normal 22 4 9" xfId="5563"/>
    <cellStyle name="Normal 22 5" xfId="333"/>
    <cellStyle name="Normal 22 5 2" xfId="452"/>
    <cellStyle name="Normal 22 5 2 2" xfId="729"/>
    <cellStyle name="Normal 22 5 2 2 2" xfId="1576"/>
    <cellStyle name="Normal 22 5 2 2 2 2" xfId="4974"/>
    <cellStyle name="Normal 22 5 2 2 2 2 2" xfId="10151"/>
    <cellStyle name="Normal 22 5 2 2 2 3" xfId="3276"/>
    <cellStyle name="Normal 22 5 2 2 2 3 2" xfId="8458"/>
    <cellStyle name="Normal 22 5 2 2 2 4" xfId="6767"/>
    <cellStyle name="Normal 22 5 2 2 3" xfId="4130"/>
    <cellStyle name="Normal 22 5 2 2 3 2" xfId="9307"/>
    <cellStyle name="Normal 22 5 2 2 4" xfId="2432"/>
    <cellStyle name="Normal 22 5 2 2 4 2" xfId="7614"/>
    <cellStyle name="Normal 22 5 2 2 5" xfId="5923"/>
    <cellStyle name="Normal 22 5 2 3" xfId="1338"/>
    <cellStyle name="Normal 22 5 2 3 2" xfId="4736"/>
    <cellStyle name="Normal 22 5 2 3 2 2" xfId="9913"/>
    <cellStyle name="Normal 22 5 2 3 3" xfId="3038"/>
    <cellStyle name="Normal 22 5 2 3 3 2" xfId="8220"/>
    <cellStyle name="Normal 22 5 2 3 4" xfId="6529"/>
    <cellStyle name="Normal 22 5 2 4" xfId="3904"/>
    <cellStyle name="Normal 22 5 2 4 2" xfId="9081"/>
    <cellStyle name="Normal 22 5 2 5" xfId="2194"/>
    <cellStyle name="Normal 22 5 2 5 2" xfId="7376"/>
    <cellStyle name="Normal 22 5 2 6" xfId="5697"/>
    <cellStyle name="Normal 22 5 3" xfId="854"/>
    <cellStyle name="Normal 22 5 3 2" xfId="998"/>
    <cellStyle name="Normal 22 5 3 2 2" xfId="1842"/>
    <cellStyle name="Normal 22 5 3 2 2 2" xfId="5240"/>
    <cellStyle name="Normal 22 5 3 2 2 2 2" xfId="10417"/>
    <cellStyle name="Normal 22 5 3 2 2 3" xfId="3542"/>
    <cellStyle name="Normal 22 5 3 2 2 3 2" xfId="8724"/>
    <cellStyle name="Normal 22 5 3 2 2 4" xfId="7033"/>
    <cellStyle name="Normal 22 5 3 2 3" xfId="4396"/>
    <cellStyle name="Normal 22 5 3 2 3 2" xfId="9573"/>
    <cellStyle name="Normal 22 5 3 2 4" xfId="2698"/>
    <cellStyle name="Normal 22 5 3 2 4 2" xfId="7880"/>
    <cellStyle name="Normal 22 5 3 2 5" xfId="6189"/>
    <cellStyle name="Normal 22 5 3 3" xfId="1701"/>
    <cellStyle name="Normal 22 5 3 3 2" xfId="5099"/>
    <cellStyle name="Normal 22 5 3 3 2 2" xfId="10276"/>
    <cellStyle name="Normal 22 5 3 3 3" xfId="3401"/>
    <cellStyle name="Normal 22 5 3 3 3 2" xfId="8583"/>
    <cellStyle name="Normal 22 5 3 3 4" xfId="6892"/>
    <cellStyle name="Normal 22 5 3 4" xfId="4255"/>
    <cellStyle name="Normal 22 5 3 4 2" xfId="9432"/>
    <cellStyle name="Normal 22 5 3 5" xfId="2557"/>
    <cellStyle name="Normal 22 5 3 5 2" xfId="7739"/>
    <cellStyle name="Normal 22 5 3 6" xfId="6048"/>
    <cellStyle name="Normal 22 5 4" xfId="607"/>
    <cellStyle name="Normal 22 5 4 2" xfId="1462"/>
    <cellStyle name="Normal 22 5 4 2 2" xfId="4860"/>
    <cellStyle name="Normal 22 5 4 2 2 2" xfId="10037"/>
    <cellStyle name="Normal 22 5 4 2 3" xfId="3162"/>
    <cellStyle name="Normal 22 5 4 2 3 2" xfId="8344"/>
    <cellStyle name="Normal 22 5 4 2 4" xfId="6653"/>
    <cellStyle name="Normal 22 5 4 3" xfId="4016"/>
    <cellStyle name="Normal 22 5 4 3 2" xfId="9193"/>
    <cellStyle name="Normal 22 5 4 4" xfId="2318"/>
    <cellStyle name="Normal 22 5 4 4 2" xfId="7500"/>
    <cellStyle name="Normal 22 5 4 5" xfId="5809"/>
    <cellStyle name="Normal 22 5 5" xfId="1112"/>
    <cellStyle name="Normal 22 5 5 2" xfId="1956"/>
    <cellStyle name="Normal 22 5 5 2 2" xfId="5354"/>
    <cellStyle name="Normal 22 5 5 2 2 2" xfId="10531"/>
    <cellStyle name="Normal 22 5 5 2 3" xfId="3656"/>
    <cellStyle name="Normal 22 5 5 2 3 2" xfId="8838"/>
    <cellStyle name="Normal 22 5 5 2 4" xfId="7147"/>
    <cellStyle name="Normal 22 5 5 3" xfId="4510"/>
    <cellStyle name="Normal 22 5 5 3 2" xfId="9687"/>
    <cellStyle name="Normal 22 5 5 4" xfId="2812"/>
    <cellStyle name="Normal 22 5 5 4 2" xfId="7994"/>
    <cellStyle name="Normal 22 5 5 5" xfId="6303"/>
    <cellStyle name="Normal 22 5 6" xfId="1226"/>
    <cellStyle name="Normal 22 5 6 2" xfId="4624"/>
    <cellStyle name="Normal 22 5 6 2 2" xfId="9801"/>
    <cellStyle name="Normal 22 5 6 3" xfId="2926"/>
    <cellStyle name="Normal 22 5 6 3 2" xfId="8108"/>
    <cellStyle name="Normal 22 5 6 4" xfId="6417"/>
    <cellStyle name="Normal 22 5 7" xfId="3792"/>
    <cellStyle name="Normal 22 5 7 2" xfId="8969"/>
    <cellStyle name="Normal 22 5 8" xfId="2082"/>
    <cellStyle name="Normal 22 5 8 2" xfId="7264"/>
    <cellStyle name="Normal 22 5 9" xfId="5585"/>
    <cellStyle name="Normal 22 6" xfId="355"/>
    <cellStyle name="Normal 22 6 2" xfId="474"/>
    <cellStyle name="Normal 22 6 2 2" xfId="751"/>
    <cellStyle name="Normal 22 6 2 2 2" xfId="1598"/>
    <cellStyle name="Normal 22 6 2 2 2 2" xfId="4996"/>
    <cellStyle name="Normal 22 6 2 2 2 2 2" xfId="10173"/>
    <cellStyle name="Normal 22 6 2 2 2 3" xfId="3298"/>
    <cellStyle name="Normal 22 6 2 2 2 3 2" xfId="8480"/>
    <cellStyle name="Normal 22 6 2 2 2 4" xfId="6789"/>
    <cellStyle name="Normal 22 6 2 2 3" xfId="4152"/>
    <cellStyle name="Normal 22 6 2 2 3 2" xfId="9329"/>
    <cellStyle name="Normal 22 6 2 2 4" xfId="2454"/>
    <cellStyle name="Normal 22 6 2 2 4 2" xfId="7636"/>
    <cellStyle name="Normal 22 6 2 2 5" xfId="5945"/>
    <cellStyle name="Normal 22 6 2 3" xfId="1360"/>
    <cellStyle name="Normal 22 6 2 3 2" xfId="4758"/>
    <cellStyle name="Normal 22 6 2 3 2 2" xfId="9935"/>
    <cellStyle name="Normal 22 6 2 3 3" xfId="3060"/>
    <cellStyle name="Normal 22 6 2 3 3 2" xfId="8242"/>
    <cellStyle name="Normal 22 6 2 3 4" xfId="6551"/>
    <cellStyle name="Normal 22 6 2 4" xfId="3926"/>
    <cellStyle name="Normal 22 6 2 4 2" xfId="9103"/>
    <cellStyle name="Normal 22 6 2 5" xfId="2216"/>
    <cellStyle name="Normal 22 6 2 5 2" xfId="7398"/>
    <cellStyle name="Normal 22 6 2 6" xfId="5719"/>
    <cellStyle name="Normal 22 6 3" xfId="876"/>
    <cellStyle name="Normal 22 6 3 2" xfId="1020"/>
    <cellStyle name="Normal 22 6 3 2 2" xfId="1864"/>
    <cellStyle name="Normal 22 6 3 2 2 2" xfId="5262"/>
    <cellStyle name="Normal 22 6 3 2 2 2 2" xfId="10439"/>
    <cellStyle name="Normal 22 6 3 2 2 3" xfId="3564"/>
    <cellStyle name="Normal 22 6 3 2 2 3 2" xfId="8746"/>
    <cellStyle name="Normal 22 6 3 2 2 4" xfId="7055"/>
    <cellStyle name="Normal 22 6 3 2 3" xfId="4418"/>
    <cellStyle name="Normal 22 6 3 2 3 2" xfId="9595"/>
    <cellStyle name="Normal 22 6 3 2 4" xfId="2720"/>
    <cellStyle name="Normal 22 6 3 2 4 2" xfId="7902"/>
    <cellStyle name="Normal 22 6 3 2 5" xfId="6211"/>
    <cellStyle name="Normal 22 6 3 3" xfId="1723"/>
    <cellStyle name="Normal 22 6 3 3 2" xfId="5121"/>
    <cellStyle name="Normal 22 6 3 3 2 2" xfId="10298"/>
    <cellStyle name="Normal 22 6 3 3 3" xfId="3423"/>
    <cellStyle name="Normal 22 6 3 3 3 2" xfId="8605"/>
    <cellStyle name="Normal 22 6 3 3 4" xfId="6914"/>
    <cellStyle name="Normal 22 6 3 4" xfId="4277"/>
    <cellStyle name="Normal 22 6 3 4 2" xfId="9454"/>
    <cellStyle name="Normal 22 6 3 5" xfId="2579"/>
    <cellStyle name="Normal 22 6 3 5 2" xfId="7761"/>
    <cellStyle name="Normal 22 6 3 6" xfId="6070"/>
    <cellStyle name="Normal 22 6 4" xfId="629"/>
    <cellStyle name="Normal 22 6 4 2" xfId="1484"/>
    <cellStyle name="Normal 22 6 4 2 2" xfId="4882"/>
    <cellStyle name="Normal 22 6 4 2 2 2" xfId="10059"/>
    <cellStyle name="Normal 22 6 4 2 3" xfId="3184"/>
    <cellStyle name="Normal 22 6 4 2 3 2" xfId="8366"/>
    <cellStyle name="Normal 22 6 4 2 4" xfId="6675"/>
    <cellStyle name="Normal 22 6 4 3" xfId="4038"/>
    <cellStyle name="Normal 22 6 4 3 2" xfId="9215"/>
    <cellStyle name="Normal 22 6 4 4" xfId="2340"/>
    <cellStyle name="Normal 22 6 4 4 2" xfId="7522"/>
    <cellStyle name="Normal 22 6 4 5" xfId="5831"/>
    <cellStyle name="Normal 22 6 5" xfId="1134"/>
    <cellStyle name="Normal 22 6 5 2" xfId="1978"/>
    <cellStyle name="Normal 22 6 5 2 2" xfId="5376"/>
    <cellStyle name="Normal 22 6 5 2 2 2" xfId="10553"/>
    <cellStyle name="Normal 22 6 5 2 3" xfId="3678"/>
    <cellStyle name="Normal 22 6 5 2 3 2" xfId="8860"/>
    <cellStyle name="Normal 22 6 5 2 4" xfId="7169"/>
    <cellStyle name="Normal 22 6 5 3" xfId="4532"/>
    <cellStyle name="Normal 22 6 5 3 2" xfId="9709"/>
    <cellStyle name="Normal 22 6 5 4" xfId="2834"/>
    <cellStyle name="Normal 22 6 5 4 2" xfId="8016"/>
    <cellStyle name="Normal 22 6 5 5" xfId="6325"/>
    <cellStyle name="Normal 22 6 6" xfId="1248"/>
    <cellStyle name="Normal 22 6 6 2" xfId="4646"/>
    <cellStyle name="Normal 22 6 6 2 2" xfId="9823"/>
    <cellStyle name="Normal 22 6 6 3" xfId="2948"/>
    <cellStyle name="Normal 22 6 6 3 2" xfId="8130"/>
    <cellStyle name="Normal 22 6 6 4" xfId="6439"/>
    <cellStyle name="Normal 22 6 7" xfId="3814"/>
    <cellStyle name="Normal 22 6 7 2" xfId="8991"/>
    <cellStyle name="Normal 22 6 8" xfId="2104"/>
    <cellStyle name="Normal 22 6 8 2" xfId="7286"/>
    <cellStyle name="Normal 22 6 9" xfId="5607"/>
    <cellStyle name="Normal 22 7" xfId="377"/>
    <cellStyle name="Normal 22 7 2" xfId="496"/>
    <cellStyle name="Normal 22 7 2 2" xfId="773"/>
    <cellStyle name="Normal 22 7 2 2 2" xfId="1620"/>
    <cellStyle name="Normal 22 7 2 2 2 2" xfId="5018"/>
    <cellStyle name="Normal 22 7 2 2 2 2 2" xfId="10195"/>
    <cellStyle name="Normal 22 7 2 2 2 3" xfId="3320"/>
    <cellStyle name="Normal 22 7 2 2 2 3 2" xfId="8502"/>
    <cellStyle name="Normal 22 7 2 2 2 4" xfId="6811"/>
    <cellStyle name="Normal 22 7 2 2 3" xfId="4174"/>
    <cellStyle name="Normal 22 7 2 2 3 2" xfId="9351"/>
    <cellStyle name="Normal 22 7 2 2 4" xfId="2476"/>
    <cellStyle name="Normal 22 7 2 2 4 2" xfId="7658"/>
    <cellStyle name="Normal 22 7 2 2 5" xfId="5967"/>
    <cellStyle name="Normal 22 7 2 3" xfId="1382"/>
    <cellStyle name="Normal 22 7 2 3 2" xfId="4780"/>
    <cellStyle name="Normal 22 7 2 3 2 2" xfId="9957"/>
    <cellStyle name="Normal 22 7 2 3 3" xfId="3082"/>
    <cellStyle name="Normal 22 7 2 3 3 2" xfId="8264"/>
    <cellStyle name="Normal 22 7 2 3 4" xfId="6573"/>
    <cellStyle name="Normal 22 7 2 4" xfId="3948"/>
    <cellStyle name="Normal 22 7 2 4 2" xfId="9125"/>
    <cellStyle name="Normal 22 7 2 5" xfId="2238"/>
    <cellStyle name="Normal 22 7 2 5 2" xfId="7420"/>
    <cellStyle name="Normal 22 7 2 6" xfId="5741"/>
    <cellStyle name="Normal 22 7 3" xfId="898"/>
    <cellStyle name="Normal 22 7 3 2" xfId="1042"/>
    <cellStyle name="Normal 22 7 3 2 2" xfId="1886"/>
    <cellStyle name="Normal 22 7 3 2 2 2" xfId="5284"/>
    <cellStyle name="Normal 22 7 3 2 2 2 2" xfId="10461"/>
    <cellStyle name="Normal 22 7 3 2 2 3" xfId="3586"/>
    <cellStyle name="Normal 22 7 3 2 2 3 2" xfId="8768"/>
    <cellStyle name="Normal 22 7 3 2 2 4" xfId="7077"/>
    <cellStyle name="Normal 22 7 3 2 3" xfId="4440"/>
    <cellStyle name="Normal 22 7 3 2 3 2" xfId="9617"/>
    <cellStyle name="Normal 22 7 3 2 4" xfId="2742"/>
    <cellStyle name="Normal 22 7 3 2 4 2" xfId="7924"/>
    <cellStyle name="Normal 22 7 3 2 5" xfId="6233"/>
    <cellStyle name="Normal 22 7 3 3" xfId="1745"/>
    <cellStyle name="Normal 22 7 3 3 2" xfId="5143"/>
    <cellStyle name="Normal 22 7 3 3 2 2" xfId="10320"/>
    <cellStyle name="Normal 22 7 3 3 3" xfId="3445"/>
    <cellStyle name="Normal 22 7 3 3 3 2" xfId="8627"/>
    <cellStyle name="Normal 22 7 3 3 4" xfId="6936"/>
    <cellStyle name="Normal 22 7 3 4" xfId="4299"/>
    <cellStyle name="Normal 22 7 3 4 2" xfId="9476"/>
    <cellStyle name="Normal 22 7 3 5" xfId="2601"/>
    <cellStyle name="Normal 22 7 3 5 2" xfId="7783"/>
    <cellStyle name="Normal 22 7 3 6" xfId="6092"/>
    <cellStyle name="Normal 22 7 4" xfId="651"/>
    <cellStyle name="Normal 22 7 4 2" xfId="1506"/>
    <cellStyle name="Normal 22 7 4 2 2" xfId="4904"/>
    <cellStyle name="Normal 22 7 4 2 2 2" xfId="10081"/>
    <cellStyle name="Normal 22 7 4 2 3" xfId="3206"/>
    <cellStyle name="Normal 22 7 4 2 3 2" xfId="8388"/>
    <cellStyle name="Normal 22 7 4 2 4" xfId="6697"/>
    <cellStyle name="Normal 22 7 4 3" xfId="4060"/>
    <cellStyle name="Normal 22 7 4 3 2" xfId="9237"/>
    <cellStyle name="Normal 22 7 4 4" xfId="2362"/>
    <cellStyle name="Normal 22 7 4 4 2" xfId="7544"/>
    <cellStyle name="Normal 22 7 4 5" xfId="5853"/>
    <cellStyle name="Normal 22 7 5" xfId="1156"/>
    <cellStyle name="Normal 22 7 5 2" xfId="2000"/>
    <cellStyle name="Normal 22 7 5 2 2" xfId="5398"/>
    <cellStyle name="Normal 22 7 5 2 2 2" xfId="10575"/>
    <cellStyle name="Normal 22 7 5 2 3" xfId="3700"/>
    <cellStyle name="Normal 22 7 5 2 3 2" xfId="8882"/>
    <cellStyle name="Normal 22 7 5 2 4" xfId="7191"/>
    <cellStyle name="Normal 22 7 5 3" xfId="4554"/>
    <cellStyle name="Normal 22 7 5 3 2" xfId="9731"/>
    <cellStyle name="Normal 22 7 5 4" xfId="2856"/>
    <cellStyle name="Normal 22 7 5 4 2" xfId="8038"/>
    <cellStyle name="Normal 22 7 5 5" xfId="6347"/>
    <cellStyle name="Normal 22 7 6" xfId="1270"/>
    <cellStyle name="Normal 22 7 6 2" xfId="4668"/>
    <cellStyle name="Normal 22 7 6 2 2" xfId="9845"/>
    <cellStyle name="Normal 22 7 6 3" xfId="2970"/>
    <cellStyle name="Normal 22 7 6 3 2" xfId="8152"/>
    <cellStyle name="Normal 22 7 6 4" xfId="6461"/>
    <cellStyle name="Normal 22 7 7" xfId="3836"/>
    <cellStyle name="Normal 22 7 7 2" xfId="9013"/>
    <cellStyle name="Normal 22 7 8" xfId="2126"/>
    <cellStyle name="Normal 22 7 8 2" xfId="7308"/>
    <cellStyle name="Normal 22 7 9" xfId="5629"/>
    <cellStyle name="Normal 22 8" xfId="406"/>
    <cellStyle name="Normal 22 8 2" xfId="682"/>
    <cellStyle name="Normal 22 8 2 2" xfId="1530"/>
    <cellStyle name="Normal 22 8 2 2 2" xfId="4928"/>
    <cellStyle name="Normal 22 8 2 2 2 2" xfId="10105"/>
    <cellStyle name="Normal 22 8 2 2 3" xfId="3230"/>
    <cellStyle name="Normal 22 8 2 2 3 2" xfId="8412"/>
    <cellStyle name="Normal 22 8 2 2 4" xfId="6721"/>
    <cellStyle name="Normal 22 8 2 3" xfId="4084"/>
    <cellStyle name="Normal 22 8 2 3 2" xfId="9261"/>
    <cellStyle name="Normal 22 8 2 4" xfId="2386"/>
    <cellStyle name="Normal 22 8 2 4 2" xfId="7568"/>
    <cellStyle name="Normal 22 8 2 5" xfId="5877"/>
    <cellStyle name="Normal 22 8 3" xfId="1292"/>
    <cellStyle name="Normal 22 8 3 2" xfId="4690"/>
    <cellStyle name="Normal 22 8 3 2 2" xfId="9867"/>
    <cellStyle name="Normal 22 8 3 3" xfId="2992"/>
    <cellStyle name="Normal 22 8 3 3 2" xfId="8174"/>
    <cellStyle name="Normal 22 8 3 4" xfId="6483"/>
    <cellStyle name="Normal 22 8 4" xfId="3858"/>
    <cellStyle name="Normal 22 8 4 2" xfId="9035"/>
    <cellStyle name="Normal 22 8 5" xfId="2148"/>
    <cellStyle name="Normal 22 8 5 2" xfId="7330"/>
    <cellStyle name="Normal 22 8 6" xfId="5651"/>
    <cellStyle name="Normal 22 9" xfId="808"/>
    <cellStyle name="Normal 22 9 2" xfId="952"/>
    <cellStyle name="Normal 22 9 2 2" xfId="1796"/>
    <cellStyle name="Normal 22 9 2 2 2" xfId="5194"/>
    <cellStyle name="Normal 22 9 2 2 2 2" xfId="10371"/>
    <cellStyle name="Normal 22 9 2 2 3" xfId="3496"/>
    <cellStyle name="Normal 22 9 2 2 3 2" xfId="8678"/>
    <cellStyle name="Normal 22 9 2 2 4" xfId="6987"/>
    <cellStyle name="Normal 22 9 2 3" xfId="4350"/>
    <cellStyle name="Normal 22 9 2 3 2" xfId="9527"/>
    <cellStyle name="Normal 22 9 2 4" xfId="2652"/>
    <cellStyle name="Normal 22 9 2 4 2" xfId="7834"/>
    <cellStyle name="Normal 22 9 2 5" xfId="6143"/>
    <cellStyle name="Normal 22 9 3" xfId="1655"/>
    <cellStyle name="Normal 22 9 3 2" xfId="5053"/>
    <cellStyle name="Normal 22 9 3 2 2" xfId="10230"/>
    <cellStyle name="Normal 22 9 3 3" xfId="3355"/>
    <cellStyle name="Normal 22 9 3 3 2" xfId="8537"/>
    <cellStyle name="Normal 22 9 3 4" xfId="6846"/>
    <cellStyle name="Normal 22 9 4" xfId="4209"/>
    <cellStyle name="Normal 22 9 4 2" xfId="9386"/>
    <cellStyle name="Normal 22 9 5" xfId="2511"/>
    <cellStyle name="Normal 22 9 5 2" xfId="7693"/>
    <cellStyle name="Normal 22 9 6" xfId="6002"/>
    <cellStyle name="Normal 23" xfId="170"/>
    <cellStyle name="Normal 23 2" xfId="277"/>
    <cellStyle name="Normal 23 3" xfId="379"/>
    <cellStyle name="Normal 23 3 2" xfId="556"/>
    <cellStyle name="Normal 23 4" xfId="244"/>
    <cellStyle name="Normal 24" xfId="126"/>
    <cellStyle name="Normal 24 2" xfId="276"/>
    <cellStyle name="Normal 24 3" xfId="380"/>
    <cellStyle name="Normal 24 3 2" xfId="921"/>
    <cellStyle name="Normal 24 4" xfId="245"/>
    <cellStyle name="Normal 25" xfId="169"/>
    <cellStyle name="Normal 25 2" xfId="283"/>
    <cellStyle name="Normal 25 3" xfId="381"/>
    <cellStyle name="Normal 25 3 2" xfId="561"/>
    <cellStyle name="Normal 25 4" xfId="246"/>
    <cellStyle name="Normal 25 5" xfId="5505"/>
    <cellStyle name="Normal 26" xfId="127"/>
    <cellStyle name="Normal 26 2" xfId="285"/>
    <cellStyle name="Normal 26 3" xfId="382"/>
    <cellStyle name="Normal 26 3 2" xfId="920"/>
    <cellStyle name="Normal 26 4" xfId="247"/>
    <cellStyle name="Normal 26 5" xfId="5484"/>
    <cellStyle name="Normal 27" xfId="229"/>
    <cellStyle name="Normal 27 2" xfId="284"/>
    <cellStyle name="Normal 27 3" xfId="383"/>
    <cellStyle name="Normal 27 3 2" xfId="564"/>
    <cellStyle name="Normal 27 4" xfId="248"/>
    <cellStyle name="Normal 27 5" xfId="10597"/>
    <cellStyle name="Normal 27 6" xfId="5435"/>
    <cellStyle name="Normal 28" xfId="231"/>
    <cellStyle name="Normal 28 2" xfId="286"/>
    <cellStyle name="Normal 28 3" xfId="384"/>
    <cellStyle name="Normal 28 3 2" xfId="919"/>
    <cellStyle name="Normal 28 4" xfId="249"/>
    <cellStyle name="Normal 28 5" xfId="10599"/>
    <cellStyle name="Normal 29" xfId="250"/>
    <cellStyle name="Normal 29 10" xfId="562"/>
    <cellStyle name="Normal 29 10 2" xfId="1418"/>
    <cellStyle name="Normal 29 10 2 2" xfId="4816"/>
    <cellStyle name="Normal 29 10 2 2 2" xfId="9993"/>
    <cellStyle name="Normal 29 10 2 3" xfId="3118"/>
    <cellStyle name="Normal 29 10 2 3 2" xfId="8300"/>
    <cellStyle name="Normal 29 10 2 4" xfId="6609"/>
    <cellStyle name="Normal 29 10 3" xfId="3972"/>
    <cellStyle name="Normal 29 10 3 2" xfId="9149"/>
    <cellStyle name="Normal 29 10 4" xfId="2274"/>
    <cellStyle name="Normal 29 10 4 2" xfId="7456"/>
    <cellStyle name="Normal 29 10 5" xfId="5765"/>
    <cellStyle name="Normal 29 11" xfId="1068"/>
    <cellStyle name="Normal 29 11 2" xfId="1912"/>
    <cellStyle name="Normal 29 11 2 2" xfId="5310"/>
    <cellStyle name="Normal 29 11 2 2 2" xfId="10487"/>
    <cellStyle name="Normal 29 11 2 3" xfId="3612"/>
    <cellStyle name="Normal 29 11 2 3 2" xfId="8794"/>
    <cellStyle name="Normal 29 11 2 4" xfId="7103"/>
    <cellStyle name="Normal 29 11 3" xfId="4466"/>
    <cellStyle name="Normal 29 11 3 2" xfId="9643"/>
    <cellStyle name="Normal 29 11 4" xfId="2768"/>
    <cellStyle name="Normal 29 11 4 2" xfId="7950"/>
    <cellStyle name="Normal 29 11 5" xfId="6259"/>
    <cellStyle name="Normal 29 12" xfId="1182"/>
    <cellStyle name="Normal 29 12 2" xfId="4580"/>
    <cellStyle name="Normal 29 12 2 2" xfId="9757"/>
    <cellStyle name="Normal 29 12 3" xfId="2882"/>
    <cellStyle name="Normal 29 12 3 2" xfId="8064"/>
    <cellStyle name="Normal 29 12 4" xfId="6373"/>
    <cellStyle name="Normal 29 13" xfId="3747"/>
    <cellStyle name="Normal 29 13 2" xfId="8925"/>
    <cellStyle name="Normal 29 14" xfId="2038"/>
    <cellStyle name="Normal 29 14 2" xfId="7220"/>
    <cellStyle name="Normal 29 15" xfId="5543"/>
    <cellStyle name="Normal 29 2" xfId="287"/>
    <cellStyle name="Normal 29 2 2" xfId="300"/>
    <cellStyle name="Normal 29 2 3" xfId="391"/>
    <cellStyle name="Normal 29 2 3 2" xfId="670"/>
    <cellStyle name="Normal 29 3" xfId="294"/>
    <cellStyle name="Normal 29 3 10" xfId="1193"/>
    <cellStyle name="Normal 29 3 10 2" xfId="4591"/>
    <cellStyle name="Normal 29 3 10 2 2" xfId="9768"/>
    <cellStyle name="Normal 29 3 10 3" xfId="2893"/>
    <cellStyle name="Normal 29 3 10 3 2" xfId="8075"/>
    <cellStyle name="Normal 29 3 10 4" xfId="6384"/>
    <cellStyle name="Normal 29 3 11" xfId="3759"/>
    <cellStyle name="Normal 29 3 11 2" xfId="8936"/>
    <cellStyle name="Normal 29 3 12" xfId="2049"/>
    <cellStyle name="Normal 29 3 12 2" xfId="7231"/>
    <cellStyle name="Normal 29 3 13" xfId="5553"/>
    <cellStyle name="Normal 29 3 2" xfId="323"/>
    <cellStyle name="Normal 29 3 2 2" xfId="443"/>
    <cellStyle name="Normal 29 3 2 2 2" xfId="720"/>
    <cellStyle name="Normal 29 3 2 2 2 2" xfId="1567"/>
    <cellStyle name="Normal 29 3 2 2 2 2 2" xfId="4965"/>
    <cellStyle name="Normal 29 3 2 2 2 2 2 2" xfId="10142"/>
    <cellStyle name="Normal 29 3 2 2 2 2 3" xfId="3267"/>
    <cellStyle name="Normal 29 3 2 2 2 2 3 2" xfId="8449"/>
    <cellStyle name="Normal 29 3 2 2 2 2 4" xfId="6758"/>
    <cellStyle name="Normal 29 3 2 2 2 3" xfId="4121"/>
    <cellStyle name="Normal 29 3 2 2 2 3 2" xfId="9298"/>
    <cellStyle name="Normal 29 3 2 2 2 4" xfId="2423"/>
    <cellStyle name="Normal 29 3 2 2 2 4 2" xfId="7605"/>
    <cellStyle name="Normal 29 3 2 2 2 5" xfId="5914"/>
    <cellStyle name="Normal 29 3 2 2 3" xfId="1329"/>
    <cellStyle name="Normal 29 3 2 2 3 2" xfId="4727"/>
    <cellStyle name="Normal 29 3 2 2 3 2 2" xfId="9904"/>
    <cellStyle name="Normal 29 3 2 2 3 3" xfId="3029"/>
    <cellStyle name="Normal 29 3 2 2 3 3 2" xfId="8211"/>
    <cellStyle name="Normal 29 3 2 2 3 4" xfId="6520"/>
    <cellStyle name="Normal 29 3 2 2 4" xfId="3895"/>
    <cellStyle name="Normal 29 3 2 2 4 2" xfId="9072"/>
    <cellStyle name="Normal 29 3 2 2 5" xfId="2185"/>
    <cellStyle name="Normal 29 3 2 2 5 2" xfId="7367"/>
    <cellStyle name="Normal 29 3 2 2 6" xfId="5688"/>
    <cellStyle name="Normal 29 3 2 3" xfId="845"/>
    <cellStyle name="Normal 29 3 2 3 2" xfId="989"/>
    <cellStyle name="Normal 29 3 2 3 2 2" xfId="1833"/>
    <cellStyle name="Normal 29 3 2 3 2 2 2" xfId="5231"/>
    <cellStyle name="Normal 29 3 2 3 2 2 2 2" xfId="10408"/>
    <cellStyle name="Normal 29 3 2 3 2 2 3" xfId="3533"/>
    <cellStyle name="Normal 29 3 2 3 2 2 3 2" xfId="8715"/>
    <cellStyle name="Normal 29 3 2 3 2 2 4" xfId="7024"/>
    <cellStyle name="Normal 29 3 2 3 2 3" xfId="4387"/>
    <cellStyle name="Normal 29 3 2 3 2 3 2" xfId="9564"/>
    <cellStyle name="Normal 29 3 2 3 2 4" xfId="2689"/>
    <cellStyle name="Normal 29 3 2 3 2 4 2" xfId="7871"/>
    <cellStyle name="Normal 29 3 2 3 2 5" xfId="6180"/>
    <cellStyle name="Normal 29 3 2 3 3" xfId="1692"/>
    <cellStyle name="Normal 29 3 2 3 3 2" xfId="5090"/>
    <cellStyle name="Normal 29 3 2 3 3 2 2" xfId="10267"/>
    <cellStyle name="Normal 29 3 2 3 3 3" xfId="3392"/>
    <cellStyle name="Normal 29 3 2 3 3 3 2" xfId="8574"/>
    <cellStyle name="Normal 29 3 2 3 3 4" xfId="6883"/>
    <cellStyle name="Normal 29 3 2 3 4" xfId="4246"/>
    <cellStyle name="Normal 29 3 2 3 4 2" xfId="9423"/>
    <cellStyle name="Normal 29 3 2 3 5" xfId="2548"/>
    <cellStyle name="Normal 29 3 2 3 5 2" xfId="7730"/>
    <cellStyle name="Normal 29 3 2 3 6" xfId="6039"/>
    <cellStyle name="Normal 29 3 2 4" xfId="598"/>
    <cellStyle name="Normal 29 3 2 4 2" xfId="1453"/>
    <cellStyle name="Normal 29 3 2 4 2 2" xfId="4851"/>
    <cellStyle name="Normal 29 3 2 4 2 2 2" xfId="10028"/>
    <cellStyle name="Normal 29 3 2 4 2 3" xfId="3153"/>
    <cellStyle name="Normal 29 3 2 4 2 3 2" xfId="8335"/>
    <cellStyle name="Normal 29 3 2 4 2 4" xfId="6644"/>
    <cellStyle name="Normal 29 3 2 4 3" xfId="4007"/>
    <cellStyle name="Normal 29 3 2 4 3 2" xfId="9184"/>
    <cellStyle name="Normal 29 3 2 4 4" xfId="2309"/>
    <cellStyle name="Normal 29 3 2 4 4 2" xfId="7491"/>
    <cellStyle name="Normal 29 3 2 4 5" xfId="5800"/>
    <cellStyle name="Normal 29 3 2 5" xfId="1103"/>
    <cellStyle name="Normal 29 3 2 5 2" xfId="1947"/>
    <cellStyle name="Normal 29 3 2 5 2 2" xfId="5345"/>
    <cellStyle name="Normal 29 3 2 5 2 2 2" xfId="10522"/>
    <cellStyle name="Normal 29 3 2 5 2 3" xfId="3647"/>
    <cellStyle name="Normal 29 3 2 5 2 3 2" xfId="8829"/>
    <cellStyle name="Normal 29 3 2 5 2 4" xfId="7138"/>
    <cellStyle name="Normal 29 3 2 5 3" xfId="4501"/>
    <cellStyle name="Normal 29 3 2 5 3 2" xfId="9678"/>
    <cellStyle name="Normal 29 3 2 5 4" xfId="2803"/>
    <cellStyle name="Normal 29 3 2 5 4 2" xfId="7985"/>
    <cellStyle name="Normal 29 3 2 5 5" xfId="6294"/>
    <cellStyle name="Normal 29 3 2 6" xfId="1217"/>
    <cellStyle name="Normal 29 3 2 6 2" xfId="4615"/>
    <cellStyle name="Normal 29 3 2 6 2 2" xfId="9792"/>
    <cellStyle name="Normal 29 3 2 6 3" xfId="2917"/>
    <cellStyle name="Normal 29 3 2 6 3 2" xfId="8099"/>
    <cellStyle name="Normal 29 3 2 6 4" xfId="6408"/>
    <cellStyle name="Normal 29 3 2 7" xfId="3783"/>
    <cellStyle name="Normal 29 3 2 7 2" xfId="8960"/>
    <cellStyle name="Normal 29 3 2 8" xfId="2073"/>
    <cellStyle name="Normal 29 3 2 8 2" xfId="7255"/>
    <cellStyle name="Normal 29 3 2 9" xfId="5576"/>
    <cellStyle name="Normal 29 3 3" xfId="346"/>
    <cellStyle name="Normal 29 3 3 2" xfId="465"/>
    <cellStyle name="Normal 29 3 3 2 2" xfId="742"/>
    <cellStyle name="Normal 29 3 3 2 2 2" xfId="1589"/>
    <cellStyle name="Normal 29 3 3 2 2 2 2" xfId="4987"/>
    <cellStyle name="Normal 29 3 3 2 2 2 2 2" xfId="10164"/>
    <cellStyle name="Normal 29 3 3 2 2 2 3" xfId="3289"/>
    <cellStyle name="Normal 29 3 3 2 2 2 3 2" xfId="8471"/>
    <cellStyle name="Normal 29 3 3 2 2 2 4" xfId="6780"/>
    <cellStyle name="Normal 29 3 3 2 2 3" xfId="4143"/>
    <cellStyle name="Normal 29 3 3 2 2 3 2" xfId="9320"/>
    <cellStyle name="Normal 29 3 3 2 2 4" xfId="2445"/>
    <cellStyle name="Normal 29 3 3 2 2 4 2" xfId="7627"/>
    <cellStyle name="Normal 29 3 3 2 2 5" xfId="5936"/>
    <cellStyle name="Normal 29 3 3 2 3" xfId="1351"/>
    <cellStyle name="Normal 29 3 3 2 3 2" xfId="4749"/>
    <cellStyle name="Normal 29 3 3 2 3 2 2" xfId="9926"/>
    <cellStyle name="Normal 29 3 3 2 3 3" xfId="3051"/>
    <cellStyle name="Normal 29 3 3 2 3 3 2" xfId="8233"/>
    <cellStyle name="Normal 29 3 3 2 3 4" xfId="6542"/>
    <cellStyle name="Normal 29 3 3 2 4" xfId="3917"/>
    <cellStyle name="Normal 29 3 3 2 4 2" xfId="9094"/>
    <cellStyle name="Normal 29 3 3 2 5" xfId="2207"/>
    <cellStyle name="Normal 29 3 3 2 5 2" xfId="7389"/>
    <cellStyle name="Normal 29 3 3 2 6" xfId="5710"/>
    <cellStyle name="Normal 29 3 3 3" xfId="867"/>
    <cellStyle name="Normal 29 3 3 3 2" xfId="1011"/>
    <cellStyle name="Normal 29 3 3 3 2 2" xfId="1855"/>
    <cellStyle name="Normal 29 3 3 3 2 2 2" xfId="5253"/>
    <cellStyle name="Normal 29 3 3 3 2 2 2 2" xfId="10430"/>
    <cellStyle name="Normal 29 3 3 3 2 2 3" xfId="3555"/>
    <cellStyle name="Normal 29 3 3 3 2 2 3 2" xfId="8737"/>
    <cellStyle name="Normal 29 3 3 3 2 2 4" xfId="7046"/>
    <cellStyle name="Normal 29 3 3 3 2 3" xfId="4409"/>
    <cellStyle name="Normal 29 3 3 3 2 3 2" xfId="9586"/>
    <cellStyle name="Normal 29 3 3 3 2 4" xfId="2711"/>
    <cellStyle name="Normal 29 3 3 3 2 4 2" xfId="7893"/>
    <cellStyle name="Normal 29 3 3 3 2 5" xfId="6202"/>
    <cellStyle name="Normal 29 3 3 3 3" xfId="1714"/>
    <cellStyle name="Normal 29 3 3 3 3 2" xfId="5112"/>
    <cellStyle name="Normal 29 3 3 3 3 2 2" xfId="10289"/>
    <cellStyle name="Normal 29 3 3 3 3 3" xfId="3414"/>
    <cellStyle name="Normal 29 3 3 3 3 3 2" xfId="8596"/>
    <cellStyle name="Normal 29 3 3 3 3 4" xfId="6905"/>
    <cellStyle name="Normal 29 3 3 3 4" xfId="4268"/>
    <cellStyle name="Normal 29 3 3 3 4 2" xfId="9445"/>
    <cellStyle name="Normal 29 3 3 3 5" xfId="2570"/>
    <cellStyle name="Normal 29 3 3 3 5 2" xfId="7752"/>
    <cellStyle name="Normal 29 3 3 3 6" xfId="6061"/>
    <cellStyle name="Normal 29 3 3 4" xfId="620"/>
    <cellStyle name="Normal 29 3 3 4 2" xfId="1475"/>
    <cellStyle name="Normal 29 3 3 4 2 2" xfId="4873"/>
    <cellStyle name="Normal 29 3 3 4 2 2 2" xfId="10050"/>
    <cellStyle name="Normal 29 3 3 4 2 3" xfId="3175"/>
    <cellStyle name="Normal 29 3 3 4 2 3 2" xfId="8357"/>
    <cellStyle name="Normal 29 3 3 4 2 4" xfId="6666"/>
    <cellStyle name="Normal 29 3 3 4 3" xfId="4029"/>
    <cellStyle name="Normal 29 3 3 4 3 2" xfId="9206"/>
    <cellStyle name="Normal 29 3 3 4 4" xfId="2331"/>
    <cellStyle name="Normal 29 3 3 4 4 2" xfId="7513"/>
    <cellStyle name="Normal 29 3 3 4 5" xfId="5822"/>
    <cellStyle name="Normal 29 3 3 5" xfId="1125"/>
    <cellStyle name="Normal 29 3 3 5 2" xfId="1969"/>
    <cellStyle name="Normal 29 3 3 5 2 2" xfId="5367"/>
    <cellStyle name="Normal 29 3 3 5 2 2 2" xfId="10544"/>
    <cellStyle name="Normal 29 3 3 5 2 3" xfId="3669"/>
    <cellStyle name="Normal 29 3 3 5 2 3 2" xfId="8851"/>
    <cellStyle name="Normal 29 3 3 5 2 4" xfId="7160"/>
    <cellStyle name="Normal 29 3 3 5 3" xfId="4523"/>
    <cellStyle name="Normal 29 3 3 5 3 2" xfId="9700"/>
    <cellStyle name="Normal 29 3 3 5 4" xfId="2825"/>
    <cellStyle name="Normal 29 3 3 5 4 2" xfId="8007"/>
    <cellStyle name="Normal 29 3 3 5 5" xfId="6316"/>
    <cellStyle name="Normal 29 3 3 6" xfId="1239"/>
    <cellStyle name="Normal 29 3 3 6 2" xfId="4637"/>
    <cellStyle name="Normal 29 3 3 6 2 2" xfId="9814"/>
    <cellStyle name="Normal 29 3 3 6 3" xfId="2939"/>
    <cellStyle name="Normal 29 3 3 6 3 2" xfId="8121"/>
    <cellStyle name="Normal 29 3 3 6 4" xfId="6430"/>
    <cellStyle name="Normal 29 3 3 7" xfId="3805"/>
    <cellStyle name="Normal 29 3 3 7 2" xfId="8982"/>
    <cellStyle name="Normal 29 3 3 8" xfId="2095"/>
    <cellStyle name="Normal 29 3 3 8 2" xfId="7277"/>
    <cellStyle name="Normal 29 3 3 9" xfId="5598"/>
    <cellStyle name="Normal 29 3 4" xfId="368"/>
    <cellStyle name="Normal 29 3 4 2" xfId="487"/>
    <cellStyle name="Normal 29 3 4 2 2" xfId="764"/>
    <cellStyle name="Normal 29 3 4 2 2 2" xfId="1611"/>
    <cellStyle name="Normal 29 3 4 2 2 2 2" xfId="5009"/>
    <cellStyle name="Normal 29 3 4 2 2 2 2 2" xfId="10186"/>
    <cellStyle name="Normal 29 3 4 2 2 2 3" xfId="3311"/>
    <cellStyle name="Normal 29 3 4 2 2 2 3 2" xfId="8493"/>
    <cellStyle name="Normal 29 3 4 2 2 2 4" xfId="6802"/>
    <cellStyle name="Normal 29 3 4 2 2 3" xfId="4165"/>
    <cellStyle name="Normal 29 3 4 2 2 3 2" xfId="9342"/>
    <cellStyle name="Normal 29 3 4 2 2 4" xfId="2467"/>
    <cellStyle name="Normal 29 3 4 2 2 4 2" xfId="7649"/>
    <cellStyle name="Normal 29 3 4 2 2 5" xfId="5958"/>
    <cellStyle name="Normal 29 3 4 2 3" xfId="1373"/>
    <cellStyle name="Normal 29 3 4 2 3 2" xfId="4771"/>
    <cellStyle name="Normal 29 3 4 2 3 2 2" xfId="9948"/>
    <cellStyle name="Normal 29 3 4 2 3 3" xfId="3073"/>
    <cellStyle name="Normal 29 3 4 2 3 3 2" xfId="8255"/>
    <cellStyle name="Normal 29 3 4 2 3 4" xfId="6564"/>
    <cellStyle name="Normal 29 3 4 2 4" xfId="3939"/>
    <cellStyle name="Normal 29 3 4 2 4 2" xfId="9116"/>
    <cellStyle name="Normal 29 3 4 2 5" xfId="2229"/>
    <cellStyle name="Normal 29 3 4 2 5 2" xfId="7411"/>
    <cellStyle name="Normal 29 3 4 2 6" xfId="5732"/>
    <cellStyle name="Normal 29 3 4 3" xfId="889"/>
    <cellStyle name="Normal 29 3 4 3 2" xfId="1033"/>
    <cellStyle name="Normal 29 3 4 3 2 2" xfId="1877"/>
    <cellStyle name="Normal 29 3 4 3 2 2 2" xfId="5275"/>
    <cellStyle name="Normal 29 3 4 3 2 2 2 2" xfId="10452"/>
    <cellStyle name="Normal 29 3 4 3 2 2 3" xfId="3577"/>
    <cellStyle name="Normal 29 3 4 3 2 2 3 2" xfId="8759"/>
    <cellStyle name="Normal 29 3 4 3 2 2 4" xfId="7068"/>
    <cellStyle name="Normal 29 3 4 3 2 3" xfId="4431"/>
    <cellStyle name="Normal 29 3 4 3 2 3 2" xfId="9608"/>
    <cellStyle name="Normal 29 3 4 3 2 4" xfId="2733"/>
    <cellStyle name="Normal 29 3 4 3 2 4 2" xfId="7915"/>
    <cellStyle name="Normal 29 3 4 3 2 5" xfId="6224"/>
    <cellStyle name="Normal 29 3 4 3 3" xfId="1736"/>
    <cellStyle name="Normal 29 3 4 3 3 2" xfId="5134"/>
    <cellStyle name="Normal 29 3 4 3 3 2 2" xfId="10311"/>
    <cellStyle name="Normal 29 3 4 3 3 3" xfId="3436"/>
    <cellStyle name="Normal 29 3 4 3 3 3 2" xfId="8618"/>
    <cellStyle name="Normal 29 3 4 3 3 4" xfId="6927"/>
    <cellStyle name="Normal 29 3 4 3 4" xfId="4290"/>
    <cellStyle name="Normal 29 3 4 3 4 2" xfId="9467"/>
    <cellStyle name="Normal 29 3 4 3 5" xfId="2592"/>
    <cellStyle name="Normal 29 3 4 3 5 2" xfId="7774"/>
    <cellStyle name="Normal 29 3 4 3 6" xfId="6083"/>
    <cellStyle name="Normal 29 3 4 4" xfId="642"/>
    <cellStyle name="Normal 29 3 4 4 2" xfId="1497"/>
    <cellStyle name="Normal 29 3 4 4 2 2" xfId="4895"/>
    <cellStyle name="Normal 29 3 4 4 2 2 2" xfId="10072"/>
    <cellStyle name="Normal 29 3 4 4 2 3" xfId="3197"/>
    <cellStyle name="Normal 29 3 4 4 2 3 2" xfId="8379"/>
    <cellStyle name="Normal 29 3 4 4 2 4" xfId="6688"/>
    <cellStyle name="Normal 29 3 4 4 3" xfId="4051"/>
    <cellStyle name="Normal 29 3 4 4 3 2" xfId="9228"/>
    <cellStyle name="Normal 29 3 4 4 4" xfId="2353"/>
    <cellStyle name="Normal 29 3 4 4 4 2" xfId="7535"/>
    <cellStyle name="Normal 29 3 4 4 5" xfId="5844"/>
    <cellStyle name="Normal 29 3 4 5" xfId="1147"/>
    <cellStyle name="Normal 29 3 4 5 2" xfId="1991"/>
    <cellStyle name="Normal 29 3 4 5 2 2" xfId="5389"/>
    <cellStyle name="Normal 29 3 4 5 2 2 2" xfId="10566"/>
    <cellStyle name="Normal 29 3 4 5 2 3" xfId="3691"/>
    <cellStyle name="Normal 29 3 4 5 2 3 2" xfId="8873"/>
    <cellStyle name="Normal 29 3 4 5 2 4" xfId="7182"/>
    <cellStyle name="Normal 29 3 4 5 3" xfId="4545"/>
    <cellStyle name="Normal 29 3 4 5 3 2" xfId="9722"/>
    <cellStyle name="Normal 29 3 4 5 4" xfId="2847"/>
    <cellStyle name="Normal 29 3 4 5 4 2" xfId="8029"/>
    <cellStyle name="Normal 29 3 4 5 5" xfId="6338"/>
    <cellStyle name="Normal 29 3 4 6" xfId="1261"/>
    <cellStyle name="Normal 29 3 4 6 2" xfId="4659"/>
    <cellStyle name="Normal 29 3 4 6 2 2" xfId="9836"/>
    <cellStyle name="Normal 29 3 4 6 3" xfId="2961"/>
    <cellStyle name="Normal 29 3 4 6 3 2" xfId="8143"/>
    <cellStyle name="Normal 29 3 4 6 4" xfId="6452"/>
    <cellStyle name="Normal 29 3 4 7" xfId="3827"/>
    <cellStyle name="Normal 29 3 4 7 2" xfId="9004"/>
    <cellStyle name="Normal 29 3 4 8" xfId="2117"/>
    <cellStyle name="Normal 29 3 4 8 2" xfId="7299"/>
    <cellStyle name="Normal 29 3 4 9" xfId="5620"/>
    <cellStyle name="Normal 29 3 5" xfId="397"/>
    <cellStyle name="Normal 29 3 5 2" xfId="509"/>
    <cellStyle name="Normal 29 3 5 2 2" xfId="786"/>
    <cellStyle name="Normal 29 3 5 2 2 2" xfId="1633"/>
    <cellStyle name="Normal 29 3 5 2 2 2 2" xfId="5031"/>
    <cellStyle name="Normal 29 3 5 2 2 2 2 2" xfId="10208"/>
    <cellStyle name="Normal 29 3 5 2 2 2 3" xfId="3333"/>
    <cellStyle name="Normal 29 3 5 2 2 2 3 2" xfId="8515"/>
    <cellStyle name="Normal 29 3 5 2 2 2 4" xfId="6824"/>
    <cellStyle name="Normal 29 3 5 2 2 3" xfId="4187"/>
    <cellStyle name="Normal 29 3 5 2 2 3 2" xfId="9364"/>
    <cellStyle name="Normal 29 3 5 2 2 4" xfId="2489"/>
    <cellStyle name="Normal 29 3 5 2 2 4 2" xfId="7671"/>
    <cellStyle name="Normal 29 3 5 2 2 5" xfId="5980"/>
    <cellStyle name="Normal 29 3 5 2 3" xfId="1395"/>
    <cellStyle name="Normal 29 3 5 2 3 2" xfId="4793"/>
    <cellStyle name="Normal 29 3 5 2 3 2 2" xfId="9970"/>
    <cellStyle name="Normal 29 3 5 2 3 3" xfId="3095"/>
    <cellStyle name="Normal 29 3 5 2 3 3 2" xfId="8277"/>
    <cellStyle name="Normal 29 3 5 2 3 4" xfId="6586"/>
    <cellStyle name="Normal 29 3 5 2 4" xfId="3961"/>
    <cellStyle name="Normal 29 3 5 2 4 2" xfId="9138"/>
    <cellStyle name="Normal 29 3 5 2 5" xfId="2251"/>
    <cellStyle name="Normal 29 3 5 2 5 2" xfId="7433"/>
    <cellStyle name="Normal 29 3 5 2 6" xfId="5754"/>
    <cellStyle name="Normal 29 3 5 3" xfId="911"/>
    <cellStyle name="Normal 29 3 5 3 2" xfId="1055"/>
    <cellStyle name="Normal 29 3 5 3 2 2" xfId="1899"/>
    <cellStyle name="Normal 29 3 5 3 2 2 2" xfId="5297"/>
    <cellStyle name="Normal 29 3 5 3 2 2 2 2" xfId="10474"/>
    <cellStyle name="Normal 29 3 5 3 2 2 3" xfId="3599"/>
    <cellStyle name="Normal 29 3 5 3 2 2 3 2" xfId="8781"/>
    <cellStyle name="Normal 29 3 5 3 2 2 4" xfId="7090"/>
    <cellStyle name="Normal 29 3 5 3 2 3" xfId="4453"/>
    <cellStyle name="Normal 29 3 5 3 2 3 2" xfId="9630"/>
    <cellStyle name="Normal 29 3 5 3 2 4" xfId="2755"/>
    <cellStyle name="Normal 29 3 5 3 2 4 2" xfId="7937"/>
    <cellStyle name="Normal 29 3 5 3 2 5" xfId="6246"/>
    <cellStyle name="Normal 29 3 5 3 3" xfId="1758"/>
    <cellStyle name="Normal 29 3 5 3 3 2" xfId="5156"/>
    <cellStyle name="Normal 29 3 5 3 3 2 2" xfId="10333"/>
    <cellStyle name="Normal 29 3 5 3 3 3" xfId="3458"/>
    <cellStyle name="Normal 29 3 5 3 3 3 2" xfId="8640"/>
    <cellStyle name="Normal 29 3 5 3 3 4" xfId="6949"/>
    <cellStyle name="Normal 29 3 5 3 4" xfId="4312"/>
    <cellStyle name="Normal 29 3 5 3 4 2" xfId="9489"/>
    <cellStyle name="Normal 29 3 5 3 5" xfId="2614"/>
    <cellStyle name="Normal 29 3 5 3 5 2" xfId="7796"/>
    <cellStyle name="Normal 29 3 5 3 6" xfId="6105"/>
    <cellStyle name="Normal 29 3 5 4" xfId="664"/>
    <cellStyle name="Normal 29 3 5 4 2" xfId="1519"/>
    <cellStyle name="Normal 29 3 5 4 2 2" xfId="4917"/>
    <cellStyle name="Normal 29 3 5 4 2 2 2" xfId="10094"/>
    <cellStyle name="Normal 29 3 5 4 2 3" xfId="3219"/>
    <cellStyle name="Normal 29 3 5 4 2 3 2" xfId="8401"/>
    <cellStyle name="Normal 29 3 5 4 2 4" xfId="6710"/>
    <cellStyle name="Normal 29 3 5 4 3" xfId="4073"/>
    <cellStyle name="Normal 29 3 5 4 3 2" xfId="9250"/>
    <cellStyle name="Normal 29 3 5 4 4" xfId="2375"/>
    <cellStyle name="Normal 29 3 5 4 4 2" xfId="7557"/>
    <cellStyle name="Normal 29 3 5 4 5" xfId="5866"/>
    <cellStyle name="Normal 29 3 5 5" xfId="1169"/>
    <cellStyle name="Normal 29 3 5 5 2" xfId="2013"/>
    <cellStyle name="Normal 29 3 5 5 2 2" xfId="5411"/>
    <cellStyle name="Normal 29 3 5 5 2 2 2" xfId="10588"/>
    <cellStyle name="Normal 29 3 5 5 2 3" xfId="3713"/>
    <cellStyle name="Normal 29 3 5 5 2 3 2" xfId="8895"/>
    <cellStyle name="Normal 29 3 5 5 2 4" xfId="7204"/>
    <cellStyle name="Normal 29 3 5 5 3" xfId="4567"/>
    <cellStyle name="Normal 29 3 5 5 3 2" xfId="9744"/>
    <cellStyle name="Normal 29 3 5 5 4" xfId="2869"/>
    <cellStyle name="Normal 29 3 5 5 4 2" xfId="8051"/>
    <cellStyle name="Normal 29 3 5 5 5" xfId="6360"/>
    <cellStyle name="Normal 29 3 5 6" xfId="1283"/>
    <cellStyle name="Normal 29 3 5 6 2" xfId="4681"/>
    <cellStyle name="Normal 29 3 5 6 2 2" xfId="9858"/>
    <cellStyle name="Normal 29 3 5 6 3" xfId="2983"/>
    <cellStyle name="Normal 29 3 5 6 3 2" xfId="8165"/>
    <cellStyle name="Normal 29 3 5 6 4" xfId="6474"/>
    <cellStyle name="Normal 29 3 5 7" xfId="3849"/>
    <cellStyle name="Normal 29 3 5 7 2" xfId="9026"/>
    <cellStyle name="Normal 29 3 5 8" xfId="2139"/>
    <cellStyle name="Normal 29 3 5 8 2" xfId="7321"/>
    <cellStyle name="Normal 29 3 5 9" xfId="5642"/>
    <cellStyle name="Normal 29 3 6" xfId="419"/>
    <cellStyle name="Normal 29 3 6 2" xfId="696"/>
    <cellStyle name="Normal 29 3 6 2 2" xfId="1543"/>
    <cellStyle name="Normal 29 3 6 2 2 2" xfId="4941"/>
    <cellStyle name="Normal 29 3 6 2 2 2 2" xfId="10118"/>
    <cellStyle name="Normal 29 3 6 2 2 3" xfId="3243"/>
    <cellStyle name="Normal 29 3 6 2 2 3 2" xfId="8425"/>
    <cellStyle name="Normal 29 3 6 2 2 4" xfId="6734"/>
    <cellStyle name="Normal 29 3 6 2 3" xfId="4097"/>
    <cellStyle name="Normal 29 3 6 2 3 2" xfId="9274"/>
    <cellStyle name="Normal 29 3 6 2 4" xfId="2399"/>
    <cellStyle name="Normal 29 3 6 2 4 2" xfId="7581"/>
    <cellStyle name="Normal 29 3 6 2 5" xfId="5890"/>
    <cellStyle name="Normal 29 3 6 3" xfId="1305"/>
    <cellStyle name="Normal 29 3 6 3 2" xfId="4703"/>
    <cellStyle name="Normal 29 3 6 3 2 2" xfId="9880"/>
    <cellStyle name="Normal 29 3 6 3 3" xfId="3005"/>
    <cellStyle name="Normal 29 3 6 3 3 2" xfId="8187"/>
    <cellStyle name="Normal 29 3 6 3 4" xfId="6496"/>
    <cellStyle name="Normal 29 3 6 4" xfId="3871"/>
    <cellStyle name="Normal 29 3 6 4 2" xfId="9048"/>
    <cellStyle name="Normal 29 3 6 5" xfId="2161"/>
    <cellStyle name="Normal 29 3 6 5 2" xfId="7343"/>
    <cellStyle name="Normal 29 3 6 6" xfId="5664"/>
    <cellStyle name="Normal 29 3 7" xfId="821"/>
    <cellStyle name="Normal 29 3 7 2" xfId="965"/>
    <cellStyle name="Normal 29 3 7 2 2" xfId="1809"/>
    <cellStyle name="Normal 29 3 7 2 2 2" xfId="5207"/>
    <cellStyle name="Normal 29 3 7 2 2 2 2" xfId="10384"/>
    <cellStyle name="Normal 29 3 7 2 2 3" xfId="3509"/>
    <cellStyle name="Normal 29 3 7 2 2 3 2" xfId="8691"/>
    <cellStyle name="Normal 29 3 7 2 2 4" xfId="7000"/>
    <cellStyle name="Normal 29 3 7 2 3" xfId="4363"/>
    <cellStyle name="Normal 29 3 7 2 3 2" xfId="9540"/>
    <cellStyle name="Normal 29 3 7 2 4" xfId="2665"/>
    <cellStyle name="Normal 29 3 7 2 4 2" xfId="7847"/>
    <cellStyle name="Normal 29 3 7 2 5" xfId="6156"/>
    <cellStyle name="Normal 29 3 7 3" xfId="1668"/>
    <cellStyle name="Normal 29 3 7 3 2" xfId="5066"/>
    <cellStyle name="Normal 29 3 7 3 2 2" xfId="10243"/>
    <cellStyle name="Normal 29 3 7 3 3" xfId="3368"/>
    <cellStyle name="Normal 29 3 7 3 3 2" xfId="8550"/>
    <cellStyle name="Normal 29 3 7 3 4" xfId="6859"/>
    <cellStyle name="Normal 29 3 7 4" xfId="4222"/>
    <cellStyle name="Normal 29 3 7 4 2" xfId="9399"/>
    <cellStyle name="Normal 29 3 7 5" xfId="2524"/>
    <cellStyle name="Normal 29 3 7 5 2" xfId="7706"/>
    <cellStyle name="Normal 29 3 7 6" xfId="6015"/>
    <cellStyle name="Normal 29 3 8" xfId="574"/>
    <cellStyle name="Normal 29 3 8 2" xfId="1429"/>
    <cellStyle name="Normal 29 3 8 2 2" xfId="4827"/>
    <cellStyle name="Normal 29 3 8 2 2 2" xfId="10004"/>
    <cellStyle name="Normal 29 3 8 2 3" xfId="3129"/>
    <cellStyle name="Normal 29 3 8 2 3 2" xfId="8311"/>
    <cellStyle name="Normal 29 3 8 2 4" xfId="6620"/>
    <cellStyle name="Normal 29 3 8 3" xfId="3983"/>
    <cellStyle name="Normal 29 3 8 3 2" xfId="9160"/>
    <cellStyle name="Normal 29 3 8 4" xfId="2285"/>
    <cellStyle name="Normal 29 3 8 4 2" xfId="7467"/>
    <cellStyle name="Normal 29 3 8 5" xfId="5776"/>
    <cellStyle name="Normal 29 3 9" xfId="1079"/>
    <cellStyle name="Normal 29 3 9 2" xfId="1923"/>
    <cellStyle name="Normal 29 3 9 2 2" xfId="5321"/>
    <cellStyle name="Normal 29 3 9 2 2 2" xfId="10498"/>
    <cellStyle name="Normal 29 3 9 2 3" xfId="3623"/>
    <cellStyle name="Normal 29 3 9 2 3 2" xfId="8805"/>
    <cellStyle name="Normal 29 3 9 2 4" xfId="7114"/>
    <cellStyle name="Normal 29 3 9 3" xfId="4477"/>
    <cellStyle name="Normal 29 3 9 3 2" xfId="9654"/>
    <cellStyle name="Normal 29 3 9 4" xfId="2779"/>
    <cellStyle name="Normal 29 3 9 4 2" xfId="7961"/>
    <cellStyle name="Normal 29 3 9 5" xfId="6270"/>
    <cellStyle name="Normal 29 4" xfId="311"/>
    <cellStyle name="Normal 29 4 2" xfId="432"/>
    <cellStyle name="Normal 29 4 2 2" xfId="709"/>
    <cellStyle name="Normal 29 4 2 2 2" xfId="1556"/>
    <cellStyle name="Normal 29 4 2 2 2 2" xfId="4954"/>
    <cellStyle name="Normal 29 4 2 2 2 2 2" xfId="10131"/>
    <cellStyle name="Normal 29 4 2 2 2 3" xfId="3256"/>
    <cellStyle name="Normal 29 4 2 2 2 3 2" xfId="8438"/>
    <cellStyle name="Normal 29 4 2 2 2 4" xfId="6747"/>
    <cellStyle name="Normal 29 4 2 2 3" xfId="4110"/>
    <cellStyle name="Normal 29 4 2 2 3 2" xfId="9287"/>
    <cellStyle name="Normal 29 4 2 2 4" xfId="2412"/>
    <cellStyle name="Normal 29 4 2 2 4 2" xfId="7594"/>
    <cellStyle name="Normal 29 4 2 2 5" xfId="5903"/>
    <cellStyle name="Normal 29 4 2 3" xfId="1318"/>
    <cellStyle name="Normal 29 4 2 3 2" xfId="4716"/>
    <cellStyle name="Normal 29 4 2 3 2 2" xfId="9893"/>
    <cellStyle name="Normal 29 4 2 3 3" xfId="3018"/>
    <cellStyle name="Normal 29 4 2 3 3 2" xfId="8200"/>
    <cellStyle name="Normal 29 4 2 3 4" xfId="6509"/>
    <cellStyle name="Normal 29 4 2 4" xfId="3884"/>
    <cellStyle name="Normal 29 4 2 4 2" xfId="9061"/>
    <cellStyle name="Normal 29 4 2 5" xfId="2174"/>
    <cellStyle name="Normal 29 4 2 5 2" xfId="7356"/>
    <cellStyle name="Normal 29 4 2 6" xfId="5677"/>
    <cellStyle name="Normal 29 4 3" xfId="834"/>
    <cellStyle name="Normal 29 4 3 2" xfId="978"/>
    <cellStyle name="Normal 29 4 3 2 2" xfId="1822"/>
    <cellStyle name="Normal 29 4 3 2 2 2" xfId="5220"/>
    <cellStyle name="Normal 29 4 3 2 2 2 2" xfId="10397"/>
    <cellStyle name="Normal 29 4 3 2 2 3" xfId="3522"/>
    <cellStyle name="Normal 29 4 3 2 2 3 2" xfId="8704"/>
    <cellStyle name="Normal 29 4 3 2 2 4" xfId="7013"/>
    <cellStyle name="Normal 29 4 3 2 3" xfId="4376"/>
    <cellStyle name="Normal 29 4 3 2 3 2" xfId="9553"/>
    <cellStyle name="Normal 29 4 3 2 4" xfId="2678"/>
    <cellStyle name="Normal 29 4 3 2 4 2" xfId="7860"/>
    <cellStyle name="Normal 29 4 3 2 5" xfId="6169"/>
    <cellStyle name="Normal 29 4 3 3" xfId="1681"/>
    <cellStyle name="Normal 29 4 3 3 2" xfId="5079"/>
    <cellStyle name="Normal 29 4 3 3 2 2" xfId="10256"/>
    <cellStyle name="Normal 29 4 3 3 3" xfId="3381"/>
    <cellStyle name="Normal 29 4 3 3 3 2" xfId="8563"/>
    <cellStyle name="Normal 29 4 3 3 4" xfId="6872"/>
    <cellStyle name="Normal 29 4 3 4" xfId="4235"/>
    <cellStyle name="Normal 29 4 3 4 2" xfId="9412"/>
    <cellStyle name="Normal 29 4 3 5" xfId="2537"/>
    <cellStyle name="Normal 29 4 3 5 2" xfId="7719"/>
    <cellStyle name="Normal 29 4 3 6" xfId="6028"/>
    <cellStyle name="Normal 29 4 4" xfId="587"/>
    <cellStyle name="Normal 29 4 4 2" xfId="1442"/>
    <cellStyle name="Normal 29 4 4 2 2" xfId="4840"/>
    <cellStyle name="Normal 29 4 4 2 2 2" xfId="10017"/>
    <cellStyle name="Normal 29 4 4 2 3" xfId="3142"/>
    <cellStyle name="Normal 29 4 4 2 3 2" xfId="8324"/>
    <cellStyle name="Normal 29 4 4 2 4" xfId="6633"/>
    <cellStyle name="Normal 29 4 4 3" xfId="3996"/>
    <cellStyle name="Normal 29 4 4 3 2" xfId="9173"/>
    <cellStyle name="Normal 29 4 4 4" xfId="2298"/>
    <cellStyle name="Normal 29 4 4 4 2" xfId="7480"/>
    <cellStyle name="Normal 29 4 4 5" xfId="5789"/>
    <cellStyle name="Normal 29 4 5" xfId="1092"/>
    <cellStyle name="Normal 29 4 5 2" xfId="1936"/>
    <cellStyle name="Normal 29 4 5 2 2" xfId="5334"/>
    <cellStyle name="Normal 29 4 5 2 2 2" xfId="10511"/>
    <cellStyle name="Normal 29 4 5 2 3" xfId="3636"/>
    <cellStyle name="Normal 29 4 5 2 3 2" xfId="8818"/>
    <cellStyle name="Normal 29 4 5 2 4" xfId="7127"/>
    <cellStyle name="Normal 29 4 5 3" xfId="4490"/>
    <cellStyle name="Normal 29 4 5 3 2" xfId="9667"/>
    <cellStyle name="Normal 29 4 5 4" xfId="2792"/>
    <cellStyle name="Normal 29 4 5 4 2" xfId="7974"/>
    <cellStyle name="Normal 29 4 5 5" xfId="6283"/>
    <cellStyle name="Normal 29 4 6" xfId="1206"/>
    <cellStyle name="Normal 29 4 6 2" xfId="4604"/>
    <cellStyle name="Normal 29 4 6 2 2" xfId="9781"/>
    <cellStyle name="Normal 29 4 6 3" xfId="2906"/>
    <cellStyle name="Normal 29 4 6 3 2" xfId="8088"/>
    <cellStyle name="Normal 29 4 6 4" xfId="6397"/>
    <cellStyle name="Normal 29 4 7" xfId="3772"/>
    <cellStyle name="Normal 29 4 7 2" xfId="8949"/>
    <cellStyle name="Normal 29 4 8" xfId="2062"/>
    <cellStyle name="Normal 29 4 8 2" xfId="7244"/>
    <cellStyle name="Normal 29 4 9" xfId="5565"/>
    <cellStyle name="Normal 29 5" xfId="335"/>
    <cellStyle name="Normal 29 5 2" xfId="454"/>
    <cellStyle name="Normal 29 5 2 2" xfId="731"/>
    <cellStyle name="Normal 29 5 2 2 2" xfId="1578"/>
    <cellStyle name="Normal 29 5 2 2 2 2" xfId="4976"/>
    <cellStyle name="Normal 29 5 2 2 2 2 2" xfId="10153"/>
    <cellStyle name="Normal 29 5 2 2 2 3" xfId="3278"/>
    <cellStyle name="Normal 29 5 2 2 2 3 2" xfId="8460"/>
    <cellStyle name="Normal 29 5 2 2 2 4" xfId="6769"/>
    <cellStyle name="Normal 29 5 2 2 3" xfId="4132"/>
    <cellStyle name="Normal 29 5 2 2 3 2" xfId="9309"/>
    <cellStyle name="Normal 29 5 2 2 4" xfId="2434"/>
    <cellStyle name="Normal 29 5 2 2 4 2" xfId="7616"/>
    <cellStyle name="Normal 29 5 2 2 5" xfId="5925"/>
    <cellStyle name="Normal 29 5 2 3" xfId="1340"/>
    <cellStyle name="Normal 29 5 2 3 2" xfId="4738"/>
    <cellStyle name="Normal 29 5 2 3 2 2" xfId="9915"/>
    <cellStyle name="Normal 29 5 2 3 3" xfId="3040"/>
    <cellStyle name="Normal 29 5 2 3 3 2" xfId="8222"/>
    <cellStyle name="Normal 29 5 2 3 4" xfId="6531"/>
    <cellStyle name="Normal 29 5 2 4" xfId="3906"/>
    <cellStyle name="Normal 29 5 2 4 2" xfId="9083"/>
    <cellStyle name="Normal 29 5 2 5" xfId="2196"/>
    <cellStyle name="Normal 29 5 2 5 2" xfId="7378"/>
    <cellStyle name="Normal 29 5 2 6" xfId="5699"/>
    <cellStyle name="Normal 29 5 3" xfId="856"/>
    <cellStyle name="Normal 29 5 3 2" xfId="1000"/>
    <cellStyle name="Normal 29 5 3 2 2" xfId="1844"/>
    <cellStyle name="Normal 29 5 3 2 2 2" xfId="5242"/>
    <cellStyle name="Normal 29 5 3 2 2 2 2" xfId="10419"/>
    <cellStyle name="Normal 29 5 3 2 2 3" xfId="3544"/>
    <cellStyle name="Normal 29 5 3 2 2 3 2" xfId="8726"/>
    <cellStyle name="Normal 29 5 3 2 2 4" xfId="7035"/>
    <cellStyle name="Normal 29 5 3 2 3" xfId="4398"/>
    <cellStyle name="Normal 29 5 3 2 3 2" xfId="9575"/>
    <cellStyle name="Normal 29 5 3 2 4" xfId="2700"/>
    <cellStyle name="Normal 29 5 3 2 4 2" xfId="7882"/>
    <cellStyle name="Normal 29 5 3 2 5" xfId="6191"/>
    <cellStyle name="Normal 29 5 3 3" xfId="1703"/>
    <cellStyle name="Normal 29 5 3 3 2" xfId="5101"/>
    <cellStyle name="Normal 29 5 3 3 2 2" xfId="10278"/>
    <cellStyle name="Normal 29 5 3 3 3" xfId="3403"/>
    <cellStyle name="Normal 29 5 3 3 3 2" xfId="8585"/>
    <cellStyle name="Normal 29 5 3 3 4" xfId="6894"/>
    <cellStyle name="Normal 29 5 3 4" xfId="4257"/>
    <cellStyle name="Normal 29 5 3 4 2" xfId="9434"/>
    <cellStyle name="Normal 29 5 3 5" xfId="2559"/>
    <cellStyle name="Normal 29 5 3 5 2" xfId="7741"/>
    <cellStyle name="Normal 29 5 3 6" xfId="6050"/>
    <cellStyle name="Normal 29 5 4" xfId="609"/>
    <cellStyle name="Normal 29 5 4 2" xfId="1464"/>
    <cellStyle name="Normal 29 5 4 2 2" xfId="4862"/>
    <cellStyle name="Normal 29 5 4 2 2 2" xfId="10039"/>
    <cellStyle name="Normal 29 5 4 2 3" xfId="3164"/>
    <cellStyle name="Normal 29 5 4 2 3 2" xfId="8346"/>
    <cellStyle name="Normal 29 5 4 2 4" xfId="6655"/>
    <cellStyle name="Normal 29 5 4 3" xfId="4018"/>
    <cellStyle name="Normal 29 5 4 3 2" xfId="9195"/>
    <cellStyle name="Normal 29 5 4 4" xfId="2320"/>
    <cellStyle name="Normal 29 5 4 4 2" xfId="7502"/>
    <cellStyle name="Normal 29 5 4 5" xfId="5811"/>
    <cellStyle name="Normal 29 5 5" xfId="1114"/>
    <cellStyle name="Normal 29 5 5 2" xfId="1958"/>
    <cellStyle name="Normal 29 5 5 2 2" xfId="5356"/>
    <cellStyle name="Normal 29 5 5 2 2 2" xfId="10533"/>
    <cellStyle name="Normal 29 5 5 2 3" xfId="3658"/>
    <cellStyle name="Normal 29 5 5 2 3 2" xfId="8840"/>
    <cellStyle name="Normal 29 5 5 2 4" xfId="7149"/>
    <cellStyle name="Normal 29 5 5 3" xfId="4512"/>
    <cellStyle name="Normal 29 5 5 3 2" xfId="9689"/>
    <cellStyle name="Normal 29 5 5 4" xfId="2814"/>
    <cellStyle name="Normal 29 5 5 4 2" xfId="7996"/>
    <cellStyle name="Normal 29 5 5 5" xfId="6305"/>
    <cellStyle name="Normal 29 5 6" xfId="1228"/>
    <cellStyle name="Normal 29 5 6 2" xfId="4626"/>
    <cellStyle name="Normal 29 5 6 2 2" xfId="9803"/>
    <cellStyle name="Normal 29 5 6 3" xfId="2928"/>
    <cellStyle name="Normal 29 5 6 3 2" xfId="8110"/>
    <cellStyle name="Normal 29 5 6 4" xfId="6419"/>
    <cellStyle name="Normal 29 5 7" xfId="3794"/>
    <cellStyle name="Normal 29 5 7 2" xfId="8971"/>
    <cellStyle name="Normal 29 5 8" xfId="2084"/>
    <cellStyle name="Normal 29 5 8 2" xfId="7266"/>
    <cellStyle name="Normal 29 5 9" xfId="5587"/>
    <cellStyle name="Normal 29 6" xfId="357"/>
    <cellStyle name="Normal 29 6 2" xfId="476"/>
    <cellStyle name="Normal 29 6 2 2" xfId="753"/>
    <cellStyle name="Normal 29 6 2 2 2" xfId="1600"/>
    <cellStyle name="Normal 29 6 2 2 2 2" xfId="4998"/>
    <cellStyle name="Normal 29 6 2 2 2 2 2" xfId="10175"/>
    <cellStyle name="Normal 29 6 2 2 2 3" xfId="3300"/>
    <cellStyle name="Normal 29 6 2 2 2 3 2" xfId="8482"/>
    <cellStyle name="Normal 29 6 2 2 2 4" xfId="6791"/>
    <cellStyle name="Normal 29 6 2 2 3" xfId="4154"/>
    <cellStyle name="Normal 29 6 2 2 3 2" xfId="9331"/>
    <cellStyle name="Normal 29 6 2 2 4" xfId="2456"/>
    <cellStyle name="Normal 29 6 2 2 4 2" xfId="7638"/>
    <cellStyle name="Normal 29 6 2 2 5" xfId="5947"/>
    <cellStyle name="Normal 29 6 2 3" xfId="1362"/>
    <cellStyle name="Normal 29 6 2 3 2" xfId="4760"/>
    <cellStyle name="Normal 29 6 2 3 2 2" xfId="9937"/>
    <cellStyle name="Normal 29 6 2 3 3" xfId="3062"/>
    <cellStyle name="Normal 29 6 2 3 3 2" xfId="8244"/>
    <cellStyle name="Normal 29 6 2 3 4" xfId="6553"/>
    <cellStyle name="Normal 29 6 2 4" xfId="3928"/>
    <cellStyle name="Normal 29 6 2 4 2" xfId="9105"/>
    <cellStyle name="Normal 29 6 2 5" xfId="2218"/>
    <cellStyle name="Normal 29 6 2 5 2" xfId="7400"/>
    <cellStyle name="Normal 29 6 2 6" xfId="5721"/>
    <cellStyle name="Normal 29 6 3" xfId="878"/>
    <cellStyle name="Normal 29 6 3 2" xfId="1022"/>
    <cellStyle name="Normal 29 6 3 2 2" xfId="1866"/>
    <cellStyle name="Normal 29 6 3 2 2 2" xfId="5264"/>
    <cellStyle name="Normal 29 6 3 2 2 2 2" xfId="10441"/>
    <cellStyle name="Normal 29 6 3 2 2 3" xfId="3566"/>
    <cellStyle name="Normal 29 6 3 2 2 3 2" xfId="8748"/>
    <cellStyle name="Normal 29 6 3 2 2 4" xfId="7057"/>
    <cellStyle name="Normal 29 6 3 2 3" xfId="4420"/>
    <cellStyle name="Normal 29 6 3 2 3 2" xfId="9597"/>
    <cellStyle name="Normal 29 6 3 2 4" xfId="2722"/>
    <cellStyle name="Normal 29 6 3 2 4 2" xfId="7904"/>
    <cellStyle name="Normal 29 6 3 2 5" xfId="6213"/>
    <cellStyle name="Normal 29 6 3 3" xfId="1725"/>
    <cellStyle name="Normal 29 6 3 3 2" xfId="5123"/>
    <cellStyle name="Normal 29 6 3 3 2 2" xfId="10300"/>
    <cellStyle name="Normal 29 6 3 3 3" xfId="3425"/>
    <cellStyle name="Normal 29 6 3 3 3 2" xfId="8607"/>
    <cellStyle name="Normal 29 6 3 3 4" xfId="6916"/>
    <cellStyle name="Normal 29 6 3 4" xfId="4279"/>
    <cellStyle name="Normal 29 6 3 4 2" xfId="9456"/>
    <cellStyle name="Normal 29 6 3 5" xfId="2581"/>
    <cellStyle name="Normal 29 6 3 5 2" xfId="7763"/>
    <cellStyle name="Normal 29 6 3 6" xfId="6072"/>
    <cellStyle name="Normal 29 6 4" xfId="631"/>
    <cellStyle name="Normal 29 6 4 2" xfId="1486"/>
    <cellStyle name="Normal 29 6 4 2 2" xfId="4884"/>
    <cellStyle name="Normal 29 6 4 2 2 2" xfId="10061"/>
    <cellStyle name="Normal 29 6 4 2 3" xfId="3186"/>
    <cellStyle name="Normal 29 6 4 2 3 2" xfId="8368"/>
    <cellStyle name="Normal 29 6 4 2 4" xfId="6677"/>
    <cellStyle name="Normal 29 6 4 3" xfId="4040"/>
    <cellStyle name="Normal 29 6 4 3 2" xfId="9217"/>
    <cellStyle name="Normal 29 6 4 4" xfId="2342"/>
    <cellStyle name="Normal 29 6 4 4 2" xfId="7524"/>
    <cellStyle name="Normal 29 6 4 5" xfId="5833"/>
    <cellStyle name="Normal 29 6 5" xfId="1136"/>
    <cellStyle name="Normal 29 6 5 2" xfId="1980"/>
    <cellStyle name="Normal 29 6 5 2 2" xfId="5378"/>
    <cellStyle name="Normal 29 6 5 2 2 2" xfId="10555"/>
    <cellStyle name="Normal 29 6 5 2 3" xfId="3680"/>
    <cellStyle name="Normal 29 6 5 2 3 2" xfId="8862"/>
    <cellStyle name="Normal 29 6 5 2 4" xfId="7171"/>
    <cellStyle name="Normal 29 6 5 3" xfId="4534"/>
    <cellStyle name="Normal 29 6 5 3 2" xfId="9711"/>
    <cellStyle name="Normal 29 6 5 4" xfId="2836"/>
    <cellStyle name="Normal 29 6 5 4 2" xfId="8018"/>
    <cellStyle name="Normal 29 6 5 5" xfId="6327"/>
    <cellStyle name="Normal 29 6 6" xfId="1250"/>
    <cellStyle name="Normal 29 6 6 2" xfId="4648"/>
    <cellStyle name="Normal 29 6 6 2 2" xfId="9825"/>
    <cellStyle name="Normal 29 6 6 3" xfId="2950"/>
    <cellStyle name="Normal 29 6 6 3 2" xfId="8132"/>
    <cellStyle name="Normal 29 6 6 4" xfId="6441"/>
    <cellStyle name="Normal 29 6 7" xfId="3816"/>
    <cellStyle name="Normal 29 6 7 2" xfId="8993"/>
    <cellStyle name="Normal 29 6 8" xfId="2106"/>
    <cellStyle name="Normal 29 6 8 2" xfId="7288"/>
    <cellStyle name="Normal 29 6 9" xfId="5609"/>
    <cellStyle name="Normal 29 7" xfId="385"/>
    <cellStyle name="Normal 29 7 2" xfId="498"/>
    <cellStyle name="Normal 29 7 2 2" xfId="775"/>
    <cellStyle name="Normal 29 7 2 2 2" xfId="1622"/>
    <cellStyle name="Normal 29 7 2 2 2 2" xfId="5020"/>
    <cellStyle name="Normal 29 7 2 2 2 2 2" xfId="10197"/>
    <cellStyle name="Normal 29 7 2 2 2 3" xfId="3322"/>
    <cellStyle name="Normal 29 7 2 2 2 3 2" xfId="8504"/>
    <cellStyle name="Normal 29 7 2 2 2 4" xfId="6813"/>
    <cellStyle name="Normal 29 7 2 2 3" xfId="4176"/>
    <cellStyle name="Normal 29 7 2 2 3 2" xfId="9353"/>
    <cellStyle name="Normal 29 7 2 2 4" xfId="2478"/>
    <cellStyle name="Normal 29 7 2 2 4 2" xfId="7660"/>
    <cellStyle name="Normal 29 7 2 2 5" xfId="5969"/>
    <cellStyle name="Normal 29 7 2 3" xfId="1384"/>
    <cellStyle name="Normal 29 7 2 3 2" xfId="4782"/>
    <cellStyle name="Normal 29 7 2 3 2 2" xfId="9959"/>
    <cellStyle name="Normal 29 7 2 3 3" xfId="3084"/>
    <cellStyle name="Normal 29 7 2 3 3 2" xfId="8266"/>
    <cellStyle name="Normal 29 7 2 3 4" xfId="6575"/>
    <cellStyle name="Normal 29 7 2 4" xfId="3950"/>
    <cellStyle name="Normal 29 7 2 4 2" xfId="9127"/>
    <cellStyle name="Normal 29 7 2 5" xfId="2240"/>
    <cellStyle name="Normal 29 7 2 5 2" xfId="7422"/>
    <cellStyle name="Normal 29 7 2 6" xfId="5743"/>
    <cellStyle name="Normal 29 7 3" xfId="900"/>
    <cellStyle name="Normal 29 7 3 2" xfId="1044"/>
    <cellStyle name="Normal 29 7 3 2 2" xfId="1888"/>
    <cellStyle name="Normal 29 7 3 2 2 2" xfId="5286"/>
    <cellStyle name="Normal 29 7 3 2 2 2 2" xfId="10463"/>
    <cellStyle name="Normal 29 7 3 2 2 3" xfId="3588"/>
    <cellStyle name="Normal 29 7 3 2 2 3 2" xfId="8770"/>
    <cellStyle name="Normal 29 7 3 2 2 4" xfId="7079"/>
    <cellStyle name="Normal 29 7 3 2 3" xfId="4442"/>
    <cellStyle name="Normal 29 7 3 2 3 2" xfId="9619"/>
    <cellStyle name="Normal 29 7 3 2 4" xfId="2744"/>
    <cellStyle name="Normal 29 7 3 2 4 2" xfId="7926"/>
    <cellStyle name="Normal 29 7 3 2 5" xfId="6235"/>
    <cellStyle name="Normal 29 7 3 3" xfId="1747"/>
    <cellStyle name="Normal 29 7 3 3 2" xfId="5145"/>
    <cellStyle name="Normal 29 7 3 3 2 2" xfId="10322"/>
    <cellStyle name="Normal 29 7 3 3 3" xfId="3447"/>
    <cellStyle name="Normal 29 7 3 3 3 2" xfId="8629"/>
    <cellStyle name="Normal 29 7 3 3 4" xfId="6938"/>
    <cellStyle name="Normal 29 7 3 4" xfId="4301"/>
    <cellStyle name="Normal 29 7 3 4 2" xfId="9478"/>
    <cellStyle name="Normal 29 7 3 5" xfId="2603"/>
    <cellStyle name="Normal 29 7 3 5 2" xfId="7785"/>
    <cellStyle name="Normal 29 7 3 6" xfId="6094"/>
    <cellStyle name="Normal 29 7 4" xfId="653"/>
    <cellStyle name="Normal 29 7 4 2" xfId="1508"/>
    <cellStyle name="Normal 29 7 4 2 2" xfId="4906"/>
    <cellStyle name="Normal 29 7 4 2 2 2" xfId="10083"/>
    <cellStyle name="Normal 29 7 4 2 3" xfId="3208"/>
    <cellStyle name="Normal 29 7 4 2 3 2" xfId="8390"/>
    <cellStyle name="Normal 29 7 4 2 4" xfId="6699"/>
    <cellStyle name="Normal 29 7 4 3" xfId="4062"/>
    <cellStyle name="Normal 29 7 4 3 2" xfId="9239"/>
    <cellStyle name="Normal 29 7 4 4" xfId="2364"/>
    <cellStyle name="Normal 29 7 4 4 2" xfId="7546"/>
    <cellStyle name="Normal 29 7 4 5" xfId="5855"/>
    <cellStyle name="Normal 29 7 5" xfId="1158"/>
    <cellStyle name="Normal 29 7 5 2" xfId="2002"/>
    <cellStyle name="Normal 29 7 5 2 2" xfId="5400"/>
    <cellStyle name="Normal 29 7 5 2 2 2" xfId="10577"/>
    <cellStyle name="Normal 29 7 5 2 3" xfId="3702"/>
    <cellStyle name="Normal 29 7 5 2 3 2" xfId="8884"/>
    <cellStyle name="Normal 29 7 5 2 4" xfId="7193"/>
    <cellStyle name="Normal 29 7 5 3" xfId="4556"/>
    <cellStyle name="Normal 29 7 5 3 2" xfId="9733"/>
    <cellStyle name="Normal 29 7 5 4" xfId="2858"/>
    <cellStyle name="Normal 29 7 5 4 2" xfId="8040"/>
    <cellStyle name="Normal 29 7 5 5" xfId="6349"/>
    <cellStyle name="Normal 29 7 6" xfId="1272"/>
    <cellStyle name="Normal 29 7 6 2" xfId="4670"/>
    <cellStyle name="Normal 29 7 6 2 2" xfId="9847"/>
    <cellStyle name="Normal 29 7 6 3" xfId="2972"/>
    <cellStyle name="Normal 29 7 6 3 2" xfId="8154"/>
    <cellStyle name="Normal 29 7 6 4" xfId="6463"/>
    <cellStyle name="Normal 29 7 7" xfId="3838"/>
    <cellStyle name="Normal 29 7 7 2" xfId="9015"/>
    <cellStyle name="Normal 29 7 8" xfId="2128"/>
    <cellStyle name="Normal 29 7 8 2" xfId="7310"/>
    <cellStyle name="Normal 29 7 9" xfId="5631"/>
    <cellStyle name="Normal 29 8" xfId="408"/>
    <cellStyle name="Normal 29 8 2" xfId="684"/>
    <cellStyle name="Normal 29 8 2 2" xfId="1532"/>
    <cellStyle name="Normal 29 8 2 2 2" xfId="4930"/>
    <cellStyle name="Normal 29 8 2 2 2 2" xfId="10107"/>
    <cellStyle name="Normal 29 8 2 2 3" xfId="3232"/>
    <cellStyle name="Normal 29 8 2 2 3 2" xfId="8414"/>
    <cellStyle name="Normal 29 8 2 2 4" xfId="6723"/>
    <cellStyle name="Normal 29 8 2 3" xfId="4086"/>
    <cellStyle name="Normal 29 8 2 3 2" xfId="9263"/>
    <cellStyle name="Normal 29 8 2 4" xfId="2388"/>
    <cellStyle name="Normal 29 8 2 4 2" xfId="7570"/>
    <cellStyle name="Normal 29 8 2 5" xfId="5879"/>
    <cellStyle name="Normal 29 8 3" xfId="1294"/>
    <cellStyle name="Normal 29 8 3 2" xfId="4692"/>
    <cellStyle name="Normal 29 8 3 2 2" xfId="9869"/>
    <cellStyle name="Normal 29 8 3 3" xfId="2994"/>
    <cellStyle name="Normal 29 8 3 3 2" xfId="8176"/>
    <cellStyle name="Normal 29 8 3 4" xfId="6485"/>
    <cellStyle name="Normal 29 8 4" xfId="3860"/>
    <cellStyle name="Normal 29 8 4 2" xfId="9037"/>
    <cellStyle name="Normal 29 8 5" xfId="2150"/>
    <cellStyle name="Normal 29 8 5 2" xfId="7332"/>
    <cellStyle name="Normal 29 8 6" xfId="5653"/>
    <cellStyle name="Normal 29 9" xfId="810"/>
    <cellStyle name="Normal 29 9 2" xfId="954"/>
    <cellStyle name="Normal 29 9 2 2" xfId="1798"/>
    <cellStyle name="Normal 29 9 2 2 2" xfId="5196"/>
    <cellStyle name="Normal 29 9 2 2 2 2" xfId="10373"/>
    <cellStyle name="Normal 29 9 2 2 3" xfId="3498"/>
    <cellStyle name="Normal 29 9 2 2 3 2" xfId="8680"/>
    <cellStyle name="Normal 29 9 2 2 4" xfId="6989"/>
    <cellStyle name="Normal 29 9 2 3" xfId="4352"/>
    <cellStyle name="Normal 29 9 2 3 2" xfId="9529"/>
    <cellStyle name="Normal 29 9 2 4" xfId="2654"/>
    <cellStyle name="Normal 29 9 2 4 2" xfId="7836"/>
    <cellStyle name="Normal 29 9 2 5" xfId="6145"/>
    <cellStyle name="Normal 29 9 3" xfId="1657"/>
    <cellStyle name="Normal 29 9 3 2" xfId="5055"/>
    <cellStyle name="Normal 29 9 3 2 2" xfId="10232"/>
    <cellStyle name="Normal 29 9 3 3" xfId="3357"/>
    <cellStyle name="Normal 29 9 3 3 2" xfId="8539"/>
    <cellStyle name="Normal 29 9 3 4" xfId="6848"/>
    <cellStyle name="Normal 29 9 4" xfId="4211"/>
    <cellStyle name="Normal 29 9 4 2" xfId="9388"/>
    <cellStyle name="Normal 29 9 5" xfId="2513"/>
    <cellStyle name="Normal 29 9 5 2" xfId="7695"/>
    <cellStyle name="Normal 29 9 6" xfId="6004"/>
    <cellStyle name="Normal 3" xfId="72"/>
    <cellStyle name="Normal 3 10" xfId="7213"/>
    <cellStyle name="Normal 3 11" xfId="10654"/>
    <cellStyle name="Normal 3 12" xfId="10753"/>
    <cellStyle name="Normal 3 13" xfId="10778"/>
    <cellStyle name="Normal 3 14" xfId="10700"/>
    <cellStyle name="Normal 3 15" xfId="10803"/>
    <cellStyle name="Normal 3 16" xfId="10678"/>
    <cellStyle name="Normal 3 2" xfId="150"/>
    <cellStyle name="Normal 3 2 2" xfId="225"/>
    <cellStyle name="Normal 3 2 2 2" xfId="5522"/>
    <cellStyle name="Normal 3 2 3" xfId="270"/>
    <cellStyle name="Normal 3 2 4" xfId="5430"/>
    <cellStyle name="Normal 3 3" xfId="128"/>
    <cellStyle name="Normal 3 3 2" xfId="304"/>
    <cellStyle name="Normal 3 4" xfId="216"/>
    <cellStyle name="Normal 3 4 2" xfId="917"/>
    <cellStyle name="Normal 3 4 2 2" xfId="1061"/>
    <cellStyle name="Normal 3 4 2 2 2" xfId="1905"/>
    <cellStyle name="Normal 3 4 2 2 2 2" xfId="5303"/>
    <cellStyle name="Normal 3 4 2 2 2 2 2" xfId="10480"/>
    <cellStyle name="Normal 3 4 2 2 2 3" xfId="3605"/>
    <cellStyle name="Normal 3 4 2 2 2 3 2" xfId="8787"/>
    <cellStyle name="Normal 3 4 2 2 2 4" xfId="7096"/>
    <cellStyle name="Normal 3 4 2 2 3" xfId="4459"/>
    <cellStyle name="Normal 3 4 2 2 3 2" xfId="9636"/>
    <cellStyle name="Normal 3 4 2 2 4" xfId="2761"/>
    <cellStyle name="Normal 3 4 2 2 4 2" xfId="7943"/>
    <cellStyle name="Normal 3 4 2 2 5" xfId="6252"/>
    <cellStyle name="Normal 3 4 2 3" xfId="1764"/>
    <cellStyle name="Normal 3 4 2 3 2" xfId="5162"/>
    <cellStyle name="Normal 3 4 2 3 2 2" xfId="10339"/>
    <cellStyle name="Normal 3 4 2 3 3" xfId="3464"/>
    <cellStyle name="Normal 3 4 2 3 3 2" xfId="8646"/>
    <cellStyle name="Normal 3 4 2 3 4" xfId="6955"/>
    <cellStyle name="Normal 3 4 2 4" xfId="4318"/>
    <cellStyle name="Normal 3 4 2 4 2" xfId="9495"/>
    <cellStyle name="Normal 3 4 2 5" xfId="2620"/>
    <cellStyle name="Normal 3 4 2 5 2" xfId="7802"/>
    <cellStyle name="Normal 3 4 2 6" xfId="6111"/>
    <cellStyle name="Normal 3 4 3" xfId="934"/>
    <cellStyle name="Normal 3 4 3 2" xfId="1778"/>
    <cellStyle name="Normal 3 4 3 2 2" xfId="5176"/>
    <cellStyle name="Normal 3 4 3 2 2 2" xfId="10353"/>
    <cellStyle name="Normal 3 4 3 2 3" xfId="3478"/>
    <cellStyle name="Normal 3 4 3 2 3 2" xfId="8660"/>
    <cellStyle name="Normal 3 4 3 2 4" xfId="6969"/>
    <cellStyle name="Normal 3 4 3 3" xfId="4332"/>
    <cellStyle name="Normal 3 4 3 3 2" xfId="9509"/>
    <cellStyle name="Normal 3 4 3 4" xfId="2634"/>
    <cellStyle name="Normal 3 4 3 4 2" xfId="7816"/>
    <cellStyle name="Normal 3 4 3 5" xfId="6125"/>
    <cellStyle name="Normal 3 4 4" xfId="1525"/>
    <cellStyle name="Normal 3 4 4 2" xfId="4923"/>
    <cellStyle name="Normal 3 4 4 2 2" xfId="10100"/>
    <cellStyle name="Normal 3 4 4 3" xfId="3225"/>
    <cellStyle name="Normal 3 4 4 3 2" xfId="8407"/>
    <cellStyle name="Normal 3 4 4 4" xfId="6716"/>
    <cellStyle name="Normal 3 4 5" xfId="4079"/>
    <cellStyle name="Normal 3 4 5 2" xfId="9256"/>
    <cellStyle name="Normal 3 4 6" xfId="2381"/>
    <cellStyle name="Normal 3 4 6 2" xfId="7563"/>
    <cellStyle name="Normal 3 4 7" xfId="672"/>
    <cellStyle name="Normal 3 4 7 2" xfId="10650"/>
    <cellStyle name="Normal 3 4 8" xfId="5513"/>
    <cellStyle name="Normal 3 4 9" xfId="5429"/>
    <cellStyle name="Normal 3 5" xfId="678"/>
    <cellStyle name="Normal 3 6" xfId="674"/>
    <cellStyle name="Normal 3 6 2" xfId="2027"/>
    <cellStyle name="Normal 3 7" xfId="2024"/>
    <cellStyle name="Normal 3 8" xfId="2021"/>
    <cellStyle name="Normal 3 8 2" xfId="2030"/>
    <cellStyle name="Normal 3 8 3" xfId="5528"/>
    <cellStyle name="Normal 3 9" xfId="10655"/>
    <cellStyle name="Normal 30" xfId="301"/>
    <cellStyle name="Normal 30 2" xfId="329"/>
    <cellStyle name="Normal 30 3" xfId="5491"/>
    <cellStyle name="Normal 31" xfId="303"/>
    <cellStyle name="Normal 31 2" xfId="425"/>
    <cellStyle name="Normal 31 2 2" xfId="702"/>
    <cellStyle name="Normal 31 2 2 2" xfId="1549"/>
    <cellStyle name="Normal 31 2 2 2 2" xfId="4947"/>
    <cellStyle name="Normal 31 2 2 2 2 2" xfId="10124"/>
    <cellStyle name="Normal 31 2 2 2 3" xfId="3249"/>
    <cellStyle name="Normal 31 2 2 2 3 2" xfId="8431"/>
    <cellStyle name="Normal 31 2 2 2 4" xfId="6740"/>
    <cellStyle name="Normal 31 2 2 3" xfId="4103"/>
    <cellStyle name="Normal 31 2 2 3 2" xfId="9280"/>
    <cellStyle name="Normal 31 2 2 4" xfId="2405"/>
    <cellStyle name="Normal 31 2 2 4 2" xfId="7587"/>
    <cellStyle name="Normal 31 2 2 5" xfId="5896"/>
    <cellStyle name="Normal 31 2 3" xfId="1311"/>
    <cellStyle name="Normal 31 2 3 2" xfId="4709"/>
    <cellStyle name="Normal 31 2 3 2 2" xfId="9886"/>
    <cellStyle name="Normal 31 2 3 3" xfId="3011"/>
    <cellStyle name="Normal 31 2 3 3 2" xfId="8193"/>
    <cellStyle name="Normal 31 2 3 4" xfId="6502"/>
    <cellStyle name="Normal 31 2 4" xfId="3877"/>
    <cellStyle name="Normal 31 2 4 2" xfId="9054"/>
    <cellStyle name="Normal 31 2 5" xfId="2167"/>
    <cellStyle name="Normal 31 2 5 2" xfId="7349"/>
    <cellStyle name="Normal 31 2 6" xfId="5670"/>
    <cellStyle name="Normal 31 3" xfId="827"/>
    <cellStyle name="Normal 31 3 2" xfId="971"/>
    <cellStyle name="Normal 31 3 2 2" xfId="1815"/>
    <cellStyle name="Normal 31 3 2 2 2" xfId="5213"/>
    <cellStyle name="Normal 31 3 2 2 2 2" xfId="10390"/>
    <cellStyle name="Normal 31 3 2 2 3" xfId="3515"/>
    <cellStyle name="Normal 31 3 2 2 3 2" xfId="8697"/>
    <cellStyle name="Normal 31 3 2 2 4" xfId="7006"/>
    <cellStyle name="Normal 31 3 2 3" xfId="4369"/>
    <cellStyle name="Normal 31 3 2 3 2" xfId="9546"/>
    <cellStyle name="Normal 31 3 2 4" xfId="2671"/>
    <cellStyle name="Normal 31 3 2 4 2" xfId="7853"/>
    <cellStyle name="Normal 31 3 2 5" xfId="6162"/>
    <cellStyle name="Normal 31 3 3" xfId="1674"/>
    <cellStyle name="Normal 31 3 3 2" xfId="5072"/>
    <cellStyle name="Normal 31 3 3 2 2" xfId="10249"/>
    <cellStyle name="Normal 31 3 3 3" xfId="3374"/>
    <cellStyle name="Normal 31 3 3 3 2" xfId="8556"/>
    <cellStyle name="Normal 31 3 3 4" xfId="6865"/>
    <cellStyle name="Normal 31 3 4" xfId="4228"/>
    <cellStyle name="Normal 31 3 4 2" xfId="9405"/>
    <cellStyle name="Normal 31 3 5" xfId="2530"/>
    <cellStyle name="Normal 31 3 5 2" xfId="7712"/>
    <cellStyle name="Normal 31 3 6" xfId="6021"/>
    <cellStyle name="Normal 31 4" xfId="580"/>
    <cellStyle name="Normal 31 4 2" xfId="1435"/>
    <cellStyle name="Normal 31 4 2 2" xfId="4833"/>
    <cellStyle name="Normal 31 4 2 2 2" xfId="10010"/>
    <cellStyle name="Normal 31 4 2 3" xfId="3135"/>
    <cellStyle name="Normal 31 4 2 3 2" xfId="8317"/>
    <cellStyle name="Normal 31 4 2 4" xfId="6626"/>
    <cellStyle name="Normal 31 4 3" xfId="3989"/>
    <cellStyle name="Normal 31 4 3 2" xfId="9166"/>
    <cellStyle name="Normal 31 4 4" xfId="2291"/>
    <cellStyle name="Normal 31 4 4 2" xfId="7473"/>
    <cellStyle name="Normal 31 4 5" xfId="5782"/>
    <cellStyle name="Normal 31 5" xfId="1085"/>
    <cellStyle name="Normal 31 5 2" xfId="1929"/>
    <cellStyle name="Normal 31 5 2 2" xfId="5327"/>
    <cellStyle name="Normal 31 5 2 2 2" xfId="10504"/>
    <cellStyle name="Normal 31 5 2 3" xfId="3629"/>
    <cellStyle name="Normal 31 5 2 3 2" xfId="8811"/>
    <cellStyle name="Normal 31 5 2 4" xfId="7120"/>
    <cellStyle name="Normal 31 5 3" xfId="4483"/>
    <cellStyle name="Normal 31 5 3 2" xfId="9660"/>
    <cellStyle name="Normal 31 5 4" xfId="2785"/>
    <cellStyle name="Normal 31 5 4 2" xfId="7967"/>
    <cellStyle name="Normal 31 5 5" xfId="6276"/>
    <cellStyle name="Normal 31 6" xfId="1199"/>
    <cellStyle name="Normal 31 6 2" xfId="4597"/>
    <cellStyle name="Normal 31 6 2 2" xfId="9774"/>
    <cellStyle name="Normal 31 6 3" xfId="2899"/>
    <cellStyle name="Normal 31 6 3 2" xfId="8081"/>
    <cellStyle name="Normal 31 6 4" xfId="6390"/>
    <cellStyle name="Normal 31 7" xfId="3765"/>
    <cellStyle name="Normal 31 7 2" xfId="8942"/>
    <cellStyle name="Normal 31 8" xfId="2055"/>
    <cellStyle name="Normal 31 8 2" xfId="7237"/>
    <cellStyle name="Normal 31 9" xfId="5558"/>
    <cellStyle name="Normal 32" xfId="305"/>
    <cellStyle name="Normal 32 2" xfId="426"/>
    <cellStyle name="Normal 32 2 2" xfId="703"/>
    <cellStyle name="Normal 32 2 2 2" xfId="1550"/>
    <cellStyle name="Normal 32 2 2 2 2" xfId="4948"/>
    <cellStyle name="Normal 32 2 2 2 2 2" xfId="10125"/>
    <cellStyle name="Normal 32 2 2 2 3" xfId="3250"/>
    <cellStyle name="Normal 32 2 2 2 3 2" xfId="8432"/>
    <cellStyle name="Normal 32 2 2 2 4" xfId="6741"/>
    <cellStyle name="Normal 32 2 2 3" xfId="4104"/>
    <cellStyle name="Normal 32 2 2 3 2" xfId="9281"/>
    <cellStyle name="Normal 32 2 2 4" xfId="2406"/>
    <cellStyle name="Normal 32 2 2 4 2" xfId="7588"/>
    <cellStyle name="Normal 32 2 2 5" xfId="5897"/>
    <cellStyle name="Normal 32 2 3" xfId="1312"/>
    <cellStyle name="Normal 32 2 3 2" xfId="4710"/>
    <cellStyle name="Normal 32 2 3 2 2" xfId="9887"/>
    <cellStyle name="Normal 32 2 3 3" xfId="3012"/>
    <cellStyle name="Normal 32 2 3 3 2" xfId="8194"/>
    <cellStyle name="Normal 32 2 3 4" xfId="6503"/>
    <cellStyle name="Normal 32 2 4" xfId="3878"/>
    <cellStyle name="Normal 32 2 4 2" xfId="9055"/>
    <cellStyle name="Normal 32 2 5" xfId="2168"/>
    <cellStyle name="Normal 32 2 5 2" xfId="7350"/>
    <cellStyle name="Normal 32 2 6" xfId="5671"/>
    <cellStyle name="Normal 32 3" xfId="828"/>
    <cellStyle name="Normal 32 3 2" xfId="972"/>
    <cellStyle name="Normal 32 3 2 2" xfId="1816"/>
    <cellStyle name="Normal 32 3 2 2 2" xfId="5214"/>
    <cellStyle name="Normal 32 3 2 2 2 2" xfId="10391"/>
    <cellStyle name="Normal 32 3 2 2 3" xfId="3516"/>
    <cellStyle name="Normal 32 3 2 2 3 2" xfId="8698"/>
    <cellStyle name="Normal 32 3 2 2 4" xfId="7007"/>
    <cellStyle name="Normal 32 3 2 3" xfId="4370"/>
    <cellStyle name="Normal 32 3 2 3 2" xfId="9547"/>
    <cellStyle name="Normal 32 3 2 4" xfId="2672"/>
    <cellStyle name="Normal 32 3 2 4 2" xfId="7854"/>
    <cellStyle name="Normal 32 3 2 5" xfId="6163"/>
    <cellStyle name="Normal 32 3 3" xfId="1675"/>
    <cellStyle name="Normal 32 3 3 2" xfId="5073"/>
    <cellStyle name="Normal 32 3 3 2 2" xfId="10250"/>
    <cellStyle name="Normal 32 3 3 3" xfId="3375"/>
    <cellStyle name="Normal 32 3 3 3 2" xfId="8557"/>
    <cellStyle name="Normal 32 3 3 4" xfId="6866"/>
    <cellStyle name="Normal 32 3 4" xfId="4229"/>
    <cellStyle name="Normal 32 3 4 2" xfId="9406"/>
    <cellStyle name="Normal 32 3 5" xfId="2531"/>
    <cellStyle name="Normal 32 3 5 2" xfId="7713"/>
    <cellStyle name="Normal 32 3 6" xfId="6022"/>
    <cellStyle name="Normal 32 4" xfId="581"/>
    <cellStyle name="Normal 32 4 2" xfId="1436"/>
    <cellStyle name="Normal 32 4 2 2" xfId="4834"/>
    <cellStyle name="Normal 32 4 2 2 2" xfId="10011"/>
    <cellStyle name="Normal 32 4 2 3" xfId="3136"/>
    <cellStyle name="Normal 32 4 2 3 2" xfId="8318"/>
    <cellStyle name="Normal 32 4 2 4" xfId="6627"/>
    <cellStyle name="Normal 32 4 3" xfId="3990"/>
    <cellStyle name="Normal 32 4 3 2" xfId="9167"/>
    <cellStyle name="Normal 32 4 4" xfId="2292"/>
    <cellStyle name="Normal 32 4 4 2" xfId="7474"/>
    <cellStyle name="Normal 32 4 5" xfId="5783"/>
    <cellStyle name="Normal 32 5" xfId="1086"/>
    <cellStyle name="Normal 32 5 2" xfId="1930"/>
    <cellStyle name="Normal 32 5 2 2" xfId="5328"/>
    <cellStyle name="Normal 32 5 2 2 2" xfId="10505"/>
    <cellStyle name="Normal 32 5 2 3" xfId="3630"/>
    <cellStyle name="Normal 32 5 2 3 2" xfId="8812"/>
    <cellStyle name="Normal 32 5 2 4" xfId="7121"/>
    <cellStyle name="Normal 32 5 3" xfId="4484"/>
    <cellStyle name="Normal 32 5 3 2" xfId="9661"/>
    <cellStyle name="Normal 32 5 4" xfId="2786"/>
    <cellStyle name="Normal 32 5 4 2" xfId="7968"/>
    <cellStyle name="Normal 32 5 5" xfId="6277"/>
    <cellStyle name="Normal 32 6" xfId="1200"/>
    <cellStyle name="Normal 32 6 2" xfId="4598"/>
    <cellStyle name="Normal 32 6 2 2" xfId="9775"/>
    <cellStyle name="Normal 32 6 3" xfId="2900"/>
    <cellStyle name="Normal 32 6 3 2" xfId="8082"/>
    <cellStyle name="Normal 32 6 4" xfId="6391"/>
    <cellStyle name="Normal 32 7" xfId="3766"/>
    <cellStyle name="Normal 32 7 2" xfId="8943"/>
    <cellStyle name="Normal 32 8" xfId="2056"/>
    <cellStyle name="Normal 32 8 2" xfId="7238"/>
    <cellStyle name="Normal 32 9" xfId="5559"/>
    <cellStyle name="Normal 33" xfId="671"/>
    <cellStyle name="Normal 33 2" xfId="2028"/>
    <cellStyle name="Normal 33 3" xfId="10807"/>
    <cellStyle name="Normal 34" xfId="675"/>
    <cellStyle name="Normal 34 2" xfId="2026"/>
    <cellStyle name="Normal 34 3" xfId="5531"/>
    <cellStyle name="Normal 35" xfId="792"/>
    <cellStyle name="Normal 35 2" xfId="936"/>
    <cellStyle name="Normal 35 2 2" xfId="1780"/>
    <cellStyle name="Normal 35 2 2 2" xfId="5178"/>
    <cellStyle name="Normal 35 2 2 2 2" xfId="10355"/>
    <cellStyle name="Normal 35 2 2 3" xfId="3480"/>
    <cellStyle name="Normal 35 2 2 3 2" xfId="8662"/>
    <cellStyle name="Normal 35 2 2 4" xfId="6971"/>
    <cellStyle name="Normal 35 2 3" xfId="4334"/>
    <cellStyle name="Normal 35 2 3 2" xfId="9511"/>
    <cellStyle name="Normal 35 2 4" xfId="2636"/>
    <cellStyle name="Normal 35 2 4 2" xfId="7818"/>
    <cellStyle name="Normal 35 2 5" xfId="6127"/>
    <cellStyle name="Normal 35 3" xfId="1639"/>
    <cellStyle name="Normal 35 3 2" xfId="5037"/>
    <cellStyle name="Normal 35 3 2 2" xfId="10214"/>
    <cellStyle name="Normal 35 3 3" xfId="3339"/>
    <cellStyle name="Normal 35 3 3 2" xfId="8521"/>
    <cellStyle name="Normal 35 3 4" xfId="6830"/>
    <cellStyle name="Normal 35 4" xfId="4193"/>
    <cellStyle name="Normal 35 4 2" xfId="9370"/>
    <cellStyle name="Normal 35 5" xfId="2495"/>
    <cellStyle name="Normal 35 5 2" xfId="7677"/>
    <cellStyle name="Normal 35 6" xfId="5986"/>
    <cellStyle name="Normal 36" xfId="1175"/>
    <cellStyle name="Normal 36 2" xfId="2019"/>
    <cellStyle name="Normal 36 2 2" xfId="5417"/>
    <cellStyle name="Normal 36 2 2 2" xfId="10594"/>
    <cellStyle name="Normal 36 2 3" xfId="3719"/>
    <cellStyle name="Normal 36 2 3 2" xfId="8901"/>
    <cellStyle name="Normal 36 2 4" xfId="7210"/>
    <cellStyle name="Normal 36 3" xfId="4573"/>
    <cellStyle name="Normal 36 3 2" xfId="9750"/>
    <cellStyle name="Normal 36 4" xfId="2875"/>
    <cellStyle name="Normal 36 4 2" xfId="8057"/>
    <cellStyle name="Normal 36 5" xfId="6366"/>
    <cellStyle name="Normal 37" xfId="1176"/>
    <cellStyle name="Normal 37 2" xfId="2031"/>
    <cellStyle name="Normal 37 3" xfId="2022"/>
    <cellStyle name="Normal 37 3 2" xfId="10651"/>
    <cellStyle name="Normal 37 3 3" xfId="7212"/>
    <cellStyle name="Normal 37 4" xfId="4574"/>
    <cellStyle name="Normal 37 4 2" xfId="9751"/>
    <cellStyle name="Normal 37 5" xfId="2876"/>
    <cellStyle name="Normal 37 5 2" xfId="8058"/>
    <cellStyle name="Normal 37 6" xfId="6367"/>
    <cellStyle name="Normal 38" xfId="2020"/>
    <cellStyle name="Normal 38 2" xfId="5418"/>
    <cellStyle name="Normal 38 2 2" xfId="10595"/>
    <cellStyle name="Normal 38 3" xfId="3720"/>
    <cellStyle name="Normal 38 3 2" xfId="8902"/>
    <cellStyle name="Normal 38 4" xfId="7211"/>
    <cellStyle name="Normal 39" xfId="3737"/>
    <cellStyle name="Normal 39 2" xfId="10653"/>
    <cellStyle name="Normal 39 3" xfId="8919"/>
    <cellStyle name="Normal 39 4" xfId="10771"/>
    <cellStyle name="Normal 4" xfId="66"/>
    <cellStyle name="Normal 4 10" xfId="10731"/>
    <cellStyle name="Normal 4 11" xfId="10755"/>
    <cellStyle name="Normal 4 12" xfId="10706"/>
    <cellStyle name="Normal 4 13" xfId="10717"/>
    <cellStyle name="Normal 4 14" xfId="10741"/>
    <cellStyle name="Normal 4 15" xfId="10791"/>
    <cellStyle name="Normal 4 16" xfId="10665"/>
    <cellStyle name="Normal 4 17" xfId="10773"/>
    <cellStyle name="Normal 4 18" xfId="10748"/>
    <cellStyle name="Normal 4 19" xfId="10727"/>
    <cellStyle name="Normal 4 2" xfId="153"/>
    <cellStyle name="Normal 4 2 2" xfId="5489"/>
    <cellStyle name="Normal 4 2 3" xfId="5873"/>
    <cellStyle name="Normal 4 2 4" xfId="10812"/>
    <cellStyle name="Normal 4 2 5" xfId="5434"/>
    <cellStyle name="Normal 4 2 6" xfId="5490"/>
    <cellStyle name="Normal 4 2 7" xfId="5428"/>
    <cellStyle name="Normal 4 20" xfId="10802"/>
    <cellStyle name="Normal 4 21" xfId="10677"/>
    <cellStyle name="Normal 4 22" xfId="10714"/>
    <cellStyle name="Normal 4 23" xfId="10739"/>
    <cellStyle name="Normal 4 24" xfId="10688"/>
    <cellStyle name="Normal 4 25" xfId="10769"/>
    <cellStyle name="Normal 4 26" xfId="10795"/>
    <cellStyle name="Normal 4 27" xfId="10695"/>
    <cellStyle name="Normal 4 28" xfId="10669"/>
    <cellStyle name="Normal 4 29" xfId="10662"/>
    <cellStyle name="Normal 4 3" xfId="129"/>
    <cellStyle name="Normal 4 30" xfId="10658"/>
    <cellStyle name="Normal 4 31" xfId="10709"/>
    <cellStyle name="Normal 4 32" xfId="10757"/>
    <cellStyle name="Normal 4 33" xfId="10705"/>
    <cellStyle name="Normal 4 34" xfId="10716"/>
    <cellStyle name="Normal 4 35" xfId="10764"/>
    <cellStyle name="Normal 4 36" xfId="10790"/>
    <cellStyle name="Normal 4 37" xfId="10664"/>
    <cellStyle name="Normal 4 38" xfId="10722"/>
    <cellStyle name="Normal 4 39" xfId="10797"/>
    <cellStyle name="Normal 4 4" xfId="214"/>
    <cellStyle name="Normal 4 4 2" xfId="3740"/>
    <cellStyle name="Normal 4 4 3" xfId="5511"/>
    <cellStyle name="Normal 4 4 4" xfId="5427"/>
    <cellStyle name="Normal 4 40" xfId="10776"/>
    <cellStyle name="Normal 4 41" xfId="10801"/>
    <cellStyle name="Normal 4 42" xfId="10676"/>
    <cellStyle name="Normal 4 43" xfId="10713"/>
    <cellStyle name="Normal 4 44" xfId="10738"/>
    <cellStyle name="Normal 4 45" xfId="10687"/>
    <cellStyle name="Normal 4 46" xfId="10768"/>
    <cellStyle name="Normal 4 47" xfId="10794"/>
    <cellStyle name="Normal 4 48" xfId="10668"/>
    <cellStyle name="Normal 4 49" xfId="10657"/>
    <cellStyle name="Normal 4 5" xfId="5485"/>
    <cellStyle name="Normal 4 5 2" xfId="10809"/>
    <cellStyle name="Normal 4 50" xfId="10708"/>
    <cellStyle name="Normal 4 51" xfId="10756"/>
    <cellStyle name="Normal 4 52" xfId="10733"/>
    <cellStyle name="Normal 4 53" xfId="10782"/>
    <cellStyle name="Normal 4 54" xfId="10682"/>
    <cellStyle name="Normal 4 55" xfId="10729"/>
    <cellStyle name="Normal 4 6" xfId="10770"/>
    <cellStyle name="Normal 4 7" xfId="10670"/>
    <cellStyle name="Normal 4 8" xfId="10710"/>
    <cellStyle name="Normal 4 9" xfId="10784"/>
    <cellStyle name="Normal 40" xfId="3722"/>
    <cellStyle name="Normal 40 2" xfId="8904"/>
    <cellStyle name="Normal 41" xfId="5420"/>
    <cellStyle name="Normal 42" xfId="10697"/>
    <cellStyle name="Normal 43" xfId="10725"/>
    <cellStyle name="Normal 44" xfId="10775"/>
    <cellStyle name="Normal 45" xfId="10750"/>
    <cellStyle name="Normal 47" xfId="10800"/>
    <cellStyle name="Normal 48" xfId="10701"/>
    <cellStyle name="Normal 49" xfId="10675"/>
    <cellStyle name="Normal 5" xfId="130"/>
    <cellStyle name="Normal 5 2" xfId="271"/>
    <cellStyle name="Normal 5 2 2" xfId="5544"/>
    <cellStyle name="Normal 5 2 3" xfId="5500"/>
    <cellStyle name="Normal 5 3" xfId="2032"/>
    <cellStyle name="Normal 5 3 2" xfId="5419"/>
    <cellStyle name="Normal 5 3 2 2" xfId="10596"/>
    <cellStyle name="Normal 5 3 3" xfId="3721"/>
    <cellStyle name="Normal 5 3 3 2" xfId="8903"/>
    <cellStyle name="Normal 5 3 4" xfId="7214"/>
    <cellStyle name="Normal 5 4" xfId="3741"/>
    <cellStyle name="Normal 5 5" xfId="3736"/>
    <cellStyle name="Normal 5 5 2" xfId="8918"/>
    <cellStyle name="Normal 5 6" xfId="236"/>
    <cellStyle name="Normal 50" xfId="10671"/>
    <cellStyle name="Normal 51" xfId="10712"/>
    <cellStyle name="Normal 52" xfId="10760"/>
    <cellStyle name="Normal 53" xfId="10737"/>
    <cellStyle name="Normal 54" xfId="10786"/>
    <cellStyle name="Normal 55" xfId="10686"/>
    <cellStyle name="Normal 56" xfId="10719"/>
    <cellStyle name="Normal 57" xfId="10767"/>
    <cellStyle name="Normal 58" xfId="131"/>
    <cellStyle name="Normal 58 2" xfId="10743"/>
    <cellStyle name="Normal 59" xfId="10793"/>
    <cellStyle name="Normal 6" xfId="132"/>
    <cellStyle name="Normal 6 2" xfId="272"/>
    <cellStyle name="Normal 6 3" xfId="3742"/>
    <cellStyle name="Normal 6 4" xfId="3735"/>
    <cellStyle name="Normal 6 4 2" xfId="10652"/>
    <cellStyle name="Normal 6 4 3" xfId="8917"/>
    <cellStyle name="Normal 6 5" xfId="237"/>
    <cellStyle name="Normal 6 6" xfId="5509"/>
    <cellStyle name="Normal 60" xfId="10693"/>
    <cellStyle name="Normal 61" xfId="10667"/>
    <cellStyle name="Normal 62" xfId="10660"/>
    <cellStyle name="Normal 63" xfId="10711"/>
    <cellStyle name="Normal 64" xfId="10759"/>
    <cellStyle name="Normal 65" xfId="10736"/>
    <cellStyle name="Normal 66" xfId="10785"/>
    <cellStyle name="Normal 67" xfId="10685"/>
    <cellStyle name="Normal 68" xfId="10732"/>
    <cellStyle name="Normal 69" xfId="10781"/>
    <cellStyle name="Normal 7" xfId="135"/>
    <cellStyle name="Normal 7 2" xfId="273"/>
    <cellStyle name="Normal 7 2 2" xfId="5545"/>
    <cellStyle name="Normal 7 2 3" xfId="5502"/>
    <cellStyle name="Normal 7 3" xfId="238"/>
    <cellStyle name="Normal 7 4" xfId="5507"/>
    <cellStyle name="Normal 79" xfId="10799"/>
    <cellStyle name="Normal 8" xfId="75"/>
    <cellStyle name="Normal 8 2" xfId="152"/>
    <cellStyle name="Normal 8 2 2" xfId="274"/>
    <cellStyle name="Normal 8 3" xfId="5488"/>
    <cellStyle name="Normal 80" xfId="10749"/>
    <cellStyle name="Normal 81" xfId="10774"/>
    <cellStyle name="Normal 82" xfId="10724"/>
    <cellStyle name="Normal 9" xfId="167"/>
    <cellStyle name="Normal 9 2" xfId="275"/>
    <cellStyle name="Normal_11-Estadísticas_SVA_30NOV08" xfId="42"/>
    <cellStyle name="Normal_Datos estadisticos Pagina Web 2006" xfId="43"/>
    <cellStyle name="Notas" xfId="44" builtinId="10" customBuiltin="1"/>
    <cellStyle name="Notas 2" xfId="61"/>
    <cellStyle name="Notas 2 2" xfId="918"/>
    <cellStyle name="Notas 2 2 2" xfId="1062"/>
    <cellStyle name="Notas 2 2 2 2" xfId="1906"/>
    <cellStyle name="Notas 2 2 2 2 2" xfId="5304"/>
    <cellStyle name="Notas 2 2 2 2 2 2" xfId="10481"/>
    <cellStyle name="Notas 2 2 2 2 3" xfId="3606"/>
    <cellStyle name="Notas 2 2 2 2 3 2" xfId="8788"/>
    <cellStyle name="Notas 2 2 2 2 4" xfId="7097"/>
    <cellStyle name="Notas 2 2 2 3" xfId="4460"/>
    <cellStyle name="Notas 2 2 2 3 2" xfId="9637"/>
    <cellStyle name="Notas 2 2 2 4" xfId="2762"/>
    <cellStyle name="Notas 2 2 2 4 2" xfId="7944"/>
    <cellStyle name="Notas 2 2 2 5" xfId="6253"/>
    <cellStyle name="Notas 2 2 3" xfId="1765"/>
    <cellStyle name="Notas 2 2 3 2" xfId="5163"/>
    <cellStyle name="Notas 2 2 3 2 2" xfId="10340"/>
    <cellStyle name="Notas 2 2 3 3" xfId="3465"/>
    <cellStyle name="Notas 2 2 3 3 2" xfId="8647"/>
    <cellStyle name="Notas 2 2 3 4" xfId="6956"/>
    <cellStyle name="Notas 2 2 4" xfId="4319"/>
    <cellStyle name="Notas 2 2 4 2" xfId="9496"/>
    <cellStyle name="Notas 2 2 5" xfId="2621"/>
    <cellStyle name="Notas 2 2 5 2" xfId="7803"/>
    <cellStyle name="Notas 2 2 6" xfId="6112"/>
    <cellStyle name="Notas 2 3" xfId="935"/>
    <cellStyle name="Notas 2 3 2" xfId="1779"/>
    <cellStyle name="Notas 2 3 2 2" xfId="5177"/>
    <cellStyle name="Notas 2 3 2 2 2" xfId="10354"/>
    <cellStyle name="Notas 2 3 2 3" xfId="3479"/>
    <cellStyle name="Notas 2 3 2 3 2" xfId="8661"/>
    <cellStyle name="Notas 2 3 2 4" xfId="6970"/>
    <cellStyle name="Notas 2 3 3" xfId="4333"/>
    <cellStyle name="Notas 2 3 3 2" xfId="9510"/>
    <cellStyle name="Notas 2 3 4" xfId="2635"/>
    <cellStyle name="Notas 2 3 4 2" xfId="7817"/>
    <cellStyle name="Notas 2 3 5" xfId="6126"/>
    <cellStyle name="Notas 2 4" xfId="1526"/>
    <cellStyle name="Notas 2 4 2" xfId="4924"/>
    <cellStyle name="Notas 2 4 2 2" xfId="10101"/>
    <cellStyle name="Notas 2 4 3" xfId="3226"/>
    <cellStyle name="Notas 2 4 3 2" xfId="8408"/>
    <cellStyle name="Notas 2 4 4" xfId="6717"/>
    <cellStyle name="Notas 2 5" xfId="4080"/>
    <cellStyle name="Notas 2 5 2" xfId="9257"/>
    <cellStyle name="Notas 2 6" xfId="2382"/>
    <cellStyle name="Notas 2 6 2" xfId="7564"/>
    <cellStyle name="Notas 2 7" xfId="673"/>
    <cellStyle name="Notas 2 7 2" xfId="5872"/>
    <cellStyle name="Notas 3" xfId="204"/>
    <cellStyle name="Notas 4" xfId="5471"/>
    <cellStyle name="Porcentaje" xfId="45" builtinId="5"/>
    <cellStyle name="Porcentaje 2" xfId="70"/>
    <cellStyle name="Porcentaje 2 2" xfId="149"/>
    <cellStyle name="Porcentaje 3" xfId="71"/>
    <cellStyle name="Porcentaje 3 10" xfId="558"/>
    <cellStyle name="Porcentaje 3 10 2" xfId="1415"/>
    <cellStyle name="Porcentaje 3 10 2 2" xfId="4813"/>
    <cellStyle name="Porcentaje 3 10 2 2 2" xfId="9990"/>
    <cellStyle name="Porcentaje 3 10 2 3" xfId="3115"/>
    <cellStyle name="Porcentaje 3 10 2 3 2" xfId="8297"/>
    <cellStyle name="Porcentaje 3 10 2 4" xfId="6606"/>
    <cellStyle name="Porcentaje 3 10 3" xfId="3969"/>
    <cellStyle name="Porcentaje 3 10 3 2" xfId="9146"/>
    <cellStyle name="Porcentaje 3 10 4" xfId="2271"/>
    <cellStyle name="Porcentaje 3 10 4 2" xfId="7453"/>
    <cellStyle name="Porcentaje 3 10 5" xfId="5762"/>
    <cellStyle name="Porcentaje 3 11" xfId="1065"/>
    <cellStyle name="Porcentaje 3 11 2" xfId="1909"/>
    <cellStyle name="Porcentaje 3 11 2 2" xfId="5307"/>
    <cellStyle name="Porcentaje 3 11 2 2 2" xfId="10484"/>
    <cellStyle name="Porcentaje 3 11 2 3" xfId="3609"/>
    <cellStyle name="Porcentaje 3 11 2 3 2" xfId="8791"/>
    <cellStyle name="Porcentaje 3 11 2 4" xfId="7100"/>
    <cellStyle name="Porcentaje 3 11 3" xfId="4463"/>
    <cellStyle name="Porcentaje 3 11 3 2" xfId="9640"/>
    <cellStyle name="Porcentaje 3 11 4" xfId="2765"/>
    <cellStyle name="Porcentaje 3 11 4 2" xfId="7947"/>
    <cellStyle name="Porcentaje 3 11 5" xfId="6256"/>
    <cellStyle name="Porcentaje 3 12" xfId="1179"/>
    <cellStyle name="Porcentaje 3 12 2" xfId="4577"/>
    <cellStyle name="Porcentaje 3 12 2 2" xfId="9754"/>
    <cellStyle name="Porcentaje 3 12 3" xfId="2879"/>
    <cellStyle name="Porcentaje 3 12 3 2" xfId="8061"/>
    <cellStyle name="Porcentaje 3 12 4" xfId="6370"/>
    <cellStyle name="Porcentaje 3 13" xfId="3744"/>
    <cellStyle name="Porcentaje 3 13 2" xfId="8922"/>
    <cellStyle name="Porcentaje 3 14" xfId="2035"/>
    <cellStyle name="Porcentaje 3 14 2" xfId="7217"/>
    <cellStyle name="Porcentaje 3 15" xfId="240"/>
    <cellStyle name="Porcentaje 3 15 2" xfId="5540"/>
    <cellStyle name="Porcentaje 3 2" xfId="279"/>
    <cellStyle name="Porcentaje 3 2 10" xfId="1071"/>
    <cellStyle name="Porcentaje 3 2 10 2" xfId="1915"/>
    <cellStyle name="Porcentaje 3 2 10 2 2" xfId="5313"/>
    <cellStyle name="Porcentaje 3 2 10 2 2 2" xfId="10490"/>
    <cellStyle name="Porcentaje 3 2 10 2 3" xfId="3615"/>
    <cellStyle name="Porcentaje 3 2 10 2 3 2" xfId="8797"/>
    <cellStyle name="Porcentaje 3 2 10 2 4" xfId="7106"/>
    <cellStyle name="Porcentaje 3 2 10 3" xfId="4469"/>
    <cellStyle name="Porcentaje 3 2 10 3 2" xfId="9646"/>
    <cellStyle name="Porcentaje 3 2 10 4" xfId="2771"/>
    <cellStyle name="Porcentaje 3 2 10 4 2" xfId="7953"/>
    <cellStyle name="Porcentaje 3 2 10 5" xfId="6262"/>
    <cellStyle name="Porcentaje 3 2 11" xfId="1185"/>
    <cellStyle name="Porcentaje 3 2 11 2" xfId="4583"/>
    <cellStyle name="Porcentaje 3 2 11 2 2" xfId="9760"/>
    <cellStyle name="Porcentaje 3 2 11 3" xfId="2885"/>
    <cellStyle name="Porcentaje 3 2 11 3 2" xfId="8067"/>
    <cellStyle name="Porcentaje 3 2 11 4" xfId="6376"/>
    <cellStyle name="Porcentaje 3 2 12" xfId="3750"/>
    <cellStyle name="Porcentaje 3 2 12 2" xfId="8928"/>
    <cellStyle name="Porcentaje 3 2 13" xfId="2041"/>
    <cellStyle name="Porcentaje 3 2 13 2" xfId="7223"/>
    <cellStyle name="Porcentaje 3 2 14" xfId="5546"/>
    <cellStyle name="Porcentaje 3 2 2" xfId="297"/>
    <cellStyle name="Porcentaje 3 2 2 10" xfId="1196"/>
    <cellStyle name="Porcentaje 3 2 2 10 2" xfId="4594"/>
    <cellStyle name="Porcentaje 3 2 2 10 2 2" xfId="9771"/>
    <cellStyle name="Porcentaje 3 2 2 10 3" xfId="2896"/>
    <cellStyle name="Porcentaje 3 2 2 10 3 2" xfId="8078"/>
    <cellStyle name="Porcentaje 3 2 2 10 4" xfId="6387"/>
    <cellStyle name="Porcentaje 3 2 2 11" xfId="3762"/>
    <cellStyle name="Porcentaje 3 2 2 11 2" xfId="8939"/>
    <cellStyle name="Porcentaje 3 2 2 12" xfId="2052"/>
    <cellStyle name="Porcentaje 3 2 2 12 2" xfId="7234"/>
    <cellStyle name="Porcentaje 3 2 2 13" xfId="5555"/>
    <cellStyle name="Porcentaje 3 2 2 2" xfId="326"/>
    <cellStyle name="Porcentaje 3 2 2 2 2" xfId="446"/>
    <cellStyle name="Porcentaje 3 2 2 2 2 2" xfId="723"/>
    <cellStyle name="Porcentaje 3 2 2 2 2 2 2" xfId="1570"/>
    <cellStyle name="Porcentaje 3 2 2 2 2 2 2 2" xfId="4968"/>
    <cellStyle name="Porcentaje 3 2 2 2 2 2 2 2 2" xfId="10145"/>
    <cellStyle name="Porcentaje 3 2 2 2 2 2 2 3" xfId="3270"/>
    <cellStyle name="Porcentaje 3 2 2 2 2 2 2 3 2" xfId="8452"/>
    <cellStyle name="Porcentaje 3 2 2 2 2 2 2 4" xfId="6761"/>
    <cellStyle name="Porcentaje 3 2 2 2 2 2 3" xfId="4124"/>
    <cellStyle name="Porcentaje 3 2 2 2 2 2 3 2" xfId="9301"/>
    <cellStyle name="Porcentaje 3 2 2 2 2 2 4" xfId="2426"/>
    <cellStyle name="Porcentaje 3 2 2 2 2 2 4 2" xfId="7608"/>
    <cellStyle name="Porcentaje 3 2 2 2 2 2 5" xfId="5917"/>
    <cellStyle name="Porcentaje 3 2 2 2 2 3" xfId="1332"/>
    <cellStyle name="Porcentaje 3 2 2 2 2 3 2" xfId="4730"/>
    <cellStyle name="Porcentaje 3 2 2 2 2 3 2 2" xfId="9907"/>
    <cellStyle name="Porcentaje 3 2 2 2 2 3 3" xfId="3032"/>
    <cellStyle name="Porcentaje 3 2 2 2 2 3 3 2" xfId="8214"/>
    <cellStyle name="Porcentaje 3 2 2 2 2 3 4" xfId="6523"/>
    <cellStyle name="Porcentaje 3 2 2 2 2 4" xfId="3898"/>
    <cellStyle name="Porcentaje 3 2 2 2 2 4 2" xfId="9075"/>
    <cellStyle name="Porcentaje 3 2 2 2 2 5" xfId="2188"/>
    <cellStyle name="Porcentaje 3 2 2 2 2 5 2" xfId="7370"/>
    <cellStyle name="Porcentaje 3 2 2 2 2 6" xfId="5691"/>
    <cellStyle name="Porcentaje 3 2 2 2 3" xfId="848"/>
    <cellStyle name="Porcentaje 3 2 2 2 3 2" xfId="992"/>
    <cellStyle name="Porcentaje 3 2 2 2 3 2 2" xfId="1836"/>
    <cellStyle name="Porcentaje 3 2 2 2 3 2 2 2" xfId="5234"/>
    <cellStyle name="Porcentaje 3 2 2 2 3 2 2 2 2" xfId="10411"/>
    <cellStyle name="Porcentaje 3 2 2 2 3 2 2 3" xfId="3536"/>
    <cellStyle name="Porcentaje 3 2 2 2 3 2 2 3 2" xfId="8718"/>
    <cellStyle name="Porcentaje 3 2 2 2 3 2 2 4" xfId="7027"/>
    <cellStyle name="Porcentaje 3 2 2 2 3 2 3" xfId="4390"/>
    <cellStyle name="Porcentaje 3 2 2 2 3 2 3 2" xfId="9567"/>
    <cellStyle name="Porcentaje 3 2 2 2 3 2 4" xfId="2692"/>
    <cellStyle name="Porcentaje 3 2 2 2 3 2 4 2" xfId="7874"/>
    <cellStyle name="Porcentaje 3 2 2 2 3 2 5" xfId="6183"/>
    <cellStyle name="Porcentaje 3 2 2 2 3 3" xfId="1695"/>
    <cellStyle name="Porcentaje 3 2 2 2 3 3 2" xfId="5093"/>
    <cellStyle name="Porcentaje 3 2 2 2 3 3 2 2" xfId="10270"/>
    <cellStyle name="Porcentaje 3 2 2 2 3 3 3" xfId="3395"/>
    <cellStyle name="Porcentaje 3 2 2 2 3 3 3 2" xfId="8577"/>
    <cellStyle name="Porcentaje 3 2 2 2 3 3 4" xfId="6886"/>
    <cellStyle name="Porcentaje 3 2 2 2 3 4" xfId="4249"/>
    <cellStyle name="Porcentaje 3 2 2 2 3 4 2" xfId="9426"/>
    <cellStyle name="Porcentaje 3 2 2 2 3 5" xfId="2551"/>
    <cellStyle name="Porcentaje 3 2 2 2 3 5 2" xfId="7733"/>
    <cellStyle name="Porcentaje 3 2 2 2 3 6" xfId="6042"/>
    <cellStyle name="Porcentaje 3 2 2 2 4" xfId="601"/>
    <cellStyle name="Porcentaje 3 2 2 2 4 2" xfId="1456"/>
    <cellStyle name="Porcentaje 3 2 2 2 4 2 2" xfId="4854"/>
    <cellStyle name="Porcentaje 3 2 2 2 4 2 2 2" xfId="10031"/>
    <cellStyle name="Porcentaje 3 2 2 2 4 2 3" xfId="3156"/>
    <cellStyle name="Porcentaje 3 2 2 2 4 2 3 2" xfId="8338"/>
    <cellStyle name="Porcentaje 3 2 2 2 4 2 4" xfId="6647"/>
    <cellStyle name="Porcentaje 3 2 2 2 4 3" xfId="4010"/>
    <cellStyle name="Porcentaje 3 2 2 2 4 3 2" xfId="9187"/>
    <cellStyle name="Porcentaje 3 2 2 2 4 4" xfId="2312"/>
    <cellStyle name="Porcentaje 3 2 2 2 4 4 2" xfId="7494"/>
    <cellStyle name="Porcentaje 3 2 2 2 4 5" xfId="5803"/>
    <cellStyle name="Porcentaje 3 2 2 2 5" xfId="1106"/>
    <cellStyle name="Porcentaje 3 2 2 2 5 2" xfId="1950"/>
    <cellStyle name="Porcentaje 3 2 2 2 5 2 2" xfId="5348"/>
    <cellStyle name="Porcentaje 3 2 2 2 5 2 2 2" xfId="10525"/>
    <cellStyle name="Porcentaje 3 2 2 2 5 2 3" xfId="3650"/>
    <cellStyle name="Porcentaje 3 2 2 2 5 2 3 2" xfId="8832"/>
    <cellStyle name="Porcentaje 3 2 2 2 5 2 4" xfId="7141"/>
    <cellStyle name="Porcentaje 3 2 2 2 5 3" xfId="4504"/>
    <cellStyle name="Porcentaje 3 2 2 2 5 3 2" xfId="9681"/>
    <cellStyle name="Porcentaje 3 2 2 2 5 4" xfId="2806"/>
    <cellStyle name="Porcentaje 3 2 2 2 5 4 2" xfId="7988"/>
    <cellStyle name="Porcentaje 3 2 2 2 5 5" xfId="6297"/>
    <cellStyle name="Porcentaje 3 2 2 2 6" xfId="1220"/>
    <cellStyle name="Porcentaje 3 2 2 2 6 2" xfId="4618"/>
    <cellStyle name="Porcentaje 3 2 2 2 6 2 2" xfId="9795"/>
    <cellStyle name="Porcentaje 3 2 2 2 6 3" xfId="2920"/>
    <cellStyle name="Porcentaje 3 2 2 2 6 3 2" xfId="8102"/>
    <cellStyle name="Porcentaje 3 2 2 2 6 4" xfId="6411"/>
    <cellStyle name="Porcentaje 3 2 2 2 7" xfId="3786"/>
    <cellStyle name="Porcentaje 3 2 2 2 7 2" xfId="8963"/>
    <cellStyle name="Porcentaje 3 2 2 2 8" xfId="2076"/>
    <cellStyle name="Porcentaje 3 2 2 2 8 2" xfId="7258"/>
    <cellStyle name="Porcentaje 3 2 2 2 9" xfId="5579"/>
    <cellStyle name="Porcentaje 3 2 2 3" xfId="349"/>
    <cellStyle name="Porcentaje 3 2 2 3 2" xfId="468"/>
    <cellStyle name="Porcentaje 3 2 2 3 2 2" xfId="745"/>
    <cellStyle name="Porcentaje 3 2 2 3 2 2 2" xfId="1592"/>
    <cellStyle name="Porcentaje 3 2 2 3 2 2 2 2" xfId="4990"/>
    <cellStyle name="Porcentaje 3 2 2 3 2 2 2 2 2" xfId="10167"/>
    <cellStyle name="Porcentaje 3 2 2 3 2 2 2 3" xfId="3292"/>
    <cellStyle name="Porcentaje 3 2 2 3 2 2 2 3 2" xfId="8474"/>
    <cellStyle name="Porcentaje 3 2 2 3 2 2 2 4" xfId="6783"/>
    <cellStyle name="Porcentaje 3 2 2 3 2 2 3" xfId="4146"/>
    <cellStyle name="Porcentaje 3 2 2 3 2 2 3 2" xfId="9323"/>
    <cellStyle name="Porcentaje 3 2 2 3 2 2 4" xfId="2448"/>
    <cellStyle name="Porcentaje 3 2 2 3 2 2 4 2" xfId="7630"/>
    <cellStyle name="Porcentaje 3 2 2 3 2 2 5" xfId="5939"/>
    <cellStyle name="Porcentaje 3 2 2 3 2 3" xfId="1354"/>
    <cellStyle name="Porcentaje 3 2 2 3 2 3 2" xfId="4752"/>
    <cellStyle name="Porcentaje 3 2 2 3 2 3 2 2" xfId="9929"/>
    <cellStyle name="Porcentaje 3 2 2 3 2 3 3" xfId="3054"/>
    <cellStyle name="Porcentaje 3 2 2 3 2 3 3 2" xfId="8236"/>
    <cellStyle name="Porcentaje 3 2 2 3 2 3 4" xfId="6545"/>
    <cellStyle name="Porcentaje 3 2 2 3 2 4" xfId="3920"/>
    <cellStyle name="Porcentaje 3 2 2 3 2 4 2" xfId="9097"/>
    <cellStyle name="Porcentaje 3 2 2 3 2 5" xfId="2210"/>
    <cellStyle name="Porcentaje 3 2 2 3 2 5 2" xfId="7392"/>
    <cellStyle name="Porcentaje 3 2 2 3 2 6" xfId="5713"/>
    <cellStyle name="Porcentaje 3 2 2 3 3" xfId="870"/>
    <cellStyle name="Porcentaje 3 2 2 3 3 2" xfId="1014"/>
    <cellStyle name="Porcentaje 3 2 2 3 3 2 2" xfId="1858"/>
    <cellStyle name="Porcentaje 3 2 2 3 3 2 2 2" xfId="5256"/>
    <cellStyle name="Porcentaje 3 2 2 3 3 2 2 2 2" xfId="10433"/>
    <cellStyle name="Porcentaje 3 2 2 3 3 2 2 3" xfId="3558"/>
    <cellStyle name="Porcentaje 3 2 2 3 3 2 2 3 2" xfId="8740"/>
    <cellStyle name="Porcentaje 3 2 2 3 3 2 2 4" xfId="7049"/>
    <cellStyle name="Porcentaje 3 2 2 3 3 2 3" xfId="4412"/>
    <cellStyle name="Porcentaje 3 2 2 3 3 2 3 2" xfId="9589"/>
    <cellStyle name="Porcentaje 3 2 2 3 3 2 4" xfId="2714"/>
    <cellStyle name="Porcentaje 3 2 2 3 3 2 4 2" xfId="7896"/>
    <cellStyle name="Porcentaje 3 2 2 3 3 2 5" xfId="6205"/>
    <cellStyle name="Porcentaje 3 2 2 3 3 3" xfId="1717"/>
    <cellStyle name="Porcentaje 3 2 2 3 3 3 2" xfId="5115"/>
    <cellStyle name="Porcentaje 3 2 2 3 3 3 2 2" xfId="10292"/>
    <cellStyle name="Porcentaje 3 2 2 3 3 3 3" xfId="3417"/>
    <cellStyle name="Porcentaje 3 2 2 3 3 3 3 2" xfId="8599"/>
    <cellStyle name="Porcentaje 3 2 2 3 3 3 4" xfId="6908"/>
    <cellStyle name="Porcentaje 3 2 2 3 3 4" xfId="4271"/>
    <cellStyle name="Porcentaje 3 2 2 3 3 4 2" xfId="9448"/>
    <cellStyle name="Porcentaje 3 2 2 3 3 5" xfId="2573"/>
    <cellStyle name="Porcentaje 3 2 2 3 3 5 2" xfId="7755"/>
    <cellStyle name="Porcentaje 3 2 2 3 3 6" xfId="6064"/>
    <cellStyle name="Porcentaje 3 2 2 3 4" xfId="623"/>
    <cellStyle name="Porcentaje 3 2 2 3 4 2" xfId="1478"/>
    <cellStyle name="Porcentaje 3 2 2 3 4 2 2" xfId="4876"/>
    <cellStyle name="Porcentaje 3 2 2 3 4 2 2 2" xfId="10053"/>
    <cellStyle name="Porcentaje 3 2 2 3 4 2 3" xfId="3178"/>
    <cellStyle name="Porcentaje 3 2 2 3 4 2 3 2" xfId="8360"/>
    <cellStyle name="Porcentaje 3 2 2 3 4 2 4" xfId="6669"/>
    <cellStyle name="Porcentaje 3 2 2 3 4 3" xfId="4032"/>
    <cellStyle name="Porcentaje 3 2 2 3 4 3 2" xfId="9209"/>
    <cellStyle name="Porcentaje 3 2 2 3 4 4" xfId="2334"/>
    <cellStyle name="Porcentaje 3 2 2 3 4 4 2" xfId="7516"/>
    <cellStyle name="Porcentaje 3 2 2 3 4 5" xfId="5825"/>
    <cellStyle name="Porcentaje 3 2 2 3 5" xfId="1128"/>
    <cellStyle name="Porcentaje 3 2 2 3 5 2" xfId="1972"/>
    <cellStyle name="Porcentaje 3 2 2 3 5 2 2" xfId="5370"/>
    <cellStyle name="Porcentaje 3 2 2 3 5 2 2 2" xfId="10547"/>
    <cellStyle name="Porcentaje 3 2 2 3 5 2 3" xfId="3672"/>
    <cellStyle name="Porcentaje 3 2 2 3 5 2 3 2" xfId="8854"/>
    <cellStyle name="Porcentaje 3 2 2 3 5 2 4" xfId="7163"/>
    <cellStyle name="Porcentaje 3 2 2 3 5 3" xfId="4526"/>
    <cellStyle name="Porcentaje 3 2 2 3 5 3 2" xfId="9703"/>
    <cellStyle name="Porcentaje 3 2 2 3 5 4" xfId="2828"/>
    <cellStyle name="Porcentaje 3 2 2 3 5 4 2" xfId="8010"/>
    <cellStyle name="Porcentaje 3 2 2 3 5 5" xfId="6319"/>
    <cellStyle name="Porcentaje 3 2 2 3 6" xfId="1242"/>
    <cellStyle name="Porcentaje 3 2 2 3 6 2" xfId="4640"/>
    <cellStyle name="Porcentaje 3 2 2 3 6 2 2" xfId="9817"/>
    <cellStyle name="Porcentaje 3 2 2 3 6 3" xfId="2942"/>
    <cellStyle name="Porcentaje 3 2 2 3 6 3 2" xfId="8124"/>
    <cellStyle name="Porcentaje 3 2 2 3 6 4" xfId="6433"/>
    <cellStyle name="Porcentaje 3 2 2 3 7" xfId="3808"/>
    <cellStyle name="Porcentaje 3 2 2 3 7 2" xfId="8985"/>
    <cellStyle name="Porcentaje 3 2 2 3 8" xfId="2098"/>
    <cellStyle name="Porcentaje 3 2 2 3 8 2" xfId="7280"/>
    <cellStyle name="Porcentaje 3 2 2 3 9" xfId="5601"/>
    <cellStyle name="Porcentaje 3 2 2 4" xfId="371"/>
    <cellStyle name="Porcentaje 3 2 2 4 2" xfId="490"/>
    <cellStyle name="Porcentaje 3 2 2 4 2 2" xfId="767"/>
    <cellStyle name="Porcentaje 3 2 2 4 2 2 2" xfId="1614"/>
    <cellStyle name="Porcentaje 3 2 2 4 2 2 2 2" xfId="5012"/>
    <cellStyle name="Porcentaje 3 2 2 4 2 2 2 2 2" xfId="10189"/>
    <cellStyle name="Porcentaje 3 2 2 4 2 2 2 3" xfId="3314"/>
    <cellStyle name="Porcentaje 3 2 2 4 2 2 2 3 2" xfId="8496"/>
    <cellStyle name="Porcentaje 3 2 2 4 2 2 2 4" xfId="6805"/>
    <cellStyle name="Porcentaje 3 2 2 4 2 2 3" xfId="4168"/>
    <cellStyle name="Porcentaje 3 2 2 4 2 2 3 2" xfId="9345"/>
    <cellStyle name="Porcentaje 3 2 2 4 2 2 4" xfId="2470"/>
    <cellStyle name="Porcentaje 3 2 2 4 2 2 4 2" xfId="7652"/>
    <cellStyle name="Porcentaje 3 2 2 4 2 2 5" xfId="5961"/>
    <cellStyle name="Porcentaje 3 2 2 4 2 3" xfId="1376"/>
    <cellStyle name="Porcentaje 3 2 2 4 2 3 2" xfId="4774"/>
    <cellStyle name="Porcentaje 3 2 2 4 2 3 2 2" xfId="9951"/>
    <cellStyle name="Porcentaje 3 2 2 4 2 3 3" xfId="3076"/>
    <cellStyle name="Porcentaje 3 2 2 4 2 3 3 2" xfId="8258"/>
    <cellStyle name="Porcentaje 3 2 2 4 2 3 4" xfId="6567"/>
    <cellStyle name="Porcentaje 3 2 2 4 2 4" xfId="3942"/>
    <cellStyle name="Porcentaje 3 2 2 4 2 4 2" xfId="9119"/>
    <cellStyle name="Porcentaje 3 2 2 4 2 5" xfId="2232"/>
    <cellStyle name="Porcentaje 3 2 2 4 2 5 2" xfId="7414"/>
    <cellStyle name="Porcentaje 3 2 2 4 2 6" xfId="5735"/>
    <cellStyle name="Porcentaje 3 2 2 4 3" xfId="892"/>
    <cellStyle name="Porcentaje 3 2 2 4 3 2" xfId="1036"/>
    <cellStyle name="Porcentaje 3 2 2 4 3 2 2" xfId="1880"/>
    <cellStyle name="Porcentaje 3 2 2 4 3 2 2 2" xfId="5278"/>
    <cellStyle name="Porcentaje 3 2 2 4 3 2 2 2 2" xfId="10455"/>
    <cellStyle name="Porcentaje 3 2 2 4 3 2 2 3" xfId="3580"/>
    <cellStyle name="Porcentaje 3 2 2 4 3 2 2 3 2" xfId="8762"/>
    <cellStyle name="Porcentaje 3 2 2 4 3 2 2 4" xfId="7071"/>
    <cellStyle name="Porcentaje 3 2 2 4 3 2 3" xfId="4434"/>
    <cellStyle name="Porcentaje 3 2 2 4 3 2 3 2" xfId="9611"/>
    <cellStyle name="Porcentaje 3 2 2 4 3 2 4" xfId="2736"/>
    <cellStyle name="Porcentaje 3 2 2 4 3 2 4 2" xfId="7918"/>
    <cellStyle name="Porcentaje 3 2 2 4 3 2 5" xfId="6227"/>
    <cellStyle name="Porcentaje 3 2 2 4 3 3" xfId="1739"/>
    <cellStyle name="Porcentaje 3 2 2 4 3 3 2" xfId="5137"/>
    <cellStyle name="Porcentaje 3 2 2 4 3 3 2 2" xfId="10314"/>
    <cellStyle name="Porcentaje 3 2 2 4 3 3 3" xfId="3439"/>
    <cellStyle name="Porcentaje 3 2 2 4 3 3 3 2" xfId="8621"/>
    <cellStyle name="Porcentaje 3 2 2 4 3 3 4" xfId="6930"/>
    <cellStyle name="Porcentaje 3 2 2 4 3 4" xfId="4293"/>
    <cellStyle name="Porcentaje 3 2 2 4 3 4 2" xfId="9470"/>
    <cellStyle name="Porcentaje 3 2 2 4 3 5" xfId="2595"/>
    <cellStyle name="Porcentaje 3 2 2 4 3 5 2" xfId="7777"/>
    <cellStyle name="Porcentaje 3 2 2 4 3 6" xfId="6086"/>
    <cellStyle name="Porcentaje 3 2 2 4 4" xfId="645"/>
    <cellStyle name="Porcentaje 3 2 2 4 4 2" xfId="1500"/>
    <cellStyle name="Porcentaje 3 2 2 4 4 2 2" xfId="4898"/>
    <cellStyle name="Porcentaje 3 2 2 4 4 2 2 2" xfId="10075"/>
    <cellStyle name="Porcentaje 3 2 2 4 4 2 3" xfId="3200"/>
    <cellStyle name="Porcentaje 3 2 2 4 4 2 3 2" xfId="8382"/>
    <cellStyle name="Porcentaje 3 2 2 4 4 2 4" xfId="6691"/>
    <cellStyle name="Porcentaje 3 2 2 4 4 3" xfId="4054"/>
    <cellStyle name="Porcentaje 3 2 2 4 4 3 2" xfId="9231"/>
    <cellStyle name="Porcentaje 3 2 2 4 4 4" xfId="2356"/>
    <cellStyle name="Porcentaje 3 2 2 4 4 4 2" xfId="7538"/>
    <cellStyle name="Porcentaje 3 2 2 4 4 5" xfId="5847"/>
    <cellStyle name="Porcentaje 3 2 2 4 5" xfId="1150"/>
    <cellStyle name="Porcentaje 3 2 2 4 5 2" xfId="1994"/>
    <cellStyle name="Porcentaje 3 2 2 4 5 2 2" xfId="5392"/>
    <cellStyle name="Porcentaje 3 2 2 4 5 2 2 2" xfId="10569"/>
    <cellStyle name="Porcentaje 3 2 2 4 5 2 3" xfId="3694"/>
    <cellStyle name="Porcentaje 3 2 2 4 5 2 3 2" xfId="8876"/>
    <cellStyle name="Porcentaje 3 2 2 4 5 2 4" xfId="7185"/>
    <cellStyle name="Porcentaje 3 2 2 4 5 3" xfId="4548"/>
    <cellStyle name="Porcentaje 3 2 2 4 5 3 2" xfId="9725"/>
    <cellStyle name="Porcentaje 3 2 2 4 5 4" xfId="2850"/>
    <cellStyle name="Porcentaje 3 2 2 4 5 4 2" xfId="8032"/>
    <cellStyle name="Porcentaje 3 2 2 4 5 5" xfId="6341"/>
    <cellStyle name="Porcentaje 3 2 2 4 6" xfId="1264"/>
    <cellStyle name="Porcentaje 3 2 2 4 6 2" xfId="4662"/>
    <cellStyle name="Porcentaje 3 2 2 4 6 2 2" xfId="9839"/>
    <cellStyle name="Porcentaje 3 2 2 4 6 3" xfId="2964"/>
    <cellStyle name="Porcentaje 3 2 2 4 6 3 2" xfId="8146"/>
    <cellStyle name="Porcentaje 3 2 2 4 6 4" xfId="6455"/>
    <cellStyle name="Porcentaje 3 2 2 4 7" xfId="3830"/>
    <cellStyle name="Porcentaje 3 2 2 4 7 2" xfId="9007"/>
    <cellStyle name="Porcentaje 3 2 2 4 8" xfId="2120"/>
    <cellStyle name="Porcentaje 3 2 2 4 8 2" xfId="7302"/>
    <cellStyle name="Porcentaje 3 2 2 4 9" xfId="5623"/>
    <cellStyle name="Porcentaje 3 2 2 5" xfId="400"/>
    <cellStyle name="Porcentaje 3 2 2 5 2" xfId="512"/>
    <cellStyle name="Porcentaje 3 2 2 5 2 2" xfId="789"/>
    <cellStyle name="Porcentaje 3 2 2 5 2 2 2" xfId="1636"/>
    <cellStyle name="Porcentaje 3 2 2 5 2 2 2 2" xfId="5034"/>
    <cellStyle name="Porcentaje 3 2 2 5 2 2 2 2 2" xfId="10211"/>
    <cellStyle name="Porcentaje 3 2 2 5 2 2 2 3" xfId="3336"/>
    <cellStyle name="Porcentaje 3 2 2 5 2 2 2 3 2" xfId="8518"/>
    <cellStyle name="Porcentaje 3 2 2 5 2 2 2 4" xfId="6827"/>
    <cellStyle name="Porcentaje 3 2 2 5 2 2 3" xfId="4190"/>
    <cellStyle name="Porcentaje 3 2 2 5 2 2 3 2" xfId="9367"/>
    <cellStyle name="Porcentaje 3 2 2 5 2 2 4" xfId="2492"/>
    <cellStyle name="Porcentaje 3 2 2 5 2 2 4 2" xfId="7674"/>
    <cellStyle name="Porcentaje 3 2 2 5 2 2 5" xfId="5983"/>
    <cellStyle name="Porcentaje 3 2 2 5 2 3" xfId="1398"/>
    <cellStyle name="Porcentaje 3 2 2 5 2 3 2" xfId="4796"/>
    <cellStyle name="Porcentaje 3 2 2 5 2 3 2 2" xfId="9973"/>
    <cellStyle name="Porcentaje 3 2 2 5 2 3 3" xfId="3098"/>
    <cellStyle name="Porcentaje 3 2 2 5 2 3 3 2" xfId="8280"/>
    <cellStyle name="Porcentaje 3 2 2 5 2 3 4" xfId="6589"/>
    <cellStyle name="Porcentaje 3 2 2 5 2 4" xfId="3964"/>
    <cellStyle name="Porcentaje 3 2 2 5 2 4 2" xfId="9141"/>
    <cellStyle name="Porcentaje 3 2 2 5 2 5" xfId="2254"/>
    <cellStyle name="Porcentaje 3 2 2 5 2 5 2" xfId="7436"/>
    <cellStyle name="Porcentaje 3 2 2 5 2 6" xfId="5757"/>
    <cellStyle name="Porcentaje 3 2 2 5 3" xfId="914"/>
    <cellStyle name="Porcentaje 3 2 2 5 3 2" xfId="1058"/>
    <cellStyle name="Porcentaje 3 2 2 5 3 2 2" xfId="1902"/>
    <cellStyle name="Porcentaje 3 2 2 5 3 2 2 2" xfId="5300"/>
    <cellStyle name="Porcentaje 3 2 2 5 3 2 2 2 2" xfId="10477"/>
    <cellStyle name="Porcentaje 3 2 2 5 3 2 2 3" xfId="3602"/>
    <cellStyle name="Porcentaje 3 2 2 5 3 2 2 3 2" xfId="8784"/>
    <cellStyle name="Porcentaje 3 2 2 5 3 2 2 4" xfId="7093"/>
    <cellStyle name="Porcentaje 3 2 2 5 3 2 3" xfId="4456"/>
    <cellStyle name="Porcentaje 3 2 2 5 3 2 3 2" xfId="9633"/>
    <cellStyle name="Porcentaje 3 2 2 5 3 2 4" xfId="2758"/>
    <cellStyle name="Porcentaje 3 2 2 5 3 2 4 2" xfId="7940"/>
    <cellStyle name="Porcentaje 3 2 2 5 3 2 5" xfId="6249"/>
    <cellStyle name="Porcentaje 3 2 2 5 3 3" xfId="1761"/>
    <cellStyle name="Porcentaje 3 2 2 5 3 3 2" xfId="5159"/>
    <cellStyle name="Porcentaje 3 2 2 5 3 3 2 2" xfId="10336"/>
    <cellStyle name="Porcentaje 3 2 2 5 3 3 3" xfId="3461"/>
    <cellStyle name="Porcentaje 3 2 2 5 3 3 3 2" xfId="8643"/>
    <cellStyle name="Porcentaje 3 2 2 5 3 3 4" xfId="6952"/>
    <cellStyle name="Porcentaje 3 2 2 5 3 4" xfId="4315"/>
    <cellStyle name="Porcentaje 3 2 2 5 3 4 2" xfId="9492"/>
    <cellStyle name="Porcentaje 3 2 2 5 3 5" xfId="2617"/>
    <cellStyle name="Porcentaje 3 2 2 5 3 5 2" xfId="7799"/>
    <cellStyle name="Porcentaje 3 2 2 5 3 6" xfId="6108"/>
    <cellStyle name="Porcentaje 3 2 2 5 4" xfId="667"/>
    <cellStyle name="Porcentaje 3 2 2 5 4 2" xfId="1522"/>
    <cellStyle name="Porcentaje 3 2 2 5 4 2 2" xfId="4920"/>
    <cellStyle name="Porcentaje 3 2 2 5 4 2 2 2" xfId="10097"/>
    <cellStyle name="Porcentaje 3 2 2 5 4 2 3" xfId="3222"/>
    <cellStyle name="Porcentaje 3 2 2 5 4 2 3 2" xfId="8404"/>
    <cellStyle name="Porcentaje 3 2 2 5 4 2 4" xfId="6713"/>
    <cellStyle name="Porcentaje 3 2 2 5 4 3" xfId="4076"/>
    <cellStyle name="Porcentaje 3 2 2 5 4 3 2" xfId="9253"/>
    <cellStyle name="Porcentaje 3 2 2 5 4 4" xfId="2378"/>
    <cellStyle name="Porcentaje 3 2 2 5 4 4 2" xfId="7560"/>
    <cellStyle name="Porcentaje 3 2 2 5 4 5" xfId="5869"/>
    <cellStyle name="Porcentaje 3 2 2 5 5" xfId="1172"/>
    <cellStyle name="Porcentaje 3 2 2 5 5 2" xfId="2016"/>
    <cellStyle name="Porcentaje 3 2 2 5 5 2 2" xfId="5414"/>
    <cellStyle name="Porcentaje 3 2 2 5 5 2 2 2" xfId="10591"/>
    <cellStyle name="Porcentaje 3 2 2 5 5 2 3" xfId="3716"/>
    <cellStyle name="Porcentaje 3 2 2 5 5 2 3 2" xfId="8898"/>
    <cellStyle name="Porcentaje 3 2 2 5 5 2 4" xfId="7207"/>
    <cellStyle name="Porcentaje 3 2 2 5 5 3" xfId="4570"/>
    <cellStyle name="Porcentaje 3 2 2 5 5 3 2" xfId="9747"/>
    <cellStyle name="Porcentaje 3 2 2 5 5 4" xfId="2872"/>
    <cellStyle name="Porcentaje 3 2 2 5 5 4 2" xfId="8054"/>
    <cellStyle name="Porcentaje 3 2 2 5 5 5" xfId="6363"/>
    <cellStyle name="Porcentaje 3 2 2 5 6" xfId="1286"/>
    <cellStyle name="Porcentaje 3 2 2 5 6 2" xfId="4684"/>
    <cellStyle name="Porcentaje 3 2 2 5 6 2 2" xfId="9861"/>
    <cellStyle name="Porcentaje 3 2 2 5 6 3" xfId="2986"/>
    <cellStyle name="Porcentaje 3 2 2 5 6 3 2" xfId="8168"/>
    <cellStyle name="Porcentaje 3 2 2 5 6 4" xfId="6477"/>
    <cellStyle name="Porcentaje 3 2 2 5 7" xfId="3852"/>
    <cellStyle name="Porcentaje 3 2 2 5 7 2" xfId="9029"/>
    <cellStyle name="Porcentaje 3 2 2 5 8" xfId="2142"/>
    <cellStyle name="Porcentaje 3 2 2 5 8 2" xfId="7324"/>
    <cellStyle name="Porcentaje 3 2 2 5 9" xfId="5645"/>
    <cellStyle name="Porcentaje 3 2 2 6" xfId="422"/>
    <cellStyle name="Porcentaje 3 2 2 6 2" xfId="699"/>
    <cellStyle name="Porcentaje 3 2 2 6 2 2" xfId="1546"/>
    <cellStyle name="Porcentaje 3 2 2 6 2 2 2" xfId="4944"/>
    <cellStyle name="Porcentaje 3 2 2 6 2 2 2 2" xfId="10121"/>
    <cellStyle name="Porcentaje 3 2 2 6 2 2 3" xfId="3246"/>
    <cellStyle name="Porcentaje 3 2 2 6 2 2 3 2" xfId="8428"/>
    <cellStyle name="Porcentaje 3 2 2 6 2 2 4" xfId="6737"/>
    <cellStyle name="Porcentaje 3 2 2 6 2 3" xfId="4100"/>
    <cellStyle name="Porcentaje 3 2 2 6 2 3 2" xfId="9277"/>
    <cellStyle name="Porcentaje 3 2 2 6 2 4" xfId="2402"/>
    <cellStyle name="Porcentaje 3 2 2 6 2 4 2" xfId="7584"/>
    <cellStyle name="Porcentaje 3 2 2 6 2 5" xfId="5893"/>
    <cellStyle name="Porcentaje 3 2 2 6 3" xfId="1308"/>
    <cellStyle name="Porcentaje 3 2 2 6 3 2" xfId="4706"/>
    <cellStyle name="Porcentaje 3 2 2 6 3 2 2" xfId="9883"/>
    <cellStyle name="Porcentaje 3 2 2 6 3 3" xfId="3008"/>
    <cellStyle name="Porcentaje 3 2 2 6 3 3 2" xfId="8190"/>
    <cellStyle name="Porcentaje 3 2 2 6 3 4" xfId="6499"/>
    <cellStyle name="Porcentaje 3 2 2 6 4" xfId="3874"/>
    <cellStyle name="Porcentaje 3 2 2 6 4 2" xfId="9051"/>
    <cellStyle name="Porcentaje 3 2 2 6 5" xfId="2164"/>
    <cellStyle name="Porcentaje 3 2 2 6 5 2" xfId="7346"/>
    <cellStyle name="Porcentaje 3 2 2 6 6" xfId="5667"/>
    <cellStyle name="Porcentaje 3 2 2 7" xfId="824"/>
    <cellStyle name="Porcentaje 3 2 2 7 2" xfId="968"/>
    <cellStyle name="Porcentaje 3 2 2 7 2 2" xfId="1812"/>
    <cellStyle name="Porcentaje 3 2 2 7 2 2 2" xfId="5210"/>
    <cellStyle name="Porcentaje 3 2 2 7 2 2 2 2" xfId="10387"/>
    <cellStyle name="Porcentaje 3 2 2 7 2 2 3" xfId="3512"/>
    <cellStyle name="Porcentaje 3 2 2 7 2 2 3 2" xfId="8694"/>
    <cellStyle name="Porcentaje 3 2 2 7 2 2 4" xfId="7003"/>
    <cellStyle name="Porcentaje 3 2 2 7 2 3" xfId="4366"/>
    <cellStyle name="Porcentaje 3 2 2 7 2 3 2" xfId="9543"/>
    <cellStyle name="Porcentaje 3 2 2 7 2 4" xfId="2668"/>
    <cellStyle name="Porcentaje 3 2 2 7 2 4 2" xfId="7850"/>
    <cellStyle name="Porcentaje 3 2 2 7 2 5" xfId="6159"/>
    <cellStyle name="Porcentaje 3 2 2 7 3" xfId="1671"/>
    <cellStyle name="Porcentaje 3 2 2 7 3 2" xfId="5069"/>
    <cellStyle name="Porcentaje 3 2 2 7 3 2 2" xfId="10246"/>
    <cellStyle name="Porcentaje 3 2 2 7 3 3" xfId="3371"/>
    <cellStyle name="Porcentaje 3 2 2 7 3 3 2" xfId="8553"/>
    <cellStyle name="Porcentaje 3 2 2 7 3 4" xfId="6862"/>
    <cellStyle name="Porcentaje 3 2 2 7 4" xfId="4225"/>
    <cellStyle name="Porcentaje 3 2 2 7 4 2" xfId="9402"/>
    <cellStyle name="Porcentaje 3 2 2 7 5" xfId="2527"/>
    <cellStyle name="Porcentaje 3 2 2 7 5 2" xfId="7709"/>
    <cellStyle name="Porcentaje 3 2 2 7 6" xfId="6018"/>
    <cellStyle name="Porcentaje 3 2 2 8" xfId="577"/>
    <cellStyle name="Porcentaje 3 2 2 8 2" xfId="1432"/>
    <cellStyle name="Porcentaje 3 2 2 8 2 2" xfId="4830"/>
    <cellStyle name="Porcentaje 3 2 2 8 2 2 2" xfId="10007"/>
    <cellStyle name="Porcentaje 3 2 2 8 2 3" xfId="3132"/>
    <cellStyle name="Porcentaje 3 2 2 8 2 3 2" xfId="8314"/>
    <cellStyle name="Porcentaje 3 2 2 8 2 4" xfId="6623"/>
    <cellStyle name="Porcentaje 3 2 2 8 3" xfId="3986"/>
    <cellStyle name="Porcentaje 3 2 2 8 3 2" xfId="9163"/>
    <cellStyle name="Porcentaje 3 2 2 8 4" xfId="2288"/>
    <cellStyle name="Porcentaje 3 2 2 8 4 2" xfId="7470"/>
    <cellStyle name="Porcentaje 3 2 2 8 5" xfId="5779"/>
    <cellStyle name="Porcentaje 3 2 2 9" xfId="1082"/>
    <cellStyle name="Porcentaje 3 2 2 9 2" xfId="1926"/>
    <cellStyle name="Porcentaje 3 2 2 9 2 2" xfId="5324"/>
    <cellStyle name="Porcentaje 3 2 2 9 2 2 2" xfId="10501"/>
    <cellStyle name="Porcentaje 3 2 2 9 2 3" xfId="3626"/>
    <cellStyle name="Porcentaje 3 2 2 9 2 3 2" xfId="8808"/>
    <cellStyle name="Porcentaje 3 2 2 9 2 4" xfId="7117"/>
    <cellStyle name="Porcentaje 3 2 2 9 3" xfId="4480"/>
    <cellStyle name="Porcentaje 3 2 2 9 3 2" xfId="9657"/>
    <cellStyle name="Porcentaje 3 2 2 9 4" xfId="2782"/>
    <cellStyle name="Porcentaje 3 2 2 9 4 2" xfId="7964"/>
    <cellStyle name="Porcentaje 3 2 2 9 5" xfId="6273"/>
    <cellStyle name="Porcentaje 3 2 3" xfId="314"/>
    <cellStyle name="Porcentaje 3 2 3 2" xfId="435"/>
    <cellStyle name="Porcentaje 3 2 3 2 2" xfId="712"/>
    <cellStyle name="Porcentaje 3 2 3 2 2 2" xfId="1559"/>
    <cellStyle name="Porcentaje 3 2 3 2 2 2 2" xfId="4957"/>
    <cellStyle name="Porcentaje 3 2 3 2 2 2 2 2" xfId="10134"/>
    <cellStyle name="Porcentaje 3 2 3 2 2 2 3" xfId="3259"/>
    <cellStyle name="Porcentaje 3 2 3 2 2 2 3 2" xfId="8441"/>
    <cellStyle name="Porcentaje 3 2 3 2 2 2 4" xfId="6750"/>
    <cellStyle name="Porcentaje 3 2 3 2 2 3" xfId="4113"/>
    <cellStyle name="Porcentaje 3 2 3 2 2 3 2" xfId="9290"/>
    <cellStyle name="Porcentaje 3 2 3 2 2 4" xfId="2415"/>
    <cellStyle name="Porcentaje 3 2 3 2 2 4 2" xfId="7597"/>
    <cellStyle name="Porcentaje 3 2 3 2 2 5" xfId="5906"/>
    <cellStyle name="Porcentaje 3 2 3 2 3" xfId="1321"/>
    <cellStyle name="Porcentaje 3 2 3 2 3 2" xfId="4719"/>
    <cellStyle name="Porcentaje 3 2 3 2 3 2 2" xfId="9896"/>
    <cellStyle name="Porcentaje 3 2 3 2 3 3" xfId="3021"/>
    <cellStyle name="Porcentaje 3 2 3 2 3 3 2" xfId="8203"/>
    <cellStyle name="Porcentaje 3 2 3 2 3 4" xfId="6512"/>
    <cellStyle name="Porcentaje 3 2 3 2 4" xfId="3887"/>
    <cellStyle name="Porcentaje 3 2 3 2 4 2" xfId="9064"/>
    <cellStyle name="Porcentaje 3 2 3 2 5" xfId="2177"/>
    <cellStyle name="Porcentaje 3 2 3 2 5 2" xfId="7359"/>
    <cellStyle name="Porcentaje 3 2 3 2 6" xfId="5680"/>
    <cellStyle name="Porcentaje 3 2 3 3" xfId="837"/>
    <cellStyle name="Porcentaje 3 2 3 3 2" xfId="981"/>
    <cellStyle name="Porcentaje 3 2 3 3 2 2" xfId="1825"/>
    <cellStyle name="Porcentaje 3 2 3 3 2 2 2" xfId="5223"/>
    <cellStyle name="Porcentaje 3 2 3 3 2 2 2 2" xfId="10400"/>
    <cellStyle name="Porcentaje 3 2 3 3 2 2 3" xfId="3525"/>
    <cellStyle name="Porcentaje 3 2 3 3 2 2 3 2" xfId="8707"/>
    <cellStyle name="Porcentaje 3 2 3 3 2 2 4" xfId="7016"/>
    <cellStyle name="Porcentaje 3 2 3 3 2 3" xfId="4379"/>
    <cellStyle name="Porcentaje 3 2 3 3 2 3 2" xfId="9556"/>
    <cellStyle name="Porcentaje 3 2 3 3 2 4" xfId="2681"/>
    <cellStyle name="Porcentaje 3 2 3 3 2 4 2" xfId="7863"/>
    <cellStyle name="Porcentaje 3 2 3 3 2 5" xfId="6172"/>
    <cellStyle name="Porcentaje 3 2 3 3 3" xfId="1684"/>
    <cellStyle name="Porcentaje 3 2 3 3 3 2" xfId="5082"/>
    <cellStyle name="Porcentaje 3 2 3 3 3 2 2" xfId="10259"/>
    <cellStyle name="Porcentaje 3 2 3 3 3 3" xfId="3384"/>
    <cellStyle name="Porcentaje 3 2 3 3 3 3 2" xfId="8566"/>
    <cellStyle name="Porcentaje 3 2 3 3 3 4" xfId="6875"/>
    <cellStyle name="Porcentaje 3 2 3 3 4" xfId="4238"/>
    <cellStyle name="Porcentaje 3 2 3 3 4 2" xfId="9415"/>
    <cellStyle name="Porcentaje 3 2 3 3 5" xfId="2540"/>
    <cellStyle name="Porcentaje 3 2 3 3 5 2" xfId="7722"/>
    <cellStyle name="Porcentaje 3 2 3 3 6" xfId="6031"/>
    <cellStyle name="Porcentaje 3 2 3 4" xfId="590"/>
    <cellStyle name="Porcentaje 3 2 3 4 2" xfId="1445"/>
    <cellStyle name="Porcentaje 3 2 3 4 2 2" xfId="4843"/>
    <cellStyle name="Porcentaje 3 2 3 4 2 2 2" xfId="10020"/>
    <cellStyle name="Porcentaje 3 2 3 4 2 3" xfId="3145"/>
    <cellStyle name="Porcentaje 3 2 3 4 2 3 2" xfId="8327"/>
    <cellStyle name="Porcentaje 3 2 3 4 2 4" xfId="6636"/>
    <cellStyle name="Porcentaje 3 2 3 4 3" xfId="3999"/>
    <cellStyle name="Porcentaje 3 2 3 4 3 2" xfId="9176"/>
    <cellStyle name="Porcentaje 3 2 3 4 4" xfId="2301"/>
    <cellStyle name="Porcentaje 3 2 3 4 4 2" xfId="7483"/>
    <cellStyle name="Porcentaje 3 2 3 4 5" xfId="5792"/>
    <cellStyle name="Porcentaje 3 2 3 5" xfId="1095"/>
    <cellStyle name="Porcentaje 3 2 3 5 2" xfId="1939"/>
    <cellStyle name="Porcentaje 3 2 3 5 2 2" xfId="5337"/>
    <cellStyle name="Porcentaje 3 2 3 5 2 2 2" xfId="10514"/>
    <cellStyle name="Porcentaje 3 2 3 5 2 3" xfId="3639"/>
    <cellStyle name="Porcentaje 3 2 3 5 2 3 2" xfId="8821"/>
    <cellStyle name="Porcentaje 3 2 3 5 2 4" xfId="7130"/>
    <cellStyle name="Porcentaje 3 2 3 5 3" xfId="4493"/>
    <cellStyle name="Porcentaje 3 2 3 5 3 2" xfId="9670"/>
    <cellStyle name="Porcentaje 3 2 3 5 4" xfId="2795"/>
    <cellStyle name="Porcentaje 3 2 3 5 4 2" xfId="7977"/>
    <cellStyle name="Porcentaje 3 2 3 5 5" xfId="6286"/>
    <cellStyle name="Porcentaje 3 2 3 6" xfId="1209"/>
    <cellStyle name="Porcentaje 3 2 3 6 2" xfId="4607"/>
    <cellStyle name="Porcentaje 3 2 3 6 2 2" xfId="9784"/>
    <cellStyle name="Porcentaje 3 2 3 6 3" xfId="2909"/>
    <cellStyle name="Porcentaje 3 2 3 6 3 2" xfId="8091"/>
    <cellStyle name="Porcentaje 3 2 3 6 4" xfId="6400"/>
    <cellStyle name="Porcentaje 3 2 3 7" xfId="3775"/>
    <cellStyle name="Porcentaje 3 2 3 7 2" xfId="8952"/>
    <cellStyle name="Porcentaje 3 2 3 8" xfId="2065"/>
    <cellStyle name="Porcentaje 3 2 3 8 2" xfId="7247"/>
    <cellStyle name="Porcentaje 3 2 3 9" xfId="5568"/>
    <cellStyle name="Porcentaje 3 2 4" xfId="338"/>
    <cellStyle name="Porcentaje 3 2 4 2" xfId="457"/>
    <cellStyle name="Porcentaje 3 2 4 2 2" xfId="734"/>
    <cellStyle name="Porcentaje 3 2 4 2 2 2" xfId="1581"/>
    <cellStyle name="Porcentaje 3 2 4 2 2 2 2" xfId="4979"/>
    <cellStyle name="Porcentaje 3 2 4 2 2 2 2 2" xfId="10156"/>
    <cellStyle name="Porcentaje 3 2 4 2 2 2 3" xfId="3281"/>
    <cellStyle name="Porcentaje 3 2 4 2 2 2 3 2" xfId="8463"/>
    <cellStyle name="Porcentaje 3 2 4 2 2 2 4" xfId="6772"/>
    <cellStyle name="Porcentaje 3 2 4 2 2 3" xfId="4135"/>
    <cellStyle name="Porcentaje 3 2 4 2 2 3 2" xfId="9312"/>
    <cellStyle name="Porcentaje 3 2 4 2 2 4" xfId="2437"/>
    <cellStyle name="Porcentaje 3 2 4 2 2 4 2" xfId="7619"/>
    <cellStyle name="Porcentaje 3 2 4 2 2 5" xfId="5928"/>
    <cellStyle name="Porcentaje 3 2 4 2 3" xfId="1343"/>
    <cellStyle name="Porcentaje 3 2 4 2 3 2" xfId="4741"/>
    <cellStyle name="Porcentaje 3 2 4 2 3 2 2" xfId="9918"/>
    <cellStyle name="Porcentaje 3 2 4 2 3 3" xfId="3043"/>
    <cellStyle name="Porcentaje 3 2 4 2 3 3 2" xfId="8225"/>
    <cellStyle name="Porcentaje 3 2 4 2 3 4" xfId="6534"/>
    <cellStyle name="Porcentaje 3 2 4 2 4" xfId="3909"/>
    <cellStyle name="Porcentaje 3 2 4 2 4 2" xfId="9086"/>
    <cellStyle name="Porcentaje 3 2 4 2 5" xfId="2199"/>
    <cellStyle name="Porcentaje 3 2 4 2 5 2" xfId="7381"/>
    <cellStyle name="Porcentaje 3 2 4 2 6" xfId="5702"/>
    <cellStyle name="Porcentaje 3 2 4 3" xfId="859"/>
    <cellStyle name="Porcentaje 3 2 4 3 2" xfId="1003"/>
    <cellStyle name="Porcentaje 3 2 4 3 2 2" xfId="1847"/>
    <cellStyle name="Porcentaje 3 2 4 3 2 2 2" xfId="5245"/>
    <cellStyle name="Porcentaje 3 2 4 3 2 2 2 2" xfId="10422"/>
    <cellStyle name="Porcentaje 3 2 4 3 2 2 3" xfId="3547"/>
    <cellStyle name="Porcentaje 3 2 4 3 2 2 3 2" xfId="8729"/>
    <cellStyle name="Porcentaje 3 2 4 3 2 2 4" xfId="7038"/>
    <cellStyle name="Porcentaje 3 2 4 3 2 3" xfId="4401"/>
    <cellStyle name="Porcentaje 3 2 4 3 2 3 2" xfId="9578"/>
    <cellStyle name="Porcentaje 3 2 4 3 2 4" xfId="2703"/>
    <cellStyle name="Porcentaje 3 2 4 3 2 4 2" xfId="7885"/>
    <cellStyle name="Porcentaje 3 2 4 3 2 5" xfId="6194"/>
    <cellStyle name="Porcentaje 3 2 4 3 3" xfId="1706"/>
    <cellStyle name="Porcentaje 3 2 4 3 3 2" xfId="5104"/>
    <cellStyle name="Porcentaje 3 2 4 3 3 2 2" xfId="10281"/>
    <cellStyle name="Porcentaje 3 2 4 3 3 3" xfId="3406"/>
    <cellStyle name="Porcentaje 3 2 4 3 3 3 2" xfId="8588"/>
    <cellStyle name="Porcentaje 3 2 4 3 3 4" xfId="6897"/>
    <cellStyle name="Porcentaje 3 2 4 3 4" xfId="4260"/>
    <cellStyle name="Porcentaje 3 2 4 3 4 2" xfId="9437"/>
    <cellStyle name="Porcentaje 3 2 4 3 5" xfId="2562"/>
    <cellStyle name="Porcentaje 3 2 4 3 5 2" xfId="7744"/>
    <cellStyle name="Porcentaje 3 2 4 3 6" xfId="6053"/>
    <cellStyle name="Porcentaje 3 2 4 4" xfId="612"/>
    <cellStyle name="Porcentaje 3 2 4 4 2" xfId="1467"/>
    <cellStyle name="Porcentaje 3 2 4 4 2 2" xfId="4865"/>
    <cellStyle name="Porcentaje 3 2 4 4 2 2 2" xfId="10042"/>
    <cellStyle name="Porcentaje 3 2 4 4 2 3" xfId="3167"/>
    <cellStyle name="Porcentaje 3 2 4 4 2 3 2" xfId="8349"/>
    <cellStyle name="Porcentaje 3 2 4 4 2 4" xfId="6658"/>
    <cellStyle name="Porcentaje 3 2 4 4 3" xfId="4021"/>
    <cellStyle name="Porcentaje 3 2 4 4 3 2" xfId="9198"/>
    <cellStyle name="Porcentaje 3 2 4 4 4" xfId="2323"/>
    <cellStyle name="Porcentaje 3 2 4 4 4 2" xfId="7505"/>
    <cellStyle name="Porcentaje 3 2 4 4 5" xfId="5814"/>
    <cellStyle name="Porcentaje 3 2 4 5" xfId="1117"/>
    <cellStyle name="Porcentaje 3 2 4 5 2" xfId="1961"/>
    <cellStyle name="Porcentaje 3 2 4 5 2 2" xfId="5359"/>
    <cellStyle name="Porcentaje 3 2 4 5 2 2 2" xfId="10536"/>
    <cellStyle name="Porcentaje 3 2 4 5 2 3" xfId="3661"/>
    <cellStyle name="Porcentaje 3 2 4 5 2 3 2" xfId="8843"/>
    <cellStyle name="Porcentaje 3 2 4 5 2 4" xfId="7152"/>
    <cellStyle name="Porcentaje 3 2 4 5 3" xfId="4515"/>
    <cellStyle name="Porcentaje 3 2 4 5 3 2" xfId="9692"/>
    <cellStyle name="Porcentaje 3 2 4 5 4" xfId="2817"/>
    <cellStyle name="Porcentaje 3 2 4 5 4 2" xfId="7999"/>
    <cellStyle name="Porcentaje 3 2 4 5 5" xfId="6308"/>
    <cellStyle name="Porcentaje 3 2 4 6" xfId="1231"/>
    <cellStyle name="Porcentaje 3 2 4 6 2" xfId="4629"/>
    <cellStyle name="Porcentaje 3 2 4 6 2 2" xfId="9806"/>
    <cellStyle name="Porcentaje 3 2 4 6 3" xfId="2931"/>
    <cellStyle name="Porcentaje 3 2 4 6 3 2" xfId="8113"/>
    <cellStyle name="Porcentaje 3 2 4 6 4" xfId="6422"/>
    <cellStyle name="Porcentaje 3 2 4 7" xfId="3797"/>
    <cellStyle name="Porcentaje 3 2 4 7 2" xfId="8974"/>
    <cellStyle name="Porcentaje 3 2 4 8" xfId="2087"/>
    <cellStyle name="Porcentaje 3 2 4 8 2" xfId="7269"/>
    <cellStyle name="Porcentaje 3 2 4 9" xfId="5590"/>
    <cellStyle name="Porcentaje 3 2 5" xfId="360"/>
    <cellStyle name="Porcentaje 3 2 5 2" xfId="479"/>
    <cellStyle name="Porcentaje 3 2 5 2 2" xfId="756"/>
    <cellStyle name="Porcentaje 3 2 5 2 2 2" xfId="1603"/>
    <cellStyle name="Porcentaje 3 2 5 2 2 2 2" xfId="5001"/>
    <cellStyle name="Porcentaje 3 2 5 2 2 2 2 2" xfId="10178"/>
    <cellStyle name="Porcentaje 3 2 5 2 2 2 3" xfId="3303"/>
    <cellStyle name="Porcentaje 3 2 5 2 2 2 3 2" xfId="8485"/>
    <cellStyle name="Porcentaje 3 2 5 2 2 2 4" xfId="6794"/>
    <cellStyle name="Porcentaje 3 2 5 2 2 3" xfId="4157"/>
    <cellStyle name="Porcentaje 3 2 5 2 2 3 2" xfId="9334"/>
    <cellStyle name="Porcentaje 3 2 5 2 2 4" xfId="2459"/>
    <cellStyle name="Porcentaje 3 2 5 2 2 4 2" xfId="7641"/>
    <cellStyle name="Porcentaje 3 2 5 2 2 5" xfId="5950"/>
    <cellStyle name="Porcentaje 3 2 5 2 3" xfId="1365"/>
    <cellStyle name="Porcentaje 3 2 5 2 3 2" xfId="4763"/>
    <cellStyle name="Porcentaje 3 2 5 2 3 2 2" xfId="9940"/>
    <cellStyle name="Porcentaje 3 2 5 2 3 3" xfId="3065"/>
    <cellStyle name="Porcentaje 3 2 5 2 3 3 2" xfId="8247"/>
    <cellStyle name="Porcentaje 3 2 5 2 3 4" xfId="6556"/>
    <cellStyle name="Porcentaje 3 2 5 2 4" xfId="3931"/>
    <cellStyle name="Porcentaje 3 2 5 2 4 2" xfId="9108"/>
    <cellStyle name="Porcentaje 3 2 5 2 5" xfId="2221"/>
    <cellStyle name="Porcentaje 3 2 5 2 5 2" xfId="7403"/>
    <cellStyle name="Porcentaje 3 2 5 2 6" xfId="5724"/>
    <cellStyle name="Porcentaje 3 2 5 3" xfId="881"/>
    <cellStyle name="Porcentaje 3 2 5 3 2" xfId="1025"/>
    <cellStyle name="Porcentaje 3 2 5 3 2 2" xfId="1869"/>
    <cellStyle name="Porcentaje 3 2 5 3 2 2 2" xfId="5267"/>
    <cellStyle name="Porcentaje 3 2 5 3 2 2 2 2" xfId="10444"/>
    <cellStyle name="Porcentaje 3 2 5 3 2 2 3" xfId="3569"/>
    <cellStyle name="Porcentaje 3 2 5 3 2 2 3 2" xfId="8751"/>
    <cellStyle name="Porcentaje 3 2 5 3 2 2 4" xfId="7060"/>
    <cellStyle name="Porcentaje 3 2 5 3 2 3" xfId="4423"/>
    <cellStyle name="Porcentaje 3 2 5 3 2 3 2" xfId="9600"/>
    <cellStyle name="Porcentaje 3 2 5 3 2 4" xfId="2725"/>
    <cellStyle name="Porcentaje 3 2 5 3 2 4 2" xfId="7907"/>
    <cellStyle name="Porcentaje 3 2 5 3 2 5" xfId="6216"/>
    <cellStyle name="Porcentaje 3 2 5 3 3" xfId="1728"/>
    <cellStyle name="Porcentaje 3 2 5 3 3 2" xfId="5126"/>
    <cellStyle name="Porcentaje 3 2 5 3 3 2 2" xfId="10303"/>
    <cellStyle name="Porcentaje 3 2 5 3 3 3" xfId="3428"/>
    <cellStyle name="Porcentaje 3 2 5 3 3 3 2" xfId="8610"/>
    <cellStyle name="Porcentaje 3 2 5 3 3 4" xfId="6919"/>
    <cellStyle name="Porcentaje 3 2 5 3 4" xfId="4282"/>
    <cellStyle name="Porcentaje 3 2 5 3 4 2" xfId="9459"/>
    <cellStyle name="Porcentaje 3 2 5 3 5" xfId="2584"/>
    <cellStyle name="Porcentaje 3 2 5 3 5 2" xfId="7766"/>
    <cellStyle name="Porcentaje 3 2 5 3 6" xfId="6075"/>
    <cellStyle name="Porcentaje 3 2 5 4" xfId="634"/>
    <cellStyle name="Porcentaje 3 2 5 4 2" xfId="1489"/>
    <cellStyle name="Porcentaje 3 2 5 4 2 2" xfId="4887"/>
    <cellStyle name="Porcentaje 3 2 5 4 2 2 2" xfId="10064"/>
    <cellStyle name="Porcentaje 3 2 5 4 2 3" xfId="3189"/>
    <cellStyle name="Porcentaje 3 2 5 4 2 3 2" xfId="8371"/>
    <cellStyle name="Porcentaje 3 2 5 4 2 4" xfId="6680"/>
    <cellStyle name="Porcentaje 3 2 5 4 3" xfId="4043"/>
    <cellStyle name="Porcentaje 3 2 5 4 3 2" xfId="9220"/>
    <cellStyle name="Porcentaje 3 2 5 4 4" xfId="2345"/>
    <cellStyle name="Porcentaje 3 2 5 4 4 2" xfId="7527"/>
    <cellStyle name="Porcentaje 3 2 5 4 5" xfId="5836"/>
    <cellStyle name="Porcentaje 3 2 5 5" xfId="1139"/>
    <cellStyle name="Porcentaje 3 2 5 5 2" xfId="1983"/>
    <cellStyle name="Porcentaje 3 2 5 5 2 2" xfId="5381"/>
    <cellStyle name="Porcentaje 3 2 5 5 2 2 2" xfId="10558"/>
    <cellStyle name="Porcentaje 3 2 5 5 2 3" xfId="3683"/>
    <cellStyle name="Porcentaje 3 2 5 5 2 3 2" xfId="8865"/>
    <cellStyle name="Porcentaje 3 2 5 5 2 4" xfId="7174"/>
    <cellStyle name="Porcentaje 3 2 5 5 3" xfId="4537"/>
    <cellStyle name="Porcentaje 3 2 5 5 3 2" xfId="9714"/>
    <cellStyle name="Porcentaje 3 2 5 5 4" xfId="2839"/>
    <cellStyle name="Porcentaje 3 2 5 5 4 2" xfId="8021"/>
    <cellStyle name="Porcentaje 3 2 5 5 5" xfId="6330"/>
    <cellStyle name="Porcentaje 3 2 5 6" xfId="1253"/>
    <cellStyle name="Porcentaje 3 2 5 6 2" xfId="4651"/>
    <cellStyle name="Porcentaje 3 2 5 6 2 2" xfId="9828"/>
    <cellStyle name="Porcentaje 3 2 5 6 3" xfId="2953"/>
    <cellStyle name="Porcentaje 3 2 5 6 3 2" xfId="8135"/>
    <cellStyle name="Porcentaje 3 2 5 6 4" xfId="6444"/>
    <cellStyle name="Porcentaje 3 2 5 7" xfId="3819"/>
    <cellStyle name="Porcentaje 3 2 5 7 2" xfId="8996"/>
    <cellStyle name="Porcentaje 3 2 5 8" xfId="2109"/>
    <cellStyle name="Porcentaje 3 2 5 8 2" xfId="7291"/>
    <cellStyle name="Porcentaje 3 2 5 9" xfId="5612"/>
    <cellStyle name="Porcentaje 3 2 6" xfId="388"/>
    <cellStyle name="Porcentaje 3 2 6 2" xfId="501"/>
    <cellStyle name="Porcentaje 3 2 6 2 2" xfId="778"/>
    <cellStyle name="Porcentaje 3 2 6 2 2 2" xfId="1625"/>
    <cellStyle name="Porcentaje 3 2 6 2 2 2 2" xfId="5023"/>
    <cellStyle name="Porcentaje 3 2 6 2 2 2 2 2" xfId="10200"/>
    <cellStyle name="Porcentaje 3 2 6 2 2 2 3" xfId="3325"/>
    <cellStyle name="Porcentaje 3 2 6 2 2 2 3 2" xfId="8507"/>
    <cellStyle name="Porcentaje 3 2 6 2 2 2 4" xfId="6816"/>
    <cellStyle name="Porcentaje 3 2 6 2 2 3" xfId="4179"/>
    <cellStyle name="Porcentaje 3 2 6 2 2 3 2" xfId="9356"/>
    <cellStyle name="Porcentaje 3 2 6 2 2 4" xfId="2481"/>
    <cellStyle name="Porcentaje 3 2 6 2 2 4 2" xfId="7663"/>
    <cellStyle name="Porcentaje 3 2 6 2 2 5" xfId="5972"/>
    <cellStyle name="Porcentaje 3 2 6 2 3" xfId="1387"/>
    <cellStyle name="Porcentaje 3 2 6 2 3 2" xfId="4785"/>
    <cellStyle name="Porcentaje 3 2 6 2 3 2 2" xfId="9962"/>
    <cellStyle name="Porcentaje 3 2 6 2 3 3" xfId="3087"/>
    <cellStyle name="Porcentaje 3 2 6 2 3 3 2" xfId="8269"/>
    <cellStyle name="Porcentaje 3 2 6 2 3 4" xfId="6578"/>
    <cellStyle name="Porcentaje 3 2 6 2 4" xfId="3953"/>
    <cellStyle name="Porcentaje 3 2 6 2 4 2" xfId="9130"/>
    <cellStyle name="Porcentaje 3 2 6 2 5" xfId="2243"/>
    <cellStyle name="Porcentaje 3 2 6 2 5 2" xfId="7425"/>
    <cellStyle name="Porcentaje 3 2 6 2 6" xfId="5746"/>
    <cellStyle name="Porcentaje 3 2 6 3" xfId="903"/>
    <cellStyle name="Porcentaje 3 2 6 3 2" xfId="1047"/>
    <cellStyle name="Porcentaje 3 2 6 3 2 2" xfId="1891"/>
    <cellStyle name="Porcentaje 3 2 6 3 2 2 2" xfId="5289"/>
    <cellStyle name="Porcentaje 3 2 6 3 2 2 2 2" xfId="10466"/>
    <cellStyle name="Porcentaje 3 2 6 3 2 2 3" xfId="3591"/>
    <cellStyle name="Porcentaje 3 2 6 3 2 2 3 2" xfId="8773"/>
    <cellStyle name="Porcentaje 3 2 6 3 2 2 4" xfId="7082"/>
    <cellStyle name="Porcentaje 3 2 6 3 2 3" xfId="4445"/>
    <cellStyle name="Porcentaje 3 2 6 3 2 3 2" xfId="9622"/>
    <cellStyle name="Porcentaje 3 2 6 3 2 4" xfId="2747"/>
    <cellStyle name="Porcentaje 3 2 6 3 2 4 2" xfId="7929"/>
    <cellStyle name="Porcentaje 3 2 6 3 2 5" xfId="6238"/>
    <cellStyle name="Porcentaje 3 2 6 3 3" xfId="1750"/>
    <cellStyle name="Porcentaje 3 2 6 3 3 2" xfId="5148"/>
    <cellStyle name="Porcentaje 3 2 6 3 3 2 2" xfId="10325"/>
    <cellStyle name="Porcentaje 3 2 6 3 3 3" xfId="3450"/>
    <cellStyle name="Porcentaje 3 2 6 3 3 3 2" xfId="8632"/>
    <cellStyle name="Porcentaje 3 2 6 3 3 4" xfId="6941"/>
    <cellStyle name="Porcentaje 3 2 6 3 4" xfId="4304"/>
    <cellStyle name="Porcentaje 3 2 6 3 4 2" xfId="9481"/>
    <cellStyle name="Porcentaje 3 2 6 3 5" xfId="2606"/>
    <cellStyle name="Porcentaje 3 2 6 3 5 2" xfId="7788"/>
    <cellStyle name="Porcentaje 3 2 6 3 6" xfId="6097"/>
    <cellStyle name="Porcentaje 3 2 6 4" xfId="656"/>
    <cellStyle name="Porcentaje 3 2 6 4 2" xfId="1511"/>
    <cellStyle name="Porcentaje 3 2 6 4 2 2" xfId="4909"/>
    <cellStyle name="Porcentaje 3 2 6 4 2 2 2" xfId="10086"/>
    <cellStyle name="Porcentaje 3 2 6 4 2 3" xfId="3211"/>
    <cellStyle name="Porcentaje 3 2 6 4 2 3 2" xfId="8393"/>
    <cellStyle name="Porcentaje 3 2 6 4 2 4" xfId="6702"/>
    <cellStyle name="Porcentaje 3 2 6 4 3" xfId="4065"/>
    <cellStyle name="Porcentaje 3 2 6 4 3 2" xfId="9242"/>
    <cellStyle name="Porcentaje 3 2 6 4 4" xfId="2367"/>
    <cellStyle name="Porcentaje 3 2 6 4 4 2" xfId="7549"/>
    <cellStyle name="Porcentaje 3 2 6 4 5" xfId="5858"/>
    <cellStyle name="Porcentaje 3 2 6 5" xfId="1161"/>
    <cellStyle name="Porcentaje 3 2 6 5 2" xfId="2005"/>
    <cellStyle name="Porcentaje 3 2 6 5 2 2" xfId="5403"/>
    <cellStyle name="Porcentaje 3 2 6 5 2 2 2" xfId="10580"/>
    <cellStyle name="Porcentaje 3 2 6 5 2 3" xfId="3705"/>
    <cellStyle name="Porcentaje 3 2 6 5 2 3 2" xfId="8887"/>
    <cellStyle name="Porcentaje 3 2 6 5 2 4" xfId="7196"/>
    <cellStyle name="Porcentaje 3 2 6 5 3" xfId="4559"/>
    <cellStyle name="Porcentaje 3 2 6 5 3 2" xfId="9736"/>
    <cellStyle name="Porcentaje 3 2 6 5 4" xfId="2861"/>
    <cellStyle name="Porcentaje 3 2 6 5 4 2" xfId="8043"/>
    <cellStyle name="Porcentaje 3 2 6 5 5" xfId="6352"/>
    <cellStyle name="Porcentaje 3 2 6 6" xfId="1275"/>
    <cellStyle name="Porcentaje 3 2 6 6 2" xfId="4673"/>
    <cellStyle name="Porcentaje 3 2 6 6 2 2" xfId="9850"/>
    <cellStyle name="Porcentaje 3 2 6 6 3" xfId="2975"/>
    <cellStyle name="Porcentaje 3 2 6 6 3 2" xfId="8157"/>
    <cellStyle name="Porcentaje 3 2 6 6 4" xfId="6466"/>
    <cellStyle name="Porcentaje 3 2 6 7" xfId="3841"/>
    <cellStyle name="Porcentaje 3 2 6 7 2" xfId="9018"/>
    <cellStyle name="Porcentaje 3 2 6 8" xfId="2131"/>
    <cellStyle name="Porcentaje 3 2 6 8 2" xfId="7313"/>
    <cellStyle name="Porcentaje 3 2 6 9" xfId="5634"/>
    <cellStyle name="Porcentaje 3 2 7" xfId="411"/>
    <cellStyle name="Porcentaje 3 2 7 2" xfId="687"/>
    <cellStyle name="Porcentaje 3 2 7 2 2" xfId="1535"/>
    <cellStyle name="Porcentaje 3 2 7 2 2 2" xfId="4933"/>
    <cellStyle name="Porcentaje 3 2 7 2 2 2 2" xfId="10110"/>
    <cellStyle name="Porcentaje 3 2 7 2 2 3" xfId="3235"/>
    <cellStyle name="Porcentaje 3 2 7 2 2 3 2" xfId="8417"/>
    <cellStyle name="Porcentaje 3 2 7 2 2 4" xfId="6726"/>
    <cellStyle name="Porcentaje 3 2 7 2 3" xfId="4089"/>
    <cellStyle name="Porcentaje 3 2 7 2 3 2" xfId="9266"/>
    <cellStyle name="Porcentaje 3 2 7 2 4" xfId="2391"/>
    <cellStyle name="Porcentaje 3 2 7 2 4 2" xfId="7573"/>
    <cellStyle name="Porcentaje 3 2 7 2 5" xfId="5882"/>
    <cellStyle name="Porcentaje 3 2 7 3" xfId="1297"/>
    <cellStyle name="Porcentaje 3 2 7 3 2" xfId="4695"/>
    <cellStyle name="Porcentaje 3 2 7 3 2 2" xfId="9872"/>
    <cellStyle name="Porcentaje 3 2 7 3 3" xfId="2997"/>
    <cellStyle name="Porcentaje 3 2 7 3 3 2" xfId="8179"/>
    <cellStyle name="Porcentaje 3 2 7 3 4" xfId="6488"/>
    <cellStyle name="Porcentaje 3 2 7 4" xfId="3863"/>
    <cellStyle name="Porcentaje 3 2 7 4 2" xfId="9040"/>
    <cellStyle name="Porcentaje 3 2 7 5" xfId="2153"/>
    <cellStyle name="Porcentaje 3 2 7 5 2" xfId="7335"/>
    <cellStyle name="Porcentaje 3 2 7 6" xfId="5656"/>
    <cellStyle name="Porcentaje 3 2 8" xfId="813"/>
    <cellStyle name="Porcentaje 3 2 8 2" xfId="957"/>
    <cellStyle name="Porcentaje 3 2 8 2 2" xfId="1801"/>
    <cellStyle name="Porcentaje 3 2 8 2 2 2" xfId="5199"/>
    <cellStyle name="Porcentaje 3 2 8 2 2 2 2" xfId="10376"/>
    <cellStyle name="Porcentaje 3 2 8 2 2 3" xfId="3501"/>
    <cellStyle name="Porcentaje 3 2 8 2 2 3 2" xfId="8683"/>
    <cellStyle name="Porcentaje 3 2 8 2 2 4" xfId="6992"/>
    <cellStyle name="Porcentaje 3 2 8 2 3" xfId="4355"/>
    <cellStyle name="Porcentaje 3 2 8 2 3 2" xfId="9532"/>
    <cellStyle name="Porcentaje 3 2 8 2 4" xfId="2657"/>
    <cellStyle name="Porcentaje 3 2 8 2 4 2" xfId="7839"/>
    <cellStyle name="Porcentaje 3 2 8 2 5" xfId="6148"/>
    <cellStyle name="Porcentaje 3 2 8 3" xfId="1660"/>
    <cellStyle name="Porcentaje 3 2 8 3 2" xfId="5058"/>
    <cellStyle name="Porcentaje 3 2 8 3 2 2" xfId="10235"/>
    <cellStyle name="Porcentaje 3 2 8 3 3" xfId="3360"/>
    <cellStyle name="Porcentaje 3 2 8 3 3 2" xfId="8542"/>
    <cellStyle name="Porcentaje 3 2 8 3 4" xfId="6851"/>
    <cellStyle name="Porcentaje 3 2 8 4" xfId="4214"/>
    <cellStyle name="Porcentaje 3 2 8 4 2" xfId="9391"/>
    <cellStyle name="Porcentaje 3 2 8 5" xfId="2516"/>
    <cellStyle name="Porcentaje 3 2 8 5 2" xfId="7698"/>
    <cellStyle name="Porcentaje 3 2 8 6" xfId="6007"/>
    <cellStyle name="Porcentaje 3 2 9" xfId="566"/>
    <cellStyle name="Porcentaje 3 2 9 2" xfId="1421"/>
    <cellStyle name="Porcentaje 3 2 9 2 2" xfId="4819"/>
    <cellStyle name="Porcentaje 3 2 9 2 2 2" xfId="9996"/>
    <cellStyle name="Porcentaje 3 2 9 2 3" xfId="3121"/>
    <cellStyle name="Porcentaje 3 2 9 2 3 2" xfId="8303"/>
    <cellStyle name="Porcentaje 3 2 9 2 4" xfId="6612"/>
    <cellStyle name="Porcentaje 3 2 9 3" xfId="3975"/>
    <cellStyle name="Porcentaje 3 2 9 3 2" xfId="9152"/>
    <cellStyle name="Porcentaje 3 2 9 4" xfId="2277"/>
    <cellStyle name="Porcentaje 3 2 9 4 2" xfId="7459"/>
    <cellStyle name="Porcentaje 3 2 9 5" xfId="5768"/>
    <cellStyle name="Porcentaje 3 3" xfId="291"/>
    <cellStyle name="Porcentaje 3 3 10" xfId="1190"/>
    <cellStyle name="Porcentaje 3 3 10 2" xfId="4588"/>
    <cellStyle name="Porcentaje 3 3 10 2 2" xfId="9765"/>
    <cellStyle name="Porcentaje 3 3 10 3" xfId="2890"/>
    <cellStyle name="Porcentaje 3 3 10 3 2" xfId="8072"/>
    <cellStyle name="Porcentaje 3 3 10 4" xfId="6381"/>
    <cellStyle name="Porcentaje 3 3 11" xfId="3756"/>
    <cellStyle name="Porcentaje 3 3 11 2" xfId="8933"/>
    <cellStyle name="Porcentaje 3 3 12" xfId="2046"/>
    <cellStyle name="Porcentaje 3 3 12 2" xfId="7228"/>
    <cellStyle name="Porcentaje 3 3 13" xfId="5550"/>
    <cellStyle name="Porcentaje 3 3 2" xfId="320"/>
    <cellStyle name="Porcentaje 3 3 2 2" xfId="440"/>
    <cellStyle name="Porcentaje 3 3 2 2 2" xfId="717"/>
    <cellStyle name="Porcentaje 3 3 2 2 2 2" xfId="1564"/>
    <cellStyle name="Porcentaje 3 3 2 2 2 2 2" xfId="4962"/>
    <cellStyle name="Porcentaje 3 3 2 2 2 2 2 2" xfId="10139"/>
    <cellStyle name="Porcentaje 3 3 2 2 2 2 3" xfId="3264"/>
    <cellStyle name="Porcentaje 3 3 2 2 2 2 3 2" xfId="8446"/>
    <cellStyle name="Porcentaje 3 3 2 2 2 2 4" xfId="6755"/>
    <cellStyle name="Porcentaje 3 3 2 2 2 3" xfId="4118"/>
    <cellStyle name="Porcentaje 3 3 2 2 2 3 2" xfId="9295"/>
    <cellStyle name="Porcentaje 3 3 2 2 2 4" xfId="2420"/>
    <cellStyle name="Porcentaje 3 3 2 2 2 4 2" xfId="7602"/>
    <cellStyle name="Porcentaje 3 3 2 2 2 5" xfId="5911"/>
    <cellStyle name="Porcentaje 3 3 2 2 3" xfId="1326"/>
    <cellStyle name="Porcentaje 3 3 2 2 3 2" xfId="4724"/>
    <cellStyle name="Porcentaje 3 3 2 2 3 2 2" xfId="9901"/>
    <cellStyle name="Porcentaje 3 3 2 2 3 3" xfId="3026"/>
    <cellStyle name="Porcentaje 3 3 2 2 3 3 2" xfId="8208"/>
    <cellStyle name="Porcentaje 3 3 2 2 3 4" xfId="6517"/>
    <cellStyle name="Porcentaje 3 3 2 2 4" xfId="3892"/>
    <cellStyle name="Porcentaje 3 3 2 2 4 2" xfId="9069"/>
    <cellStyle name="Porcentaje 3 3 2 2 5" xfId="2182"/>
    <cellStyle name="Porcentaje 3 3 2 2 5 2" xfId="7364"/>
    <cellStyle name="Porcentaje 3 3 2 2 6" xfId="5685"/>
    <cellStyle name="Porcentaje 3 3 2 3" xfId="842"/>
    <cellStyle name="Porcentaje 3 3 2 3 2" xfId="986"/>
    <cellStyle name="Porcentaje 3 3 2 3 2 2" xfId="1830"/>
    <cellStyle name="Porcentaje 3 3 2 3 2 2 2" xfId="5228"/>
    <cellStyle name="Porcentaje 3 3 2 3 2 2 2 2" xfId="10405"/>
    <cellStyle name="Porcentaje 3 3 2 3 2 2 3" xfId="3530"/>
    <cellStyle name="Porcentaje 3 3 2 3 2 2 3 2" xfId="8712"/>
    <cellStyle name="Porcentaje 3 3 2 3 2 2 4" xfId="7021"/>
    <cellStyle name="Porcentaje 3 3 2 3 2 3" xfId="4384"/>
    <cellStyle name="Porcentaje 3 3 2 3 2 3 2" xfId="9561"/>
    <cellStyle name="Porcentaje 3 3 2 3 2 4" xfId="2686"/>
    <cellStyle name="Porcentaje 3 3 2 3 2 4 2" xfId="7868"/>
    <cellStyle name="Porcentaje 3 3 2 3 2 5" xfId="6177"/>
    <cellStyle name="Porcentaje 3 3 2 3 3" xfId="1689"/>
    <cellStyle name="Porcentaje 3 3 2 3 3 2" xfId="5087"/>
    <cellStyle name="Porcentaje 3 3 2 3 3 2 2" xfId="10264"/>
    <cellStyle name="Porcentaje 3 3 2 3 3 3" xfId="3389"/>
    <cellStyle name="Porcentaje 3 3 2 3 3 3 2" xfId="8571"/>
    <cellStyle name="Porcentaje 3 3 2 3 3 4" xfId="6880"/>
    <cellStyle name="Porcentaje 3 3 2 3 4" xfId="4243"/>
    <cellStyle name="Porcentaje 3 3 2 3 4 2" xfId="9420"/>
    <cellStyle name="Porcentaje 3 3 2 3 5" xfId="2545"/>
    <cellStyle name="Porcentaje 3 3 2 3 5 2" xfId="7727"/>
    <cellStyle name="Porcentaje 3 3 2 3 6" xfId="6036"/>
    <cellStyle name="Porcentaje 3 3 2 4" xfId="595"/>
    <cellStyle name="Porcentaje 3 3 2 4 2" xfId="1450"/>
    <cellStyle name="Porcentaje 3 3 2 4 2 2" xfId="4848"/>
    <cellStyle name="Porcentaje 3 3 2 4 2 2 2" xfId="10025"/>
    <cellStyle name="Porcentaje 3 3 2 4 2 3" xfId="3150"/>
    <cellStyle name="Porcentaje 3 3 2 4 2 3 2" xfId="8332"/>
    <cellStyle name="Porcentaje 3 3 2 4 2 4" xfId="6641"/>
    <cellStyle name="Porcentaje 3 3 2 4 3" xfId="4004"/>
    <cellStyle name="Porcentaje 3 3 2 4 3 2" xfId="9181"/>
    <cellStyle name="Porcentaje 3 3 2 4 4" xfId="2306"/>
    <cellStyle name="Porcentaje 3 3 2 4 4 2" xfId="7488"/>
    <cellStyle name="Porcentaje 3 3 2 4 5" xfId="5797"/>
    <cellStyle name="Porcentaje 3 3 2 5" xfId="1100"/>
    <cellStyle name="Porcentaje 3 3 2 5 2" xfId="1944"/>
    <cellStyle name="Porcentaje 3 3 2 5 2 2" xfId="5342"/>
    <cellStyle name="Porcentaje 3 3 2 5 2 2 2" xfId="10519"/>
    <cellStyle name="Porcentaje 3 3 2 5 2 3" xfId="3644"/>
    <cellStyle name="Porcentaje 3 3 2 5 2 3 2" xfId="8826"/>
    <cellStyle name="Porcentaje 3 3 2 5 2 4" xfId="7135"/>
    <cellStyle name="Porcentaje 3 3 2 5 3" xfId="4498"/>
    <cellStyle name="Porcentaje 3 3 2 5 3 2" xfId="9675"/>
    <cellStyle name="Porcentaje 3 3 2 5 4" xfId="2800"/>
    <cellStyle name="Porcentaje 3 3 2 5 4 2" xfId="7982"/>
    <cellStyle name="Porcentaje 3 3 2 5 5" xfId="6291"/>
    <cellStyle name="Porcentaje 3 3 2 6" xfId="1214"/>
    <cellStyle name="Porcentaje 3 3 2 6 2" xfId="4612"/>
    <cellStyle name="Porcentaje 3 3 2 6 2 2" xfId="9789"/>
    <cellStyle name="Porcentaje 3 3 2 6 3" xfId="2914"/>
    <cellStyle name="Porcentaje 3 3 2 6 3 2" xfId="8096"/>
    <cellStyle name="Porcentaje 3 3 2 6 4" xfId="6405"/>
    <cellStyle name="Porcentaje 3 3 2 7" xfId="3780"/>
    <cellStyle name="Porcentaje 3 3 2 7 2" xfId="8957"/>
    <cellStyle name="Porcentaje 3 3 2 8" xfId="2070"/>
    <cellStyle name="Porcentaje 3 3 2 8 2" xfId="7252"/>
    <cellStyle name="Porcentaje 3 3 2 9" xfId="5573"/>
    <cellStyle name="Porcentaje 3 3 3" xfId="343"/>
    <cellStyle name="Porcentaje 3 3 3 2" xfId="462"/>
    <cellStyle name="Porcentaje 3 3 3 2 2" xfId="739"/>
    <cellStyle name="Porcentaje 3 3 3 2 2 2" xfId="1586"/>
    <cellStyle name="Porcentaje 3 3 3 2 2 2 2" xfId="4984"/>
    <cellStyle name="Porcentaje 3 3 3 2 2 2 2 2" xfId="10161"/>
    <cellStyle name="Porcentaje 3 3 3 2 2 2 3" xfId="3286"/>
    <cellStyle name="Porcentaje 3 3 3 2 2 2 3 2" xfId="8468"/>
    <cellStyle name="Porcentaje 3 3 3 2 2 2 4" xfId="6777"/>
    <cellStyle name="Porcentaje 3 3 3 2 2 3" xfId="4140"/>
    <cellStyle name="Porcentaje 3 3 3 2 2 3 2" xfId="9317"/>
    <cellStyle name="Porcentaje 3 3 3 2 2 4" xfId="2442"/>
    <cellStyle name="Porcentaje 3 3 3 2 2 4 2" xfId="7624"/>
    <cellStyle name="Porcentaje 3 3 3 2 2 5" xfId="5933"/>
    <cellStyle name="Porcentaje 3 3 3 2 3" xfId="1348"/>
    <cellStyle name="Porcentaje 3 3 3 2 3 2" xfId="4746"/>
    <cellStyle name="Porcentaje 3 3 3 2 3 2 2" xfId="9923"/>
    <cellStyle name="Porcentaje 3 3 3 2 3 3" xfId="3048"/>
    <cellStyle name="Porcentaje 3 3 3 2 3 3 2" xfId="8230"/>
    <cellStyle name="Porcentaje 3 3 3 2 3 4" xfId="6539"/>
    <cellStyle name="Porcentaje 3 3 3 2 4" xfId="3914"/>
    <cellStyle name="Porcentaje 3 3 3 2 4 2" xfId="9091"/>
    <cellStyle name="Porcentaje 3 3 3 2 5" xfId="2204"/>
    <cellStyle name="Porcentaje 3 3 3 2 5 2" xfId="7386"/>
    <cellStyle name="Porcentaje 3 3 3 2 6" xfId="5707"/>
    <cellStyle name="Porcentaje 3 3 3 3" xfId="864"/>
    <cellStyle name="Porcentaje 3 3 3 3 2" xfId="1008"/>
    <cellStyle name="Porcentaje 3 3 3 3 2 2" xfId="1852"/>
    <cellStyle name="Porcentaje 3 3 3 3 2 2 2" xfId="5250"/>
    <cellStyle name="Porcentaje 3 3 3 3 2 2 2 2" xfId="10427"/>
    <cellStyle name="Porcentaje 3 3 3 3 2 2 3" xfId="3552"/>
    <cellStyle name="Porcentaje 3 3 3 3 2 2 3 2" xfId="8734"/>
    <cellStyle name="Porcentaje 3 3 3 3 2 2 4" xfId="7043"/>
    <cellStyle name="Porcentaje 3 3 3 3 2 3" xfId="4406"/>
    <cellStyle name="Porcentaje 3 3 3 3 2 3 2" xfId="9583"/>
    <cellStyle name="Porcentaje 3 3 3 3 2 4" xfId="2708"/>
    <cellStyle name="Porcentaje 3 3 3 3 2 4 2" xfId="7890"/>
    <cellStyle name="Porcentaje 3 3 3 3 2 5" xfId="6199"/>
    <cellStyle name="Porcentaje 3 3 3 3 3" xfId="1711"/>
    <cellStyle name="Porcentaje 3 3 3 3 3 2" xfId="5109"/>
    <cellStyle name="Porcentaje 3 3 3 3 3 2 2" xfId="10286"/>
    <cellStyle name="Porcentaje 3 3 3 3 3 3" xfId="3411"/>
    <cellStyle name="Porcentaje 3 3 3 3 3 3 2" xfId="8593"/>
    <cellStyle name="Porcentaje 3 3 3 3 3 4" xfId="6902"/>
    <cellStyle name="Porcentaje 3 3 3 3 4" xfId="4265"/>
    <cellStyle name="Porcentaje 3 3 3 3 4 2" xfId="9442"/>
    <cellStyle name="Porcentaje 3 3 3 3 5" xfId="2567"/>
    <cellStyle name="Porcentaje 3 3 3 3 5 2" xfId="7749"/>
    <cellStyle name="Porcentaje 3 3 3 3 6" xfId="6058"/>
    <cellStyle name="Porcentaje 3 3 3 4" xfId="617"/>
    <cellStyle name="Porcentaje 3 3 3 4 2" xfId="1472"/>
    <cellStyle name="Porcentaje 3 3 3 4 2 2" xfId="4870"/>
    <cellStyle name="Porcentaje 3 3 3 4 2 2 2" xfId="10047"/>
    <cellStyle name="Porcentaje 3 3 3 4 2 3" xfId="3172"/>
    <cellStyle name="Porcentaje 3 3 3 4 2 3 2" xfId="8354"/>
    <cellStyle name="Porcentaje 3 3 3 4 2 4" xfId="6663"/>
    <cellStyle name="Porcentaje 3 3 3 4 3" xfId="4026"/>
    <cellStyle name="Porcentaje 3 3 3 4 3 2" xfId="9203"/>
    <cellStyle name="Porcentaje 3 3 3 4 4" xfId="2328"/>
    <cellStyle name="Porcentaje 3 3 3 4 4 2" xfId="7510"/>
    <cellStyle name="Porcentaje 3 3 3 4 5" xfId="5819"/>
    <cellStyle name="Porcentaje 3 3 3 5" xfId="1122"/>
    <cellStyle name="Porcentaje 3 3 3 5 2" xfId="1966"/>
    <cellStyle name="Porcentaje 3 3 3 5 2 2" xfId="5364"/>
    <cellStyle name="Porcentaje 3 3 3 5 2 2 2" xfId="10541"/>
    <cellStyle name="Porcentaje 3 3 3 5 2 3" xfId="3666"/>
    <cellStyle name="Porcentaje 3 3 3 5 2 3 2" xfId="8848"/>
    <cellStyle name="Porcentaje 3 3 3 5 2 4" xfId="7157"/>
    <cellStyle name="Porcentaje 3 3 3 5 3" xfId="4520"/>
    <cellStyle name="Porcentaje 3 3 3 5 3 2" xfId="9697"/>
    <cellStyle name="Porcentaje 3 3 3 5 4" xfId="2822"/>
    <cellStyle name="Porcentaje 3 3 3 5 4 2" xfId="8004"/>
    <cellStyle name="Porcentaje 3 3 3 5 5" xfId="6313"/>
    <cellStyle name="Porcentaje 3 3 3 6" xfId="1236"/>
    <cellStyle name="Porcentaje 3 3 3 6 2" xfId="4634"/>
    <cellStyle name="Porcentaje 3 3 3 6 2 2" xfId="9811"/>
    <cellStyle name="Porcentaje 3 3 3 6 3" xfId="2936"/>
    <cellStyle name="Porcentaje 3 3 3 6 3 2" xfId="8118"/>
    <cellStyle name="Porcentaje 3 3 3 6 4" xfId="6427"/>
    <cellStyle name="Porcentaje 3 3 3 7" xfId="3802"/>
    <cellStyle name="Porcentaje 3 3 3 7 2" xfId="8979"/>
    <cellStyle name="Porcentaje 3 3 3 8" xfId="2092"/>
    <cellStyle name="Porcentaje 3 3 3 8 2" xfId="7274"/>
    <cellStyle name="Porcentaje 3 3 3 9" xfId="5595"/>
    <cellStyle name="Porcentaje 3 3 4" xfId="365"/>
    <cellStyle name="Porcentaje 3 3 4 2" xfId="484"/>
    <cellStyle name="Porcentaje 3 3 4 2 2" xfId="761"/>
    <cellStyle name="Porcentaje 3 3 4 2 2 2" xfId="1608"/>
    <cellStyle name="Porcentaje 3 3 4 2 2 2 2" xfId="5006"/>
    <cellStyle name="Porcentaje 3 3 4 2 2 2 2 2" xfId="10183"/>
    <cellStyle name="Porcentaje 3 3 4 2 2 2 3" xfId="3308"/>
    <cellStyle name="Porcentaje 3 3 4 2 2 2 3 2" xfId="8490"/>
    <cellStyle name="Porcentaje 3 3 4 2 2 2 4" xfId="6799"/>
    <cellStyle name="Porcentaje 3 3 4 2 2 3" xfId="4162"/>
    <cellStyle name="Porcentaje 3 3 4 2 2 3 2" xfId="9339"/>
    <cellStyle name="Porcentaje 3 3 4 2 2 4" xfId="2464"/>
    <cellStyle name="Porcentaje 3 3 4 2 2 4 2" xfId="7646"/>
    <cellStyle name="Porcentaje 3 3 4 2 2 5" xfId="5955"/>
    <cellStyle name="Porcentaje 3 3 4 2 3" xfId="1370"/>
    <cellStyle name="Porcentaje 3 3 4 2 3 2" xfId="4768"/>
    <cellStyle name="Porcentaje 3 3 4 2 3 2 2" xfId="9945"/>
    <cellStyle name="Porcentaje 3 3 4 2 3 3" xfId="3070"/>
    <cellStyle name="Porcentaje 3 3 4 2 3 3 2" xfId="8252"/>
    <cellStyle name="Porcentaje 3 3 4 2 3 4" xfId="6561"/>
    <cellStyle name="Porcentaje 3 3 4 2 4" xfId="3936"/>
    <cellStyle name="Porcentaje 3 3 4 2 4 2" xfId="9113"/>
    <cellStyle name="Porcentaje 3 3 4 2 5" xfId="2226"/>
    <cellStyle name="Porcentaje 3 3 4 2 5 2" xfId="7408"/>
    <cellStyle name="Porcentaje 3 3 4 2 6" xfId="5729"/>
    <cellStyle name="Porcentaje 3 3 4 3" xfId="886"/>
    <cellStyle name="Porcentaje 3 3 4 3 2" xfId="1030"/>
    <cellStyle name="Porcentaje 3 3 4 3 2 2" xfId="1874"/>
    <cellStyle name="Porcentaje 3 3 4 3 2 2 2" xfId="5272"/>
    <cellStyle name="Porcentaje 3 3 4 3 2 2 2 2" xfId="10449"/>
    <cellStyle name="Porcentaje 3 3 4 3 2 2 3" xfId="3574"/>
    <cellStyle name="Porcentaje 3 3 4 3 2 2 3 2" xfId="8756"/>
    <cellStyle name="Porcentaje 3 3 4 3 2 2 4" xfId="7065"/>
    <cellStyle name="Porcentaje 3 3 4 3 2 3" xfId="4428"/>
    <cellStyle name="Porcentaje 3 3 4 3 2 3 2" xfId="9605"/>
    <cellStyle name="Porcentaje 3 3 4 3 2 4" xfId="2730"/>
    <cellStyle name="Porcentaje 3 3 4 3 2 4 2" xfId="7912"/>
    <cellStyle name="Porcentaje 3 3 4 3 2 5" xfId="6221"/>
    <cellStyle name="Porcentaje 3 3 4 3 3" xfId="1733"/>
    <cellStyle name="Porcentaje 3 3 4 3 3 2" xfId="5131"/>
    <cellStyle name="Porcentaje 3 3 4 3 3 2 2" xfId="10308"/>
    <cellStyle name="Porcentaje 3 3 4 3 3 3" xfId="3433"/>
    <cellStyle name="Porcentaje 3 3 4 3 3 3 2" xfId="8615"/>
    <cellStyle name="Porcentaje 3 3 4 3 3 4" xfId="6924"/>
    <cellStyle name="Porcentaje 3 3 4 3 4" xfId="4287"/>
    <cellStyle name="Porcentaje 3 3 4 3 4 2" xfId="9464"/>
    <cellStyle name="Porcentaje 3 3 4 3 5" xfId="2589"/>
    <cellStyle name="Porcentaje 3 3 4 3 5 2" xfId="7771"/>
    <cellStyle name="Porcentaje 3 3 4 3 6" xfId="6080"/>
    <cellStyle name="Porcentaje 3 3 4 4" xfId="639"/>
    <cellStyle name="Porcentaje 3 3 4 4 2" xfId="1494"/>
    <cellStyle name="Porcentaje 3 3 4 4 2 2" xfId="4892"/>
    <cellStyle name="Porcentaje 3 3 4 4 2 2 2" xfId="10069"/>
    <cellStyle name="Porcentaje 3 3 4 4 2 3" xfId="3194"/>
    <cellStyle name="Porcentaje 3 3 4 4 2 3 2" xfId="8376"/>
    <cellStyle name="Porcentaje 3 3 4 4 2 4" xfId="6685"/>
    <cellStyle name="Porcentaje 3 3 4 4 3" xfId="4048"/>
    <cellStyle name="Porcentaje 3 3 4 4 3 2" xfId="9225"/>
    <cellStyle name="Porcentaje 3 3 4 4 4" xfId="2350"/>
    <cellStyle name="Porcentaje 3 3 4 4 4 2" xfId="7532"/>
    <cellStyle name="Porcentaje 3 3 4 4 5" xfId="5841"/>
    <cellStyle name="Porcentaje 3 3 4 5" xfId="1144"/>
    <cellStyle name="Porcentaje 3 3 4 5 2" xfId="1988"/>
    <cellStyle name="Porcentaje 3 3 4 5 2 2" xfId="5386"/>
    <cellStyle name="Porcentaje 3 3 4 5 2 2 2" xfId="10563"/>
    <cellStyle name="Porcentaje 3 3 4 5 2 3" xfId="3688"/>
    <cellStyle name="Porcentaje 3 3 4 5 2 3 2" xfId="8870"/>
    <cellStyle name="Porcentaje 3 3 4 5 2 4" xfId="7179"/>
    <cellStyle name="Porcentaje 3 3 4 5 3" xfId="4542"/>
    <cellStyle name="Porcentaje 3 3 4 5 3 2" xfId="9719"/>
    <cellStyle name="Porcentaje 3 3 4 5 4" xfId="2844"/>
    <cellStyle name="Porcentaje 3 3 4 5 4 2" xfId="8026"/>
    <cellStyle name="Porcentaje 3 3 4 5 5" xfId="6335"/>
    <cellStyle name="Porcentaje 3 3 4 6" xfId="1258"/>
    <cellStyle name="Porcentaje 3 3 4 6 2" xfId="4656"/>
    <cellStyle name="Porcentaje 3 3 4 6 2 2" xfId="9833"/>
    <cellStyle name="Porcentaje 3 3 4 6 3" xfId="2958"/>
    <cellStyle name="Porcentaje 3 3 4 6 3 2" xfId="8140"/>
    <cellStyle name="Porcentaje 3 3 4 6 4" xfId="6449"/>
    <cellStyle name="Porcentaje 3 3 4 7" xfId="3824"/>
    <cellStyle name="Porcentaje 3 3 4 7 2" xfId="9001"/>
    <cellStyle name="Porcentaje 3 3 4 8" xfId="2114"/>
    <cellStyle name="Porcentaje 3 3 4 8 2" xfId="7296"/>
    <cellStyle name="Porcentaje 3 3 4 9" xfId="5617"/>
    <cellStyle name="Porcentaje 3 3 5" xfId="394"/>
    <cellStyle name="Porcentaje 3 3 5 2" xfId="506"/>
    <cellStyle name="Porcentaje 3 3 5 2 2" xfId="783"/>
    <cellStyle name="Porcentaje 3 3 5 2 2 2" xfId="1630"/>
    <cellStyle name="Porcentaje 3 3 5 2 2 2 2" xfId="5028"/>
    <cellStyle name="Porcentaje 3 3 5 2 2 2 2 2" xfId="10205"/>
    <cellStyle name="Porcentaje 3 3 5 2 2 2 3" xfId="3330"/>
    <cellStyle name="Porcentaje 3 3 5 2 2 2 3 2" xfId="8512"/>
    <cellStyle name="Porcentaje 3 3 5 2 2 2 4" xfId="6821"/>
    <cellStyle name="Porcentaje 3 3 5 2 2 3" xfId="4184"/>
    <cellStyle name="Porcentaje 3 3 5 2 2 3 2" xfId="9361"/>
    <cellStyle name="Porcentaje 3 3 5 2 2 4" xfId="2486"/>
    <cellStyle name="Porcentaje 3 3 5 2 2 4 2" xfId="7668"/>
    <cellStyle name="Porcentaje 3 3 5 2 2 5" xfId="5977"/>
    <cellStyle name="Porcentaje 3 3 5 2 3" xfId="1392"/>
    <cellStyle name="Porcentaje 3 3 5 2 3 2" xfId="4790"/>
    <cellStyle name="Porcentaje 3 3 5 2 3 2 2" xfId="9967"/>
    <cellStyle name="Porcentaje 3 3 5 2 3 3" xfId="3092"/>
    <cellStyle name="Porcentaje 3 3 5 2 3 3 2" xfId="8274"/>
    <cellStyle name="Porcentaje 3 3 5 2 3 4" xfId="6583"/>
    <cellStyle name="Porcentaje 3 3 5 2 4" xfId="3958"/>
    <cellStyle name="Porcentaje 3 3 5 2 4 2" xfId="9135"/>
    <cellStyle name="Porcentaje 3 3 5 2 5" xfId="2248"/>
    <cellStyle name="Porcentaje 3 3 5 2 5 2" xfId="7430"/>
    <cellStyle name="Porcentaje 3 3 5 2 6" xfId="5751"/>
    <cellStyle name="Porcentaje 3 3 5 3" xfId="908"/>
    <cellStyle name="Porcentaje 3 3 5 3 2" xfId="1052"/>
    <cellStyle name="Porcentaje 3 3 5 3 2 2" xfId="1896"/>
    <cellStyle name="Porcentaje 3 3 5 3 2 2 2" xfId="5294"/>
    <cellStyle name="Porcentaje 3 3 5 3 2 2 2 2" xfId="10471"/>
    <cellStyle name="Porcentaje 3 3 5 3 2 2 3" xfId="3596"/>
    <cellStyle name="Porcentaje 3 3 5 3 2 2 3 2" xfId="8778"/>
    <cellStyle name="Porcentaje 3 3 5 3 2 2 4" xfId="7087"/>
    <cellStyle name="Porcentaje 3 3 5 3 2 3" xfId="4450"/>
    <cellStyle name="Porcentaje 3 3 5 3 2 3 2" xfId="9627"/>
    <cellStyle name="Porcentaje 3 3 5 3 2 4" xfId="2752"/>
    <cellStyle name="Porcentaje 3 3 5 3 2 4 2" xfId="7934"/>
    <cellStyle name="Porcentaje 3 3 5 3 2 5" xfId="6243"/>
    <cellStyle name="Porcentaje 3 3 5 3 3" xfId="1755"/>
    <cellStyle name="Porcentaje 3 3 5 3 3 2" xfId="5153"/>
    <cellStyle name="Porcentaje 3 3 5 3 3 2 2" xfId="10330"/>
    <cellStyle name="Porcentaje 3 3 5 3 3 3" xfId="3455"/>
    <cellStyle name="Porcentaje 3 3 5 3 3 3 2" xfId="8637"/>
    <cellStyle name="Porcentaje 3 3 5 3 3 4" xfId="6946"/>
    <cellStyle name="Porcentaje 3 3 5 3 4" xfId="4309"/>
    <cellStyle name="Porcentaje 3 3 5 3 4 2" xfId="9486"/>
    <cellStyle name="Porcentaje 3 3 5 3 5" xfId="2611"/>
    <cellStyle name="Porcentaje 3 3 5 3 5 2" xfId="7793"/>
    <cellStyle name="Porcentaje 3 3 5 3 6" xfId="6102"/>
    <cellStyle name="Porcentaje 3 3 5 4" xfId="661"/>
    <cellStyle name="Porcentaje 3 3 5 4 2" xfId="1516"/>
    <cellStyle name="Porcentaje 3 3 5 4 2 2" xfId="4914"/>
    <cellStyle name="Porcentaje 3 3 5 4 2 2 2" xfId="10091"/>
    <cellStyle name="Porcentaje 3 3 5 4 2 3" xfId="3216"/>
    <cellStyle name="Porcentaje 3 3 5 4 2 3 2" xfId="8398"/>
    <cellStyle name="Porcentaje 3 3 5 4 2 4" xfId="6707"/>
    <cellStyle name="Porcentaje 3 3 5 4 3" xfId="4070"/>
    <cellStyle name="Porcentaje 3 3 5 4 3 2" xfId="9247"/>
    <cellStyle name="Porcentaje 3 3 5 4 4" xfId="2372"/>
    <cellStyle name="Porcentaje 3 3 5 4 4 2" xfId="7554"/>
    <cellStyle name="Porcentaje 3 3 5 4 5" xfId="5863"/>
    <cellStyle name="Porcentaje 3 3 5 5" xfId="1166"/>
    <cellStyle name="Porcentaje 3 3 5 5 2" xfId="2010"/>
    <cellStyle name="Porcentaje 3 3 5 5 2 2" xfId="5408"/>
    <cellStyle name="Porcentaje 3 3 5 5 2 2 2" xfId="10585"/>
    <cellStyle name="Porcentaje 3 3 5 5 2 3" xfId="3710"/>
    <cellStyle name="Porcentaje 3 3 5 5 2 3 2" xfId="8892"/>
    <cellStyle name="Porcentaje 3 3 5 5 2 4" xfId="7201"/>
    <cellStyle name="Porcentaje 3 3 5 5 3" xfId="4564"/>
    <cellStyle name="Porcentaje 3 3 5 5 3 2" xfId="9741"/>
    <cellStyle name="Porcentaje 3 3 5 5 4" xfId="2866"/>
    <cellStyle name="Porcentaje 3 3 5 5 4 2" xfId="8048"/>
    <cellStyle name="Porcentaje 3 3 5 5 5" xfId="6357"/>
    <cellStyle name="Porcentaje 3 3 5 6" xfId="1280"/>
    <cellStyle name="Porcentaje 3 3 5 6 2" xfId="4678"/>
    <cellStyle name="Porcentaje 3 3 5 6 2 2" xfId="9855"/>
    <cellStyle name="Porcentaje 3 3 5 6 3" xfId="2980"/>
    <cellStyle name="Porcentaje 3 3 5 6 3 2" xfId="8162"/>
    <cellStyle name="Porcentaje 3 3 5 6 4" xfId="6471"/>
    <cellStyle name="Porcentaje 3 3 5 7" xfId="3846"/>
    <cellStyle name="Porcentaje 3 3 5 7 2" xfId="9023"/>
    <cellStyle name="Porcentaje 3 3 5 8" xfId="2136"/>
    <cellStyle name="Porcentaje 3 3 5 8 2" xfId="7318"/>
    <cellStyle name="Porcentaje 3 3 5 9" xfId="5639"/>
    <cellStyle name="Porcentaje 3 3 6" xfId="416"/>
    <cellStyle name="Porcentaje 3 3 6 2" xfId="693"/>
    <cellStyle name="Porcentaje 3 3 6 2 2" xfId="1540"/>
    <cellStyle name="Porcentaje 3 3 6 2 2 2" xfId="4938"/>
    <cellStyle name="Porcentaje 3 3 6 2 2 2 2" xfId="10115"/>
    <cellStyle name="Porcentaje 3 3 6 2 2 3" xfId="3240"/>
    <cellStyle name="Porcentaje 3 3 6 2 2 3 2" xfId="8422"/>
    <cellStyle name="Porcentaje 3 3 6 2 2 4" xfId="6731"/>
    <cellStyle name="Porcentaje 3 3 6 2 3" xfId="4094"/>
    <cellStyle name="Porcentaje 3 3 6 2 3 2" xfId="9271"/>
    <cellStyle name="Porcentaje 3 3 6 2 4" xfId="2396"/>
    <cellStyle name="Porcentaje 3 3 6 2 4 2" xfId="7578"/>
    <cellStyle name="Porcentaje 3 3 6 2 5" xfId="5887"/>
    <cellStyle name="Porcentaje 3 3 6 3" xfId="1302"/>
    <cellStyle name="Porcentaje 3 3 6 3 2" xfId="4700"/>
    <cellStyle name="Porcentaje 3 3 6 3 2 2" xfId="9877"/>
    <cellStyle name="Porcentaje 3 3 6 3 3" xfId="3002"/>
    <cellStyle name="Porcentaje 3 3 6 3 3 2" xfId="8184"/>
    <cellStyle name="Porcentaje 3 3 6 3 4" xfId="6493"/>
    <cellStyle name="Porcentaje 3 3 6 4" xfId="3868"/>
    <cellStyle name="Porcentaje 3 3 6 4 2" xfId="9045"/>
    <cellStyle name="Porcentaje 3 3 6 5" xfId="2158"/>
    <cellStyle name="Porcentaje 3 3 6 5 2" xfId="7340"/>
    <cellStyle name="Porcentaje 3 3 6 6" xfId="5661"/>
    <cellStyle name="Porcentaje 3 3 7" xfId="818"/>
    <cellStyle name="Porcentaje 3 3 7 2" xfId="962"/>
    <cellStyle name="Porcentaje 3 3 7 2 2" xfId="1806"/>
    <cellStyle name="Porcentaje 3 3 7 2 2 2" xfId="5204"/>
    <cellStyle name="Porcentaje 3 3 7 2 2 2 2" xfId="10381"/>
    <cellStyle name="Porcentaje 3 3 7 2 2 3" xfId="3506"/>
    <cellStyle name="Porcentaje 3 3 7 2 2 3 2" xfId="8688"/>
    <cellStyle name="Porcentaje 3 3 7 2 2 4" xfId="6997"/>
    <cellStyle name="Porcentaje 3 3 7 2 3" xfId="4360"/>
    <cellStyle name="Porcentaje 3 3 7 2 3 2" xfId="9537"/>
    <cellStyle name="Porcentaje 3 3 7 2 4" xfId="2662"/>
    <cellStyle name="Porcentaje 3 3 7 2 4 2" xfId="7844"/>
    <cellStyle name="Porcentaje 3 3 7 2 5" xfId="6153"/>
    <cellStyle name="Porcentaje 3 3 7 3" xfId="1665"/>
    <cellStyle name="Porcentaje 3 3 7 3 2" xfId="5063"/>
    <cellStyle name="Porcentaje 3 3 7 3 2 2" xfId="10240"/>
    <cellStyle name="Porcentaje 3 3 7 3 3" xfId="3365"/>
    <cellStyle name="Porcentaje 3 3 7 3 3 2" xfId="8547"/>
    <cellStyle name="Porcentaje 3 3 7 3 4" xfId="6856"/>
    <cellStyle name="Porcentaje 3 3 7 4" xfId="4219"/>
    <cellStyle name="Porcentaje 3 3 7 4 2" xfId="9396"/>
    <cellStyle name="Porcentaje 3 3 7 5" xfId="2521"/>
    <cellStyle name="Porcentaje 3 3 7 5 2" xfId="7703"/>
    <cellStyle name="Porcentaje 3 3 7 6" xfId="6012"/>
    <cellStyle name="Porcentaje 3 3 8" xfId="571"/>
    <cellStyle name="Porcentaje 3 3 8 2" xfId="1426"/>
    <cellStyle name="Porcentaje 3 3 8 2 2" xfId="4824"/>
    <cellStyle name="Porcentaje 3 3 8 2 2 2" xfId="10001"/>
    <cellStyle name="Porcentaje 3 3 8 2 3" xfId="3126"/>
    <cellStyle name="Porcentaje 3 3 8 2 3 2" xfId="8308"/>
    <cellStyle name="Porcentaje 3 3 8 2 4" xfId="6617"/>
    <cellStyle name="Porcentaje 3 3 8 3" xfId="3980"/>
    <cellStyle name="Porcentaje 3 3 8 3 2" xfId="9157"/>
    <cellStyle name="Porcentaje 3 3 8 4" xfId="2282"/>
    <cellStyle name="Porcentaje 3 3 8 4 2" xfId="7464"/>
    <cellStyle name="Porcentaje 3 3 8 5" xfId="5773"/>
    <cellStyle name="Porcentaje 3 3 9" xfId="1076"/>
    <cellStyle name="Porcentaje 3 3 9 2" xfId="1920"/>
    <cellStyle name="Porcentaje 3 3 9 2 2" xfId="5318"/>
    <cellStyle name="Porcentaje 3 3 9 2 2 2" xfId="10495"/>
    <cellStyle name="Porcentaje 3 3 9 2 3" xfId="3620"/>
    <cellStyle name="Porcentaje 3 3 9 2 3 2" xfId="8802"/>
    <cellStyle name="Porcentaje 3 3 9 2 4" xfId="7111"/>
    <cellStyle name="Porcentaje 3 3 9 3" xfId="4474"/>
    <cellStyle name="Porcentaje 3 3 9 3 2" xfId="9651"/>
    <cellStyle name="Porcentaje 3 3 9 4" xfId="2776"/>
    <cellStyle name="Porcentaje 3 3 9 4 2" xfId="7958"/>
    <cellStyle name="Porcentaje 3 3 9 5" xfId="6267"/>
    <cellStyle name="Porcentaje 3 4" xfId="308"/>
    <cellStyle name="Porcentaje 3 4 2" xfId="429"/>
    <cellStyle name="Porcentaje 3 4 2 2" xfId="706"/>
    <cellStyle name="Porcentaje 3 4 2 2 2" xfId="1553"/>
    <cellStyle name="Porcentaje 3 4 2 2 2 2" xfId="4951"/>
    <cellStyle name="Porcentaje 3 4 2 2 2 2 2" xfId="10128"/>
    <cellStyle name="Porcentaje 3 4 2 2 2 3" xfId="3253"/>
    <cellStyle name="Porcentaje 3 4 2 2 2 3 2" xfId="8435"/>
    <cellStyle name="Porcentaje 3 4 2 2 2 4" xfId="6744"/>
    <cellStyle name="Porcentaje 3 4 2 2 3" xfId="4107"/>
    <cellStyle name="Porcentaje 3 4 2 2 3 2" xfId="9284"/>
    <cellStyle name="Porcentaje 3 4 2 2 4" xfId="2409"/>
    <cellStyle name="Porcentaje 3 4 2 2 4 2" xfId="7591"/>
    <cellStyle name="Porcentaje 3 4 2 2 5" xfId="5900"/>
    <cellStyle name="Porcentaje 3 4 2 3" xfId="1315"/>
    <cellStyle name="Porcentaje 3 4 2 3 2" xfId="4713"/>
    <cellStyle name="Porcentaje 3 4 2 3 2 2" xfId="9890"/>
    <cellStyle name="Porcentaje 3 4 2 3 3" xfId="3015"/>
    <cellStyle name="Porcentaje 3 4 2 3 3 2" xfId="8197"/>
    <cellStyle name="Porcentaje 3 4 2 3 4" xfId="6506"/>
    <cellStyle name="Porcentaje 3 4 2 4" xfId="3881"/>
    <cellStyle name="Porcentaje 3 4 2 4 2" xfId="9058"/>
    <cellStyle name="Porcentaje 3 4 2 5" xfId="2171"/>
    <cellStyle name="Porcentaje 3 4 2 5 2" xfId="7353"/>
    <cellStyle name="Porcentaje 3 4 2 6" xfId="5674"/>
    <cellStyle name="Porcentaje 3 4 3" xfId="831"/>
    <cellStyle name="Porcentaje 3 4 3 2" xfId="975"/>
    <cellStyle name="Porcentaje 3 4 3 2 2" xfId="1819"/>
    <cellStyle name="Porcentaje 3 4 3 2 2 2" xfId="5217"/>
    <cellStyle name="Porcentaje 3 4 3 2 2 2 2" xfId="10394"/>
    <cellStyle name="Porcentaje 3 4 3 2 2 3" xfId="3519"/>
    <cellStyle name="Porcentaje 3 4 3 2 2 3 2" xfId="8701"/>
    <cellStyle name="Porcentaje 3 4 3 2 2 4" xfId="7010"/>
    <cellStyle name="Porcentaje 3 4 3 2 3" xfId="4373"/>
    <cellStyle name="Porcentaje 3 4 3 2 3 2" xfId="9550"/>
    <cellStyle name="Porcentaje 3 4 3 2 4" xfId="2675"/>
    <cellStyle name="Porcentaje 3 4 3 2 4 2" xfId="7857"/>
    <cellStyle name="Porcentaje 3 4 3 2 5" xfId="6166"/>
    <cellStyle name="Porcentaje 3 4 3 3" xfId="1678"/>
    <cellStyle name="Porcentaje 3 4 3 3 2" xfId="5076"/>
    <cellStyle name="Porcentaje 3 4 3 3 2 2" xfId="10253"/>
    <cellStyle name="Porcentaje 3 4 3 3 3" xfId="3378"/>
    <cellStyle name="Porcentaje 3 4 3 3 3 2" xfId="8560"/>
    <cellStyle name="Porcentaje 3 4 3 3 4" xfId="6869"/>
    <cellStyle name="Porcentaje 3 4 3 4" xfId="4232"/>
    <cellStyle name="Porcentaje 3 4 3 4 2" xfId="9409"/>
    <cellStyle name="Porcentaje 3 4 3 5" xfId="2534"/>
    <cellStyle name="Porcentaje 3 4 3 5 2" xfId="7716"/>
    <cellStyle name="Porcentaje 3 4 3 6" xfId="6025"/>
    <cellStyle name="Porcentaje 3 4 4" xfId="584"/>
    <cellStyle name="Porcentaje 3 4 4 2" xfId="1439"/>
    <cellStyle name="Porcentaje 3 4 4 2 2" xfId="4837"/>
    <cellStyle name="Porcentaje 3 4 4 2 2 2" xfId="10014"/>
    <cellStyle name="Porcentaje 3 4 4 2 3" xfId="3139"/>
    <cellStyle name="Porcentaje 3 4 4 2 3 2" xfId="8321"/>
    <cellStyle name="Porcentaje 3 4 4 2 4" xfId="6630"/>
    <cellStyle name="Porcentaje 3 4 4 3" xfId="3993"/>
    <cellStyle name="Porcentaje 3 4 4 3 2" xfId="9170"/>
    <cellStyle name="Porcentaje 3 4 4 4" xfId="2295"/>
    <cellStyle name="Porcentaje 3 4 4 4 2" xfId="7477"/>
    <cellStyle name="Porcentaje 3 4 4 5" xfId="5786"/>
    <cellStyle name="Porcentaje 3 4 5" xfId="1089"/>
    <cellStyle name="Porcentaje 3 4 5 2" xfId="1933"/>
    <cellStyle name="Porcentaje 3 4 5 2 2" xfId="5331"/>
    <cellStyle name="Porcentaje 3 4 5 2 2 2" xfId="10508"/>
    <cellStyle name="Porcentaje 3 4 5 2 3" xfId="3633"/>
    <cellStyle name="Porcentaje 3 4 5 2 3 2" xfId="8815"/>
    <cellStyle name="Porcentaje 3 4 5 2 4" xfId="7124"/>
    <cellStyle name="Porcentaje 3 4 5 3" xfId="4487"/>
    <cellStyle name="Porcentaje 3 4 5 3 2" xfId="9664"/>
    <cellStyle name="Porcentaje 3 4 5 4" xfId="2789"/>
    <cellStyle name="Porcentaje 3 4 5 4 2" xfId="7971"/>
    <cellStyle name="Porcentaje 3 4 5 5" xfId="6280"/>
    <cellStyle name="Porcentaje 3 4 6" xfId="1203"/>
    <cellStyle name="Porcentaje 3 4 6 2" xfId="4601"/>
    <cellStyle name="Porcentaje 3 4 6 2 2" xfId="9778"/>
    <cellStyle name="Porcentaje 3 4 6 3" xfId="2903"/>
    <cellStyle name="Porcentaje 3 4 6 3 2" xfId="8085"/>
    <cellStyle name="Porcentaje 3 4 6 4" xfId="6394"/>
    <cellStyle name="Porcentaje 3 4 7" xfId="3769"/>
    <cellStyle name="Porcentaje 3 4 7 2" xfId="8946"/>
    <cellStyle name="Porcentaje 3 4 8" xfId="2059"/>
    <cellStyle name="Porcentaje 3 4 8 2" xfId="7241"/>
    <cellStyle name="Porcentaje 3 4 9" xfId="5562"/>
    <cellStyle name="Porcentaje 3 5" xfId="332"/>
    <cellStyle name="Porcentaje 3 5 2" xfId="451"/>
    <cellStyle name="Porcentaje 3 5 2 2" xfId="728"/>
    <cellStyle name="Porcentaje 3 5 2 2 2" xfId="1575"/>
    <cellStyle name="Porcentaje 3 5 2 2 2 2" xfId="4973"/>
    <cellStyle name="Porcentaje 3 5 2 2 2 2 2" xfId="10150"/>
    <cellStyle name="Porcentaje 3 5 2 2 2 3" xfId="3275"/>
    <cellStyle name="Porcentaje 3 5 2 2 2 3 2" xfId="8457"/>
    <cellStyle name="Porcentaje 3 5 2 2 2 4" xfId="6766"/>
    <cellStyle name="Porcentaje 3 5 2 2 3" xfId="4129"/>
    <cellStyle name="Porcentaje 3 5 2 2 3 2" xfId="9306"/>
    <cellStyle name="Porcentaje 3 5 2 2 4" xfId="2431"/>
    <cellStyle name="Porcentaje 3 5 2 2 4 2" xfId="7613"/>
    <cellStyle name="Porcentaje 3 5 2 2 5" xfId="5922"/>
    <cellStyle name="Porcentaje 3 5 2 3" xfId="1337"/>
    <cellStyle name="Porcentaje 3 5 2 3 2" xfId="4735"/>
    <cellStyle name="Porcentaje 3 5 2 3 2 2" xfId="9912"/>
    <cellStyle name="Porcentaje 3 5 2 3 3" xfId="3037"/>
    <cellStyle name="Porcentaje 3 5 2 3 3 2" xfId="8219"/>
    <cellStyle name="Porcentaje 3 5 2 3 4" xfId="6528"/>
    <cellStyle name="Porcentaje 3 5 2 4" xfId="3903"/>
    <cellStyle name="Porcentaje 3 5 2 4 2" xfId="9080"/>
    <cellStyle name="Porcentaje 3 5 2 5" xfId="2193"/>
    <cellStyle name="Porcentaje 3 5 2 5 2" xfId="7375"/>
    <cellStyle name="Porcentaje 3 5 2 6" xfId="5696"/>
    <cellStyle name="Porcentaje 3 5 3" xfId="853"/>
    <cellStyle name="Porcentaje 3 5 3 2" xfId="997"/>
    <cellStyle name="Porcentaje 3 5 3 2 2" xfId="1841"/>
    <cellStyle name="Porcentaje 3 5 3 2 2 2" xfId="5239"/>
    <cellStyle name="Porcentaje 3 5 3 2 2 2 2" xfId="10416"/>
    <cellStyle name="Porcentaje 3 5 3 2 2 3" xfId="3541"/>
    <cellStyle name="Porcentaje 3 5 3 2 2 3 2" xfId="8723"/>
    <cellStyle name="Porcentaje 3 5 3 2 2 4" xfId="7032"/>
    <cellStyle name="Porcentaje 3 5 3 2 3" xfId="4395"/>
    <cellStyle name="Porcentaje 3 5 3 2 3 2" xfId="9572"/>
    <cellStyle name="Porcentaje 3 5 3 2 4" xfId="2697"/>
    <cellStyle name="Porcentaje 3 5 3 2 4 2" xfId="7879"/>
    <cellStyle name="Porcentaje 3 5 3 2 5" xfId="6188"/>
    <cellStyle name="Porcentaje 3 5 3 3" xfId="1700"/>
    <cellStyle name="Porcentaje 3 5 3 3 2" xfId="5098"/>
    <cellStyle name="Porcentaje 3 5 3 3 2 2" xfId="10275"/>
    <cellStyle name="Porcentaje 3 5 3 3 3" xfId="3400"/>
    <cellStyle name="Porcentaje 3 5 3 3 3 2" xfId="8582"/>
    <cellStyle name="Porcentaje 3 5 3 3 4" xfId="6891"/>
    <cellStyle name="Porcentaje 3 5 3 4" xfId="4254"/>
    <cellStyle name="Porcentaje 3 5 3 4 2" xfId="9431"/>
    <cellStyle name="Porcentaje 3 5 3 5" xfId="2556"/>
    <cellStyle name="Porcentaje 3 5 3 5 2" xfId="7738"/>
    <cellStyle name="Porcentaje 3 5 3 6" xfId="6047"/>
    <cellStyle name="Porcentaje 3 5 4" xfId="606"/>
    <cellStyle name="Porcentaje 3 5 4 2" xfId="1461"/>
    <cellStyle name="Porcentaje 3 5 4 2 2" xfId="4859"/>
    <cellStyle name="Porcentaje 3 5 4 2 2 2" xfId="10036"/>
    <cellStyle name="Porcentaje 3 5 4 2 3" xfId="3161"/>
    <cellStyle name="Porcentaje 3 5 4 2 3 2" xfId="8343"/>
    <cellStyle name="Porcentaje 3 5 4 2 4" xfId="6652"/>
    <cellStyle name="Porcentaje 3 5 4 3" xfId="4015"/>
    <cellStyle name="Porcentaje 3 5 4 3 2" xfId="9192"/>
    <cellStyle name="Porcentaje 3 5 4 4" xfId="2317"/>
    <cellStyle name="Porcentaje 3 5 4 4 2" xfId="7499"/>
    <cellStyle name="Porcentaje 3 5 4 5" xfId="5808"/>
    <cellStyle name="Porcentaje 3 5 5" xfId="1111"/>
    <cellStyle name="Porcentaje 3 5 5 2" xfId="1955"/>
    <cellStyle name="Porcentaje 3 5 5 2 2" xfId="5353"/>
    <cellStyle name="Porcentaje 3 5 5 2 2 2" xfId="10530"/>
    <cellStyle name="Porcentaje 3 5 5 2 3" xfId="3655"/>
    <cellStyle name="Porcentaje 3 5 5 2 3 2" xfId="8837"/>
    <cellStyle name="Porcentaje 3 5 5 2 4" xfId="7146"/>
    <cellStyle name="Porcentaje 3 5 5 3" xfId="4509"/>
    <cellStyle name="Porcentaje 3 5 5 3 2" xfId="9686"/>
    <cellStyle name="Porcentaje 3 5 5 4" xfId="2811"/>
    <cellStyle name="Porcentaje 3 5 5 4 2" xfId="7993"/>
    <cellStyle name="Porcentaje 3 5 5 5" xfId="6302"/>
    <cellStyle name="Porcentaje 3 5 6" xfId="1225"/>
    <cellStyle name="Porcentaje 3 5 6 2" xfId="4623"/>
    <cellStyle name="Porcentaje 3 5 6 2 2" xfId="9800"/>
    <cellStyle name="Porcentaje 3 5 6 3" xfId="2925"/>
    <cellStyle name="Porcentaje 3 5 6 3 2" xfId="8107"/>
    <cellStyle name="Porcentaje 3 5 6 4" xfId="6416"/>
    <cellStyle name="Porcentaje 3 5 7" xfId="3791"/>
    <cellStyle name="Porcentaje 3 5 7 2" xfId="8968"/>
    <cellStyle name="Porcentaje 3 5 8" xfId="2081"/>
    <cellStyle name="Porcentaje 3 5 8 2" xfId="7263"/>
    <cellStyle name="Porcentaje 3 5 9" xfId="5584"/>
    <cellStyle name="Porcentaje 3 6" xfId="354"/>
    <cellStyle name="Porcentaje 3 6 2" xfId="473"/>
    <cellStyle name="Porcentaje 3 6 2 2" xfId="750"/>
    <cellStyle name="Porcentaje 3 6 2 2 2" xfId="1597"/>
    <cellStyle name="Porcentaje 3 6 2 2 2 2" xfId="4995"/>
    <cellStyle name="Porcentaje 3 6 2 2 2 2 2" xfId="10172"/>
    <cellStyle name="Porcentaje 3 6 2 2 2 3" xfId="3297"/>
    <cellStyle name="Porcentaje 3 6 2 2 2 3 2" xfId="8479"/>
    <cellStyle name="Porcentaje 3 6 2 2 2 4" xfId="6788"/>
    <cellStyle name="Porcentaje 3 6 2 2 3" xfId="4151"/>
    <cellStyle name="Porcentaje 3 6 2 2 3 2" xfId="9328"/>
    <cellStyle name="Porcentaje 3 6 2 2 4" xfId="2453"/>
    <cellStyle name="Porcentaje 3 6 2 2 4 2" xfId="7635"/>
    <cellStyle name="Porcentaje 3 6 2 2 5" xfId="5944"/>
    <cellStyle name="Porcentaje 3 6 2 3" xfId="1359"/>
    <cellStyle name="Porcentaje 3 6 2 3 2" xfId="4757"/>
    <cellStyle name="Porcentaje 3 6 2 3 2 2" xfId="9934"/>
    <cellStyle name="Porcentaje 3 6 2 3 3" xfId="3059"/>
    <cellStyle name="Porcentaje 3 6 2 3 3 2" xfId="8241"/>
    <cellStyle name="Porcentaje 3 6 2 3 4" xfId="6550"/>
    <cellStyle name="Porcentaje 3 6 2 4" xfId="3925"/>
    <cellStyle name="Porcentaje 3 6 2 4 2" xfId="9102"/>
    <cellStyle name="Porcentaje 3 6 2 5" xfId="2215"/>
    <cellStyle name="Porcentaje 3 6 2 5 2" xfId="7397"/>
    <cellStyle name="Porcentaje 3 6 2 6" xfId="5718"/>
    <cellStyle name="Porcentaje 3 6 3" xfId="875"/>
    <cellStyle name="Porcentaje 3 6 3 2" xfId="1019"/>
    <cellStyle name="Porcentaje 3 6 3 2 2" xfId="1863"/>
    <cellStyle name="Porcentaje 3 6 3 2 2 2" xfId="5261"/>
    <cellStyle name="Porcentaje 3 6 3 2 2 2 2" xfId="10438"/>
    <cellStyle name="Porcentaje 3 6 3 2 2 3" xfId="3563"/>
    <cellStyle name="Porcentaje 3 6 3 2 2 3 2" xfId="8745"/>
    <cellStyle name="Porcentaje 3 6 3 2 2 4" xfId="7054"/>
    <cellStyle name="Porcentaje 3 6 3 2 3" xfId="4417"/>
    <cellStyle name="Porcentaje 3 6 3 2 3 2" xfId="9594"/>
    <cellStyle name="Porcentaje 3 6 3 2 4" xfId="2719"/>
    <cellStyle name="Porcentaje 3 6 3 2 4 2" xfId="7901"/>
    <cellStyle name="Porcentaje 3 6 3 2 5" xfId="6210"/>
    <cellStyle name="Porcentaje 3 6 3 3" xfId="1722"/>
    <cellStyle name="Porcentaje 3 6 3 3 2" xfId="5120"/>
    <cellStyle name="Porcentaje 3 6 3 3 2 2" xfId="10297"/>
    <cellStyle name="Porcentaje 3 6 3 3 3" xfId="3422"/>
    <cellStyle name="Porcentaje 3 6 3 3 3 2" xfId="8604"/>
    <cellStyle name="Porcentaje 3 6 3 3 4" xfId="6913"/>
    <cellStyle name="Porcentaje 3 6 3 4" xfId="4276"/>
    <cellStyle name="Porcentaje 3 6 3 4 2" xfId="9453"/>
    <cellStyle name="Porcentaje 3 6 3 5" xfId="2578"/>
    <cellStyle name="Porcentaje 3 6 3 5 2" xfId="7760"/>
    <cellStyle name="Porcentaje 3 6 3 6" xfId="6069"/>
    <cellStyle name="Porcentaje 3 6 4" xfId="628"/>
    <cellStyle name="Porcentaje 3 6 4 2" xfId="1483"/>
    <cellStyle name="Porcentaje 3 6 4 2 2" xfId="4881"/>
    <cellStyle name="Porcentaje 3 6 4 2 2 2" xfId="10058"/>
    <cellStyle name="Porcentaje 3 6 4 2 3" xfId="3183"/>
    <cellStyle name="Porcentaje 3 6 4 2 3 2" xfId="8365"/>
    <cellStyle name="Porcentaje 3 6 4 2 4" xfId="6674"/>
    <cellStyle name="Porcentaje 3 6 4 3" xfId="4037"/>
    <cellStyle name="Porcentaje 3 6 4 3 2" xfId="9214"/>
    <cellStyle name="Porcentaje 3 6 4 4" xfId="2339"/>
    <cellStyle name="Porcentaje 3 6 4 4 2" xfId="7521"/>
    <cellStyle name="Porcentaje 3 6 4 5" xfId="5830"/>
    <cellStyle name="Porcentaje 3 6 5" xfId="1133"/>
    <cellStyle name="Porcentaje 3 6 5 2" xfId="1977"/>
    <cellStyle name="Porcentaje 3 6 5 2 2" xfId="5375"/>
    <cellStyle name="Porcentaje 3 6 5 2 2 2" xfId="10552"/>
    <cellStyle name="Porcentaje 3 6 5 2 3" xfId="3677"/>
    <cellStyle name="Porcentaje 3 6 5 2 3 2" xfId="8859"/>
    <cellStyle name="Porcentaje 3 6 5 2 4" xfId="7168"/>
    <cellStyle name="Porcentaje 3 6 5 3" xfId="4531"/>
    <cellStyle name="Porcentaje 3 6 5 3 2" xfId="9708"/>
    <cellStyle name="Porcentaje 3 6 5 4" xfId="2833"/>
    <cellStyle name="Porcentaje 3 6 5 4 2" xfId="8015"/>
    <cellStyle name="Porcentaje 3 6 5 5" xfId="6324"/>
    <cellStyle name="Porcentaje 3 6 6" xfId="1247"/>
    <cellStyle name="Porcentaje 3 6 6 2" xfId="4645"/>
    <cellStyle name="Porcentaje 3 6 6 2 2" xfId="9822"/>
    <cellStyle name="Porcentaje 3 6 6 3" xfId="2947"/>
    <cellStyle name="Porcentaje 3 6 6 3 2" xfId="8129"/>
    <cellStyle name="Porcentaje 3 6 6 4" xfId="6438"/>
    <cellStyle name="Porcentaje 3 6 7" xfId="3813"/>
    <cellStyle name="Porcentaje 3 6 7 2" xfId="8990"/>
    <cellStyle name="Porcentaje 3 6 8" xfId="2103"/>
    <cellStyle name="Porcentaje 3 6 8 2" xfId="7285"/>
    <cellStyle name="Porcentaje 3 6 9" xfId="5606"/>
    <cellStyle name="Porcentaje 3 7" xfId="376"/>
    <cellStyle name="Porcentaje 3 7 2" xfId="495"/>
    <cellStyle name="Porcentaje 3 7 2 2" xfId="772"/>
    <cellStyle name="Porcentaje 3 7 2 2 2" xfId="1619"/>
    <cellStyle name="Porcentaje 3 7 2 2 2 2" xfId="5017"/>
    <cellStyle name="Porcentaje 3 7 2 2 2 2 2" xfId="10194"/>
    <cellStyle name="Porcentaje 3 7 2 2 2 3" xfId="3319"/>
    <cellStyle name="Porcentaje 3 7 2 2 2 3 2" xfId="8501"/>
    <cellStyle name="Porcentaje 3 7 2 2 2 4" xfId="6810"/>
    <cellStyle name="Porcentaje 3 7 2 2 3" xfId="4173"/>
    <cellStyle name="Porcentaje 3 7 2 2 3 2" xfId="9350"/>
    <cellStyle name="Porcentaje 3 7 2 2 4" xfId="2475"/>
    <cellStyle name="Porcentaje 3 7 2 2 4 2" xfId="7657"/>
    <cellStyle name="Porcentaje 3 7 2 2 5" xfId="5966"/>
    <cellStyle name="Porcentaje 3 7 2 3" xfId="1381"/>
    <cellStyle name="Porcentaje 3 7 2 3 2" xfId="4779"/>
    <cellStyle name="Porcentaje 3 7 2 3 2 2" xfId="9956"/>
    <cellStyle name="Porcentaje 3 7 2 3 3" xfId="3081"/>
    <cellStyle name="Porcentaje 3 7 2 3 3 2" xfId="8263"/>
    <cellStyle name="Porcentaje 3 7 2 3 4" xfId="6572"/>
    <cellStyle name="Porcentaje 3 7 2 4" xfId="3947"/>
    <cellStyle name="Porcentaje 3 7 2 4 2" xfId="9124"/>
    <cellStyle name="Porcentaje 3 7 2 5" xfId="2237"/>
    <cellStyle name="Porcentaje 3 7 2 5 2" xfId="7419"/>
    <cellStyle name="Porcentaje 3 7 2 6" xfId="5740"/>
    <cellStyle name="Porcentaje 3 7 3" xfId="897"/>
    <cellStyle name="Porcentaje 3 7 3 2" xfId="1041"/>
    <cellStyle name="Porcentaje 3 7 3 2 2" xfId="1885"/>
    <cellStyle name="Porcentaje 3 7 3 2 2 2" xfId="5283"/>
    <cellStyle name="Porcentaje 3 7 3 2 2 2 2" xfId="10460"/>
    <cellStyle name="Porcentaje 3 7 3 2 2 3" xfId="3585"/>
    <cellStyle name="Porcentaje 3 7 3 2 2 3 2" xfId="8767"/>
    <cellStyle name="Porcentaje 3 7 3 2 2 4" xfId="7076"/>
    <cellStyle name="Porcentaje 3 7 3 2 3" xfId="4439"/>
    <cellStyle name="Porcentaje 3 7 3 2 3 2" xfId="9616"/>
    <cellStyle name="Porcentaje 3 7 3 2 4" xfId="2741"/>
    <cellStyle name="Porcentaje 3 7 3 2 4 2" xfId="7923"/>
    <cellStyle name="Porcentaje 3 7 3 2 5" xfId="6232"/>
    <cellStyle name="Porcentaje 3 7 3 3" xfId="1744"/>
    <cellStyle name="Porcentaje 3 7 3 3 2" xfId="5142"/>
    <cellStyle name="Porcentaje 3 7 3 3 2 2" xfId="10319"/>
    <cellStyle name="Porcentaje 3 7 3 3 3" xfId="3444"/>
    <cellStyle name="Porcentaje 3 7 3 3 3 2" xfId="8626"/>
    <cellStyle name="Porcentaje 3 7 3 3 4" xfId="6935"/>
    <cellStyle name="Porcentaje 3 7 3 4" xfId="4298"/>
    <cellStyle name="Porcentaje 3 7 3 4 2" xfId="9475"/>
    <cellStyle name="Porcentaje 3 7 3 5" xfId="2600"/>
    <cellStyle name="Porcentaje 3 7 3 5 2" xfId="7782"/>
    <cellStyle name="Porcentaje 3 7 3 6" xfId="6091"/>
    <cellStyle name="Porcentaje 3 7 4" xfId="650"/>
    <cellStyle name="Porcentaje 3 7 4 2" xfId="1505"/>
    <cellStyle name="Porcentaje 3 7 4 2 2" xfId="4903"/>
    <cellStyle name="Porcentaje 3 7 4 2 2 2" xfId="10080"/>
    <cellStyle name="Porcentaje 3 7 4 2 3" xfId="3205"/>
    <cellStyle name="Porcentaje 3 7 4 2 3 2" xfId="8387"/>
    <cellStyle name="Porcentaje 3 7 4 2 4" xfId="6696"/>
    <cellStyle name="Porcentaje 3 7 4 3" xfId="4059"/>
    <cellStyle name="Porcentaje 3 7 4 3 2" xfId="9236"/>
    <cellStyle name="Porcentaje 3 7 4 4" xfId="2361"/>
    <cellStyle name="Porcentaje 3 7 4 4 2" xfId="7543"/>
    <cellStyle name="Porcentaje 3 7 4 5" xfId="5852"/>
    <cellStyle name="Porcentaje 3 7 5" xfId="1155"/>
    <cellStyle name="Porcentaje 3 7 5 2" xfId="1999"/>
    <cellStyle name="Porcentaje 3 7 5 2 2" xfId="5397"/>
    <cellStyle name="Porcentaje 3 7 5 2 2 2" xfId="10574"/>
    <cellStyle name="Porcentaje 3 7 5 2 3" xfId="3699"/>
    <cellStyle name="Porcentaje 3 7 5 2 3 2" xfId="8881"/>
    <cellStyle name="Porcentaje 3 7 5 2 4" xfId="7190"/>
    <cellStyle name="Porcentaje 3 7 5 3" xfId="4553"/>
    <cellStyle name="Porcentaje 3 7 5 3 2" xfId="9730"/>
    <cellStyle name="Porcentaje 3 7 5 4" xfId="2855"/>
    <cellStyle name="Porcentaje 3 7 5 4 2" xfId="8037"/>
    <cellStyle name="Porcentaje 3 7 5 5" xfId="6346"/>
    <cellStyle name="Porcentaje 3 7 6" xfId="1269"/>
    <cellStyle name="Porcentaje 3 7 6 2" xfId="4667"/>
    <cellStyle name="Porcentaje 3 7 6 2 2" xfId="9844"/>
    <cellStyle name="Porcentaje 3 7 6 3" xfId="2969"/>
    <cellStyle name="Porcentaje 3 7 6 3 2" xfId="8151"/>
    <cellStyle name="Porcentaje 3 7 6 4" xfId="6460"/>
    <cellStyle name="Porcentaje 3 7 7" xfId="3835"/>
    <cellStyle name="Porcentaje 3 7 7 2" xfId="9012"/>
    <cellStyle name="Porcentaje 3 7 8" xfId="2125"/>
    <cellStyle name="Porcentaje 3 7 8 2" xfId="7307"/>
    <cellStyle name="Porcentaje 3 7 9" xfId="5628"/>
    <cellStyle name="Porcentaje 3 8" xfId="405"/>
    <cellStyle name="Porcentaje 3 8 2" xfId="681"/>
    <cellStyle name="Porcentaje 3 8 2 2" xfId="1529"/>
    <cellStyle name="Porcentaje 3 8 2 2 2" xfId="4927"/>
    <cellStyle name="Porcentaje 3 8 2 2 2 2" xfId="10104"/>
    <cellStyle name="Porcentaje 3 8 2 2 3" xfId="3229"/>
    <cellStyle name="Porcentaje 3 8 2 2 3 2" xfId="8411"/>
    <cellStyle name="Porcentaje 3 8 2 2 4" xfId="6720"/>
    <cellStyle name="Porcentaje 3 8 2 3" xfId="4083"/>
    <cellStyle name="Porcentaje 3 8 2 3 2" xfId="9260"/>
    <cellStyle name="Porcentaje 3 8 2 4" xfId="2385"/>
    <cellStyle name="Porcentaje 3 8 2 4 2" xfId="7567"/>
    <cellStyle name="Porcentaje 3 8 2 5" xfId="5876"/>
    <cellStyle name="Porcentaje 3 8 3" xfId="1291"/>
    <cellStyle name="Porcentaje 3 8 3 2" xfId="4689"/>
    <cellStyle name="Porcentaje 3 8 3 2 2" xfId="9866"/>
    <cellStyle name="Porcentaje 3 8 3 3" xfId="2991"/>
    <cellStyle name="Porcentaje 3 8 3 3 2" xfId="8173"/>
    <cellStyle name="Porcentaje 3 8 3 4" xfId="6482"/>
    <cellStyle name="Porcentaje 3 8 4" xfId="3857"/>
    <cellStyle name="Porcentaje 3 8 4 2" xfId="9034"/>
    <cellStyle name="Porcentaje 3 8 5" xfId="2147"/>
    <cellStyle name="Porcentaje 3 8 5 2" xfId="7329"/>
    <cellStyle name="Porcentaje 3 8 6" xfId="5650"/>
    <cellStyle name="Porcentaje 3 9" xfId="807"/>
    <cellStyle name="Porcentaje 3 9 2" xfId="951"/>
    <cellStyle name="Porcentaje 3 9 2 2" xfId="1795"/>
    <cellStyle name="Porcentaje 3 9 2 2 2" xfId="5193"/>
    <cellStyle name="Porcentaje 3 9 2 2 2 2" xfId="10370"/>
    <cellStyle name="Porcentaje 3 9 2 2 3" xfId="3495"/>
    <cellStyle name="Porcentaje 3 9 2 2 3 2" xfId="8677"/>
    <cellStyle name="Porcentaje 3 9 2 2 4" xfId="6986"/>
    <cellStyle name="Porcentaje 3 9 2 3" xfId="4349"/>
    <cellStyle name="Porcentaje 3 9 2 3 2" xfId="9526"/>
    <cellStyle name="Porcentaje 3 9 2 4" xfId="2651"/>
    <cellStyle name="Porcentaje 3 9 2 4 2" xfId="7833"/>
    <cellStyle name="Porcentaje 3 9 2 5" xfId="6142"/>
    <cellStyle name="Porcentaje 3 9 3" xfId="1654"/>
    <cellStyle name="Porcentaje 3 9 3 2" xfId="5052"/>
    <cellStyle name="Porcentaje 3 9 3 2 2" xfId="10229"/>
    <cellStyle name="Porcentaje 3 9 3 3" xfId="3354"/>
    <cellStyle name="Porcentaje 3 9 3 3 2" xfId="8536"/>
    <cellStyle name="Porcentaje 3 9 3 4" xfId="6845"/>
    <cellStyle name="Porcentaje 3 9 4" xfId="4208"/>
    <cellStyle name="Porcentaje 3 9 4 2" xfId="9385"/>
    <cellStyle name="Porcentaje 3 9 5" xfId="2510"/>
    <cellStyle name="Porcentaje 3 9 5 2" xfId="7692"/>
    <cellStyle name="Porcentaje 3 9 6" xfId="6001"/>
    <cellStyle name="Porcentaje 4" xfId="57"/>
    <cellStyle name="Porcentaje 4 10" xfId="560"/>
    <cellStyle name="Porcentaje 4 10 2" xfId="1417"/>
    <cellStyle name="Porcentaje 4 10 2 2" xfId="4815"/>
    <cellStyle name="Porcentaje 4 10 2 2 2" xfId="9992"/>
    <cellStyle name="Porcentaje 4 10 2 3" xfId="3117"/>
    <cellStyle name="Porcentaje 4 10 2 3 2" xfId="8299"/>
    <cellStyle name="Porcentaje 4 10 2 4" xfId="6608"/>
    <cellStyle name="Porcentaje 4 10 3" xfId="3971"/>
    <cellStyle name="Porcentaje 4 10 3 2" xfId="9148"/>
    <cellStyle name="Porcentaje 4 10 4" xfId="2273"/>
    <cellStyle name="Porcentaje 4 10 4 2" xfId="7455"/>
    <cellStyle name="Porcentaje 4 10 5" xfId="5764"/>
    <cellStyle name="Porcentaje 4 11" xfId="1067"/>
    <cellStyle name="Porcentaje 4 11 2" xfId="1911"/>
    <cellStyle name="Porcentaje 4 11 2 2" xfId="5309"/>
    <cellStyle name="Porcentaje 4 11 2 2 2" xfId="10486"/>
    <cellStyle name="Porcentaje 4 11 2 3" xfId="3611"/>
    <cellStyle name="Porcentaje 4 11 2 3 2" xfId="8793"/>
    <cellStyle name="Porcentaje 4 11 2 4" xfId="7102"/>
    <cellStyle name="Porcentaje 4 11 3" xfId="4465"/>
    <cellStyle name="Porcentaje 4 11 3 2" xfId="9642"/>
    <cellStyle name="Porcentaje 4 11 4" xfId="2767"/>
    <cellStyle name="Porcentaje 4 11 4 2" xfId="7949"/>
    <cellStyle name="Porcentaje 4 11 5" xfId="6258"/>
    <cellStyle name="Porcentaje 4 12" xfId="1181"/>
    <cellStyle name="Porcentaje 4 12 2" xfId="4579"/>
    <cellStyle name="Porcentaje 4 12 2 2" xfId="9756"/>
    <cellStyle name="Porcentaje 4 12 3" xfId="2881"/>
    <cellStyle name="Porcentaje 4 12 3 2" xfId="8063"/>
    <cellStyle name="Porcentaje 4 12 4" xfId="6372"/>
    <cellStyle name="Porcentaje 4 13" xfId="3746"/>
    <cellStyle name="Porcentaje 4 13 2" xfId="8924"/>
    <cellStyle name="Porcentaje 4 14" xfId="2037"/>
    <cellStyle name="Porcentaje 4 14 2" xfId="7219"/>
    <cellStyle name="Porcentaje 4 15" xfId="243"/>
    <cellStyle name="Porcentaje 4 15 2" xfId="5542"/>
    <cellStyle name="Porcentaje 4 2" xfId="65"/>
    <cellStyle name="Porcentaje 4 2 10" xfId="1073"/>
    <cellStyle name="Porcentaje 4 2 10 2" xfId="1917"/>
    <cellStyle name="Porcentaje 4 2 10 2 2" xfId="5315"/>
    <cellStyle name="Porcentaje 4 2 10 2 2 2" xfId="10492"/>
    <cellStyle name="Porcentaje 4 2 10 2 3" xfId="3617"/>
    <cellStyle name="Porcentaje 4 2 10 2 3 2" xfId="8799"/>
    <cellStyle name="Porcentaje 4 2 10 2 4" xfId="7108"/>
    <cellStyle name="Porcentaje 4 2 10 3" xfId="4471"/>
    <cellStyle name="Porcentaje 4 2 10 3 2" xfId="9648"/>
    <cellStyle name="Porcentaje 4 2 10 4" xfId="2773"/>
    <cellStyle name="Porcentaje 4 2 10 4 2" xfId="7955"/>
    <cellStyle name="Porcentaje 4 2 10 5" xfId="6264"/>
    <cellStyle name="Porcentaje 4 2 11" xfId="1187"/>
    <cellStyle name="Porcentaje 4 2 11 2" xfId="4585"/>
    <cellStyle name="Porcentaje 4 2 11 2 2" xfId="9762"/>
    <cellStyle name="Porcentaje 4 2 11 3" xfId="2887"/>
    <cellStyle name="Porcentaje 4 2 11 3 2" xfId="8069"/>
    <cellStyle name="Porcentaje 4 2 11 4" xfId="6378"/>
    <cellStyle name="Porcentaje 4 2 12" xfId="3752"/>
    <cellStyle name="Porcentaje 4 2 12 2" xfId="8930"/>
    <cellStyle name="Porcentaje 4 2 13" xfId="2043"/>
    <cellStyle name="Porcentaje 4 2 13 2" xfId="7225"/>
    <cellStyle name="Porcentaje 4 2 14" xfId="282"/>
    <cellStyle name="Porcentaje 4 2 14 2" xfId="5547"/>
    <cellStyle name="Porcentaje 4 2 2" xfId="299"/>
    <cellStyle name="Porcentaje 4 2 2 10" xfId="1198"/>
    <cellStyle name="Porcentaje 4 2 2 10 2" xfId="4596"/>
    <cellStyle name="Porcentaje 4 2 2 10 2 2" xfId="9773"/>
    <cellStyle name="Porcentaje 4 2 2 10 3" xfId="2898"/>
    <cellStyle name="Porcentaje 4 2 2 10 3 2" xfId="8080"/>
    <cellStyle name="Porcentaje 4 2 2 10 4" xfId="6389"/>
    <cellStyle name="Porcentaje 4 2 2 11" xfId="3764"/>
    <cellStyle name="Porcentaje 4 2 2 11 2" xfId="8941"/>
    <cellStyle name="Porcentaje 4 2 2 12" xfId="2054"/>
    <cellStyle name="Porcentaje 4 2 2 12 2" xfId="7236"/>
    <cellStyle name="Porcentaje 4 2 2 13" xfId="5557"/>
    <cellStyle name="Porcentaje 4 2 2 2" xfId="328"/>
    <cellStyle name="Porcentaje 4 2 2 2 2" xfId="448"/>
    <cellStyle name="Porcentaje 4 2 2 2 2 2" xfId="725"/>
    <cellStyle name="Porcentaje 4 2 2 2 2 2 2" xfId="1572"/>
    <cellStyle name="Porcentaje 4 2 2 2 2 2 2 2" xfId="4970"/>
    <cellStyle name="Porcentaje 4 2 2 2 2 2 2 2 2" xfId="10147"/>
    <cellStyle name="Porcentaje 4 2 2 2 2 2 2 3" xfId="3272"/>
    <cellStyle name="Porcentaje 4 2 2 2 2 2 2 3 2" xfId="8454"/>
    <cellStyle name="Porcentaje 4 2 2 2 2 2 2 4" xfId="6763"/>
    <cellStyle name="Porcentaje 4 2 2 2 2 2 3" xfId="4126"/>
    <cellStyle name="Porcentaje 4 2 2 2 2 2 3 2" xfId="9303"/>
    <cellStyle name="Porcentaje 4 2 2 2 2 2 4" xfId="2428"/>
    <cellStyle name="Porcentaje 4 2 2 2 2 2 4 2" xfId="7610"/>
    <cellStyle name="Porcentaje 4 2 2 2 2 2 5" xfId="5919"/>
    <cellStyle name="Porcentaje 4 2 2 2 2 3" xfId="1334"/>
    <cellStyle name="Porcentaje 4 2 2 2 2 3 2" xfId="4732"/>
    <cellStyle name="Porcentaje 4 2 2 2 2 3 2 2" xfId="9909"/>
    <cellStyle name="Porcentaje 4 2 2 2 2 3 3" xfId="3034"/>
    <cellStyle name="Porcentaje 4 2 2 2 2 3 3 2" xfId="8216"/>
    <cellStyle name="Porcentaje 4 2 2 2 2 3 4" xfId="6525"/>
    <cellStyle name="Porcentaje 4 2 2 2 2 4" xfId="3900"/>
    <cellStyle name="Porcentaje 4 2 2 2 2 4 2" xfId="9077"/>
    <cellStyle name="Porcentaje 4 2 2 2 2 5" xfId="2190"/>
    <cellStyle name="Porcentaje 4 2 2 2 2 5 2" xfId="7372"/>
    <cellStyle name="Porcentaje 4 2 2 2 2 6" xfId="5693"/>
    <cellStyle name="Porcentaje 4 2 2 2 3" xfId="850"/>
    <cellStyle name="Porcentaje 4 2 2 2 3 2" xfId="994"/>
    <cellStyle name="Porcentaje 4 2 2 2 3 2 2" xfId="1838"/>
    <cellStyle name="Porcentaje 4 2 2 2 3 2 2 2" xfId="5236"/>
    <cellStyle name="Porcentaje 4 2 2 2 3 2 2 2 2" xfId="10413"/>
    <cellStyle name="Porcentaje 4 2 2 2 3 2 2 3" xfId="3538"/>
    <cellStyle name="Porcentaje 4 2 2 2 3 2 2 3 2" xfId="8720"/>
    <cellStyle name="Porcentaje 4 2 2 2 3 2 2 4" xfId="7029"/>
    <cellStyle name="Porcentaje 4 2 2 2 3 2 3" xfId="4392"/>
    <cellStyle name="Porcentaje 4 2 2 2 3 2 3 2" xfId="9569"/>
    <cellStyle name="Porcentaje 4 2 2 2 3 2 4" xfId="2694"/>
    <cellStyle name="Porcentaje 4 2 2 2 3 2 4 2" xfId="7876"/>
    <cellStyle name="Porcentaje 4 2 2 2 3 2 5" xfId="6185"/>
    <cellStyle name="Porcentaje 4 2 2 2 3 3" xfId="1697"/>
    <cellStyle name="Porcentaje 4 2 2 2 3 3 2" xfId="5095"/>
    <cellStyle name="Porcentaje 4 2 2 2 3 3 2 2" xfId="10272"/>
    <cellStyle name="Porcentaje 4 2 2 2 3 3 3" xfId="3397"/>
    <cellStyle name="Porcentaje 4 2 2 2 3 3 3 2" xfId="8579"/>
    <cellStyle name="Porcentaje 4 2 2 2 3 3 4" xfId="6888"/>
    <cellStyle name="Porcentaje 4 2 2 2 3 4" xfId="4251"/>
    <cellStyle name="Porcentaje 4 2 2 2 3 4 2" xfId="9428"/>
    <cellStyle name="Porcentaje 4 2 2 2 3 5" xfId="2553"/>
    <cellStyle name="Porcentaje 4 2 2 2 3 5 2" xfId="7735"/>
    <cellStyle name="Porcentaje 4 2 2 2 3 6" xfId="6044"/>
    <cellStyle name="Porcentaje 4 2 2 2 4" xfId="603"/>
    <cellStyle name="Porcentaje 4 2 2 2 4 2" xfId="1458"/>
    <cellStyle name="Porcentaje 4 2 2 2 4 2 2" xfId="4856"/>
    <cellStyle name="Porcentaje 4 2 2 2 4 2 2 2" xfId="10033"/>
    <cellStyle name="Porcentaje 4 2 2 2 4 2 3" xfId="3158"/>
    <cellStyle name="Porcentaje 4 2 2 2 4 2 3 2" xfId="8340"/>
    <cellStyle name="Porcentaje 4 2 2 2 4 2 4" xfId="6649"/>
    <cellStyle name="Porcentaje 4 2 2 2 4 3" xfId="4012"/>
    <cellStyle name="Porcentaje 4 2 2 2 4 3 2" xfId="9189"/>
    <cellStyle name="Porcentaje 4 2 2 2 4 4" xfId="2314"/>
    <cellStyle name="Porcentaje 4 2 2 2 4 4 2" xfId="7496"/>
    <cellStyle name="Porcentaje 4 2 2 2 4 5" xfId="5805"/>
    <cellStyle name="Porcentaje 4 2 2 2 5" xfId="1108"/>
    <cellStyle name="Porcentaje 4 2 2 2 5 2" xfId="1952"/>
    <cellStyle name="Porcentaje 4 2 2 2 5 2 2" xfId="5350"/>
    <cellStyle name="Porcentaje 4 2 2 2 5 2 2 2" xfId="10527"/>
    <cellStyle name="Porcentaje 4 2 2 2 5 2 3" xfId="3652"/>
    <cellStyle name="Porcentaje 4 2 2 2 5 2 3 2" xfId="8834"/>
    <cellStyle name="Porcentaje 4 2 2 2 5 2 4" xfId="7143"/>
    <cellStyle name="Porcentaje 4 2 2 2 5 3" xfId="4506"/>
    <cellStyle name="Porcentaje 4 2 2 2 5 3 2" xfId="9683"/>
    <cellStyle name="Porcentaje 4 2 2 2 5 4" xfId="2808"/>
    <cellStyle name="Porcentaje 4 2 2 2 5 4 2" xfId="7990"/>
    <cellStyle name="Porcentaje 4 2 2 2 5 5" xfId="6299"/>
    <cellStyle name="Porcentaje 4 2 2 2 6" xfId="1222"/>
    <cellStyle name="Porcentaje 4 2 2 2 6 2" xfId="4620"/>
    <cellStyle name="Porcentaje 4 2 2 2 6 2 2" xfId="9797"/>
    <cellStyle name="Porcentaje 4 2 2 2 6 3" xfId="2922"/>
    <cellStyle name="Porcentaje 4 2 2 2 6 3 2" xfId="8104"/>
    <cellStyle name="Porcentaje 4 2 2 2 6 4" xfId="6413"/>
    <cellStyle name="Porcentaje 4 2 2 2 7" xfId="3788"/>
    <cellStyle name="Porcentaje 4 2 2 2 7 2" xfId="8965"/>
    <cellStyle name="Porcentaje 4 2 2 2 8" xfId="2078"/>
    <cellStyle name="Porcentaje 4 2 2 2 8 2" xfId="7260"/>
    <cellStyle name="Porcentaje 4 2 2 2 9" xfId="5581"/>
    <cellStyle name="Porcentaje 4 2 2 3" xfId="351"/>
    <cellStyle name="Porcentaje 4 2 2 3 2" xfId="470"/>
    <cellStyle name="Porcentaje 4 2 2 3 2 2" xfId="747"/>
    <cellStyle name="Porcentaje 4 2 2 3 2 2 2" xfId="1594"/>
    <cellStyle name="Porcentaje 4 2 2 3 2 2 2 2" xfId="4992"/>
    <cellStyle name="Porcentaje 4 2 2 3 2 2 2 2 2" xfId="10169"/>
    <cellStyle name="Porcentaje 4 2 2 3 2 2 2 3" xfId="3294"/>
    <cellStyle name="Porcentaje 4 2 2 3 2 2 2 3 2" xfId="8476"/>
    <cellStyle name="Porcentaje 4 2 2 3 2 2 2 4" xfId="6785"/>
    <cellStyle name="Porcentaje 4 2 2 3 2 2 3" xfId="4148"/>
    <cellStyle name="Porcentaje 4 2 2 3 2 2 3 2" xfId="9325"/>
    <cellStyle name="Porcentaje 4 2 2 3 2 2 4" xfId="2450"/>
    <cellStyle name="Porcentaje 4 2 2 3 2 2 4 2" xfId="7632"/>
    <cellStyle name="Porcentaje 4 2 2 3 2 2 5" xfId="5941"/>
    <cellStyle name="Porcentaje 4 2 2 3 2 3" xfId="1356"/>
    <cellStyle name="Porcentaje 4 2 2 3 2 3 2" xfId="4754"/>
    <cellStyle name="Porcentaje 4 2 2 3 2 3 2 2" xfId="9931"/>
    <cellStyle name="Porcentaje 4 2 2 3 2 3 3" xfId="3056"/>
    <cellStyle name="Porcentaje 4 2 2 3 2 3 3 2" xfId="8238"/>
    <cellStyle name="Porcentaje 4 2 2 3 2 3 4" xfId="6547"/>
    <cellStyle name="Porcentaje 4 2 2 3 2 4" xfId="3922"/>
    <cellStyle name="Porcentaje 4 2 2 3 2 4 2" xfId="9099"/>
    <cellStyle name="Porcentaje 4 2 2 3 2 5" xfId="2212"/>
    <cellStyle name="Porcentaje 4 2 2 3 2 5 2" xfId="7394"/>
    <cellStyle name="Porcentaje 4 2 2 3 2 6" xfId="5715"/>
    <cellStyle name="Porcentaje 4 2 2 3 3" xfId="872"/>
    <cellStyle name="Porcentaje 4 2 2 3 3 2" xfId="1016"/>
    <cellStyle name="Porcentaje 4 2 2 3 3 2 2" xfId="1860"/>
    <cellStyle name="Porcentaje 4 2 2 3 3 2 2 2" xfId="5258"/>
    <cellStyle name="Porcentaje 4 2 2 3 3 2 2 2 2" xfId="10435"/>
    <cellStyle name="Porcentaje 4 2 2 3 3 2 2 3" xfId="3560"/>
    <cellStyle name="Porcentaje 4 2 2 3 3 2 2 3 2" xfId="8742"/>
    <cellStyle name="Porcentaje 4 2 2 3 3 2 2 4" xfId="7051"/>
    <cellStyle name="Porcentaje 4 2 2 3 3 2 3" xfId="4414"/>
    <cellStyle name="Porcentaje 4 2 2 3 3 2 3 2" xfId="9591"/>
    <cellStyle name="Porcentaje 4 2 2 3 3 2 4" xfId="2716"/>
    <cellStyle name="Porcentaje 4 2 2 3 3 2 4 2" xfId="7898"/>
    <cellStyle name="Porcentaje 4 2 2 3 3 2 5" xfId="6207"/>
    <cellStyle name="Porcentaje 4 2 2 3 3 3" xfId="1719"/>
    <cellStyle name="Porcentaje 4 2 2 3 3 3 2" xfId="5117"/>
    <cellStyle name="Porcentaje 4 2 2 3 3 3 2 2" xfId="10294"/>
    <cellStyle name="Porcentaje 4 2 2 3 3 3 3" xfId="3419"/>
    <cellStyle name="Porcentaje 4 2 2 3 3 3 3 2" xfId="8601"/>
    <cellStyle name="Porcentaje 4 2 2 3 3 3 4" xfId="6910"/>
    <cellStyle name="Porcentaje 4 2 2 3 3 4" xfId="4273"/>
    <cellStyle name="Porcentaje 4 2 2 3 3 4 2" xfId="9450"/>
    <cellStyle name="Porcentaje 4 2 2 3 3 5" xfId="2575"/>
    <cellStyle name="Porcentaje 4 2 2 3 3 5 2" xfId="7757"/>
    <cellStyle name="Porcentaje 4 2 2 3 3 6" xfId="6066"/>
    <cellStyle name="Porcentaje 4 2 2 3 4" xfId="625"/>
    <cellStyle name="Porcentaje 4 2 2 3 4 2" xfId="1480"/>
    <cellStyle name="Porcentaje 4 2 2 3 4 2 2" xfId="4878"/>
    <cellStyle name="Porcentaje 4 2 2 3 4 2 2 2" xfId="10055"/>
    <cellStyle name="Porcentaje 4 2 2 3 4 2 3" xfId="3180"/>
    <cellStyle name="Porcentaje 4 2 2 3 4 2 3 2" xfId="8362"/>
    <cellStyle name="Porcentaje 4 2 2 3 4 2 4" xfId="6671"/>
    <cellStyle name="Porcentaje 4 2 2 3 4 3" xfId="4034"/>
    <cellStyle name="Porcentaje 4 2 2 3 4 3 2" xfId="9211"/>
    <cellStyle name="Porcentaje 4 2 2 3 4 4" xfId="2336"/>
    <cellStyle name="Porcentaje 4 2 2 3 4 4 2" xfId="7518"/>
    <cellStyle name="Porcentaje 4 2 2 3 4 5" xfId="5827"/>
    <cellStyle name="Porcentaje 4 2 2 3 5" xfId="1130"/>
    <cellStyle name="Porcentaje 4 2 2 3 5 2" xfId="1974"/>
    <cellStyle name="Porcentaje 4 2 2 3 5 2 2" xfId="5372"/>
    <cellStyle name="Porcentaje 4 2 2 3 5 2 2 2" xfId="10549"/>
    <cellStyle name="Porcentaje 4 2 2 3 5 2 3" xfId="3674"/>
    <cellStyle name="Porcentaje 4 2 2 3 5 2 3 2" xfId="8856"/>
    <cellStyle name="Porcentaje 4 2 2 3 5 2 4" xfId="7165"/>
    <cellStyle name="Porcentaje 4 2 2 3 5 3" xfId="4528"/>
    <cellStyle name="Porcentaje 4 2 2 3 5 3 2" xfId="9705"/>
    <cellStyle name="Porcentaje 4 2 2 3 5 4" xfId="2830"/>
    <cellStyle name="Porcentaje 4 2 2 3 5 4 2" xfId="8012"/>
    <cellStyle name="Porcentaje 4 2 2 3 5 5" xfId="6321"/>
    <cellStyle name="Porcentaje 4 2 2 3 6" xfId="1244"/>
    <cellStyle name="Porcentaje 4 2 2 3 6 2" xfId="4642"/>
    <cellStyle name="Porcentaje 4 2 2 3 6 2 2" xfId="9819"/>
    <cellStyle name="Porcentaje 4 2 2 3 6 3" xfId="2944"/>
    <cellStyle name="Porcentaje 4 2 2 3 6 3 2" xfId="8126"/>
    <cellStyle name="Porcentaje 4 2 2 3 6 4" xfId="6435"/>
    <cellStyle name="Porcentaje 4 2 2 3 7" xfId="3810"/>
    <cellStyle name="Porcentaje 4 2 2 3 7 2" xfId="8987"/>
    <cellStyle name="Porcentaje 4 2 2 3 8" xfId="2100"/>
    <cellStyle name="Porcentaje 4 2 2 3 8 2" xfId="7282"/>
    <cellStyle name="Porcentaje 4 2 2 3 9" xfId="5603"/>
    <cellStyle name="Porcentaje 4 2 2 4" xfId="373"/>
    <cellStyle name="Porcentaje 4 2 2 4 2" xfId="492"/>
    <cellStyle name="Porcentaje 4 2 2 4 2 2" xfId="769"/>
    <cellStyle name="Porcentaje 4 2 2 4 2 2 2" xfId="1616"/>
    <cellStyle name="Porcentaje 4 2 2 4 2 2 2 2" xfId="5014"/>
    <cellStyle name="Porcentaje 4 2 2 4 2 2 2 2 2" xfId="10191"/>
    <cellStyle name="Porcentaje 4 2 2 4 2 2 2 3" xfId="3316"/>
    <cellStyle name="Porcentaje 4 2 2 4 2 2 2 3 2" xfId="8498"/>
    <cellStyle name="Porcentaje 4 2 2 4 2 2 2 4" xfId="6807"/>
    <cellStyle name="Porcentaje 4 2 2 4 2 2 3" xfId="4170"/>
    <cellStyle name="Porcentaje 4 2 2 4 2 2 3 2" xfId="9347"/>
    <cellStyle name="Porcentaje 4 2 2 4 2 2 4" xfId="2472"/>
    <cellStyle name="Porcentaje 4 2 2 4 2 2 4 2" xfId="7654"/>
    <cellStyle name="Porcentaje 4 2 2 4 2 2 5" xfId="5963"/>
    <cellStyle name="Porcentaje 4 2 2 4 2 3" xfId="1378"/>
    <cellStyle name="Porcentaje 4 2 2 4 2 3 2" xfId="4776"/>
    <cellStyle name="Porcentaje 4 2 2 4 2 3 2 2" xfId="9953"/>
    <cellStyle name="Porcentaje 4 2 2 4 2 3 3" xfId="3078"/>
    <cellStyle name="Porcentaje 4 2 2 4 2 3 3 2" xfId="8260"/>
    <cellStyle name="Porcentaje 4 2 2 4 2 3 4" xfId="6569"/>
    <cellStyle name="Porcentaje 4 2 2 4 2 4" xfId="3944"/>
    <cellStyle name="Porcentaje 4 2 2 4 2 4 2" xfId="9121"/>
    <cellStyle name="Porcentaje 4 2 2 4 2 5" xfId="2234"/>
    <cellStyle name="Porcentaje 4 2 2 4 2 5 2" xfId="7416"/>
    <cellStyle name="Porcentaje 4 2 2 4 2 6" xfId="5737"/>
    <cellStyle name="Porcentaje 4 2 2 4 3" xfId="894"/>
    <cellStyle name="Porcentaje 4 2 2 4 3 2" xfId="1038"/>
    <cellStyle name="Porcentaje 4 2 2 4 3 2 2" xfId="1882"/>
    <cellStyle name="Porcentaje 4 2 2 4 3 2 2 2" xfId="5280"/>
    <cellStyle name="Porcentaje 4 2 2 4 3 2 2 2 2" xfId="10457"/>
    <cellStyle name="Porcentaje 4 2 2 4 3 2 2 3" xfId="3582"/>
    <cellStyle name="Porcentaje 4 2 2 4 3 2 2 3 2" xfId="8764"/>
    <cellStyle name="Porcentaje 4 2 2 4 3 2 2 4" xfId="7073"/>
    <cellStyle name="Porcentaje 4 2 2 4 3 2 3" xfId="4436"/>
    <cellStyle name="Porcentaje 4 2 2 4 3 2 3 2" xfId="9613"/>
    <cellStyle name="Porcentaje 4 2 2 4 3 2 4" xfId="2738"/>
    <cellStyle name="Porcentaje 4 2 2 4 3 2 4 2" xfId="7920"/>
    <cellStyle name="Porcentaje 4 2 2 4 3 2 5" xfId="6229"/>
    <cellStyle name="Porcentaje 4 2 2 4 3 3" xfId="1741"/>
    <cellStyle name="Porcentaje 4 2 2 4 3 3 2" xfId="5139"/>
    <cellStyle name="Porcentaje 4 2 2 4 3 3 2 2" xfId="10316"/>
    <cellStyle name="Porcentaje 4 2 2 4 3 3 3" xfId="3441"/>
    <cellStyle name="Porcentaje 4 2 2 4 3 3 3 2" xfId="8623"/>
    <cellStyle name="Porcentaje 4 2 2 4 3 3 4" xfId="6932"/>
    <cellStyle name="Porcentaje 4 2 2 4 3 4" xfId="4295"/>
    <cellStyle name="Porcentaje 4 2 2 4 3 4 2" xfId="9472"/>
    <cellStyle name="Porcentaje 4 2 2 4 3 5" xfId="2597"/>
    <cellStyle name="Porcentaje 4 2 2 4 3 5 2" xfId="7779"/>
    <cellStyle name="Porcentaje 4 2 2 4 3 6" xfId="6088"/>
    <cellStyle name="Porcentaje 4 2 2 4 4" xfId="647"/>
    <cellStyle name="Porcentaje 4 2 2 4 4 2" xfId="1502"/>
    <cellStyle name="Porcentaje 4 2 2 4 4 2 2" xfId="4900"/>
    <cellStyle name="Porcentaje 4 2 2 4 4 2 2 2" xfId="10077"/>
    <cellStyle name="Porcentaje 4 2 2 4 4 2 3" xfId="3202"/>
    <cellStyle name="Porcentaje 4 2 2 4 4 2 3 2" xfId="8384"/>
    <cellStyle name="Porcentaje 4 2 2 4 4 2 4" xfId="6693"/>
    <cellStyle name="Porcentaje 4 2 2 4 4 3" xfId="4056"/>
    <cellStyle name="Porcentaje 4 2 2 4 4 3 2" xfId="9233"/>
    <cellStyle name="Porcentaje 4 2 2 4 4 4" xfId="2358"/>
    <cellStyle name="Porcentaje 4 2 2 4 4 4 2" xfId="7540"/>
    <cellStyle name="Porcentaje 4 2 2 4 4 5" xfId="5849"/>
    <cellStyle name="Porcentaje 4 2 2 4 5" xfId="1152"/>
    <cellStyle name="Porcentaje 4 2 2 4 5 2" xfId="1996"/>
    <cellStyle name="Porcentaje 4 2 2 4 5 2 2" xfId="5394"/>
    <cellStyle name="Porcentaje 4 2 2 4 5 2 2 2" xfId="10571"/>
    <cellStyle name="Porcentaje 4 2 2 4 5 2 3" xfId="3696"/>
    <cellStyle name="Porcentaje 4 2 2 4 5 2 3 2" xfId="8878"/>
    <cellStyle name="Porcentaje 4 2 2 4 5 2 4" xfId="7187"/>
    <cellStyle name="Porcentaje 4 2 2 4 5 3" xfId="4550"/>
    <cellStyle name="Porcentaje 4 2 2 4 5 3 2" xfId="9727"/>
    <cellStyle name="Porcentaje 4 2 2 4 5 4" xfId="2852"/>
    <cellStyle name="Porcentaje 4 2 2 4 5 4 2" xfId="8034"/>
    <cellStyle name="Porcentaje 4 2 2 4 5 5" xfId="6343"/>
    <cellStyle name="Porcentaje 4 2 2 4 6" xfId="1266"/>
    <cellStyle name="Porcentaje 4 2 2 4 6 2" xfId="4664"/>
    <cellStyle name="Porcentaje 4 2 2 4 6 2 2" xfId="9841"/>
    <cellStyle name="Porcentaje 4 2 2 4 6 3" xfId="2966"/>
    <cellStyle name="Porcentaje 4 2 2 4 6 3 2" xfId="8148"/>
    <cellStyle name="Porcentaje 4 2 2 4 6 4" xfId="6457"/>
    <cellStyle name="Porcentaje 4 2 2 4 7" xfId="3832"/>
    <cellStyle name="Porcentaje 4 2 2 4 7 2" xfId="9009"/>
    <cellStyle name="Porcentaje 4 2 2 4 8" xfId="2122"/>
    <cellStyle name="Porcentaje 4 2 2 4 8 2" xfId="7304"/>
    <cellStyle name="Porcentaje 4 2 2 4 9" xfId="5625"/>
    <cellStyle name="Porcentaje 4 2 2 5" xfId="402"/>
    <cellStyle name="Porcentaje 4 2 2 5 2" xfId="514"/>
    <cellStyle name="Porcentaje 4 2 2 5 2 2" xfId="791"/>
    <cellStyle name="Porcentaje 4 2 2 5 2 2 2" xfId="1638"/>
    <cellStyle name="Porcentaje 4 2 2 5 2 2 2 2" xfId="5036"/>
    <cellStyle name="Porcentaje 4 2 2 5 2 2 2 2 2" xfId="10213"/>
    <cellStyle name="Porcentaje 4 2 2 5 2 2 2 3" xfId="3338"/>
    <cellStyle name="Porcentaje 4 2 2 5 2 2 2 3 2" xfId="8520"/>
    <cellStyle name="Porcentaje 4 2 2 5 2 2 2 4" xfId="6829"/>
    <cellStyle name="Porcentaje 4 2 2 5 2 2 3" xfId="4192"/>
    <cellStyle name="Porcentaje 4 2 2 5 2 2 3 2" xfId="9369"/>
    <cellStyle name="Porcentaje 4 2 2 5 2 2 4" xfId="2494"/>
    <cellStyle name="Porcentaje 4 2 2 5 2 2 4 2" xfId="7676"/>
    <cellStyle name="Porcentaje 4 2 2 5 2 2 5" xfId="5985"/>
    <cellStyle name="Porcentaje 4 2 2 5 2 3" xfId="1400"/>
    <cellStyle name="Porcentaje 4 2 2 5 2 3 2" xfId="4798"/>
    <cellStyle name="Porcentaje 4 2 2 5 2 3 2 2" xfId="9975"/>
    <cellStyle name="Porcentaje 4 2 2 5 2 3 3" xfId="3100"/>
    <cellStyle name="Porcentaje 4 2 2 5 2 3 3 2" xfId="8282"/>
    <cellStyle name="Porcentaje 4 2 2 5 2 3 4" xfId="6591"/>
    <cellStyle name="Porcentaje 4 2 2 5 2 4" xfId="3966"/>
    <cellStyle name="Porcentaje 4 2 2 5 2 4 2" xfId="9143"/>
    <cellStyle name="Porcentaje 4 2 2 5 2 5" xfId="2256"/>
    <cellStyle name="Porcentaje 4 2 2 5 2 5 2" xfId="7438"/>
    <cellStyle name="Porcentaje 4 2 2 5 2 6" xfId="5759"/>
    <cellStyle name="Porcentaje 4 2 2 5 3" xfId="916"/>
    <cellStyle name="Porcentaje 4 2 2 5 3 2" xfId="1060"/>
    <cellStyle name="Porcentaje 4 2 2 5 3 2 2" xfId="1904"/>
    <cellStyle name="Porcentaje 4 2 2 5 3 2 2 2" xfId="5302"/>
    <cellStyle name="Porcentaje 4 2 2 5 3 2 2 2 2" xfId="10479"/>
    <cellStyle name="Porcentaje 4 2 2 5 3 2 2 3" xfId="3604"/>
    <cellStyle name="Porcentaje 4 2 2 5 3 2 2 3 2" xfId="8786"/>
    <cellStyle name="Porcentaje 4 2 2 5 3 2 2 4" xfId="7095"/>
    <cellStyle name="Porcentaje 4 2 2 5 3 2 3" xfId="4458"/>
    <cellStyle name="Porcentaje 4 2 2 5 3 2 3 2" xfId="9635"/>
    <cellStyle name="Porcentaje 4 2 2 5 3 2 4" xfId="2760"/>
    <cellStyle name="Porcentaje 4 2 2 5 3 2 4 2" xfId="7942"/>
    <cellStyle name="Porcentaje 4 2 2 5 3 2 5" xfId="6251"/>
    <cellStyle name="Porcentaje 4 2 2 5 3 3" xfId="1763"/>
    <cellStyle name="Porcentaje 4 2 2 5 3 3 2" xfId="5161"/>
    <cellStyle name="Porcentaje 4 2 2 5 3 3 2 2" xfId="10338"/>
    <cellStyle name="Porcentaje 4 2 2 5 3 3 3" xfId="3463"/>
    <cellStyle name="Porcentaje 4 2 2 5 3 3 3 2" xfId="8645"/>
    <cellStyle name="Porcentaje 4 2 2 5 3 3 4" xfId="6954"/>
    <cellStyle name="Porcentaje 4 2 2 5 3 4" xfId="4317"/>
    <cellStyle name="Porcentaje 4 2 2 5 3 4 2" xfId="9494"/>
    <cellStyle name="Porcentaje 4 2 2 5 3 5" xfId="2619"/>
    <cellStyle name="Porcentaje 4 2 2 5 3 5 2" xfId="7801"/>
    <cellStyle name="Porcentaje 4 2 2 5 3 6" xfId="6110"/>
    <cellStyle name="Porcentaje 4 2 2 5 4" xfId="669"/>
    <cellStyle name="Porcentaje 4 2 2 5 4 2" xfId="1524"/>
    <cellStyle name="Porcentaje 4 2 2 5 4 2 2" xfId="4922"/>
    <cellStyle name="Porcentaje 4 2 2 5 4 2 2 2" xfId="10099"/>
    <cellStyle name="Porcentaje 4 2 2 5 4 2 3" xfId="3224"/>
    <cellStyle name="Porcentaje 4 2 2 5 4 2 3 2" xfId="8406"/>
    <cellStyle name="Porcentaje 4 2 2 5 4 2 4" xfId="6715"/>
    <cellStyle name="Porcentaje 4 2 2 5 4 3" xfId="4078"/>
    <cellStyle name="Porcentaje 4 2 2 5 4 3 2" xfId="9255"/>
    <cellStyle name="Porcentaje 4 2 2 5 4 4" xfId="2380"/>
    <cellStyle name="Porcentaje 4 2 2 5 4 4 2" xfId="7562"/>
    <cellStyle name="Porcentaje 4 2 2 5 4 5" xfId="5871"/>
    <cellStyle name="Porcentaje 4 2 2 5 5" xfId="1174"/>
    <cellStyle name="Porcentaje 4 2 2 5 5 2" xfId="2018"/>
    <cellStyle name="Porcentaje 4 2 2 5 5 2 2" xfId="5416"/>
    <cellStyle name="Porcentaje 4 2 2 5 5 2 2 2" xfId="10593"/>
    <cellStyle name="Porcentaje 4 2 2 5 5 2 3" xfId="3718"/>
    <cellStyle name="Porcentaje 4 2 2 5 5 2 3 2" xfId="8900"/>
    <cellStyle name="Porcentaje 4 2 2 5 5 2 4" xfId="7209"/>
    <cellStyle name="Porcentaje 4 2 2 5 5 3" xfId="4572"/>
    <cellStyle name="Porcentaje 4 2 2 5 5 3 2" xfId="9749"/>
    <cellStyle name="Porcentaje 4 2 2 5 5 4" xfId="2874"/>
    <cellStyle name="Porcentaje 4 2 2 5 5 4 2" xfId="8056"/>
    <cellStyle name="Porcentaje 4 2 2 5 5 5" xfId="6365"/>
    <cellStyle name="Porcentaje 4 2 2 5 6" xfId="1288"/>
    <cellStyle name="Porcentaje 4 2 2 5 6 2" xfId="4686"/>
    <cellStyle name="Porcentaje 4 2 2 5 6 2 2" xfId="9863"/>
    <cellStyle name="Porcentaje 4 2 2 5 6 3" xfId="2988"/>
    <cellStyle name="Porcentaje 4 2 2 5 6 3 2" xfId="8170"/>
    <cellStyle name="Porcentaje 4 2 2 5 6 4" xfId="6479"/>
    <cellStyle name="Porcentaje 4 2 2 5 7" xfId="3854"/>
    <cellStyle name="Porcentaje 4 2 2 5 7 2" xfId="9031"/>
    <cellStyle name="Porcentaje 4 2 2 5 8" xfId="2144"/>
    <cellStyle name="Porcentaje 4 2 2 5 8 2" xfId="7326"/>
    <cellStyle name="Porcentaje 4 2 2 5 9" xfId="5647"/>
    <cellStyle name="Porcentaje 4 2 2 6" xfId="424"/>
    <cellStyle name="Porcentaje 4 2 2 6 2" xfId="701"/>
    <cellStyle name="Porcentaje 4 2 2 6 2 2" xfId="1548"/>
    <cellStyle name="Porcentaje 4 2 2 6 2 2 2" xfId="4946"/>
    <cellStyle name="Porcentaje 4 2 2 6 2 2 2 2" xfId="10123"/>
    <cellStyle name="Porcentaje 4 2 2 6 2 2 3" xfId="3248"/>
    <cellStyle name="Porcentaje 4 2 2 6 2 2 3 2" xfId="8430"/>
    <cellStyle name="Porcentaje 4 2 2 6 2 2 4" xfId="6739"/>
    <cellStyle name="Porcentaje 4 2 2 6 2 3" xfId="4102"/>
    <cellStyle name="Porcentaje 4 2 2 6 2 3 2" xfId="9279"/>
    <cellStyle name="Porcentaje 4 2 2 6 2 4" xfId="2404"/>
    <cellStyle name="Porcentaje 4 2 2 6 2 4 2" xfId="7586"/>
    <cellStyle name="Porcentaje 4 2 2 6 2 5" xfId="5895"/>
    <cellStyle name="Porcentaje 4 2 2 6 3" xfId="1310"/>
    <cellStyle name="Porcentaje 4 2 2 6 3 2" xfId="4708"/>
    <cellStyle name="Porcentaje 4 2 2 6 3 2 2" xfId="9885"/>
    <cellStyle name="Porcentaje 4 2 2 6 3 3" xfId="3010"/>
    <cellStyle name="Porcentaje 4 2 2 6 3 3 2" xfId="8192"/>
    <cellStyle name="Porcentaje 4 2 2 6 3 4" xfId="6501"/>
    <cellStyle name="Porcentaje 4 2 2 6 4" xfId="3876"/>
    <cellStyle name="Porcentaje 4 2 2 6 4 2" xfId="9053"/>
    <cellStyle name="Porcentaje 4 2 2 6 5" xfId="2166"/>
    <cellStyle name="Porcentaje 4 2 2 6 5 2" xfId="7348"/>
    <cellStyle name="Porcentaje 4 2 2 6 6" xfId="5669"/>
    <cellStyle name="Porcentaje 4 2 2 7" xfId="826"/>
    <cellStyle name="Porcentaje 4 2 2 7 2" xfId="970"/>
    <cellStyle name="Porcentaje 4 2 2 7 2 2" xfId="1814"/>
    <cellStyle name="Porcentaje 4 2 2 7 2 2 2" xfId="5212"/>
    <cellStyle name="Porcentaje 4 2 2 7 2 2 2 2" xfId="10389"/>
    <cellStyle name="Porcentaje 4 2 2 7 2 2 3" xfId="3514"/>
    <cellStyle name="Porcentaje 4 2 2 7 2 2 3 2" xfId="8696"/>
    <cellStyle name="Porcentaje 4 2 2 7 2 2 4" xfId="7005"/>
    <cellStyle name="Porcentaje 4 2 2 7 2 3" xfId="4368"/>
    <cellStyle name="Porcentaje 4 2 2 7 2 3 2" xfId="9545"/>
    <cellStyle name="Porcentaje 4 2 2 7 2 4" xfId="2670"/>
    <cellStyle name="Porcentaje 4 2 2 7 2 4 2" xfId="7852"/>
    <cellStyle name="Porcentaje 4 2 2 7 2 5" xfId="6161"/>
    <cellStyle name="Porcentaje 4 2 2 7 3" xfId="1673"/>
    <cellStyle name="Porcentaje 4 2 2 7 3 2" xfId="5071"/>
    <cellStyle name="Porcentaje 4 2 2 7 3 2 2" xfId="10248"/>
    <cellStyle name="Porcentaje 4 2 2 7 3 3" xfId="3373"/>
    <cellStyle name="Porcentaje 4 2 2 7 3 3 2" xfId="8555"/>
    <cellStyle name="Porcentaje 4 2 2 7 3 4" xfId="6864"/>
    <cellStyle name="Porcentaje 4 2 2 7 4" xfId="4227"/>
    <cellStyle name="Porcentaje 4 2 2 7 4 2" xfId="9404"/>
    <cellStyle name="Porcentaje 4 2 2 7 5" xfId="2529"/>
    <cellStyle name="Porcentaje 4 2 2 7 5 2" xfId="7711"/>
    <cellStyle name="Porcentaje 4 2 2 7 6" xfId="6020"/>
    <cellStyle name="Porcentaje 4 2 2 8" xfId="579"/>
    <cellStyle name="Porcentaje 4 2 2 8 2" xfId="1434"/>
    <cellStyle name="Porcentaje 4 2 2 8 2 2" xfId="4832"/>
    <cellStyle name="Porcentaje 4 2 2 8 2 2 2" xfId="10009"/>
    <cellStyle name="Porcentaje 4 2 2 8 2 3" xfId="3134"/>
    <cellStyle name="Porcentaje 4 2 2 8 2 3 2" xfId="8316"/>
    <cellStyle name="Porcentaje 4 2 2 8 2 4" xfId="6625"/>
    <cellStyle name="Porcentaje 4 2 2 8 3" xfId="3988"/>
    <cellStyle name="Porcentaje 4 2 2 8 3 2" xfId="9165"/>
    <cellStyle name="Porcentaje 4 2 2 8 4" xfId="2290"/>
    <cellStyle name="Porcentaje 4 2 2 8 4 2" xfId="7472"/>
    <cellStyle name="Porcentaje 4 2 2 8 5" xfId="5781"/>
    <cellStyle name="Porcentaje 4 2 2 9" xfId="1084"/>
    <cellStyle name="Porcentaje 4 2 2 9 2" xfId="1928"/>
    <cellStyle name="Porcentaje 4 2 2 9 2 2" xfId="5326"/>
    <cellStyle name="Porcentaje 4 2 2 9 2 2 2" xfId="10503"/>
    <cellStyle name="Porcentaje 4 2 2 9 2 3" xfId="3628"/>
    <cellStyle name="Porcentaje 4 2 2 9 2 3 2" xfId="8810"/>
    <cellStyle name="Porcentaje 4 2 2 9 2 4" xfId="7119"/>
    <cellStyle name="Porcentaje 4 2 2 9 3" xfId="4482"/>
    <cellStyle name="Porcentaje 4 2 2 9 3 2" xfId="9659"/>
    <cellStyle name="Porcentaje 4 2 2 9 4" xfId="2784"/>
    <cellStyle name="Porcentaje 4 2 2 9 4 2" xfId="7966"/>
    <cellStyle name="Porcentaje 4 2 2 9 5" xfId="6275"/>
    <cellStyle name="Porcentaje 4 2 3" xfId="316"/>
    <cellStyle name="Porcentaje 4 2 3 2" xfId="437"/>
    <cellStyle name="Porcentaje 4 2 3 2 2" xfId="714"/>
    <cellStyle name="Porcentaje 4 2 3 2 2 2" xfId="1561"/>
    <cellStyle name="Porcentaje 4 2 3 2 2 2 2" xfId="4959"/>
    <cellStyle name="Porcentaje 4 2 3 2 2 2 2 2" xfId="10136"/>
    <cellStyle name="Porcentaje 4 2 3 2 2 2 3" xfId="3261"/>
    <cellStyle name="Porcentaje 4 2 3 2 2 2 3 2" xfId="8443"/>
    <cellStyle name="Porcentaje 4 2 3 2 2 2 4" xfId="6752"/>
    <cellStyle name="Porcentaje 4 2 3 2 2 3" xfId="4115"/>
    <cellStyle name="Porcentaje 4 2 3 2 2 3 2" xfId="9292"/>
    <cellStyle name="Porcentaje 4 2 3 2 2 4" xfId="2417"/>
    <cellStyle name="Porcentaje 4 2 3 2 2 4 2" xfId="7599"/>
    <cellStyle name="Porcentaje 4 2 3 2 2 5" xfId="5908"/>
    <cellStyle name="Porcentaje 4 2 3 2 3" xfId="1323"/>
    <cellStyle name="Porcentaje 4 2 3 2 3 2" xfId="4721"/>
    <cellStyle name="Porcentaje 4 2 3 2 3 2 2" xfId="9898"/>
    <cellStyle name="Porcentaje 4 2 3 2 3 3" xfId="3023"/>
    <cellStyle name="Porcentaje 4 2 3 2 3 3 2" xfId="8205"/>
    <cellStyle name="Porcentaje 4 2 3 2 3 4" xfId="6514"/>
    <cellStyle name="Porcentaje 4 2 3 2 4" xfId="3889"/>
    <cellStyle name="Porcentaje 4 2 3 2 4 2" xfId="9066"/>
    <cellStyle name="Porcentaje 4 2 3 2 5" xfId="2179"/>
    <cellStyle name="Porcentaje 4 2 3 2 5 2" xfId="7361"/>
    <cellStyle name="Porcentaje 4 2 3 2 6" xfId="5682"/>
    <cellStyle name="Porcentaje 4 2 3 3" xfId="839"/>
    <cellStyle name="Porcentaje 4 2 3 3 2" xfId="983"/>
    <cellStyle name="Porcentaje 4 2 3 3 2 2" xfId="1827"/>
    <cellStyle name="Porcentaje 4 2 3 3 2 2 2" xfId="5225"/>
    <cellStyle name="Porcentaje 4 2 3 3 2 2 2 2" xfId="10402"/>
    <cellStyle name="Porcentaje 4 2 3 3 2 2 3" xfId="3527"/>
    <cellStyle name="Porcentaje 4 2 3 3 2 2 3 2" xfId="8709"/>
    <cellStyle name="Porcentaje 4 2 3 3 2 2 4" xfId="7018"/>
    <cellStyle name="Porcentaje 4 2 3 3 2 3" xfId="4381"/>
    <cellStyle name="Porcentaje 4 2 3 3 2 3 2" xfId="9558"/>
    <cellStyle name="Porcentaje 4 2 3 3 2 4" xfId="2683"/>
    <cellStyle name="Porcentaje 4 2 3 3 2 4 2" xfId="7865"/>
    <cellStyle name="Porcentaje 4 2 3 3 2 5" xfId="6174"/>
    <cellStyle name="Porcentaje 4 2 3 3 3" xfId="1686"/>
    <cellStyle name="Porcentaje 4 2 3 3 3 2" xfId="5084"/>
    <cellStyle name="Porcentaje 4 2 3 3 3 2 2" xfId="10261"/>
    <cellStyle name="Porcentaje 4 2 3 3 3 3" xfId="3386"/>
    <cellStyle name="Porcentaje 4 2 3 3 3 3 2" xfId="8568"/>
    <cellStyle name="Porcentaje 4 2 3 3 3 4" xfId="6877"/>
    <cellStyle name="Porcentaje 4 2 3 3 4" xfId="4240"/>
    <cellStyle name="Porcentaje 4 2 3 3 4 2" xfId="9417"/>
    <cellStyle name="Porcentaje 4 2 3 3 5" xfId="2542"/>
    <cellStyle name="Porcentaje 4 2 3 3 5 2" xfId="7724"/>
    <cellStyle name="Porcentaje 4 2 3 3 6" xfId="6033"/>
    <cellStyle name="Porcentaje 4 2 3 4" xfId="592"/>
    <cellStyle name="Porcentaje 4 2 3 4 2" xfId="1447"/>
    <cellStyle name="Porcentaje 4 2 3 4 2 2" xfId="4845"/>
    <cellStyle name="Porcentaje 4 2 3 4 2 2 2" xfId="10022"/>
    <cellStyle name="Porcentaje 4 2 3 4 2 3" xfId="3147"/>
    <cellStyle name="Porcentaje 4 2 3 4 2 3 2" xfId="8329"/>
    <cellStyle name="Porcentaje 4 2 3 4 2 4" xfId="6638"/>
    <cellStyle name="Porcentaje 4 2 3 4 3" xfId="4001"/>
    <cellStyle name="Porcentaje 4 2 3 4 3 2" xfId="9178"/>
    <cellStyle name="Porcentaje 4 2 3 4 4" xfId="2303"/>
    <cellStyle name="Porcentaje 4 2 3 4 4 2" xfId="7485"/>
    <cellStyle name="Porcentaje 4 2 3 4 5" xfId="5794"/>
    <cellStyle name="Porcentaje 4 2 3 5" xfId="1097"/>
    <cellStyle name="Porcentaje 4 2 3 5 2" xfId="1941"/>
    <cellStyle name="Porcentaje 4 2 3 5 2 2" xfId="5339"/>
    <cellStyle name="Porcentaje 4 2 3 5 2 2 2" xfId="10516"/>
    <cellStyle name="Porcentaje 4 2 3 5 2 3" xfId="3641"/>
    <cellStyle name="Porcentaje 4 2 3 5 2 3 2" xfId="8823"/>
    <cellStyle name="Porcentaje 4 2 3 5 2 4" xfId="7132"/>
    <cellStyle name="Porcentaje 4 2 3 5 3" xfId="4495"/>
    <cellStyle name="Porcentaje 4 2 3 5 3 2" xfId="9672"/>
    <cellStyle name="Porcentaje 4 2 3 5 4" xfId="2797"/>
    <cellStyle name="Porcentaje 4 2 3 5 4 2" xfId="7979"/>
    <cellStyle name="Porcentaje 4 2 3 5 5" xfId="6288"/>
    <cellStyle name="Porcentaje 4 2 3 6" xfId="1211"/>
    <cellStyle name="Porcentaje 4 2 3 6 2" xfId="4609"/>
    <cellStyle name="Porcentaje 4 2 3 6 2 2" xfId="9786"/>
    <cellStyle name="Porcentaje 4 2 3 6 3" xfId="2911"/>
    <cellStyle name="Porcentaje 4 2 3 6 3 2" xfId="8093"/>
    <cellStyle name="Porcentaje 4 2 3 6 4" xfId="6402"/>
    <cellStyle name="Porcentaje 4 2 3 7" xfId="3777"/>
    <cellStyle name="Porcentaje 4 2 3 7 2" xfId="8954"/>
    <cellStyle name="Porcentaje 4 2 3 8" xfId="2067"/>
    <cellStyle name="Porcentaje 4 2 3 8 2" xfId="7249"/>
    <cellStyle name="Porcentaje 4 2 3 9" xfId="5570"/>
    <cellStyle name="Porcentaje 4 2 4" xfId="340"/>
    <cellStyle name="Porcentaje 4 2 4 2" xfId="459"/>
    <cellStyle name="Porcentaje 4 2 4 2 2" xfId="736"/>
    <cellStyle name="Porcentaje 4 2 4 2 2 2" xfId="1583"/>
    <cellStyle name="Porcentaje 4 2 4 2 2 2 2" xfId="4981"/>
    <cellStyle name="Porcentaje 4 2 4 2 2 2 2 2" xfId="10158"/>
    <cellStyle name="Porcentaje 4 2 4 2 2 2 3" xfId="3283"/>
    <cellStyle name="Porcentaje 4 2 4 2 2 2 3 2" xfId="8465"/>
    <cellStyle name="Porcentaje 4 2 4 2 2 2 4" xfId="6774"/>
    <cellStyle name="Porcentaje 4 2 4 2 2 3" xfId="4137"/>
    <cellStyle name="Porcentaje 4 2 4 2 2 3 2" xfId="9314"/>
    <cellStyle name="Porcentaje 4 2 4 2 2 4" xfId="2439"/>
    <cellStyle name="Porcentaje 4 2 4 2 2 4 2" xfId="7621"/>
    <cellStyle name="Porcentaje 4 2 4 2 2 5" xfId="5930"/>
    <cellStyle name="Porcentaje 4 2 4 2 3" xfId="1345"/>
    <cellStyle name="Porcentaje 4 2 4 2 3 2" xfId="4743"/>
    <cellStyle name="Porcentaje 4 2 4 2 3 2 2" xfId="9920"/>
    <cellStyle name="Porcentaje 4 2 4 2 3 3" xfId="3045"/>
    <cellStyle name="Porcentaje 4 2 4 2 3 3 2" xfId="8227"/>
    <cellStyle name="Porcentaje 4 2 4 2 3 4" xfId="6536"/>
    <cellStyle name="Porcentaje 4 2 4 2 4" xfId="3911"/>
    <cellStyle name="Porcentaje 4 2 4 2 4 2" xfId="9088"/>
    <cellStyle name="Porcentaje 4 2 4 2 5" xfId="2201"/>
    <cellStyle name="Porcentaje 4 2 4 2 5 2" xfId="7383"/>
    <cellStyle name="Porcentaje 4 2 4 2 6" xfId="5704"/>
    <cellStyle name="Porcentaje 4 2 4 3" xfId="861"/>
    <cellStyle name="Porcentaje 4 2 4 3 2" xfId="1005"/>
    <cellStyle name="Porcentaje 4 2 4 3 2 2" xfId="1849"/>
    <cellStyle name="Porcentaje 4 2 4 3 2 2 2" xfId="5247"/>
    <cellStyle name="Porcentaje 4 2 4 3 2 2 2 2" xfId="10424"/>
    <cellStyle name="Porcentaje 4 2 4 3 2 2 3" xfId="3549"/>
    <cellStyle name="Porcentaje 4 2 4 3 2 2 3 2" xfId="8731"/>
    <cellStyle name="Porcentaje 4 2 4 3 2 2 4" xfId="7040"/>
    <cellStyle name="Porcentaje 4 2 4 3 2 3" xfId="4403"/>
    <cellStyle name="Porcentaje 4 2 4 3 2 3 2" xfId="9580"/>
    <cellStyle name="Porcentaje 4 2 4 3 2 4" xfId="2705"/>
    <cellStyle name="Porcentaje 4 2 4 3 2 4 2" xfId="7887"/>
    <cellStyle name="Porcentaje 4 2 4 3 2 5" xfId="6196"/>
    <cellStyle name="Porcentaje 4 2 4 3 3" xfId="1708"/>
    <cellStyle name="Porcentaje 4 2 4 3 3 2" xfId="5106"/>
    <cellStyle name="Porcentaje 4 2 4 3 3 2 2" xfId="10283"/>
    <cellStyle name="Porcentaje 4 2 4 3 3 3" xfId="3408"/>
    <cellStyle name="Porcentaje 4 2 4 3 3 3 2" xfId="8590"/>
    <cellStyle name="Porcentaje 4 2 4 3 3 4" xfId="6899"/>
    <cellStyle name="Porcentaje 4 2 4 3 4" xfId="4262"/>
    <cellStyle name="Porcentaje 4 2 4 3 4 2" xfId="9439"/>
    <cellStyle name="Porcentaje 4 2 4 3 5" xfId="2564"/>
    <cellStyle name="Porcentaje 4 2 4 3 5 2" xfId="7746"/>
    <cellStyle name="Porcentaje 4 2 4 3 6" xfId="6055"/>
    <cellStyle name="Porcentaje 4 2 4 4" xfId="614"/>
    <cellStyle name="Porcentaje 4 2 4 4 2" xfId="1469"/>
    <cellStyle name="Porcentaje 4 2 4 4 2 2" xfId="4867"/>
    <cellStyle name="Porcentaje 4 2 4 4 2 2 2" xfId="10044"/>
    <cellStyle name="Porcentaje 4 2 4 4 2 3" xfId="3169"/>
    <cellStyle name="Porcentaje 4 2 4 4 2 3 2" xfId="8351"/>
    <cellStyle name="Porcentaje 4 2 4 4 2 4" xfId="6660"/>
    <cellStyle name="Porcentaje 4 2 4 4 3" xfId="4023"/>
    <cellStyle name="Porcentaje 4 2 4 4 3 2" xfId="9200"/>
    <cellStyle name="Porcentaje 4 2 4 4 4" xfId="2325"/>
    <cellStyle name="Porcentaje 4 2 4 4 4 2" xfId="7507"/>
    <cellStyle name="Porcentaje 4 2 4 4 5" xfId="5816"/>
    <cellStyle name="Porcentaje 4 2 4 5" xfId="1119"/>
    <cellStyle name="Porcentaje 4 2 4 5 2" xfId="1963"/>
    <cellStyle name="Porcentaje 4 2 4 5 2 2" xfId="5361"/>
    <cellStyle name="Porcentaje 4 2 4 5 2 2 2" xfId="10538"/>
    <cellStyle name="Porcentaje 4 2 4 5 2 3" xfId="3663"/>
    <cellStyle name="Porcentaje 4 2 4 5 2 3 2" xfId="8845"/>
    <cellStyle name="Porcentaje 4 2 4 5 2 4" xfId="7154"/>
    <cellStyle name="Porcentaje 4 2 4 5 3" xfId="4517"/>
    <cellStyle name="Porcentaje 4 2 4 5 3 2" xfId="9694"/>
    <cellStyle name="Porcentaje 4 2 4 5 4" xfId="2819"/>
    <cellStyle name="Porcentaje 4 2 4 5 4 2" xfId="8001"/>
    <cellStyle name="Porcentaje 4 2 4 5 5" xfId="6310"/>
    <cellStyle name="Porcentaje 4 2 4 6" xfId="1233"/>
    <cellStyle name="Porcentaje 4 2 4 6 2" xfId="4631"/>
    <cellStyle name="Porcentaje 4 2 4 6 2 2" xfId="9808"/>
    <cellStyle name="Porcentaje 4 2 4 6 3" xfId="2933"/>
    <cellStyle name="Porcentaje 4 2 4 6 3 2" xfId="8115"/>
    <cellStyle name="Porcentaje 4 2 4 6 4" xfId="6424"/>
    <cellStyle name="Porcentaje 4 2 4 7" xfId="3799"/>
    <cellStyle name="Porcentaje 4 2 4 7 2" xfId="8976"/>
    <cellStyle name="Porcentaje 4 2 4 8" xfId="2089"/>
    <cellStyle name="Porcentaje 4 2 4 8 2" xfId="7271"/>
    <cellStyle name="Porcentaje 4 2 4 9" xfId="5592"/>
    <cellStyle name="Porcentaje 4 2 5" xfId="362"/>
    <cellStyle name="Porcentaje 4 2 5 2" xfId="481"/>
    <cellStyle name="Porcentaje 4 2 5 2 2" xfId="758"/>
    <cellStyle name="Porcentaje 4 2 5 2 2 2" xfId="1605"/>
    <cellStyle name="Porcentaje 4 2 5 2 2 2 2" xfId="5003"/>
    <cellStyle name="Porcentaje 4 2 5 2 2 2 2 2" xfId="10180"/>
    <cellStyle name="Porcentaje 4 2 5 2 2 2 3" xfId="3305"/>
    <cellStyle name="Porcentaje 4 2 5 2 2 2 3 2" xfId="8487"/>
    <cellStyle name="Porcentaje 4 2 5 2 2 2 4" xfId="6796"/>
    <cellStyle name="Porcentaje 4 2 5 2 2 3" xfId="4159"/>
    <cellStyle name="Porcentaje 4 2 5 2 2 3 2" xfId="9336"/>
    <cellStyle name="Porcentaje 4 2 5 2 2 4" xfId="2461"/>
    <cellStyle name="Porcentaje 4 2 5 2 2 4 2" xfId="7643"/>
    <cellStyle name="Porcentaje 4 2 5 2 2 5" xfId="5952"/>
    <cellStyle name="Porcentaje 4 2 5 2 3" xfId="1367"/>
    <cellStyle name="Porcentaje 4 2 5 2 3 2" xfId="4765"/>
    <cellStyle name="Porcentaje 4 2 5 2 3 2 2" xfId="9942"/>
    <cellStyle name="Porcentaje 4 2 5 2 3 3" xfId="3067"/>
    <cellStyle name="Porcentaje 4 2 5 2 3 3 2" xfId="8249"/>
    <cellStyle name="Porcentaje 4 2 5 2 3 4" xfId="6558"/>
    <cellStyle name="Porcentaje 4 2 5 2 4" xfId="3933"/>
    <cellStyle name="Porcentaje 4 2 5 2 4 2" xfId="9110"/>
    <cellStyle name="Porcentaje 4 2 5 2 5" xfId="2223"/>
    <cellStyle name="Porcentaje 4 2 5 2 5 2" xfId="7405"/>
    <cellStyle name="Porcentaje 4 2 5 2 6" xfId="5726"/>
    <cellStyle name="Porcentaje 4 2 5 3" xfId="883"/>
    <cellStyle name="Porcentaje 4 2 5 3 2" xfId="1027"/>
    <cellStyle name="Porcentaje 4 2 5 3 2 2" xfId="1871"/>
    <cellStyle name="Porcentaje 4 2 5 3 2 2 2" xfId="5269"/>
    <cellStyle name="Porcentaje 4 2 5 3 2 2 2 2" xfId="10446"/>
    <cellStyle name="Porcentaje 4 2 5 3 2 2 3" xfId="3571"/>
    <cellStyle name="Porcentaje 4 2 5 3 2 2 3 2" xfId="8753"/>
    <cellStyle name="Porcentaje 4 2 5 3 2 2 4" xfId="7062"/>
    <cellStyle name="Porcentaje 4 2 5 3 2 3" xfId="4425"/>
    <cellStyle name="Porcentaje 4 2 5 3 2 3 2" xfId="9602"/>
    <cellStyle name="Porcentaje 4 2 5 3 2 4" xfId="2727"/>
    <cellStyle name="Porcentaje 4 2 5 3 2 4 2" xfId="7909"/>
    <cellStyle name="Porcentaje 4 2 5 3 2 5" xfId="6218"/>
    <cellStyle name="Porcentaje 4 2 5 3 3" xfId="1730"/>
    <cellStyle name="Porcentaje 4 2 5 3 3 2" xfId="5128"/>
    <cellStyle name="Porcentaje 4 2 5 3 3 2 2" xfId="10305"/>
    <cellStyle name="Porcentaje 4 2 5 3 3 3" xfId="3430"/>
    <cellStyle name="Porcentaje 4 2 5 3 3 3 2" xfId="8612"/>
    <cellStyle name="Porcentaje 4 2 5 3 3 4" xfId="6921"/>
    <cellStyle name="Porcentaje 4 2 5 3 4" xfId="4284"/>
    <cellStyle name="Porcentaje 4 2 5 3 4 2" xfId="9461"/>
    <cellStyle name="Porcentaje 4 2 5 3 5" xfId="2586"/>
    <cellStyle name="Porcentaje 4 2 5 3 5 2" xfId="7768"/>
    <cellStyle name="Porcentaje 4 2 5 3 6" xfId="6077"/>
    <cellStyle name="Porcentaje 4 2 5 4" xfId="636"/>
    <cellStyle name="Porcentaje 4 2 5 4 2" xfId="1491"/>
    <cellStyle name="Porcentaje 4 2 5 4 2 2" xfId="4889"/>
    <cellStyle name="Porcentaje 4 2 5 4 2 2 2" xfId="10066"/>
    <cellStyle name="Porcentaje 4 2 5 4 2 3" xfId="3191"/>
    <cellStyle name="Porcentaje 4 2 5 4 2 3 2" xfId="8373"/>
    <cellStyle name="Porcentaje 4 2 5 4 2 4" xfId="6682"/>
    <cellStyle name="Porcentaje 4 2 5 4 3" xfId="4045"/>
    <cellStyle name="Porcentaje 4 2 5 4 3 2" xfId="9222"/>
    <cellStyle name="Porcentaje 4 2 5 4 4" xfId="2347"/>
    <cellStyle name="Porcentaje 4 2 5 4 4 2" xfId="7529"/>
    <cellStyle name="Porcentaje 4 2 5 4 5" xfId="5838"/>
    <cellStyle name="Porcentaje 4 2 5 5" xfId="1141"/>
    <cellStyle name="Porcentaje 4 2 5 5 2" xfId="1985"/>
    <cellStyle name="Porcentaje 4 2 5 5 2 2" xfId="5383"/>
    <cellStyle name="Porcentaje 4 2 5 5 2 2 2" xfId="10560"/>
    <cellStyle name="Porcentaje 4 2 5 5 2 3" xfId="3685"/>
    <cellStyle name="Porcentaje 4 2 5 5 2 3 2" xfId="8867"/>
    <cellStyle name="Porcentaje 4 2 5 5 2 4" xfId="7176"/>
    <cellStyle name="Porcentaje 4 2 5 5 3" xfId="4539"/>
    <cellStyle name="Porcentaje 4 2 5 5 3 2" xfId="9716"/>
    <cellStyle name="Porcentaje 4 2 5 5 4" xfId="2841"/>
    <cellStyle name="Porcentaje 4 2 5 5 4 2" xfId="8023"/>
    <cellStyle name="Porcentaje 4 2 5 5 5" xfId="6332"/>
    <cellStyle name="Porcentaje 4 2 5 6" xfId="1255"/>
    <cellStyle name="Porcentaje 4 2 5 6 2" xfId="4653"/>
    <cellStyle name="Porcentaje 4 2 5 6 2 2" xfId="9830"/>
    <cellStyle name="Porcentaje 4 2 5 6 3" xfId="2955"/>
    <cellStyle name="Porcentaje 4 2 5 6 3 2" xfId="8137"/>
    <cellStyle name="Porcentaje 4 2 5 6 4" xfId="6446"/>
    <cellStyle name="Porcentaje 4 2 5 7" xfId="3821"/>
    <cellStyle name="Porcentaje 4 2 5 7 2" xfId="8998"/>
    <cellStyle name="Porcentaje 4 2 5 8" xfId="2111"/>
    <cellStyle name="Porcentaje 4 2 5 8 2" xfId="7293"/>
    <cellStyle name="Porcentaje 4 2 5 9" xfId="5614"/>
    <cellStyle name="Porcentaje 4 2 6" xfId="390"/>
    <cellStyle name="Porcentaje 4 2 6 2" xfId="503"/>
    <cellStyle name="Porcentaje 4 2 6 2 2" xfId="780"/>
    <cellStyle name="Porcentaje 4 2 6 2 2 2" xfId="1627"/>
    <cellStyle name="Porcentaje 4 2 6 2 2 2 2" xfId="5025"/>
    <cellStyle name="Porcentaje 4 2 6 2 2 2 2 2" xfId="10202"/>
    <cellStyle name="Porcentaje 4 2 6 2 2 2 3" xfId="3327"/>
    <cellStyle name="Porcentaje 4 2 6 2 2 2 3 2" xfId="8509"/>
    <cellStyle name="Porcentaje 4 2 6 2 2 2 4" xfId="6818"/>
    <cellStyle name="Porcentaje 4 2 6 2 2 3" xfId="4181"/>
    <cellStyle name="Porcentaje 4 2 6 2 2 3 2" xfId="9358"/>
    <cellStyle name="Porcentaje 4 2 6 2 2 4" xfId="2483"/>
    <cellStyle name="Porcentaje 4 2 6 2 2 4 2" xfId="7665"/>
    <cellStyle name="Porcentaje 4 2 6 2 2 5" xfId="5974"/>
    <cellStyle name="Porcentaje 4 2 6 2 3" xfId="1389"/>
    <cellStyle name="Porcentaje 4 2 6 2 3 2" xfId="4787"/>
    <cellStyle name="Porcentaje 4 2 6 2 3 2 2" xfId="9964"/>
    <cellStyle name="Porcentaje 4 2 6 2 3 3" xfId="3089"/>
    <cellStyle name="Porcentaje 4 2 6 2 3 3 2" xfId="8271"/>
    <cellStyle name="Porcentaje 4 2 6 2 3 4" xfId="6580"/>
    <cellStyle name="Porcentaje 4 2 6 2 4" xfId="3955"/>
    <cellStyle name="Porcentaje 4 2 6 2 4 2" xfId="9132"/>
    <cellStyle name="Porcentaje 4 2 6 2 5" xfId="2245"/>
    <cellStyle name="Porcentaje 4 2 6 2 5 2" xfId="7427"/>
    <cellStyle name="Porcentaje 4 2 6 2 6" xfId="5748"/>
    <cellStyle name="Porcentaje 4 2 6 3" xfId="905"/>
    <cellStyle name="Porcentaje 4 2 6 3 2" xfId="1049"/>
    <cellStyle name="Porcentaje 4 2 6 3 2 2" xfId="1893"/>
    <cellStyle name="Porcentaje 4 2 6 3 2 2 2" xfId="5291"/>
    <cellStyle name="Porcentaje 4 2 6 3 2 2 2 2" xfId="10468"/>
    <cellStyle name="Porcentaje 4 2 6 3 2 2 3" xfId="3593"/>
    <cellStyle name="Porcentaje 4 2 6 3 2 2 3 2" xfId="8775"/>
    <cellStyle name="Porcentaje 4 2 6 3 2 2 4" xfId="7084"/>
    <cellStyle name="Porcentaje 4 2 6 3 2 3" xfId="4447"/>
    <cellStyle name="Porcentaje 4 2 6 3 2 3 2" xfId="9624"/>
    <cellStyle name="Porcentaje 4 2 6 3 2 4" xfId="2749"/>
    <cellStyle name="Porcentaje 4 2 6 3 2 4 2" xfId="7931"/>
    <cellStyle name="Porcentaje 4 2 6 3 2 5" xfId="6240"/>
    <cellStyle name="Porcentaje 4 2 6 3 3" xfId="1752"/>
    <cellStyle name="Porcentaje 4 2 6 3 3 2" xfId="5150"/>
    <cellStyle name="Porcentaje 4 2 6 3 3 2 2" xfId="10327"/>
    <cellStyle name="Porcentaje 4 2 6 3 3 3" xfId="3452"/>
    <cellStyle name="Porcentaje 4 2 6 3 3 3 2" xfId="8634"/>
    <cellStyle name="Porcentaje 4 2 6 3 3 4" xfId="6943"/>
    <cellStyle name="Porcentaje 4 2 6 3 4" xfId="4306"/>
    <cellStyle name="Porcentaje 4 2 6 3 4 2" xfId="9483"/>
    <cellStyle name="Porcentaje 4 2 6 3 5" xfId="2608"/>
    <cellStyle name="Porcentaje 4 2 6 3 5 2" xfId="7790"/>
    <cellStyle name="Porcentaje 4 2 6 3 6" xfId="6099"/>
    <cellStyle name="Porcentaje 4 2 6 4" xfId="658"/>
    <cellStyle name="Porcentaje 4 2 6 4 2" xfId="1513"/>
    <cellStyle name="Porcentaje 4 2 6 4 2 2" xfId="4911"/>
    <cellStyle name="Porcentaje 4 2 6 4 2 2 2" xfId="10088"/>
    <cellStyle name="Porcentaje 4 2 6 4 2 3" xfId="3213"/>
    <cellStyle name="Porcentaje 4 2 6 4 2 3 2" xfId="8395"/>
    <cellStyle name="Porcentaje 4 2 6 4 2 4" xfId="6704"/>
    <cellStyle name="Porcentaje 4 2 6 4 3" xfId="4067"/>
    <cellStyle name="Porcentaje 4 2 6 4 3 2" xfId="9244"/>
    <cellStyle name="Porcentaje 4 2 6 4 4" xfId="2369"/>
    <cellStyle name="Porcentaje 4 2 6 4 4 2" xfId="7551"/>
    <cellStyle name="Porcentaje 4 2 6 4 5" xfId="5860"/>
    <cellStyle name="Porcentaje 4 2 6 5" xfId="1163"/>
    <cellStyle name="Porcentaje 4 2 6 5 2" xfId="2007"/>
    <cellStyle name="Porcentaje 4 2 6 5 2 2" xfId="5405"/>
    <cellStyle name="Porcentaje 4 2 6 5 2 2 2" xfId="10582"/>
    <cellStyle name="Porcentaje 4 2 6 5 2 3" xfId="3707"/>
    <cellStyle name="Porcentaje 4 2 6 5 2 3 2" xfId="8889"/>
    <cellStyle name="Porcentaje 4 2 6 5 2 4" xfId="7198"/>
    <cellStyle name="Porcentaje 4 2 6 5 3" xfId="4561"/>
    <cellStyle name="Porcentaje 4 2 6 5 3 2" xfId="9738"/>
    <cellStyle name="Porcentaje 4 2 6 5 4" xfId="2863"/>
    <cellStyle name="Porcentaje 4 2 6 5 4 2" xfId="8045"/>
    <cellStyle name="Porcentaje 4 2 6 5 5" xfId="6354"/>
    <cellStyle name="Porcentaje 4 2 6 6" xfId="1277"/>
    <cellStyle name="Porcentaje 4 2 6 6 2" xfId="4675"/>
    <cellStyle name="Porcentaje 4 2 6 6 2 2" xfId="9852"/>
    <cellStyle name="Porcentaje 4 2 6 6 3" xfId="2977"/>
    <cellStyle name="Porcentaje 4 2 6 6 3 2" xfId="8159"/>
    <cellStyle name="Porcentaje 4 2 6 6 4" xfId="6468"/>
    <cellStyle name="Porcentaje 4 2 6 7" xfId="3843"/>
    <cellStyle name="Porcentaje 4 2 6 7 2" xfId="9020"/>
    <cellStyle name="Porcentaje 4 2 6 8" xfId="2133"/>
    <cellStyle name="Porcentaje 4 2 6 8 2" xfId="7315"/>
    <cellStyle name="Porcentaje 4 2 6 9" xfId="5636"/>
    <cellStyle name="Porcentaje 4 2 7" xfId="413"/>
    <cellStyle name="Porcentaje 4 2 7 2" xfId="689"/>
    <cellStyle name="Porcentaje 4 2 7 2 2" xfId="1537"/>
    <cellStyle name="Porcentaje 4 2 7 2 2 2" xfId="4935"/>
    <cellStyle name="Porcentaje 4 2 7 2 2 2 2" xfId="10112"/>
    <cellStyle name="Porcentaje 4 2 7 2 2 3" xfId="3237"/>
    <cellStyle name="Porcentaje 4 2 7 2 2 3 2" xfId="8419"/>
    <cellStyle name="Porcentaje 4 2 7 2 2 4" xfId="6728"/>
    <cellStyle name="Porcentaje 4 2 7 2 3" xfId="4091"/>
    <cellStyle name="Porcentaje 4 2 7 2 3 2" xfId="9268"/>
    <cellStyle name="Porcentaje 4 2 7 2 4" xfId="2393"/>
    <cellStyle name="Porcentaje 4 2 7 2 4 2" xfId="7575"/>
    <cellStyle name="Porcentaje 4 2 7 2 5" xfId="5884"/>
    <cellStyle name="Porcentaje 4 2 7 3" xfId="1299"/>
    <cellStyle name="Porcentaje 4 2 7 3 2" xfId="4697"/>
    <cellStyle name="Porcentaje 4 2 7 3 2 2" xfId="9874"/>
    <cellStyle name="Porcentaje 4 2 7 3 3" xfId="2999"/>
    <cellStyle name="Porcentaje 4 2 7 3 3 2" xfId="8181"/>
    <cellStyle name="Porcentaje 4 2 7 3 4" xfId="6490"/>
    <cellStyle name="Porcentaje 4 2 7 4" xfId="3865"/>
    <cellStyle name="Porcentaje 4 2 7 4 2" xfId="9042"/>
    <cellStyle name="Porcentaje 4 2 7 5" xfId="2155"/>
    <cellStyle name="Porcentaje 4 2 7 5 2" xfId="7337"/>
    <cellStyle name="Porcentaje 4 2 7 6" xfId="5658"/>
    <cellStyle name="Porcentaje 4 2 8" xfId="815"/>
    <cellStyle name="Porcentaje 4 2 8 2" xfId="959"/>
    <cellStyle name="Porcentaje 4 2 8 2 2" xfId="1803"/>
    <cellStyle name="Porcentaje 4 2 8 2 2 2" xfId="5201"/>
    <cellStyle name="Porcentaje 4 2 8 2 2 2 2" xfId="10378"/>
    <cellStyle name="Porcentaje 4 2 8 2 2 3" xfId="3503"/>
    <cellStyle name="Porcentaje 4 2 8 2 2 3 2" xfId="8685"/>
    <cellStyle name="Porcentaje 4 2 8 2 2 4" xfId="6994"/>
    <cellStyle name="Porcentaje 4 2 8 2 3" xfId="4357"/>
    <cellStyle name="Porcentaje 4 2 8 2 3 2" xfId="9534"/>
    <cellStyle name="Porcentaje 4 2 8 2 4" xfId="2659"/>
    <cellStyle name="Porcentaje 4 2 8 2 4 2" xfId="7841"/>
    <cellStyle name="Porcentaje 4 2 8 2 5" xfId="6150"/>
    <cellStyle name="Porcentaje 4 2 8 3" xfId="1662"/>
    <cellStyle name="Porcentaje 4 2 8 3 2" xfId="5060"/>
    <cellStyle name="Porcentaje 4 2 8 3 2 2" xfId="10237"/>
    <cellStyle name="Porcentaje 4 2 8 3 3" xfId="3362"/>
    <cellStyle name="Porcentaje 4 2 8 3 3 2" xfId="8544"/>
    <cellStyle name="Porcentaje 4 2 8 3 4" xfId="6853"/>
    <cellStyle name="Porcentaje 4 2 8 4" xfId="4216"/>
    <cellStyle name="Porcentaje 4 2 8 4 2" xfId="9393"/>
    <cellStyle name="Porcentaje 4 2 8 5" xfId="2518"/>
    <cellStyle name="Porcentaje 4 2 8 5 2" xfId="7700"/>
    <cellStyle name="Porcentaje 4 2 8 6" xfId="6009"/>
    <cellStyle name="Porcentaje 4 2 9" xfId="568"/>
    <cellStyle name="Porcentaje 4 2 9 2" xfId="1423"/>
    <cellStyle name="Porcentaje 4 2 9 2 2" xfId="4821"/>
    <cellStyle name="Porcentaje 4 2 9 2 2 2" xfId="9998"/>
    <cellStyle name="Porcentaje 4 2 9 2 3" xfId="3123"/>
    <cellStyle name="Porcentaje 4 2 9 2 3 2" xfId="8305"/>
    <cellStyle name="Porcentaje 4 2 9 2 4" xfId="6614"/>
    <cellStyle name="Porcentaje 4 2 9 3" xfId="3977"/>
    <cellStyle name="Porcentaje 4 2 9 3 2" xfId="9154"/>
    <cellStyle name="Porcentaje 4 2 9 4" xfId="2279"/>
    <cellStyle name="Porcentaje 4 2 9 4 2" xfId="7461"/>
    <cellStyle name="Porcentaje 4 2 9 5" xfId="5770"/>
    <cellStyle name="Porcentaje 4 3" xfId="293"/>
    <cellStyle name="Porcentaje 4 3 10" xfId="1192"/>
    <cellStyle name="Porcentaje 4 3 10 2" xfId="4590"/>
    <cellStyle name="Porcentaje 4 3 10 2 2" xfId="9767"/>
    <cellStyle name="Porcentaje 4 3 10 3" xfId="2892"/>
    <cellStyle name="Porcentaje 4 3 10 3 2" xfId="8074"/>
    <cellStyle name="Porcentaje 4 3 10 4" xfId="6383"/>
    <cellStyle name="Porcentaje 4 3 11" xfId="3758"/>
    <cellStyle name="Porcentaje 4 3 11 2" xfId="8935"/>
    <cellStyle name="Porcentaje 4 3 12" xfId="2048"/>
    <cellStyle name="Porcentaje 4 3 12 2" xfId="7230"/>
    <cellStyle name="Porcentaje 4 3 13" xfId="5552"/>
    <cellStyle name="Porcentaje 4 3 14" xfId="5482"/>
    <cellStyle name="Porcentaje 4 3 2" xfId="322"/>
    <cellStyle name="Porcentaje 4 3 2 2" xfId="442"/>
    <cellStyle name="Porcentaje 4 3 2 2 2" xfId="719"/>
    <cellStyle name="Porcentaje 4 3 2 2 2 2" xfId="1566"/>
    <cellStyle name="Porcentaje 4 3 2 2 2 2 2" xfId="4964"/>
    <cellStyle name="Porcentaje 4 3 2 2 2 2 2 2" xfId="10141"/>
    <cellStyle name="Porcentaje 4 3 2 2 2 2 3" xfId="3266"/>
    <cellStyle name="Porcentaje 4 3 2 2 2 2 3 2" xfId="8448"/>
    <cellStyle name="Porcentaje 4 3 2 2 2 2 4" xfId="6757"/>
    <cellStyle name="Porcentaje 4 3 2 2 2 3" xfId="4120"/>
    <cellStyle name="Porcentaje 4 3 2 2 2 3 2" xfId="9297"/>
    <cellStyle name="Porcentaje 4 3 2 2 2 4" xfId="2422"/>
    <cellStyle name="Porcentaje 4 3 2 2 2 4 2" xfId="7604"/>
    <cellStyle name="Porcentaje 4 3 2 2 2 5" xfId="5913"/>
    <cellStyle name="Porcentaje 4 3 2 2 3" xfId="1328"/>
    <cellStyle name="Porcentaje 4 3 2 2 3 2" xfId="4726"/>
    <cellStyle name="Porcentaje 4 3 2 2 3 2 2" xfId="9903"/>
    <cellStyle name="Porcentaje 4 3 2 2 3 3" xfId="3028"/>
    <cellStyle name="Porcentaje 4 3 2 2 3 3 2" xfId="8210"/>
    <cellStyle name="Porcentaje 4 3 2 2 3 4" xfId="6519"/>
    <cellStyle name="Porcentaje 4 3 2 2 4" xfId="3894"/>
    <cellStyle name="Porcentaje 4 3 2 2 4 2" xfId="9071"/>
    <cellStyle name="Porcentaje 4 3 2 2 5" xfId="2184"/>
    <cellStyle name="Porcentaje 4 3 2 2 5 2" xfId="7366"/>
    <cellStyle name="Porcentaje 4 3 2 2 6" xfId="5687"/>
    <cellStyle name="Porcentaje 4 3 2 3" xfId="844"/>
    <cellStyle name="Porcentaje 4 3 2 3 2" xfId="988"/>
    <cellStyle name="Porcentaje 4 3 2 3 2 2" xfId="1832"/>
    <cellStyle name="Porcentaje 4 3 2 3 2 2 2" xfId="5230"/>
    <cellStyle name="Porcentaje 4 3 2 3 2 2 2 2" xfId="10407"/>
    <cellStyle name="Porcentaje 4 3 2 3 2 2 3" xfId="3532"/>
    <cellStyle name="Porcentaje 4 3 2 3 2 2 3 2" xfId="8714"/>
    <cellStyle name="Porcentaje 4 3 2 3 2 2 4" xfId="7023"/>
    <cellStyle name="Porcentaje 4 3 2 3 2 3" xfId="4386"/>
    <cellStyle name="Porcentaje 4 3 2 3 2 3 2" xfId="9563"/>
    <cellStyle name="Porcentaje 4 3 2 3 2 4" xfId="2688"/>
    <cellStyle name="Porcentaje 4 3 2 3 2 4 2" xfId="7870"/>
    <cellStyle name="Porcentaje 4 3 2 3 2 5" xfId="6179"/>
    <cellStyle name="Porcentaje 4 3 2 3 3" xfId="1691"/>
    <cellStyle name="Porcentaje 4 3 2 3 3 2" xfId="5089"/>
    <cellStyle name="Porcentaje 4 3 2 3 3 2 2" xfId="10266"/>
    <cellStyle name="Porcentaje 4 3 2 3 3 3" xfId="3391"/>
    <cellStyle name="Porcentaje 4 3 2 3 3 3 2" xfId="8573"/>
    <cellStyle name="Porcentaje 4 3 2 3 3 4" xfId="6882"/>
    <cellStyle name="Porcentaje 4 3 2 3 4" xfId="4245"/>
    <cellStyle name="Porcentaje 4 3 2 3 4 2" xfId="9422"/>
    <cellStyle name="Porcentaje 4 3 2 3 5" xfId="2547"/>
    <cellStyle name="Porcentaje 4 3 2 3 5 2" xfId="7729"/>
    <cellStyle name="Porcentaje 4 3 2 3 6" xfId="6038"/>
    <cellStyle name="Porcentaje 4 3 2 4" xfId="597"/>
    <cellStyle name="Porcentaje 4 3 2 4 2" xfId="1452"/>
    <cellStyle name="Porcentaje 4 3 2 4 2 2" xfId="4850"/>
    <cellStyle name="Porcentaje 4 3 2 4 2 2 2" xfId="10027"/>
    <cellStyle name="Porcentaje 4 3 2 4 2 3" xfId="3152"/>
    <cellStyle name="Porcentaje 4 3 2 4 2 3 2" xfId="8334"/>
    <cellStyle name="Porcentaje 4 3 2 4 2 4" xfId="6643"/>
    <cellStyle name="Porcentaje 4 3 2 4 3" xfId="4006"/>
    <cellStyle name="Porcentaje 4 3 2 4 3 2" xfId="9183"/>
    <cellStyle name="Porcentaje 4 3 2 4 4" xfId="2308"/>
    <cellStyle name="Porcentaje 4 3 2 4 4 2" xfId="7490"/>
    <cellStyle name="Porcentaje 4 3 2 4 5" xfId="5799"/>
    <cellStyle name="Porcentaje 4 3 2 5" xfId="1102"/>
    <cellStyle name="Porcentaje 4 3 2 5 2" xfId="1946"/>
    <cellStyle name="Porcentaje 4 3 2 5 2 2" xfId="5344"/>
    <cellStyle name="Porcentaje 4 3 2 5 2 2 2" xfId="10521"/>
    <cellStyle name="Porcentaje 4 3 2 5 2 3" xfId="3646"/>
    <cellStyle name="Porcentaje 4 3 2 5 2 3 2" xfId="8828"/>
    <cellStyle name="Porcentaje 4 3 2 5 2 4" xfId="7137"/>
    <cellStyle name="Porcentaje 4 3 2 5 3" xfId="4500"/>
    <cellStyle name="Porcentaje 4 3 2 5 3 2" xfId="9677"/>
    <cellStyle name="Porcentaje 4 3 2 5 4" xfId="2802"/>
    <cellStyle name="Porcentaje 4 3 2 5 4 2" xfId="7984"/>
    <cellStyle name="Porcentaje 4 3 2 5 5" xfId="6293"/>
    <cellStyle name="Porcentaje 4 3 2 6" xfId="1216"/>
    <cellStyle name="Porcentaje 4 3 2 6 2" xfId="4614"/>
    <cellStyle name="Porcentaje 4 3 2 6 2 2" xfId="9791"/>
    <cellStyle name="Porcentaje 4 3 2 6 3" xfId="2916"/>
    <cellStyle name="Porcentaje 4 3 2 6 3 2" xfId="8098"/>
    <cellStyle name="Porcentaje 4 3 2 6 4" xfId="6407"/>
    <cellStyle name="Porcentaje 4 3 2 7" xfId="3782"/>
    <cellStyle name="Porcentaje 4 3 2 7 2" xfId="8959"/>
    <cellStyle name="Porcentaje 4 3 2 8" xfId="2072"/>
    <cellStyle name="Porcentaje 4 3 2 8 2" xfId="7254"/>
    <cellStyle name="Porcentaje 4 3 2 9" xfId="5575"/>
    <cellStyle name="Porcentaje 4 3 3" xfId="345"/>
    <cellStyle name="Porcentaje 4 3 3 2" xfId="464"/>
    <cellStyle name="Porcentaje 4 3 3 2 2" xfId="741"/>
    <cellStyle name="Porcentaje 4 3 3 2 2 2" xfId="1588"/>
    <cellStyle name="Porcentaje 4 3 3 2 2 2 2" xfId="4986"/>
    <cellStyle name="Porcentaje 4 3 3 2 2 2 2 2" xfId="10163"/>
    <cellStyle name="Porcentaje 4 3 3 2 2 2 3" xfId="3288"/>
    <cellStyle name="Porcentaje 4 3 3 2 2 2 3 2" xfId="8470"/>
    <cellStyle name="Porcentaje 4 3 3 2 2 2 4" xfId="6779"/>
    <cellStyle name="Porcentaje 4 3 3 2 2 3" xfId="4142"/>
    <cellStyle name="Porcentaje 4 3 3 2 2 3 2" xfId="9319"/>
    <cellStyle name="Porcentaje 4 3 3 2 2 4" xfId="2444"/>
    <cellStyle name="Porcentaje 4 3 3 2 2 4 2" xfId="7626"/>
    <cellStyle name="Porcentaje 4 3 3 2 2 5" xfId="5935"/>
    <cellStyle name="Porcentaje 4 3 3 2 3" xfId="1350"/>
    <cellStyle name="Porcentaje 4 3 3 2 3 2" xfId="4748"/>
    <cellStyle name="Porcentaje 4 3 3 2 3 2 2" xfId="9925"/>
    <cellStyle name="Porcentaje 4 3 3 2 3 3" xfId="3050"/>
    <cellStyle name="Porcentaje 4 3 3 2 3 3 2" xfId="8232"/>
    <cellStyle name="Porcentaje 4 3 3 2 3 4" xfId="6541"/>
    <cellStyle name="Porcentaje 4 3 3 2 4" xfId="3916"/>
    <cellStyle name="Porcentaje 4 3 3 2 4 2" xfId="9093"/>
    <cellStyle name="Porcentaje 4 3 3 2 5" xfId="2206"/>
    <cellStyle name="Porcentaje 4 3 3 2 5 2" xfId="7388"/>
    <cellStyle name="Porcentaje 4 3 3 2 6" xfId="5709"/>
    <cellStyle name="Porcentaje 4 3 3 3" xfId="866"/>
    <cellStyle name="Porcentaje 4 3 3 3 2" xfId="1010"/>
    <cellStyle name="Porcentaje 4 3 3 3 2 2" xfId="1854"/>
    <cellStyle name="Porcentaje 4 3 3 3 2 2 2" xfId="5252"/>
    <cellStyle name="Porcentaje 4 3 3 3 2 2 2 2" xfId="10429"/>
    <cellStyle name="Porcentaje 4 3 3 3 2 2 3" xfId="3554"/>
    <cellStyle name="Porcentaje 4 3 3 3 2 2 3 2" xfId="8736"/>
    <cellStyle name="Porcentaje 4 3 3 3 2 2 4" xfId="7045"/>
    <cellStyle name="Porcentaje 4 3 3 3 2 3" xfId="4408"/>
    <cellStyle name="Porcentaje 4 3 3 3 2 3 2" xfId="9585"/>
    <cellStyle name="Porcentaje 4 3 3 3 2 4" xfId="2710"/>
    <cellStyle name="Porcentaje 4 3 3 3 2 4 2" xfId="7892"/>
    <cellStyle name="Porcentaje 4 3 3 3 2 5" xfId="6201"/>
    <cellStyle name="Porcentaje 4 3 3 3 3" xfId="1713"/>
    <cellStyle name="Porcentaje 4 3 3 3 3 2" xfId="5111"/>
    <cellStyle name="Porcentaje 4 3 3 3 3 2 2" xfId="10288"/>
    <cellStyle name="Porcentaje 4 3 3 3 3 3" xfId="3413"/>
    <cellStyle name="Porcentaje 4 3 3 3 3 3 2" xfId="8595"/>
    <cellStyle name="Porcentaje 4 3 3 3 3 4" xfId="6904"/>
    <cellStyle name="Porcentaje 4 3 3 3 4" xfId="4267"/>
    <cellStyle name="Porcentaje 4 3 3 3 4 2" xfId="9444"/>
    <cellStyle name="Porcentaje 4 3 3 3 5" xfId="2569"/>
    <cellStyle name="Porcentaje 4 3 3 3 5 2" xfId="7751"/>
    <cellStyle name="Porcentaje 4 3 3 3 6" xfId="6060"/>
    <cellStyle name="Porcentaje 4 3 3 4" xfId="619"/>
    <cellStyle name="Porcentaje 4 3 3 4 2" xfId="1474"/>
    <cellStyle name="Porcentaje 4 3 3 4 2 2" xfId="4872"/>
    <cellStyle name="Porcentaje 4 3 3 4 2 2 2" xfId="10049"/>
    <cellStyle name="Porcentaje 4 3 3 4 2 3" xfId="3174"/>
    <cellStyle name="Porcentaje 4 3 3 4 2 3 2" xfId="8356"/>
    <cellStyle name="Porcentaje 4 3 3 4 2 4" xfId="6665"/>
    <cellStyle name="Porcentaje 4 3 3 4 3" xfId="4028"/>
    <cellStyle name="Porcentaje 4 3 3 4 3 2" xfId="9205"/>
    <cellStyle name="Porcentaje 4 3 3 4 4" xfId="2330"/>
    <cellStyle name="Porcentaje 4 3 3 4 4 2" xfId="7512"/>
    <cellStyle name="Porcentaje 4 3 3 4 5" xfId="5821"/>
    <cellStyle name="Porcentaje 4 3 3 5" xfId="1124"/>
    <cellStyle name="Porcentaje 4 3 3 5 2" xfId="1968"/>
    <cellStyle name="Porcentaje 4 3 3 5 2 2" xfId="5366"/>
    <cellStyle name="Porcentaje 4 3 3 5 2 2 2" xfId="10543"/>
    <cellStyle name="Porcentaje 4 3 3 5 2 3" xfId="3668"/>
    <cellStyle name="Porcentaje 4 3 3 5 2 3 2" xfId="8850"/>
    <cellStyle name="Porcentaje 4 3 3 5 2 4" xfId="7159"/>
    <cellStyle name="Porcentaje 4 3 3 5 3" xfId="4522"/>
    <cellStyle name="Porcentaje 4 3 3 5 3 2" xfId="9699"/>
    <cellStyle name="Porcentaje 4 3 3 5 4" xfId="2824"/>
    <cellStyle name="Porcentaje 4 3 3 5 4 2" xfId="8006"/>
    <cellStyle name="Porcentaje 4 3 3 5 5" xfId="6315"/>
    <cellStyle name="Porcentaje 4 3 3 6" xfId="1238"/>
    <cellStyle name="Porcentaje 4 3 3 6 2" xfId="4636"/>
    <cellStyle name="Porcentaje 4 3 3 6 2 2" xfId="9813"/>
    <cellStyle name="Porcentaje 4 3 3 6 3" xfId="2938"/>
    <cellStyle name="Porcentaje 4 3 3 6 3 2" xfId="8120"/>
    <cellStyle name="Porcentaje 4 3 3 6 4" xfId="6429"/>
    <cellStyle name="Porcentaje 4 3 3 7" xfId="3804"/>
    <cellStyle name="Porcentaje 4 3 3 7 2" xfId="8981"/>
    <cellStyle name="Porcentaje 4 3 3 8" xfId="2094"/>
    <cellStyle name="Porcentaje 4 3 3 8 2" xfId="7276"/>
    <cellStyle name="Porcentaje 4 3 3 9" xfId="5597"/>
    <cellStyle name="Porcentaje 4 3 4" xfId="367"/>
    <cellStyle name="Porcentaje 4 3 4 2" xfId="486"/>
    <cellStyle name="Porcentaje 4 3 4 2 2" xfId="763"/>
    <cellStyle name="Porcentaje 4 3 4 2 2 2" xfId="1610"/>
    <cellStyle name="Porcentaje 4 3 4 2 2 2 2" xfId="5008"/>
    <cellStyle name="Porcentaje 4 3 4 2 2 2 2 2" xfId="10185"/>
    <cellStyle name="Porcentaje 4 3 4 2 2 2 3" xfId="3310"/>
    <cellStyle name="Porcentaje 4 3 4 2 2 2 3 2" xfId="8492"/>
    <cellStyle name="Porcentaje 4 3 4 2 2 2 4" xfId="6801"/>
    <cellStyle name="Porcentaje 4 3 4 2 2 3" xfId="4164"/>
    <cellStyle name="Porcentaje 4 3 4 2 2 3 2" xfId="9341"/>
    <cellStyle name="Porcentaje 4 3 4 2 2 4" xfId="2466"/>
    <cellStyle name="Porcentaje 4 3 4 2 2 4 2" xfId="7648"/>
    <cellStyle name="Porcentaje 4 3 4 2 2 5" xfId="5957"/>
    <cellStyle name="Porcentaje 4 3 4 2 3" xfId="1372"/>
    <cellStyle name="Porcentaje 4 3 4 2 3 2" xfId="4770"/>
    <cellStyle name="Porcentaje 4 3 4 2 3 2 2" xfId="9947"/>
    <cellStyle name="Porcentaje 4 3 4 2 3 3" xfId="3072"/>
    <cellStyle name="Porcentaje 4 3 4 2 3 3 2" xfId="8254"/>
    <cellStyle name="Porcentaje 4 3 4 2 3 4" xfId="6563"/>
    <cellStyle name="Porcentaje 4 3 4 2 4" xfId="3938"/>
    <cellStyle name="Porcentaje 4 3 4 2 4 2" xfId="9115"/>
    <cellStyle name="Porcentaje 4 3 4 2 5" xfId="2228"/>
    <cellStyle name="Porcentaje 4 3 4 2 5 2" xfId="7410"/>
    <cellStyle name="Porcentaje 4 3 4 2 6" xfId="5731"/>
    <cellStyle name="Porcentaje 4 3 4 3" xfId="888"/>
    <cellStyle name="Porcentaje 4 3 4 3 2" xfId="1032"/>
    <cellStyle name="Porcentaje 4 3 4 3 2 2" xfId="1876"/>
    <cellStyle name="Porcentaje 4 3 4 3 2 2 2" xfId="5274"/>
    <cellStyle name="Porcentaje 4 3 4 3 2 2 2 2" xfId="10451"/>
    <cellStyle name="Porcentaje 4 3 4 3 2 2 3" xfId="3576"/>
    <cellStyle name="Porcentaje 4 3 4 3 2 2 3 2" xfId="8758"/>
    <cellStyle name="Porcentaje 4 3 4 3 2 2 4" xfId="7067"/>
    <cellStyle name="Porcentaje 4 3 4 3 2 3" xfId="4430"/>
    <cellStyle name="Porcentaje 4 3 4 3 2 3 2" xfId="9607"/>
    <cellStyle name="Porcentaje 4 3 4 3 2 4" xfId="2732"/>
    <cellStyle name="Porcentaje 4 3 4 3 2 4 2" xfId="7914"/>
    <cellStyle name="Porcentaje 4 3 4 3 2 5" xfId="6223"/>
    <cellStyle name="Porcentaje 4 3 4 3 3" xfId="1735"/>
    <cellStyle name="Porcentaje 4 3 4 3 3 2" xfId="5133"/>
    <cellStyle name="Porcentaje 4 3 4 3 3 2 2" xfId="10310"/>
    <cellStyle name="Porcentaje 4 3 4 3 3 3" xfId="3435"/>
    <cellStyle name="Porcentaje 4 3 4 3 3 3 2" xfId="8617"/>
    <cellStyle name="Porcentaje 4 3 4 3 3 4" xfId="6926"/>
    <cellStyle name="Porcentaje 4 3 4 3 4" xfId="4289"/>
    <cellStyle name="Porcentaje 4 3 4 3 4 2" xfId="9466"/>
    <cellStyle name="Porcentaje 4 3 4 3 5" xfId="2591"/>
    <cellStyle name="Porcentaje 4 3 4 3 5 2" xfId="7773"/>
    <cellStyle name="Porcentaje 4 3 4 3 6" xfId="6082"/>
    <cellStyle name="Porcentaje 4 3 4 4" xfId="641"/>
    <cellStyle name="Porcentaje 4 3 4 4 2" xfId="1496"/>
    <cellStyle name="Porcentaje 4 3 4 4 2 2" xfId="4894"/>
    <cellStyle name="Porcentaje 4 3 4 4 2 2 2" xfId="10071"/>
    <cellStyle name="Porcentaje 4 3 4 4 2 3" xfId="3196"/>
    <cellStyle name="Porcentaje 4 3 4 4 2 3 2" xfId="8378"/>
    <cellStyle name="Porcentaje 4 3 4 4 2 4" xfId="6687"/>
    <cellStyle name="Porcentaje 4 3 4 4 3" xfId="4050"/>
    <cellStyle name="Porcentaje 4 3 4 4 3 2" xfId="9227"/>
    <cellStyle name="Porcentaje 4 3 4 4 4" xfId="2352"/>
    <cellStyle name="Porcentaje 4 3 4 4 4 2" xfId="7534"/>
    <cellStyle name="Porcentaje 4 3 4 4 5" xfId="5843"/>
    <cellStyle name="Porcentaje 4 3 4 5" xfId="1146"/>
    <cellStyle name="Porcentaje 4 3 4 5 2" xfId="1990"/>
    <cellStyle name="Porcentaje 4 3 4 5 2 2" xfId="5388"/>
    <cellStyle name="Porcentaje 4 3 4 5 2 2 2" xfId="10565"/>
    <cellStyle name="Porcentaje 4 3 4 5 2 3" xfId="3690"/>
    <cellStyle name="Porcentaje 4 3 4 5 2 3 2" xfId="8872"/>
    <cellStyle name="Porcentaje 4 3 4 5 2 4" xfId="7181"/>
    <cellStyle name="Porcentaje 4 3 4 5 3" xfId="4544"/>
    <cellStyle name="Porcentaje 4 3 4 5 3 2" xfId="9721"/>
    <cellStyle name="Porcentaje 4 3 4 5 4" xfId="2846"/>
    <cellStyle name="Porcentaje 4 3 4 5 4 2" xfId="8028"/>
    <cellStyle name="Porcentaje 4 3 4 5 5" xfId="6337"/>
    <cellStyle name="Porcentaje 4 3 4 6" xfId="1260"/>
    <cellStyle name="Porcentaje 4 3 4 6 2" xfId="4658"/>
    <cellStyle name="Porcentaje 4 3 4 6 2 2" xfId="9835"/>
    <cellStyle name="Porcentaje 4 3 4 6 3" xfId="2960"/>
    <cellStyle name="Porcentaje 4 3 4 6 3 2" xfId="8142"/>
    <cellStyle name="Porcentaje 4 3 4 6 4" xfId="6451"/>
    <cellStyle name="Porcentaje 4 3 4 7" xfId="3826"/>
    <cellStyle name="Porcentaje 4 3 4 7 2" xfId="9003"/>
    <cellStyle name="Porcentaje 4 3 4 8" xfId="2116"/>
    <cellStyle name="Porcentaje 4 3 4 8 2" xfId="7298"/>
    <cellStyle name="Porcentaje 4 3 4 9" xfId="5619"/>
    <cellStyle name="Porcentaje 4 3 5" xfId="396"/>
    <cellStyle name="Porcentaje 4 3 5 2" xfId="508"/>
    <cellStyle name="Porcentaje 4 3 5 2 2" xfId="785"/>
    <cellStyle name="Porcentaje 4 3 5 2 2 2" xfId="1632"/>
    <cellStyle name="Porcentaje 4 3 5 2 2 2 2" xfId="5030"/>
    <cellStyle name="Porcentaje 4 3 5 2 2 2 2 2" xfId="10207"/>
    <cellStyle name="Porcentaje 4 3 5 2 2 2 3" xfId="3332"/>
    <cellStyle name="Porcentaje 4 3 5 2 2 2 3 2" xfId="8514"/>
    <cellStyle name="Porcentaje 4 3 5 2 2 2 4" xfId="6823"/>
    <cellStyle name="Porcentaje 4 3 5 2 2 3" xfId="4186"/>
    <cellStyle name="Porcentaje 4 3 5 2 2 3 2" xfId="9363"/>
    <cellStyle name="Porcentaje 4 3 5 2 2 4" xfId="2488"/>
    <cellStyle name="Porcentaje 4 3 5 2 2 4 2" xfId="7670"/>
    <cellStyle name="Porcentaje 4 3 5 2 2 5" xfId="5979"/>
    <cellStyle name="Porcentaje 4 3 5 2 3" xfId="1394"/>
    <cellStyle name="Porcentaje 4 3 5 2 3 2" xfId="4792"/>
    <cellStyle name="Porcentaje 4 3 5 2 3 2 2" xfId="9969"/>
    <cellStyle name="Porcentaje 4 3 5 2 3 3" xfId="3094"/>
    <cellStyle name="Porcentaje 4 3 5 2 3 3 2" xfId="8276"/>
    <cellStyle name="Porcentaje 4 3 5 2 3 4" xfId="6585"/>
    <cellStyle name="Porcentaje 4 3 5 2 4" xfId="3960"/>
    <cellStyle name="Porcentaje 4 3 5 2 4 2" xfId="9137"/>
    <cellStyle name="Porcentaje 4 3 5 2 5" xfId="2250"/>
    <cellStyle name="Porcentaje 4 3 5 2 5 2" xfId="7432"/>
    <cellStyle name="Porcentaje 4 3 5 2 6" xfId="5753"/>
    <cellStyle name="Porcentaje 4 3 5 3" xfId="910"/>
    <cellStyle name="Porcentaje 4 3 5 3 2" xfId="1054"/>
    <cellStyle name="Porcentaje 4 3 5 3 2 2" xfId="1898"/>
    <cellStyle name="Porcentaje 4 3 5 3 2 2 2" xfId="5296"/>
    <cellStyle name="Porcentaje 4 3 5 3 2 2 2 2" xfId="10473"/>
    <cellStyle name="Porcentaje 4 3 5 3 2 2 3" xfId="3598"/>
    <cellStyle name="Porcentaje 4 3 5 3 2 2 3 2" xfId="8780"/>
    <cellStyle name="Porcentaje 4 3 5 3 2 2 4" xfId="7089"/>
    <cellStyle name="Porcentaje 4 3 5 3 2 3" xfId="4452"/>
    <cellStyle name="Porcentaje 4 3 5 3 2 3 2" xfId="9629"/>
    <cellStyle name="Porcentaje 4 3 5 3 2 4" xfId="2754"/>
    <cellStyle name="Porcentaje 4 3 5 3 2 4 2" xfId="7936"/>
    <cellStyle name="Porcentaje 4 3 5 3 2 5" xfId="6245"/>
    <cellStyle name="Porcentaje 4 3 5 3 3" xfId="1757"/>
    <cellStyle name="Porcentaje 4 3 5 3 3 2" xfId="5155"/>
    <cellStyle name="Porcentaje 4 3 5 3 3 2 2" xfId="10332"/>
    <cellStyle name="Porcentaje 4 3 5 3 3 3" xfId="3457"/>
    <cellStyle name="Porcentaje 4 3 5 3 3 3 2" xfId="8639"/>
    <cellStyle name="Porcentaje 4 3 5 3 3 4" xfId="6948"/>
    <cellStyle name="Porcentaje 4 3 5 3 4" xfId="4311"/>
    <cellStyle name="Porcentaje 4 3 5 3 4 2" xfId="9488"/>
    <cellStyle name="Porcentaje 4 3 5 3 5" xfId="2613"/>
    <cellStyle name="Porcentaje 4 3 5 3 5 2" xfId="7795"/>
    <cellStyle name="Porcentaje 4 3 5 3 6" xfId="6104"/>
    <cellStyle name="Porcentaje 4 3 5 4" xfId="663"/>
    <cellStyle name="Porcentaje 4 3 5 4 2" xfId="1518"/>
    <cellStyle name="Porcentaje 4 3 5 4 2 2" xfId="4916"/>
    <cellStyle name="Porcentaje 4 3 5 4 2 2 2" xfId="10093"/>
    <cellStyle name="Porcentaje 4 3 5 4 2 3" xfId="3218"/>
    <cellStyle name="Porcentaje 4 3 5 4 2 3 2" xfId="8400"/>
    <cellStyle name="Porcentaje 4 3 5 4 2 4" xfId="6709"/>
    <cellStyle name="Porcentaje 4 3 5 4 3" xfId="4072"/>
    <cellStyle name="Porcentaje 4 3 5 4 3 2" xfId="9249"/>
    <cellStyle name="Porcentaje 4 3 5 4 4" xfId="2374"/>
    <cellStyle name="Porcentaje 4 3 5 4 4 2" xfId="7556"/>
    <cellStyle name="Porcentaje 4 3 5 4 5" xfId="5865"/>
    <cellStyle name="Porcentaje 4 3 5 5" xfId="1168"/>
    <cellStyle name="Porcentaje 4 3 5 5 2" xfId="2012"/>
    <cellStyle name="Porcentaje 4 3 5 5 2 2" xfId="5410"/>
    <cellStyle name="Porcentaje 4 3 5 5 2 2 2" xfId="10587"/>
    <cellStyle name="Porcentaje 4 3 5 5 2 3" xfId="3712"/>
    <cellStyle name="Porcentaje 4 3 5 5 2 3 2" xfId="8894"/>
    <cellStyle name="Porcentaje 4 3 5 5 2 4" xfId="7203"/>
    <cellStyle name="Porcentaje 4 3 5 5 3" xfId="4566"/>
    <cellStyle name="Porcentaje 4 3 5 5 3 2" xfId="9743"/>
    <cellStyle name="Porcentaje 4 3 5 5 4" xfId="2868"/>
    <cellStyle name="Porcentaje 4 3 5 5 4 2" xfId="8050"/>
    <cellStyle name="Porcentaje 4 3 5 5 5" xfId="6359"/>
    <cellStyle name="Porcentaje 4 3 5 6" xfId="1282"/>
    <cellStyle name="Porcentaje 4 3 5 6 2" xfId="4680"/>
    <cellStyle name="Porcentaje 4 3 5 6 2 2" xfId="9857"/>
    <cellStyle name="Porcentaje 4 3 5 6 3" xfId="2982"/>
    <cellStyle name="Porcentaje 4 3 5 6 3 2" xfId="8164"/>
    <cellStyle name="Porcentaje 4 3 5 6 4" xfId="6473"/>
    <cellStyle name="Porcentaje 4 3 5 7" xfId="3848"/>
    <cellStyle name="Porcentaje 4 3 5 7 2" xfId="9025"/>
    <cellStyle name="Porcentaje 4 3 5 8" xfId="2138"/>
    <cellStyle name="Porcentaje 4 3 5 8 2" xfId="7320"/>
    <cellStyle name="Porcentaje 4 3 5 9" xfId="5641"/>
    <cellStyle name="Porcentaje 4 3 6" xfId="418"/>
    <cellStyle name="Porcentaje 4 3 6 2" xfId="695"/>
    <cellStyle name="Porcentaje 4 3 6 2 2" xfId="1542"/>
    <cellStyle name="Porcentaje 4 3 6 2 2 2" xfId="4940"/>
    <cellStyle name="Porcentaje 4 3 6 2 2 2 2" xfId="10117"/>
    <cellStyle name="Porcentaje 4 3 6 2 2 3" xfId="3242"/>
    <cellStyle name="Porcentaje 4 3 6 2 2 3 2" xfId="8424"/>
    <cellStyle name="Porcentaje 4 3 6 2 2 4" xfId="6733"/>
    <cellStyle name="Porcentaje 4 3 6 2 3" xfId="4096"/>
    <cellStyle name="Porcentaje 4 3 6 2 3 2" xfId="9273"/>
    <cellStyle name="Porcentaje 4 3 6 2 4" xfId="2398"/>
    <cellStyle name="Porcentaje 4 3 6 2 4 2" xfId="7580"/>
    <cellStyle name="Porcentaje 4 3 6 2 5" xfId="5889"/>
    <cellStyle name="Porcentaje 4 3 6 3" xfId="1304"/>
    <cellStyle name="Porcentaje 4 3 6 3 2" xfId="4702"/>
    <cellStyle name="Porcentaje 4 3 6 3 2 2" xfId="9879"/>
    <cellStyle name="Porcentaje 4 3 6 3 3" xfId="3004"/>
    <cellStyle name="Porcentaje 4 3 6 3 3 2" xfId="8186"/>
    <cellStyle name="Porcentaje 4 3 6 3 4" xfId="6495"/>
    <cellStyle name="Porcentaje 4 3 6 4" xfId="3870"/>
    <cellStyle name="Porcentaje 4 3 6 4 2" xfId="9047"/>
    <cellStyle name="Porcentaje 4 3 6 5" xfId="2160"/>
    <cellStyle name="Porcentaje 4 3 6 5 2" xfId="7342"/>
    <cellStyle name="Porcentaje 4 3 6 6" xfId="5663"/>
    <cellStyle name="Porcentaje 4 3 7" xfId="820"/>
    <cellStyle name="Porcentaje 4 3 7 2" xfId="964"/>
    <cellStyle name="Porcentaje 4 3 7 2 2" xfId="1808"/>
    <cellStyle name="Porcentaje 4 3 7 2 2 2" xfId="5206"/>
    <cellStyle name="Porcentaje 4 3 7 2 2 2 2" xfId="10383"/>
    <cellStyle name="Porcentaje 4 3 7 2 2 3" xfId="3508"/>
    <cellStyle name="Porcentaje 4 3 7 2 2 3 2" xfId="8690"/>
    <cellStyle name="Porcentaje 4 3 7 2 2 4" xfId="6999"/>
    <cellStyle name="Porcentaje 4 3 7 2 3" xfId="4362"/>
    <cellStyle name="Porcentaje 4 3 7 2 3 2" xfId="9539"/>
    <cellStyle name="Porcentaje 4 3 7 2 4" xfId="2664"/>
    <cellStyle name="Porcentaje 4 3 7 2 4 2" xfId="7846"/>
    <cellStyle name="Porcentaje 4 3 7 2 5" xfId="6155"/>
    <cellStyle name="Porcentaje 4 3 7 3" xfId="1667"/>
    <cellStyle name="Porcentaje 4 3 7 3 2" xfId="5065"/>
    <cellStyle name="Porcentaje 4 3 7 3 2 2" xfId="10242"/>
    <cellStyle name="Porcentaje 4 3 7 3 3" xfId="3367"/>
    <cellStyle name="Porcentaje 4 3 7 3 3 2" xfId="8549"/>
    <cellStyle name="Porcentaje 4 3 7 3 4" xfId="6858"/>
    <cellStyle name="Porcentaje 4 3 7 4" xfId="4221"/>
    <cellStyle name="Porcentaje 4 3 7 4 2" xfId="9398"/>
    <cellStyle name="Porcentaje 4 3 7 5" xfId="2523"/>
    <cellStyle name="Porcentaje 4 3 7 5 2" xfId="7705"/>
    <cellStyle name="Porcentaje 4 3 7 6" xfId="6014"/>
    <cellStyle name="Porcentaje 4 3 8" xfId="573"/>
    <cellStyle name="Porcentaje 4 3 8 2" xfId="1428"/>
    <cellStyle name="Porcentaje 4 3 8 2 2" xfId="4826"/>
    <cellStyle name="Porcentaje 4 3 8 2 2 2" xfId="10003"/>
    <cellStyle name="Porcentaje 4 3 8 2 3" xfId="3128"/>
    <cellStyle name="Porcentaje 4 3 8 2 3 2" xfId="8310"/>
    <cellStyle name="Porcentaje 4 3 8 2 4" xfId="6619"/>
    <cellStyle name="Porcentaje 4 3 8 3" xfId="3982"/>
    <cellStyle name="Porcentaje 4 3 8 3 2" xfId="9159"/>
    <cellStyle name="Porcentaje 4 3 8 4" xfId="2284"/>
    <cellStyle name="Porcentaje 4 3 8 4 2" xfId="7466"/>
    <cellStyle name="Porcentaje 4 3 8 5" xfId="5775"/>
    <cellStyle name="Porcentaje 4 3 9" xfId="1078"/>
    <cellStyle name="Porcentaje 4 3 9 2" xfId="1922"/>
    <cellStyle name="Porcentaje 4 3 9 2 2" xfId="5320"/>
    <cellStyle name="Porcentaje 4 3 9 2 2 2" xfId="10497"/>
    <cellStyle name="Porcentaje 4 3 9 2 3" xfId="3622"/>
    <cellStyle name="Porcentaje 4 3 9 2 3 2" xfId="8804"/>
    <cellStyle name="Porcentaje 4 3 9 2 4" xfId="7113"/>
    <cellStyle name="Porcentaje 4 3 9 3" xfId="4476"/>
    <cellStyle name="Porcentaje 4 3 9 3 2" xfId="9653"/>
    <cellStyle name="Porcentaje 4 3 9 4" xfId="2778"/>
    <cellStyle name="Porcentaje 4 3 9 4 2" xfId="7960"/>
    <cellStyle name="Porcentaje 4 3 9 5" xfId="6269"/>
    <cellStyle name="Porcentaje 4 4" xfId="310"/>
    <cellStyle name="Porcentaje 4 4 2" xfId="431"/>
    <cellStyle name="Porcentaje 4 4 2 2" xfId="708"/>
    <cellStyle name="Porcentaje 4 4 2 2 2" xfId="1555"/>
    <cellStyle name="Porcentaje 4 4 2 2 2 2" xfId="4953"/>
    <cellStyle name="Porcentaje 4 4 2 2 2 2 2" xfId="10130"/>
    <cellStyle name="Porcentaje 4 4 2 2 2 3" xfId="3255"/>
    <cellStyle name="Porcentaje 4 4 2 2 2 3 2" xfId="8437"/>
    <cellStyle name="Porcentaje 4 4 2 2 2 4" xfId="6746"/>
    <cellStyle name="Porcentaje 4 4 2 2 3" xfId="4109"/>
    <cellStyle name="Porcentaje 4 4 2 2 3 2" xfId="9286"/>
    <cellStyle name="Porcentaje 4 4 2 2 4" xfId="2411"/>
    <cellStyle name="Porcentaje 4 4 2 2 4 2" xfId="7593"/>
    <cellStyle name="Porcentaje 4 4 2 2 5" xfId="5902"/>
    <cellStyle name="Porcentaje 4 4 2 3" xfId="1317"/>
    <cellStyle name="Porcentaje 4 4 2 3 2" xfId="4715"/>
    <cellStyle name="Porcentaje 4 4 2 3 2 2" xfId="9892"/>
    <cellStyle name="Porcentaje 4 4 2 3 3" xfId="3017"/>
    <cellStyle name="Porcentaje 4 4 2 3 3 2" xfId="8199"/>
    <cellStyle name="Porcentaje 4 4 2 3 4" xfId="6508"/>
    <cellStyle name="Porcentaje 4 4 2 4" xfId="3883"/>
    <cellStyle name="Porcentaje 4 4 2 4 2" xfId="9060"/>
    <cellStyle name="Porcentaje 4 4 2 5" xfId="2173"/>
    <cellStyle name="Porcentaje 4 4 2 5 2" xfId="7355"/>
    <cellStyle name="Porcentaje 4 4 2 6" xfId="5676"/>
    <cellStyle name="Porcentaje 4 4 3" xfId="833"/>
    <cellStyle name="Porcentaje 4 4 3 2" xfId="977"/>
    <cellStyle name="Porcentaje 4 4 3 2 2" xfId="1821"/>
    <cellStyle name="Porcentaje 4 4 3 2 2 2" xfId="5219"/>
    <cellStyle name="Porcentaje 4 4 3 2 2 2 2" xfId="10396"/>
    <cellStyle name="Porcentaje 4 4 3 2 2 3" xfId="3521"/>
    <cellStyle name="Porcentaje 4 4 3 2 2 3 2" xfId="8703"/>
    <cellStyle name="Porcentaje 4 4 3 2 2 4" xfId="7012"/>
    <cellStyle name="Porcentaje 4 4 3 2 3" xfId="4375"/>
    <cellStyle name="Porcentaje 4 4 3 2 3 2" xfId="9552"/>
    <cellStyle name="Porcentaje 4 4 3 2 4" xfId="2677"/>
    <cellStyle name="Porcentaje 4 4 3 2 4 2" xfId="7859"/>
    <cellStyle name="Porcentaje 4 4 3 2 5" xfId="6168"/>
    <cellStyle name="Porcentaje 4 4 3 3" xfId="1680"/>
    <cellStyle name="Porcentaje 4 4 3 3 2" xfId="5078"/>
    <cellStyle name="Porcentaje 4 4 3 3 2 2" xfId="10255"/>
    <cellStyle name="Porcentaje 4 4 3 3 3" xfId="3380"/>
    <cellStyle name="Porcentaje 4 4 3 3 3 2" xfId="8562"/>
    <cellStyle name="Porcentaje 4 4 3 3 4" xfId="6871"/>
    <cellStyle name="Porcentaje 4 4 3 4" xfId="4234"/>
    <cellStyle name="Porcentaje 4 4 3 4 2" xfId="9411"/>
    <cellStyle name="Porcentaje 4 4 3 5" xfId="2536"/>
    <cellStyle name="Porcentaje 4 4 3 5 2" xfId="7718"/>
    <cellStyle name="Porcentaje 4 4 3 6" xfId="6027"/>
    <cellStyle name="Porcentaje 4 4 4" xfId="586"/>
    <cellStyle name="Porcentaje 4 4 4 2" xfId="1441"/>
    <cellStyle name="Porcentaje 4 4 4 2 2" xfId="4839"/>
    <cellStyle name="Porcentaje 4 4 4 2 2 2" xfId="10016"/>
    <cellStyle name="Porcentaje 4 4 4 2 3" xfId="3141"/>
    <cellStyle name="Porcentaje 4 4 4 2 3 2" xfId="8323"/>
    <cellStyle name="Porcentaje 4 4 4 2 4" xfId="6632"/>
    <cellStyle name="Porcentaje 4 4 4 3" xfId="3995"/>
    <cellStyle name="Porcentaje 4 4 4 3 2" xfId="9172"/>
    <cellStyle name="Porcentaje 4 4 4 4" xfId="2297"/>
    <cellStyle name="Porcentaje 4 4 4 4 2" xfId="7479"/>
    <cellStyle name="Porcentaje 4 4 4 5" xfId="5788"/>
    <cellStyle name="Porcentaje 4 4 5" xfId="1091"/>
    <cellStyle name="Porcentaje 4 4 5 2" xfId="1935"/>
    <cellStyle name="Porcentaje 4 4 5 2 2" xfId="5333"/>
    <cellStyle name="Porcentaje 4 4 5 2 2 2" xfId="10510"/>
    <cellStyle name="Porcentaje 4 4 5 2 3" xfId="3635"/>
    <cellStyle name="Porcentaje 4 4 5 2 3 2" xfId="8817"/>
    <cellStyle name="Porcentaje 4 4 5 2 4" xfId="7126"/>
    <cellStyle name="Porcentaje 4 4 5 3" xfId="4489"/>
    <cellStyle name="Porcentaje 4 4 5 3 2" xfId="9666"/>
    <cellStyle name="Porcentaje 4 4 5 4" xfId="2791"/>
    <cellStyle name="Porcentaje 4 4 5 4 2" xfId="7973"/>
    <cellStyle name="Porcentaje 4 4 5 5" xfId="6282"/>
    <cellStyle name="Porcentaje 4 4 6" xfId="1205"/>
    <cellStyle name="Porcentaje 4 4 6 2" xfId="4603"/>
    <cellStyle name="Porcentaje 4 4 6 2 2" xfId="9780"/>
    <cellStyle name="Porcentaje 4 4 6 3" xfId="2905"/>
    <cellStyle name="Porcentaje 4 4 6 3 2" xfId="8087"/>
    <cellStyle name="Porcentaje 4 4 6 4" xfId="6396"/>
    <cellStyle name="Porcentaje 4 4 7" xfId="3771"/>
    <cellStyle name="Porcentaje 4 4 7 2" xfId="8948"/>
    <cellStyle name="Porcentaje 4 4 8" xfId="2061"/>
    <cellStyle name="Porcentaje 4 4 8 2" xfId="7243"/>
    <cellStyle name="Porcentaje 4 4 9" xfId="5564"/>
    <cellStyle name="Porcentaje 4 5" xfId="334"/>
    <cellStyle name="Porcentaje 4 5 2" xfId="453"/>
    <cellStyle name="Porcentaje 4 5 2 2" xfId="730"/>
    <cellStyle name="Porcentaje 4 5 2 2 2" xfId="1577"/>
    <cellStyle name="Porcentaje 4 5 2 2 2 2" xfId="4975"/>
    <cellStyle name="Porcentaje 4 5 2 2 2 2 2" xfId="10152"/>
    <cellStyle name="Porcentaje 4 5 2 2 2 3" xfId="3277"/>
    <cellStyle name="Porcentaje 4 5 2 2 2 3 2" xfId="8459"/>
    <cellStyle name="Porcentaje 4 5 2 2 2 4" xfId="6768"/>
    <cellStyle name="Porcentaje 4 5 2 2 3" xfId="4131"/>
    <cellStyle name="Porcentaje 4 5 2 2 3 2" xfId="9308"/>
    <cellStyle name="Porcentaje 4 5 2 2 4" xfId="2433"/>
    <cellStyle name="Porcentaje 4 5 2 2 4 2" xfId="7615"/>
    <cellStyle name="Porcentaje 4 5 2 2 5" xfId="5924"/>
    <cellStyle name="Porcentaje 4 5 2 3" xfId="1339"/>
    <cellStyle name="Porcentaje 4 5 2 3 2" xfId="4737"/>
    <cellStyle name="Porcentaje 4 5 2 3 2 2" xfId="9914"/>
    <cellStyle name="Porcentaje 4 5 2 3 3" xfId="3039"/>
    <cellStyle name="Porcentaje 4 5 2 3 3 2" xfId="8221"/>
    <cellStyle name="Porcentaje 4 5 2 3 4" xfId="6530"/>
    <cellStyle name="Porcentaje 4 5 2 4" xfId="3905"/>
    <cellStyle name="Porcentaje 4 5 2 4 2" xfId="9082"/>
    <cellStyle name="Porcentaje 4 5 2 5" xfId="2195"/>
    <cellStyle name="Porcentaje 4 5 2 5 2" xfId="7377"/>
    <cellStyle name="Porcentaje 4 5 2 6" xfId="5698"/>
    <cellStyle name="Porcentaje 4 5 3" xfId="855"/>
    <cellStyle name="Porcentaje 4 5 3 2" xfId="999"/>
    <cellStyle name="Porcentaje 4 5 3 2 2" xfId="1843"/>
    <cellStyle name="Porcentaje 4 5 3 2 2 2" xfId="5241"/>
    <cellStyle name="Porcentaje 4 5 3 2 2 2 2" xfId="10418"/>
    <cellStyle name="Porcentaje 4 5 3 2 2 3" xfId="3543"/>
    <cellStyle name="Porcentaje 4 5 3 2 2 3 2" xfId="8725"/>
    <cellStyle name="Porcentaje 4 5 3 2 2 4" xfId="7034"/>
    <cellStyle name="Porcentaje 4 5 3 2 3" xfId="4397"/>
    <cellStyle name="Porcentaje 4 5 3 2 3 2" xfId="9574"/>
    <cellStyle name="Porcentaje 4 5 3 2 4" xfId="2699"/>
    <cellStyle name="Porcentaje 4 5 3 2 4 2" xfId="7881"/>
    <cellStyle name="Porcentaje 4 5 3 2 5" xfId="6190"/>
    <cellStyle name="Porcentaje 4 5 3 3" xfId="1702"/>
    <cellStyle name="Porcentaje 4 5 3 3 2" xfId="5100"/>
    <cellStyle name="Porcentaje 4 5 3 3 2 2" xfId="10277"/>
    <cellStyle name="Porcentaje 4 5 3 3 3" xfId="3402"/>
    <cellStyle name="Porcentaje 4 5 3 3 3 2" xfId="8584"/>
    <cellStyle name="Porcentaje 4 5 3 3 4" xfId="6893"/>
    <cellStyle name="Porcentaje 4 5 3 4" xfId="4256"/>
    <cellStyle name="Porcentaje 4 5 3 4 2" xfId="9433"/>
    <cellStyle name="Porcentaje 4 5 3 5" xfId="2558"/>
    <cellStyle name="Porcentaje 4 5 3 5 2" xfId="7740"/>
    <cellStyle name="Porcentaje 4 5 3 6" xfId="6049"/>
    <cellStyle name="Porcentaje 4 5 4" xfId="608"/>
    <cellStyle name="Porcentaje 4 5 4 2" xfId="1463"/>
    <cellStyle name="Porcentaje 4 5 4 2 2" xfId="4861"/>
    <cellStyle name="Porcentaje 4 5 4 2 2 2" xfId="10038"/>
    <cellStyle name="Porcentaje 4 5 4 2 3" xfId="3163"/>
    <cellStyle name="Porcentaje 4 5 4 2 3 2" xfId="8345"/>
    <cellStyle name="Porcentaje 4 5 4 2 4" xfId="6654"/>
    <cellStyle name="Porcentaje 4 5 4 3" xfId="4017"/>
    <cellStyle name="Porcentaje 4 5 4 3 2" xfId="9194"/>
    <cellStyle name="Porcentaje 4 5 4 4" xfId="2319"/>
    <cellStyle name="Porcentaje 4 5 4 4 2" xfId="7501"/>
    <cellStyle name="Porcentaje 4 5 4 5" xfId="5810"/>
    <cellStyle name="Porcentaje 4 5 5" xfId="1113"/>
    <cellStyle name="Porcentaje 4 5 5 2" xfId="1957"/>
    <cellStyle name="Porcentaje 4 5 5 2 2" xfId="5355"/>
    <cellStyle name="Porcentaje 4 5 5 2 2 2" xfId="10532"/>
    <cellStyle name="Porcentaje 4 5 5 2 3" xfId="3657"/>
    <cellStyle name="Porcentaje 4 5 5 2 3 2" xfId="8839"/>
    <cellStyle name="Porcentaje 4 5 5 2 4" xfId="7148"/>
    <cellStyle name="Porcentaje 4 5 5 3" xfId="4511"/>
    <cellStyle name="Porcentaje 4 5 5 3 2" xfId="9688"/>
    <cellStyle name="Porcentaje 4 5 5 4" xfId="2813"/>
    <cellStyle name="Porcentaje 4 5 5 4 2" xfId="7995"/>
    <cellStyle name="Porcentaje 4 5 5 5" xfId="6304"/>
    <cellStyle name="Porcentaje 4 5 6" xfId="1227"/>
    <cellStyle name="Porcentaje 4 5 6 2" xfId="4625"/>
    <cellStyle name="Porcentaje 4 5 6 2 2" xfId="9802"/>
    <cellStyle name="Porcentaje 4 5 6 3" xfId="2927"/>
    <cellStyle name="Porcentaje 4 5 6 3 2" xfId="8109"/>
    <cellStyle name="Porcentaje 4 5 6 4" xfId="6418"/>
    <cellStyle name="Porcentaje 4 5 7" xfId="3793"/>
    <cellStyle name="Porcentaje 4 5 7 2" xfId="8970"/>
    <cellStyle name="Porcentaje 4 5 8" xfId="2083"/>
    <cellStyle name="Porcentaje 4 5 8 2" xfId="7265"/>
    <cellStyle name="Porcentaje 4 5 9" xfId="5586"/>
    <cellStyle name="Porcentaje 4 6" xfId="356"/>
    <cellStyle name="Porcentaje 4 6 2" xfId="475"/>
    <cellStyle name="Porcentaje 4 6 2 2" xfId="752"/>
    <cellStyle name="Porcentaje 4 6 2 2 2" xfId="1599"/>
    <cellStyle name="Porcentaje 4 6 2 2 2 2" xfId="4997"/>
    <cellStyle name="Porcentaje 4 6 2 2 2 2 2" xfId="10174"/>
    <cellStyle name="Porcentaje 4 6 2 2 2 3" xfId="3299"/>
    <cellStyle name="Porcentaje 4 6 2 2 2 3 2" xfId="8481"/>
    <cellStyle name="Porcentaje 4 6 2 2 2 4" xfId="6790"/>
    <cellStyle name="Porcentaje 4 6 2 2 3" xfId="4153"/>
    <cellStyle name="Porcentaje 4 6 2 2 3 2" xfId="9330"/>
    <cellStyle name="Porcentaje 4 6 2 2 4" xfId="2455"/>
    <cellStyle name="Porcentaje 4 6 2 2 4 2" xfId="7637"/>
    <cellStyle name="Porcentaje 4 6 2 2 5" xfId="5946"/>
    <cellStyle name="Porcentaje 4 6 2 3" xfId="1361"/>
    <cellStyle name="Porcentaje 4 6 2 3 2" xfId="4759"/>
    <cellStyle name="Porcentaje 4 6 2 3 2 2" xfId="9936"/>
    <cellStyle name="Porcentaje 4 6 2 3 3" xfId="3061"/>
    <cellStyle name="Porcentaje 4 6 2 3 3 2" xfId="8243"/>
    <cellStyle name="Porcentaje 4 6 2 3 4" xfId="6552"/>
    <cellStyle name="Porcentaje 4 6 2 4" xfId="3927"/>
    <cellStyle name="Porcentaje 4 6 2 4 2" xfId="9104"/>
    <cellStyle name="Porcentaje 4 6 2 5" xfId="2217"/>
    <cellStyle name="Porcentaje 4 6 2 5 2" xfId="7399"/>
    <cellStyle name="Porcentaje 4 6 2 6" xfId="5720"/>
    <cellStyle name="Porcentaje 4 6 3" xfId="877"/>
    <cellStyle name="Porcentaje 4 6 3 2" xfId="1021"/>
    <cellStyle name="Porcentaje 4 6 3 2 2" xfId="1865"/>
    <cellStyle name="Porcentaje 4 6 3 2 2 2" xfId="5263"/>
    <cellStyle name="Porcentaje 4 6 3 2 2 2 2" xfId="10440"/>
    <cellStyle name="Porcentaje 4 6 3 2 2 3" xfId="3565"/>
    <cellStyle name="Porcentaje 4 6 3 2 2 3 2" xfId="8747"/>
    <cellStyle name="Porcentaje 4 6 3 2 2 4" xfId="7056"/>
    <cellStyle name="Porcentaje 4 6 3 2 3" xfId="4419"/>
    <cellStyle name="Porcentaje 4 6 3 2 3 2" xfId="9596"/>
    <cellStyle name="Porcentaje 4 6 3 2 4" xfId="2721"/>
    <cellStyle name="Porcentaje 4 6 3 2 4 2" xfId="7903"/>
    <cellStyle name="Porcentaje 4 6 3 2 5" xfId="6212"/>
    <cellStyle name="Porcentaje 4 6 3 3" xfId="1724"/>
    <cellStyle name="Porcentaje 4 6 3 3 2" xfId="5122"/>
    <cellStyle name="Porcentaje 4 6 3 3 2 2" xfId="10299"/>
    <cellStyle name="Porcentaje 4 6 3 3 3" xfId="3424"/>
    <cellStyle name="Porcentaje 4 6 3 3 3 2" xfId="8606"/>
    <cellStyle name="Porcentaje 4 6 3 3 4" xfId="6915"/>
    <cellStyle name="Porcentaje 4 6 3 4" xfId="4278"/>
    <cellStyle name="Porcentaje 4 6 3 4 2" xfId="9455"/>
    <cellStyle name="Porcentaje 4 6 3 5" xfId="2580"/>
    <cellStyle name="Porcentaje 4 6 3 5 2" xfId="7762"/>
    <cellStyle name="Porcentaje 4 6 3 6" xfId="6071"/>
    <cellStyle name="Porcentaje 4 6 4" xfId="630"/>
    <cellStyle name="Porcentaje 4 6 4 2" xfId="1485"/>
    <cellStyle name="Porcentaje 4 6 4 2 2" xfId="4883"/>
    <cellStyle name="Porcentaje 4 6 4 2 2 2" xfId="10060"/>
    <cellStyle name="Porcentaje 4 6 4 2 3" xfId="3185"/>
    <cellStyle name="Porcentaje 4 6 4 2 3 2" xfId="8367"/>
    <cellStyle name="Porcentaje 4 6 4 2 4" xfId="6676"/>
    <cellStyle name="Porcentaje 4 6 4 3" xfId="4039"/>
    <cellStyle name="Porcentaje 4 6 4 3 2" xfId="9216"/>
    <cellStyle name="Porcentaje 4 6 4 4" xfId="2341"/>
    <cellStyle name="Porcentaje 4 6 4 4 2" xfId="7523"/>
    <cellStyle name="Porcentaje 4 6 4 5" xfId="5832"/>
    <cellStyle name="Porcentaje 4 6 5" xfId="1135"/>
    <cellStyle name="Porcentaje 4 6 5 2" xfId="1979"/>
    <cellStyle name="Porcentaje 4 6 5 2 2" xfId="5377"/>
    <cellStyle name="Porcentaje 4 6 5 2 2 2" xfId="10554"/>
    <cellStyle name="Porcentaje 4 6 5 2 3" xfId="3679"/>
    <cellStyle name="Porcentaje 4 6 5 2 3 2" xfId="8861"/>
    <cellStyle name="Porcentaje 4 6 5 2 4" xfId="7170"/>
    <cellStyle name="Porcentaje 4 6 5 3" xfId="4533"/>
    <cellStyle name="Porcentaje 4 6 5 3 2" xfId="9710"/>
    <cellStyle name="Porcentaje 4 6 5 4" xfId="2835"/>
    <cellStyle name="Porcentaje 4 6 5 4 2" xfId="8017"/>
    <cellStyle name="Porcentaje 4 6 5 5" xfId="6326"/>
    <cellStyle name="Porcentaje 4 6 6" xfId="1249"/>
    <cellStyle name="Porcentaje 4 6 6 2" xfId="4647"/>
    <cellStyle name="Porcentaje 4 6 6 2 2" xfId="9824"/>
    <cellStyle name="Porcentaje 4 6 6 3" xfId="2949"/>
    <cellStyle name="Porcentaje 4 6 6 3 2" xfId="8131"/>
    <cellStyle name="Porcentaje 4 6 6 4" xfId="6440"/>
    <cellStyle name="Porcentaje 4 6 7" xfId="3815"/>
    <cellStyle name="Porcentaje 4 6 7 2" xfId="8992"/>
    <cellStyle name="Porcentaje 4 6 8" xfId="2105"/>
    <cellStyle name="Porcentaje 4 6 8 2" xfId="7287"/>
    <cellStyle name="Porcentaje 4 6 9" xfId="5608"/>
    <cellStyle name="Porcentaje 4 7" xfId="378"/>
    <cellStyle name="Porcentaje 4 7 2" xfId="497"/>
    <cellStyle name="Porcentaje 4 7 2 2" xfId="774"/>
    <cellStyle name="Porcentaje 4 7 2 2 2" xfId="1621"/>
    <cellStyle name="Porcentaje 4 7 2 2 2 2" xfId="5019"/>
    <cellStyle name="Porcentaje 4 7 2 2 2 2 2" xfId="10196"/>
    <cellStyle name="Porcentaje 4 7 2 2 2 3" xfId="3321"/>
    <cellStyle name="Porcentaje 4 7 2 2 2 3 2" xfId="8503"/>
    <cellStyle name="Porcentaje 4 7 2 2 2 4" xfId="6812"/>
    <cellStyle name="Porcentaje 4 7 2 2 3" xfId="4175"/>
    <cellStyle name="Porcentaje 4 7 2 2 3 2" xfId="9352"/>
    <cellStyle name="Porcentaje 4 7 2 2 4" xfId="2477"/>
    <cellStyle name="Porcentaje 4 7 2 2 4 2" xfId="7659"/>
    <cellStyle name="Porcentaje 4 7 2 2 5" xfId="5968"/>
    <cellStyle name="Porcentaje 4 7 2 3" xfId="1383"/>
    <cellStyle name="Porcentaje 4 7 2 3 2" xfId="4781"/>
    <cellStyle name="Porcentaje 4 7 2 3 2 2" xfId="9958"/>
    <cellStyle name="Porcentaje 4 7 2 3 3" xfId="3083"/>
    <cellStyle name="Porcentaje 4 7 2 3 3 2" xfId="8265"/>
    <cellStyle name="Porcentaje 4 7 2 3 4" xfId="6574"/>
    <cellStyle name="Porcentaje 4 7 2 4" xfId="3949"/>
    <cellStyle name="Porcentaje 4 7 2 4 2" xfId="9126"/>
    <cellStyle name="Porcentaje 4 7 2 5" xfId="2239"/>
    <cellStyle name="Porcentaje 4 7 2 5 2" xfId="7421"/>
    <cellStyle name="Porcentaje 4 7 2 6" xfId="5742"/>
    <cellStyle name="Porcentaje 4 7 3" xfId="899"/>
    <cellStyle name="Porcentaje 4 7 3 2" xfId="1043"/>
    <cellStyle name="Porcentaje 4 7 3 2 2" xfId="1887"/>
    <cellStyle name="Porcentaje 4 7 3 2 2 2" xfId="5285"/>
    <cellStyle name="Porcentaje 4 7 3 2 2 2 2" xfId="10462"/>
    <cellStyle name="Porcentaje 4 7 3 2 2 3" xfId="3587"/>
    <cellStyle name="Porcentaje 4 7 3 2 2 3 2" xfId="8769"/>
    <cellStyle name="Porcentaje 4 7 3 2 2 4" xfId="7078"/>
    <cellStyle name="Porcentaje 4 7 3 2 3" xfId="4441"/>
    <cellStyle name="Porcentaje 4 7 3 2 3 2" xfId="9618"/>
    <cellStyle name="Porcentaje 4 7 3 2 4" xfId="2743"/>
    <cellStyle name="Porcentaje 4 7 3 2 4 2" xfId="7925"/>
    <cellStyle name="Porcentaje 4 7 3 2 5" xfId="6234"/>
    <cellStyle name="Porcentaje 4 7 3 3" xfId="1746"/>
    <cellStyle name="Porcentaje 4 7 3 3 2" xfId="5144"/>
    <cellStyle name="Porcentaje 4 7 3 3 2 2" xfId="10321"/>
    <cellStyle name="Porcentaje 4 7 3 3 3" xfId="3446"/>
    <cellStyle name="Porcentaje 4 7 3 3 3 2" xfId="8628"/>
    <cellStyle name="Porcentaje 4 7 3 3 4" xfId="6937"/>
    <cellStyle name="Porcentaje 4 7 3 4" xfId="4300"/>
    <cellStyle name="Porcentaje 4 7 3 4 2" xfId="9477"/>
    <cellStyle name="Porcentaje 4 7 3 5" xfId="2602"/>
    <cellStyle name="Porcentaje 4 7 3 5 2" xfId="7784"/>
    <cellStyle name="Porcentaje 4 7 3 6" xfId="6093"/>
    <cellStyle name="Porcentaje 4 7 4" xfId="652"/>
    <cellStyle name="Porcentaje 4 7 4 2" xfId="1507"/>
    <cellStyle name="Porcentaje 4 7 4 2 2" xfId="4905"/>
    <cellStyle name="Porcentaje 4 7 4 2 2 2" xfId="10082"/>
    <cellStyle name="Porcentaje 4 7 4 2 3" xfId="3207"/>
    <cellStyle name="Porcentaje 4 7 4 2 3 2" xfId="8389"/>
    <cellStyle name="Porcentaje 4 7 4 2 4" xfId="6698"/>
    <cellStyle name="Porcentaje 4 7 4 3" xfId="4061"/>
    <cellStyle name="Porcentaje 4 7 4 3 2" xfId="9238"/>
    <cellStyle name="Porcentaje 4 7 4 4" xfId="2363"/>
    <cellStyle name="Porcentaje 4 7 4 4 2" xfId="7545"/>
    <cellStyle name="Porcentaje 4 7 4 5" xfId="5854"/>
    <cellStyle name="Porcentaje 4 7 5" xfId="1157"/>
    <cellStyle name="Porcentaje 4 7 5 2" xfId="2001"/>
    <cellStyle name="Porcentaje 4 7 5 2 2" xfId="5399"/>
    <cellStyle name="Porcentaje 4 7 5 2 2 2" xfId="10576"/>
    <cellStyle name="Porcentaje 4 7 5 2 3" xfId="3701"/>
    <cellStyle name="Porcentaje 4 7 5 2 3 2" xfId="8883"/>
    <cellStyle name="Porcentaje 4 7 5 2 4" xfId="7192"/>
    <cellStyle name="Porcentaje 4 7 5 3" xfId="4555"/>
    <cellStyle name="Porcentaje 4 7 5 3 2" xfId="9732"/>
    <cellStyle name="Porcentaje 4 7 5 4" xfId="2857"/>
    <cellStyle name="Porcentaje 4 7 5 4 2" xfId="8039"/>
    <cellStyle name="Porcentaje 4 7 5 5" xfId="6348"/>
    <cellStyle name="Porcentaje 4 7 6" xfId="1271"/>
    <cellStyle name="Porcentaje 4 7 6 2" xfId="4669"/>
    <cellStyle name="Porcentaje 4 7 6 2 2" xfId="9846"/>
    <cellStyle name="Porcentaje 4 7 6 3" xfId="2971"/>
    <cellStyle name="Porcentaje 4 7 6 3 2" xfId="8153"/>
    <cellStyle name="Porcentaje 4 7 6 4" xfId="6462"/>
    <cellStyle name="Porcentaje 4 7 7" xfId="3837"/>
    <cellStyle name="Porcentaje 4 7 7 2" xfId="9014"/>
    <cellStyle name="Porcentaje 4 7 8" xfId="2127"/>
    <cellStyle name="Porcentaje 4 7 8 2" xfId="7309"/>
    <cellStyle name="Porcentaje 4 7 9" xfId="5630"/>
    <cellStyle name="Porcentaje 4 8" xfId="407"/>
    <cellStyle name="Porcentaje 4 8 2" xfId="683"/>
    <cellStyle name="Porcentaje 4 8 2 2" xfId="1531"/>
    <cellStyle name="Porcentaje 4 8 2 2 2" xfId="4929"/>
    <cellStyle name="Porcentaje 4 8 2 2 2 2" xfId="10106"/>
    <cellStyle name="Porcentaje 4 8 2 2 3" xfId="3231"/>
    <cellStyle name="Porcentaje 4 8 2 2 3 2" xfId="8413"/>
    <cellStyle name="Porcentaje 4 8 2 2 4" xfId="6722"/>
    <cellStyle name="Porcentaje 4 8 2 3" xfId="4085"/>
    <cellStyle name="Porcentaje 4 8 2 3 2" xfId="9262"/>
    <cellStyle name="Porcentaje 4 8 2 4" xfId="2387"/>
    <cellStyle name="Porcentaje 4 8 2 4 2" xfId="7569"/>
    <cellStyle name="Porcentaje 4 8 2 5" xfId="5878"/>
    <cellStyle name="Porcentaje 4 8 3" xfId="1293"/>
    <cellStyle name="Porcentaje 4 8 3 2" xfId="4691"/>
    <cellStyle name="Porcentaje 4 8 3 2 2" xfId="9868"/>
    <cellStyle name="Porcentaje 4 8 3 3" xfId="2993"/>
    <cellStyle name="Porcentaje 4 8 3 3 2" xfId="8175"/>
    <cellStyle name="Porcentaje 4 8 3 4" xfId="6484"/>
    <cellStyle name="Porcentaje 4 8 4" xfId="3859"/>
    <cellStyle name="Porcentaje 4 8 4 2" xfId="9036"/>
    <cellStyle name="Porcentaje 4 8 5" xfId="2149"/>
    <cellStyle name="Porcentaje 4 8 5 2" xfId="7331"/>
    <cellStyle name="Porcentaje 4 8 6" xfId="5652"/>
    <cellStyle name="Porcentaje 4 9" xfId="809"/>
    <cellStyle name="Porcentaje 4 9 2" xfId="953"/>
    <cellStyle name="Porcentaje 4 9 2 2" xfId="1797"/>
    <cellStyle name="Porcentaje 4 9 2 2 2" xfId="5195"/>
    <cellStyle name="Porcentaje 4 9 2 2 2 2" xfId="10372"/>
    <cellStyle name="Porcentaje 4 9 2 2 3" xfId="3497"/>
    <cellStyle name="Porcentaje 4 9 2 2 3 2" xfId="8679"/>
    <cellStyle name="Porcentaje 4 9 2 2 4" xfId="6988"/>
    <cellStyle name="Porcentaje 4 9 2 3" xfId="4351"/>
    <cellStyle name="Porcentaje 4 9 2 3 2" xfId="9528"/>
    <cellStyle name="Porcentaje 4 9 2 4" xfId="2653"/>
    <cellStyle name="Porcentaje 4 9 2 4 2" xfId="7835"/>
    <cellStyle name="Porcentaje 4 9 2 5" xfId="6144"/>
    <cellStyle name="Porcentaje 4 9 3" xfId="1656"/>
    <cellStyle name="Porcentaje 4 9 3 2" xfId="5054"/>
    <cellStyle name="Porcentaje 4 9 3 2 2" xfId="10231"/>
    <cellStyle name="Porcentaje 4 9 3 3" xfId="3356"/>
    <cellStyle name="Porcentaje 4 9 3 3 2" xfId="8538"/>
    <cellStyle name="Porcentaje 4 9 3 4" xfId="6847"/>
    <cellStyle name="Porcentaje 4 9 4" xfId="4210"/>
    <cellStyle name="Porcentaje 4 9 4 2" xfId="9387"/>
    <cellStyle name="Porcentaje 4 9 5" xfId="2512"/>
    <cellStyle name="Porcentaje 4 9 5 2" xfId="7694"/>
    <cellStyle name="Porcentaje 4 9 6" xfId="6003"/>
    <cellStyle name="Porcentaje 5" xfId="118"/>
    <cellStyle name="Porcentaje 5 2" xfId="220"/>
    <cellStyle name="Porcentaje 5 2 2" xfId="5517"/>
    <cellStyle name="Porcentaje 5 3" xfId="679"/>
    <cellStyle name="Porcentaje 5 4" xfId="5494"/>
    <cellStyle name="Porcentaje 6" xfId="205"/>
    <cellStyle name="Porcentaje 7" xfId="230"/>
    <cellStyle name="Porcentaje 7 2" xfId="10598"/>
    <cellStyle name="Porcentaje 8" xfId="233"/>
    <cellStyle name="Porcentaje 8 2" xfId="10601"/>
    <cellStyle name="Porcentaje 9" xfId="5422"/>
    <cellStyle name="Porcentual 2" xfId="133"/>
    <cellStyle name="Porcentual 2 2" xfId="5501"/>
    <cellStyle name="Salida" xfId="46" builtinId="21" customBuiltin="1"/>
    <cellStyle name="Salida 2" xfId="108"/>
    <cellStyle name="Salida 3" xfId="206"/>
    <cellStyle name="Salida 4" xfId="524"/>
    <cellStyle name="Salida 4 2" xfId="10619"/>
    <cellStyle name="Salida 4 3" xfId="5472"/>
    <cellStyle name="Texto de advertencia" xfId="47" builtinId="11" customBuiltin="1"/>
    <cellStyle name="Texto de advertencia 2" xfId="109"/>
    <cellStyle name="Texto de advertencia 3" xfId="207"/>
    <cellStyle name="Texto de advertencia 4" xfId="528"/>
    <cellStyle name="Texto de advertencia 4 2" xfId="10623"/>
    <cellStyle name="Texto de advertencia 4 3" xfId="5473"/>
    <cellStyle name="Texto explicativo" xfId="48" builtinId="53" customBuiltin="1"/>
    <cellStyle name="Texto explicativo 2" xfId="110"/>
    <cellStyle name="Texto explicativo 3" xfId="208"/>
    <cellStyle name="Texto explicativo 4" xfId="529"/>
    <cellStyle name="Texto explicativo 4 2" xfId="10624"/>
    <cellStyle name="Texto explicativo 4 3" xfId="5474"/>
    <cellStyle name="Título" xfId="49" builtinId="15" customBuiltin="1"/>
    <cellStyle name="Título 1" xfId="50" builtinId="16" customBuiltin="1"/>
    <cellStyle name="Título 1 2" xfId="111"/>
    <cellStyle name="Título 1 3" xfId="210"/>
    <cellStyle name="Título 1 4" xfId="516"/>
    <cellStyle name="Título 1 4 2" xfId="10611"/>
    <cellStyle name="Título 1 4 3" xfId="5476"/>
    <cellStyle name="Título 2" xfId="51" builtinId="17" customBuiltin="1"/>
    <cellStyle name="Título 2 2" xfId="112"/>
    <cellStyle name="Título 2 3" xfId="211"/>
    <cellStyle name="Título 2 4" xfId="517"/>
    <cellStyle name="Título 2 4 2" xfId="10612"/>
    <cellStyle name="Título 2 4 3" xfId="5477"/>
    <cellStyle name="Título 3" xfId="52" builtinId="18" customBuiltin="1"/>
    <cellStyle name="Título 3 2" xfId="113"/>
    <cellStyle name="Título 3 3" xfId="212"/>
    <cellStyle name="Título 3 4" xfId="518"/>
    <cellStyle name="Título 3 4 2" xfId="10613"/>
    <cellStyle name="Título 3 4 3" xfId="5478"/>
    <cellStyle name="Título 4" xfId="114"/>
    <cellStyle name="Título 5" xfId="209"/>
    <cellStyle name="Título 6" xfId="515"/>
    <cellStyle name="Título 6 2" xfId="10610"/>
    <cellStyle name="Título 6 3" xfId="5475"/>
    <cellStyle name="Total" xfId="53" builtinId="25" customBuiltin="1"/>
    <cellStyle name="Total 2" xfId="115"/>
    <cellStyle name="Total 3" xfId="213"/>
    <cellStyle name="Total 4" xfId="530"/>
    <cellStyle name="Total 4 2" xfId="10625"/>
    <cellStyle name="Total 4 3" xfId="54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 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3103341048683069E-2"/>
          <c:y val="6.941445955619184E-2"/>
          <c:w val="0.84222073656461172"/>
          <c:h val="0.80918014793605342"/>
        </c:manualLayout>
      </c:layout>
      <c:barChart>
        <c:barDir val="col"/>
        <c:grouping val="clustered"/>
        <c:varyColors val="0"/>
        <c:ser>
          <c:idx val="0"/>
          <c:order val="0"/>
          <c:tx>
            <c:v>TOTAL DE USUARIOS</c:v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2.7998860417649322E-2"/>
                  <c:y val="4.37117896580119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9659579173129468E-2"/>
                  <c:y val="3.94634173141775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385588018843462E-2"/>
                  <c:y val="4.16234101750700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4150460611945627E-2"/>
                  <c:y val="3.97503471899132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7079085793003008E-2"/>
                  <c:y val="4.1910498838783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5516598943914769E-2"/>
                  <c:y val="5.19935354238511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1177154901916195E-2"/>
                  <c:y val="5.19217632579226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3.7560906376115442E-2"/>
                  <c:y val="3.881778539677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2.2829463991607398E-2"/>
                  <c:y val="5.20653075897795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5115241263096017E-2"/>
                  <c:y val="1.51655389640909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6582472768287889E-2"/>
                  <c:y val="8.22234566510205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1.6138009330555259E-2"/>
                  <c:y val="9.3794508100017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3357816228254776E-4"/>
                  <c:y val="5.39407472926987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8.4737051761390059E-3"/>
                  <c:y val="1.90157444664896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3920270002571269E-3"/>
                  <c:y val="-1.3745779200265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4.3405128987141989E-3"/>
                  <c:y val="-5.75290480822931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5.5319659600651088E-3"/>
                  <c:y val="-3.37232782671019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RESUMEN!$B$45:$B$59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 formatCode="mmm\-yy">
                  <c:v>41699</c:v>
                </c:pt>
                <c:pt idx="14" formatCode="mmm\-yy">
                  <c:v>41791</c:v>
                </c:pt>
              </c:numCache>
            </c:numRef>
          </c:cat>
          <c:val>
            <c:numRef>
              <c:f>RESUMEN!$C$45:$C$59</c:f>
              <c:numCache>
                <c:formatCode>_ * #,##0_ ;_ * \-#,##0_ ;_ * "-"??_ ;_ @_ </c:formatCode>
                <c:ptCount val="15"/>
                <c:pt idx="0">
                  <c:v>249021</c:v>
                </c:pt>
                <c:pt idx="1">
                  <c:v>282492</c:v>
                </c:pt>
                <c:pt idx="2">
                  <c:v>364153</c:v>
                </c:pt>
                <c:pt idx="3">
                  <c:v>408241</c:v>
                </c:pt>
                <c:pt idx="4">
                  <c:v>514020</c:v>
                </c:pt>
                <c:pt idx="5">
                  <c:v>823483</c:v>
                </c:pt>
                <c:pt idx="6">
                  <c:v>1151906</c:v>
                </c:pt>
                <c:pt idx="7">
                  <c:v>1309605</c:v>
                </c:pt>
                <c:pt idx="8">
                  <c:v>1839634</c:v>
                </c:pt>
                <c:pt idx="9">
                  <c:v>3998362</c:v>
                </c:pt>
                <c:pt idx="10">
                  <c:v>5403833</c:v>
                </c:pt>
                <c:pt idx="11">
                  <c:v>8982014</c:v>
                </c:pt>
                <c:pt idx="12">
                  <c:v>10472057</c:v>
                </c:pt>
                <c:pt idx="13">
                  <c:v>11508899</c:v>
                </c:pt>
                <c:pt idx="14">
                  <c:v>11872910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438016"/>
        <c:axId val="180390720"/>
      </c:barChart>
      <c:lineChart>
        <c:grouping val="standard"/>
        <c:varyColors val="0"/>
        <c:ser>
          <c:idx val="1"/>
          <c:order val="1"/>
          <c:tx>
            <c:v>DENSIDAD</c:v>
          </c:tx>
          <c:spPr>
            <a:ln w="31750">
              <a:solidFill>
                <a:srgbClr val="92D050"/>
              </a:solidFill>
            </a:ln>
          </c:spPr>
          <c:marker>
            <c:symbol val="diamond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dLbl>
              <c:idx val="0"/>
              <c:layout>
                <c:manualLayout>
                  <c:x val="-3.0052540316278787E-2"/>
                  <c:y val="-2.506024159783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8686515756447931E-2"/>
                  <c:y val="-2.506024159783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588442076955371E-2"/>
                  <c:y val="-2.92369485308022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052540316278787E-2"/>
                  <c:y val="-3.1325301997288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248687675263911E-2"/>
                  <c:y val="-2.506024159783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7810859594079887E-2"/>
                  <c:y val="-2.506024159783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1908933273572447E-2"/>
                  <c:y val="-2.2971888131344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4640982393234158E-2"/>
                  <c:y val="-2.08835346648588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1471105192388423E-2"/>
                  <c:y val="-2.2971888131344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9510022785613334E-2"/>
                  <c:y val="-3.46475752558162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3572495745724091E-2"/>
                  <c:y val="-4.1339893027743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8.3551610671374163E-2"/>
                  <c:y val="-2.2142686709615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5220385913299299E-2"/>
                  <c:y val="-4.7975190695716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4.5717732615428129E-2"/>
                  <c:y val="-2.6933440769883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909747416476315E-2"/>
                  <c:y val="-3.965623158318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441378838928684E-2"/>
                  <c:y val="-3.1276897023453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1650846043378688E-2"/>
                  <c:y val="-3.7925752169900219E-2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chemeClr val="tx1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/>
                      <a:t>72.67%</a:t>
                    </a:r>
                  </a:p>
                </c:rich>
              </c:tx>
              <c:numFmt formatCode="0.00%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RESUMEN!$B$45:$B$59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 formatCode="mmm\-yy">
                  <c:v>41699</c:v>
                </c:pt>
                <c:pt idx="14" formatCode="mmm\-yy">
                  <c:v>41791</c:v>
                </c:pt>
              </c:numCache>
            </c:numRef>
          </c:cat>
          <c:val>
            <c:numRef>
              <c:f>RESUMEN!$E$45:$E$59</c:f>
              <c:numCache>
                <c:formatCode>0.00%</c:formatCode>
                <c:ptCount val="15"/>
                <c:pt idx="0">
                  <c:v>1.995372728231358E-2</c:v>
                </c:pt>
                <c:pt idx="1">
                  <c:v>2.2312461021198781E-2</c:v>
                </c:pt>
                <c:pt idx="2">
                  <c:v>2.8355132435247815E-2</c:v>
                </c:pt>
                <c:pt idx="3">
                  <c:v>3.1338329306662659E-2</c:v>
                </c:pt>
                <c:pt idx="4">
                  <c:v>3.8896446327376231E-2</c:v>
                </c:pt>
                <c:pt idx="5">
                  <c:v>6.1416051436911694E-2</c:v>
                </c:pt>
                <c:pt idx="6">
                  <c:v>8.4664824517464835E-2</c:v>
                </c:pt>
                <c:pt idx="7">
                  <c:v>9.4863889020684031E-2</c:v>
                </c:pt>
                <c:pt idx="8">
                  <c:v>0.13135130476716597</c:v>
                </c:pt>
                <c:pt idx="9">
                  <c:v>0.27606326344207294</c:v>
                </c:pt>
                <c:pt idx="10">
                  <c:v>0.36596639005461695</c:v>
                </c:pt>
                <c:pt idx="11">
                  <c:v>0.57870173474304731</c:v>
                </c:pt>
                <c:pt idx="12">
                  <c:v>0.66384935823701541</c:v>
                </c:pt>
                <c:pt idx="13">
                  <c:v>0.7266669604761431</c:v>
                </c:pt>
                <c:pt idx="14">
                  <c:v>0.74667186714284317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57120"/>
        <c:axId val="180391296"/>
      </c:lineChart>
      <c:catAx>
        <c:axId val="18043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80390720"/>
        <c:crosses val="autoZero"/>
        <c:auto val="1"/>
        <c:lblAlgn val="ctr"/>
        <c:lblOffset val="100"/>
        <c:noMultiLvlLbl val="0"/>
      </c:catAx>
      <c:valAx>
        <c:axId val="180390720"/>
        <c:scaling>
          <c:orientation val="minMax"/>
        </c:scaling>
        <c:delete val="0"/>
        <c:axPos val="l"/>
        <c:numFmt formatCode="_ * #,##0_ ;_ * \-#,##0_ ;_ * &quot;-&quot;??_ ;_ @_ " sourceLinked="1"/>
        <c:majorTickMark val="none"/>
        <c:minorTickMark val="none"/>
        <c:tickLblPos val="nextTo"/>
        <c:spPr>
          <a:ln>
            <a:solidFill>
              <a:schemeClr val="bg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80438016"/>
        <c:crosses val="autoZero"/>
        <c:crossBetween val="between"/>
      </c:valAx>
      <c:catAx>
        <c:axId val="9875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391296"/>
        <c:crosses val="autoZero"/>
        <c:auto val="1"/>
        <c:lblAlgn val="ctr"/>
        <c:lblOffset val="100"/>
        <c:noMultiLvlLbl val="0"/>
      </c:catAx>
      <c:valAx>
        <c:axId val="180391296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solidFill>
            <a:schemeClr val="bg1"/>
          </a:solidFill>
          <a:ln>
            <a:solidFill>
              <a:schemeClr val="bg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98757120"/>
        <c:crosses val="max"/>
        <c:crossBetween val="between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7237372963998743"/>
          <c:y val="0.26890331498531339"/>
          <c:w val="0.31182261471373818"/>
          <c:h val="5.864701865244897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5563048451279E-2"/>
          <c:y val="0.11363018626588856"/>
          <c:w val="0.90402246369690353"/>
          <c:h val="0.700070629559088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aseline="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'CAPACIDAD INTERNACIONAL'!$B$64:$B$75</c:f>
              <c:strCache>
                <c:ptCount val="12"/>
                <c:pt idx="0">
                  <c:v>CNT</c:v>
                </c:pt>
                <c:pt idx="1">
                  <c:v>CONECEL</c:v>
                </c:pt>
                <c:pt idx="2">
                  <c:v>SURATEL</c:v>
                </c:pt>
                <c:pt idx="3">
                  <c:v>TELCONET</c:v>
                </c:pt>
                <c:pt idx="4">
                  <c:v>ECUADOR TELECOM</c:v>
                </c:pt>
                <c:pt idx="5">
                  <c:v>TRANSTELCO</c:v>
                </c:pt>
                <c:pt idx="6">
                  <c:v>ETAPA E.P</c:v>
                </c:pt>
                <c:pt idx="7">
                  <c:v>LEVEL 3</c:v>
                </c:pt>
                <c:pt idx="8">
                  <c:v>PUNTONET</c:v>
                </c:pt>
                <c:pt idx="9">
                  <c:v>CELEC</c:v>
                </c:pt>
                <c:pt idx="10">
                  <c:v>OTECEL</c:v>
                </c:pt>
                <c:pt idx="11">
                  <c:v>OTROS</c:v>
                </c:pt>
              </c:strCache>
            </c:strRef>
          </c:cat>
          <c:val>
            <c:numRef>
              <c:f>'CAPACIDAD INTERNACIONAL'!$C$64:$C$75</c:f>
              <c:numCache>
                <c:formatCode>#,##0.00</c:formatCode>
                <c:ptCount val="12"/>
                <c:pt idx="0">
                  <c:v>251540</c:v>
                </c:pt>
                <c:pt idx="1">
                  <c:v>40039.06</c:v>
                </c:pt>
                <c:pt idx="2">
                  <c:v>13363.05</c:v>
                </c:pt>
                <c:pt idx="3">
                  <c:v>5644.12</c:v>
                </c:pt>
                <c:pt idx="4">
                  <c:v>16554</c:v>
                </c:pt>
                <c:pt idx="5">
                  <c:v>9089.8700000000008</c:v>
                </c:pt>
                <c:pt idx="6">
                  <c:v>6054.69</c:v>
                </c:pt>
                <c:pt idx="7">
                  <c:v>2441.41</c:v>
                </c:pt>
                <c:pt idx="8">
                  <c:v>1677</c:v>
                </c:pt>
                <c:pt idx="9">
                  <c:v>2733.59</c:v>
                </c:pt>
                <c:pt idx="10">
                  <c:v>2048</c:v>
                </c:pt>
                <c:pt idx="11">
                  <c:v>34246.43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3136"/>
        <c:axId val="202928064"/>
      </c:barChart>
      <c:catAx>
        <c:axId val="3483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520000" vert="horz" anchor="ctr" anchorCtr="1"/>
          <a:lstStyle/>
          <a:p>
            <a:pPr>
              <a:defRPr sz="1100"/>
            </a:pPr>
            <a:endParaRPr lang="es-EC"/>
          </a:p>
        </c:txPr>
        <c:crossAx val="202928064"/>
        <c:crosses val="autoZero"/>
        <c:auto val="1"/>
        <c:lblAlgn val="ctr"/>
        <c:lblOffset val="100"/>
        <c:noMultiLvlLbl val="0"/>
      </c:catAx>
      <c:valAx>
        <c:axId val="202928064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EC"/>
          </a:p>
        </c:txPr>
        <c:crossAx val="3483136"/>
        <c:crosses val="autoZero"/>
        <c:crossBetween val="between"/>
      </c:valAx>
    </c:plotArea>
    <c:plotVisOnly val="1"/>
    <c:dispBlanksAs val="gap"/>
    <c:showDLblsOverMax val="0"/>
  </c:chart>
  <c:spPr>
    <a:effectLst>
      <a:glow rad="127000">
        <a:schemeClr val="bg2">
          <a:lumMod val="50000"/>
        </a:schemeClr>
      </a:glow>
    </a:effectLst>
    <a:scene3d>
      <a:camera prst="orthographicFront"/>
      <a:lightRig rig="threePt" dir="t"/>
    </a:scene3d>
    <a:sp3d>
      <a:bevelB prst="relaxedInset"/>
    </a:sp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ABONADOS DE INTERNET A TRAVÉS DE ACCESO FIJO POR PROVINCIA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2881282462578731E-2"/>
          <c:y val="7.8840605352828136E-2"/>
          <c:w val="0.88223652855082757"/>
          <c:h val="0.75412301816078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'ABONADOS '!$E$342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60000"/>
                    <a:lumOff val="4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79000">
                  <a:schemeClr val="tx2">
                    <a:lumMod val="75000"/>
                  </a:schemeClr>
                </a:gs>
              </a:gsLst>
              <a:lin ang="27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2.7319415586727447E-3"/>
                  <c:y val="-4.18230571831512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4.3927648280889216E-3"/>
                  <c:y val="-1.2099643902081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7820843911230179E-2"/>
                  <c:y val="4.8398575608324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1.3660245598309541E-3"/>
                  <c:y val="6.265060399457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2.75894743926250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'ABONADOS '!$B$211:$B$234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'ABONADOS '!$E$343:$E$366</c:f>
              <c:numCache>
                <c:formatCode>_ * #,##0_ ;_ * \-#,##0_ ;_ * "-"??_ ;_ @_ </c:formatCode>
                <c:ptCount val="24"/>
                <c:pt idx="0">
                  <c:v>69980</c:v>
                </c:pt>
                <c:pt idx="1">
                  <c:v>5209</c:v>
                </c:pt>
                <c:pt idx="2">
                  <c:v>9361</c:v>
                </c:pt>
                <c:pt idx="3">
                  <c:v>6041</c:v>
                </c:pt>
                <c:pt idx="4">
                  <c:v>22067</c:v>
                </c:pt>
                <c:pt idx="5">
                  <c:v>14735</c:v>
                </c:pt>
                <c:pt idx="6">
                  <c:v>27312</c:v>
                </c:pt>
                <c:pt idx="7">
                  <c:v>17007</c:v>
                </c:pt>
                <c:pt idx="8">
                  <c:v>2238</c:v>
                </c:pt>
                <c:pt idx="9">
                  <c:v>235508</c:v>
                </c:pt>
                <c:pt idx="10">
                  <c:v>21299</c:v>
                </c:pt>
                <c:pt idx="11">
                  <c:v>22967</c:v>
                </c:pt>
                <c:pt idx="12">
                  <c:v>17753</c:v>
                </c:pt>
                <c:pt idx="13">
                  <c:v>40671</c:v>
                </c:pt>
                <c:pt idx="14">
                  <c:v>5231</c:v>
                </c:pt>
                <c:pt idx="15">
                  <c:v>4612</c:v>
                </c:pt>
                <c:pt idx="16">
                  <c:v>5254</c:v>
                </c:pt>
                <c:pt idx="17">
                  <c:v>5566</c:v>
                </c:pt>
                <c:pt idx="18">
                  <c:v>341770</c:v>
                </c:pt>
                <c:pt idx="19">
                  <c:v>9271</c:v>
                </c:pt>
                <c:pt idx="20">
                  <c:v>18118</c:v>
                </c:pt>
                <c:pt idx="21">
                  <c:v>5346</c:v>
                </c:pt>
                <c:pt idx="22">
                  <c:v>30645</c:v>
                </c:pt>
                <c:pt idx="23">
                  <c:v>3473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57632"/>
        <c:axId val="192423616"/>
      </c:barChart>
      <c:lineChart>
        <c:grouping val="standard"/>
        <c:varyColors val="0"/>
        <c:ser>
          <c:idx val="1"/>
          <c:order val="1"/>
          <c:tx>
            <c:strRef>
              <c:f>'ABONADOS '!$F$342</c:f>
              <c:strCache>
                <c:ptCount val="1"/>
                <c:pt idx="0">
                  <c:v>DENSIDAD</c:v>
                </c:pt>
              </c:strCache>
            </c:strRef>
          </c:tx>
          <c:marker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dLbl>
              <c:idx val="0"/>
              <c:layout>
                <c:manualLayout>
                  <c:x val="-2.4619907126993728E-2"/>
                  <c:y val="-3.1331534122630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0980736794925619E-3"/>
                  <c:y val="-1.0441767332429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588442076955371E-2"/>
                  <c:y val="2.92761400282058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223958543643584E-2"/>
                  <c:y val="-3.1500756470074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3436166633017026E-3"/>
                  <c:y val="-2.00625792817418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7404455212329231E-2"/>
                  <c:y val="2.018957850935563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8.2275254054781609E-3"/>
                  <c:y val="-2.00625792817418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8713426206339644E-2"/>
                  <c:y val="3.9874293855431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366024559830854E-2"/>
                  <c:y val="-1.6706827731886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5.9828765184583174E-2"/>
                  <c:y val="-2.2971856736405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0052540316278787E-2"/>
                  <c:y val="-2.2971888131344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282051282051282E-2"/>
                  <c:y val="-3.7703926535729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6356588968533854E-2"/>
                  <c:y val="-2.4199287804162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5954466636786223E-2"/>
                  <c:y val="2.7148595064316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5.6042963860286697E-2"/>
                  <c:y val="-7.5704734382764783E-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6615312440298463E-2"/>
                  <c:y val="-2.3889492459635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3.139613702133387E-2"/>
                  <c:y val="2.9356778600267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2.7320491196616978E-2"/>
                  <c:y val="-1.87951811983728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3.9418204240044191E-2"/>
                  <c:y val="2.0577016456468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5.1908933273572551E-2"/>
                  <c:y val="-1.0441767332429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-3.3945119032973863E-2"/>
                  <c:y val="3.4354096555158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accent1"/>
              </a:solidFill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4"/>
              <c:pt idx="0">
                <c:v>LOS RIOS</c:v>
              </c:pt>
              <c:pt idx="1">
                <c:v>ESMERALDAS</c:v>
              </c:pt>
              <c:pt idx="2">
                <c:v>COTOPAXI</c:v>
              </c:pt>
              <c:pt idx="3">
                <c:v>SUCUMBIOS</c:v>
              </c:pt>
              <c:pt idx="4">
                <c:v>BOLIVAR</c:v>
              </c:pt>
              <c:pt idx="5">
                <c:v>MANABI</c:v>
              </c:pt>
              <c:pt idx="6">
                <c:v>SANTA ELENA</c:v>
              </c:pt>
              <c:pt idx="7">
                <c:v>MORONA SANTIAGO</c:v>
              </c:pt>
              <c:pt idx="8">
                <c:v>ORELLANA</c:v>
              </c:pt>
              <c:pt idx="9">
                <c:v>ZAMORA CHINCHIPE</c:v>
              </c:pt>
              <c:pt idx="10">
                <c:v>CARCHI</c:v>
              </c:pt>
              <c:pt idx="11">
                <c:v>AZUAY</c:v>
              </c:pt>
              <c:pt idx="12">
                <c:v>CAÑAR</c:v>
              </c:pt>
              <c:pt idx="13">
                <c:v>NAPO</c:v>
              </c:pt>
              <c:pt idx="14">
                <c:v>IMBABURA</c:v>
              </c:pt>
              <c:pt idx="15">
                <c:v>SANTO DOMINGO</c:v>
              </c:pt>
              <c:pt idx="16">
                <c:v>CHIMBORAZO</c:v>
              </c:pt>
              <c:pt idx="17">
                <c:v>EL ORO</c:v>
              </c:pt>
              <c:pt idx="18">
                <c:v>LOJA</c:v>
              </c:pt>
              <c:pt idx="19">
                <c:v>TUNGURAHUA</c:v>
              </c:pt>
              <c:pt idx="20">
                <c:v>GUAYAS</c:v>
              </c:pt>
              <c:pt idx="21">
                <c:v>PASTAZA</c:v>
              </c:pt>
              <c:pt idx="22">
                <c:v>GALAPAGOS</c:v>
              </c:pt>
              <c:pt idx="23">
                <c:v>PICHINCHA</c:v>
              </c:pt>
            </c:strLit>
          </c:cat>
          <c:val>
            <c:numRef>
              <c:f>'ABONADOS '!$F$343:$F$366</c:f>
              <c:numCache>
                <c:formatCode>0.00%</c:formatCode>
                <c:ptCount val="24"/>
                <c:pt idx="0">
                  <c:v>9.0735700828913024E-2</c:v>
                </c:pt>
                <c:pt idx="1">
                  <c:v>2.6547274432258329E-2</c:v>
                </c:pt>
                <c:pt idx="2">
                  <c:v>3.8069868640448978E-2</c:v>
                </c:pt>
                <c:pt idx="3">
                  <c:v>3.4430873225308203E-2</c:v>
                </c:pt>
                <c:pt idx="4">
                  <c:v>4.5224081254559914E-2</c:v>
                </c:pt>
                <c:pt idx="5">
                  <c:v>3.3529099891004825E-2</c:v>
                </c:pt>
                <c:pt idx="6">
                  <c:v>4.2255743792063122E-2</c:v>
                </c:pt>
                <c:pt idx="7">
                  <c:v>2.9639815332813978E-2</c:v>
                </c:pt>
                <c:pt idx="8">
                  <c:v>8.1491461238757598E-2</c:v>
                </c:pt>
                <c:pt idx="9">
                  <c:v>6.0118890960289439E-2</c:v>
                </c:pt>
                <c:pt idx="10">
                  <c:v>4.9786934640477044E-2</c:v>
                </c:pt>
                <c:pt idx="11">
                  <c:v>4.781255529764445E-2</c:v>
                </c:pt>
                <c:pt idx="12">
                  <c:v>2.1317857383017762E-2</c:v>
                </c:pt>
                <c:pt idx="13">
                  <c:v>2.7939462094425778E-2</c:v>
                </c:pt>
                <c:pt idx="14">
                  <c:v>3.2082773678755207E-2</c:v>
                </c:pt>
                <c:pt idx="15">
                  <c:v>4.08810885077339E-2</c:v>
                </c:pt>
                <c:pt idx="16">
                  <c:v>3.6465852304275403E-2</c:v>
                </c:pt>
                <c:pt idx="17">
                  <c:v>6.0258964143426297E-2</c:v>
                </c:pt>
                <c:pt idx="18">
                  <c:v>0.12235037880754114</c:v>
                </c:pt>
                <c:pt idx="19">
                  <c:v>2.7566910192709682E-2</c:v>
                </c:pt>
                <c:pt idx="20">
                  <c:v>4.5623948669910049E-2</c:v>
                </c:pt>
                <c:pt idx="21">
                  <c:v>2.782751728158574E-2</c:v>
                </c:pt>
                <c:pt idx="22">
                  <c:v>5.6851490438486481E-2</c:v>
                </c:pt>
                <c:pt idx="23">
                  <c:v>3.4454706891933452E-2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241600"/>
        <c:axId val="192424192"/>
      </c:lineChart>
      <c:catAx>
        <c:axId val="9875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92423616"/>
        <c:crosses val="autoZero"/>
        <c:auto val="1"/>
        <c:lblAlgn val="ctr"/>
        <c:lblOffset val="100"/>
        <c:noMultiLvlLbl val="0"/>
      </c:catAx>
      <c:valAx>
        <c:axId val="192423616"/>
        <c:scaling>
          <c:orientation val="minMax"/>
        </c:scaling>
        <c:delete val="0"/>
        <c:axPos val="l"/>
        <c:numFmt formatCode="_ * #,##0_ ;_ * \-#,##0_ ;_ * &quot;-&quot;??_ ;_ @_ " sourceLinked="1"/>
        <c:majorTickMark val="none"/>
        <c:minorTickMark val="none"/>
        <c:tickLblPos val="nextTo"/>
        <c:spPr>
          <a:solidFill>
            <a:schemeClr val="tx2">
              <a:lumMod val="20000"/>
              <a:lumOff val="80000"/>
            </a:schemeClr>
          </a:solidFill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CCCCFF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98757632"/>
        <c:crosses val="autoZero"/>
        <c:crossBetween val="between"/>
      </c:valAx>
      <c:catAx>
        <c:axId val="201241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424192"/>
        <c:crosses val="autoZero"/>
        <c:auto val="1"/>
        <c:lblAlgn val="ctr"/>
        <c:lblOffset val="100"/>
        <c:noMultiLvlLbl val="0"/>
      </c:catAx>
      <c:valAx>
        <c:axId val="192424192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solidFill>
            <a:schemeClr val="tx2">
              <a:lumMod val="20000"/>
              <a:lumOff val="80000"/>
            </a:schemeClr>
          </a:solidFill>
          <a:ln>
            <a:solidFill>
              <a:schemeClr val="tx2">
                <a:lumMod val="20000"/>
                <a:lumOff val="8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CCCCFF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201241600"/>
        <c:crosses val="max"/>
        <c:crossBetween val="between"/>
      </c:valAx>
      <c:spPr>
        <a:solidFill>
          <a:schemeClr val="accent1"/>
        </a:solidFill>
      </c:spPr>
    </c:plotArea>
    <c:legend>
      <c:legendPos val="r"/>
      <c:layout>
        <c:manualLayout>
          <c:xMode val="edge"/>
          <c:yMode val="edge"/>
          <c:x val="0.24124146712981245"/>
          <c:y val="0.14652942676836242"/>
          <c:w val="0.32572871584501273"/>
          <c:h val="7.552703247517259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81282462578731E-2"/>
          <c:y val="7.8840605352828136E-2"/>
          <c:w val="0.88223652855082757"/>
          <c:h val="0.75412301816078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'ABONADOS '!$E$342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60000"/>
                    <a:lumOff val="4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79000">
                  <a:schemeClr val="tx2">
                    <a:lumMod val="75000"/>
                  </a:schemeClr>
                </a:gs>
              </a:gsLst>
              <a:lin ang="2700000" scaled="1"/>
              <a:tileRect/>
            </a:gra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2.7319415586727447E-3"/>
                  <c:y val="-4.18230571831512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4.3927648280889216E-3"/>
                  <c:y val="-1.2099643902081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7820843911230179E-2"/>
                  <c:y val="4.8398575608324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1.3660245598309541E-3"/>
                  <c:y val="6.265060399457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2.75894743926250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'ABONADOS '!$B$211:$B$234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'ABONADOS '!$E$514:$E$537</c:f>
              <c:numCache>
                <c:formatCode>_ * #,##0_ ;_ * \-#,##0_ ;_ * "-"??_ ;_ @_ </c:formatCode>
                <c:ptCount val="24"/>
                <c:pt idx="0">
                  <c:v>86425</c:v>
                </c:pt>
                <c:pt idx="1">
                  <c:v>6673</c:v>
                </c:pt>
                <c:pt idx="2">
                  <c:v>13181</c:v>
                </c:pt>
                <c:pt idx="3">
                  <c:v>8611</c:v>
                </c:pt>
                <c:pt idx="4">
                  <c:v>29657</c:v>
                </c:pt>
                <c:pt idx="5">
                  <c:v>20083</c:v>
                </c:pt>
                <c:pt idx="6">
                  <c:v>33437</c:v>
                </c:pt>
                <c:pt idx="7">
                  <c:v>20126</c:v>
                </c:pt>
                <c:pt idx="8">
                  <c:v>2832</c:v>
                </c:pt>
                <c:pt idx="9">
                  <c:v>311233</c:v>
                </c:pt>
                <c:pt idx="10">
                  <c:v>30743</c:v>
                </c:pt>
                <c:pt idx="11">
                  <c:v>32489</c:v>
                </c:pt>
                <c:pt idx="12">
                  <c:v>22436</c:v>
                </c:pt>
                <c:pt idx="13">
                  <c:v>62184</c:v>
                </c:pt>
                <c:pt idx="14">
                  <c:v>7467</c:v>
                </c:pt>
                <c:pt idx="15">
                  <c:v>6240</c:v>
                </c:pt>
                <c:pt idx="16">
                  <c:v>6262</c:v>
                </c:pt>
                <c:pt idx="17">
                  <c:v>6883</c:v>
                </c:pt>
                <c:pt idx="18">
                  <c:v>416537</c:v>
                </c:pt>
                <c:pt idx="19">
                  <c:v>13361</c:v>
                </c:pt>
                <c:pt idx="20">
                  <c:v>27780</c:v>
                </c:pt>
                <c:pt idx="21">
                  <c:v>8074</c:v>
                </c:pt>
                <c:pt idx="22">
                  <c:v>43176</c:v>
                </c:pt>
                <c:pt idx="23">
                  <c:v>4437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242624"/>
        <c:axId val="192426496"/>
      </c:barChart>
      <c:lineChart>
        <c:grouping val="standard"/>
        <c:varyColors val="0"/>
        <c:ser>
          <c:idx val="1"/>
          <c:order val="1"/>
          <c:tx>
            <c:strRef>
              <c:f>'ABONADOS '!$F$342</c:f>
              <c:strCache>
                <c:ptCount val="1"/>
                <c:pt idx="0">
                  <c:v>DENSIDAD</c:v>
                </c:pt>
              </c:strCache>
            </c:strRef>
          </c:tx>
          <c:marker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dLbl>
              <c:idx val="0"/>
              <c:layout>
                <c:manualLayout>
                  <c:x val="-2.4619907126993728E-2"/>
                  <c:y val="-3.1331534122630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0980736794925619E-3"/>
                  <c:y val="-1.0441767332429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588442076955371E-2"/>
                  <c:y val="2.92761400282058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223958543643584E-2"/>
                  <c:y val="-3.1500756470074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3436166633017026E-3"/>
                  <c:y val="-2.00625792817418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7404455212329231E-2"/>
                  <c:y val="2.018957850935563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8.2275254054781609E-3"/>
                  <c:y val="-2.00625792817418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8713426206339644E-2"/>
                  <c:y val="3.9874293855431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366024559830854E-2"/>
                  <c:y val="-1.6706827731886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5.9828765184583174E-2"/>
                  <c:y val="-2.2971856736405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0052540316278787E-2"/>
                  <c:y val="-2.2971888131344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282051282051282E-2"/>
                  <c:y val="-3.7703926535729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6356588968533854E-2"/>
                  <c:y val="-2.4199287804162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5954466636786223E-2"/>
                  <c:y val="2.7148595064316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5.6042963860286697E-2"/>
                  <c:y val="-7.5704734382764783E-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4714539232923206E-2"/>
                  <c:y val="-3.9984401135588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3.139613702133387E-2"/>
                  <c:y val="2.9356778600267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2.7320491196616978E-2"/>
                  <c:y val="-1.87951811983728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3.9418204240044191E-2"/>
                  <c:y val="2.0577016456468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5.1908933273572551E-2"/>
                  <c:y val="-1.0441767332429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-3.3945119032973863E-2"/>
                  <c:y val="3.4354096555158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'ABONADOS '!$F$514:$F$537</c:f>
              <c:numCache>
                <c:formatCode>0.00%</c:formatCode>
                <c:ptCount val="24"/>
                <c:pt idx="0">
                  <c:v>0.10953128089181338</c:v>
                </c:pt>
                <c:pt idx="1">
                  <c:v>3.3587179190344124E-2</c:v>
                </c:pt>
                <c:pt idx="2">
                  <c:v>5.2392877017250976E-2</c:v>
                </c:pt>
                <c:pt idx="3">
                  <c:v>4.8527712812420749E-2</c:v>
                </c:pt>
                <c:pt idx="4">
                  <c:v>6.0004774969448289E-2</c:v>
                </c:pt>
                <c:pt idx="5">
                  <c:v>4.4862172184246971E-2</c:v>
                </c:pt>
                <c:pt idx="6">
                  <c:v>5.0813329361919408E-2</c:v>
                </c:pt>
                <c:pt idx="7">
                  <c:v>3.4359544308378877E-2</c:v>
                </c:pt>
                <c:pt idx="8">
                  <c:v>9.984839403448155E-2</c:v>
                </c:pt>
                <c:pt idx="9">
                  <c:v>7.7920552997006939E-2</c:v>
                </c:pt>
                <c:pt idx="10">
                  <c:v>7.0559046696625702E-2</c:v>
                </c:pt>
                <c:pt idx="11">
                  <c:v>6.6673644117188333E-2</c:v>
                </c:pt>
                <c:pt idx="12">
                  <c:v>2.6467066574652441E-2</c:v>
                </c:pt>
                <c:pt idx="13">
                  <c:v>4.2172196353268777E-2</c:v>
                </c:pt>
                <c:pt idx="14">
                  <c:v>4.4305600056961797E-2</c:v>
                </c:pt>
                <c:pt idx="15">
                  <c:v>5.3730572178929695E-2</c:v>
                </c:pt>
                <c:pt idx="16">
                  <c:v>4.2507263297944554E-2</c:v>
                </c:pt>
                <c:pt idx="17">
                  <c:v>7.1897882652794759E-2</c:v>
                </c:pt>
                <c:pt idx="18">
                  <c:v>0.14546820361504395</c:v>
                </c:pt>
                <c:pt idx="19">
                  <c:v>3.8558104099089219E-2</c:v>
                </c:pt>
                <c:pt idx="20">
                  <c:v>6.8249491445474111E-2</c:v>
                </c:pt>
                <c:pt idx="21">
                  <c:v>4.0734985469809491E-2</c:v>
                </c:pt>
                <c:pt idx="22">
                  <c:v>7.8865891816951347E-2</c:v>
                </c:pt>
                <c:pt idx="23">
                  <c:v>4.2684393308256935E-2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244160"/>
        <c:axId val="192427072"/>
      </c:lineChart>
      <c:catAx>
        <c:axId val="20124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92426496"/>
        <c:crosses val="autoZero"/>
        <c:auto val="1"/>
        <c:lblAlgn val="ctr"/>
        <c:lblOffset val="100"/>
        <c:noMultiLvlLbl val="0"/>
      </c:catAx>
      <c:valAx>
        <c:axId val="192426496"/>
        <c:scaling>
          <c:orientation val="minMax"/>
        </c:scaling>
        <c:delete val="0"/>
        <c:axPos val="l"/>
        <c:numFmt formatCode="_ * #,##0_ ;_ * \-#,##0_ ;_ * &quot;-&quot;??_ ;_ @_ " sourceLinked="1"/>
        <c:majorTickMark val="none"/>
        <c:minorTickMark val="none"/>
        <c:tickLblPos val="nextTo"/>
        <c:spPr>
          <a:solidFill>
            <a:schemeClr val="bg1"/>
          </a:solidFill>
        </c:spPr>
        <c:txPr>
          <a:bodyPr rot="0" vert="horz"/>
          <a:lstStyle/>
          <a:p>
            <a:pPr>
              <a:defRPr sz="1400" b="0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201242624"/>
        <c:crosses val="autoZero"/>
        <c:crossBetween val="between"/>
      </c:valAx>
      <c:catAx>
        <c:axId val="201244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92427072"/>
        <c:crosses val="autoZero"/>
        <c:auto val="1"/>
        <c:lblAlgn val="ctr"/>
        <c:lblOffset val="100"/>
        <c:noMultiLvlLbl val="0"/>
      </c:catAx>
      <c:valAx>
        <c:axId val="192427072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solidFill>
            <a:schemeClr val="bg1"/>
          </a:solidFill>
          <a:ln>
            <a:solidFill>
              <a:schemeClr val="tx2">
                <a:lumMod val="20000"/>
                <a:lumOff val="80000"/>
              </a:schemeClr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201244160"/>
        <c:crosses val="max"/>
        <c:crossBetween val="between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24124146712981245"/>
          <c:y val="0.14652942676836242"/>
          <c:w val="0.32572871584501273"/>
          <c:h val="7.552703247517259E-2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274738943200165E-2"/>
          <c:y val="8.3690502637013636E-2"/>
          <c:w val="0.8681283989944768"/>
          <c:h val="0.74225163310885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USUARIOS!$E$309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2D05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8.7912087912087912E-3"/>
                  <c:y val="-4.39038917412161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652014652014786E-3"/>
                  <c:y val="-1.8154311649016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3956043956043956E-3"/>
                  <c:y val="6.26506406820176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5043494292315879E-17"/>
                  <c:y val="1.04417673324293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7912087912087912E-3"/>
                  <c:y val="2.15961658347925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6.0514372163387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9304029304029304E-3"/>
                  <c:y val="-2.017145738779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9304029304029304E-3"/>
                  <c:y val="8.06858295511850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3723433106370081E-17"/>
                  <c:y val="4.034291477559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318681318681313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0641766866063685E-2"/>
                  <c:y val="-1.78859271966020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3956043956043956E-3"/>
                  <c:y val="1.0228199538597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2.6373626373626374E-3"/>
                  <c:y val="8.06858295511850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6.8376452943382082E-3"/>
                  <c:y val="6.05143721633873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9304029304029304E-3"/>
                  <c:y val="-4.0342914775594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2.6373626373626374E-3"/>
                  <c:y val="6.05143721633888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5.0794035360964499E-3"/>
                  <c:y val="-6.05143721633888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4.0908655648813234E-2"/>
                  <c:y val="1.29151329608761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1537019411035159E-7"/>
                  <c:y val="4.39038917412176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2.2077240344955808E-3"/>
                  <c:y val="-3.227433182047402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USUARIOS!$B$179:$B$202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USUARIOS!$E$479:$E$502</c:f>
              <c:numCache>
                <c:formatCode>_ * #,##0_ ;_ * \-#,##0_ ;_ * "-"??_ ;_ @_ </c:formatCode>
                <c:ptCount val="24"/>
                <c:pt idx="0">
                  <c:v>307261</c:v>
                </c:pt>
                <c:pt idx="1">
                  <c:v>61614</c:v>
                </c:pt>
                <c:pt idx="2">
                  <c:v>78757</c:v>
                </c:pt>
                <c:pt idx="3">
                  <c:v>47189</c:v>
                </c:pt>
                <c:pt idx="4">
                  <c:v>212251</c:v>
                </c:pt>
                <c:pt idx="5">
                  <c:v>147992</c:v>
                </c:pt>
                <c:pt idx="6">
                  <c:v>218142</c:v>
                </c:pt>
                <c:pt idx="7">
                  <c:v>114569</c:v>
                </c:pt>
                <c:pt idx="8">
                  <c:v>22890</c:v>
                </c:pt>
                <c:pt idx="9">
                  <c:v>2033439</c:v>
                </c:pt>
                <c:pt idx="10">
                  <c:v>163668</c:v>
                </c:pt>
                <c:pt idx="11">
                  <c:v>180805</c:v>
                </c:pt>
                <c:pt idx="12">
                  <c:v>141722</c:v>
                </c:pt>
                <c:pt idx="13">
                  <c:v>349056</c:v>
                </c:pt>
                <c:pt idx="14">
                  <c:v>57776</c:v>
                </c:pt>
                <c:pt idx="15">
                  <c:v>51501</c:v>
                </c:pt>
                <c:pt idx="16">
                  <c:v>55752</c:v>
                </c:pt>
                <c:pt idx="17">
                  <c:v>54250</c:v>
                </c:pt>
                <c:pt idx="18">
                  <c:v>2606392</c:v>
                </c:pt>
                <c:pt idx="19">
                  <c:v>88338</c:v>
                </c:pt>
                <c:pt idx="20">
                  <c:v>158909</c:v>
                </c:pt>
                <c:pt idx="21">
                  <c:v>61108</c:v>
                </c:pt>
                <c:pt idx="22">
                  <c:v>272917</c:v>
                </c:pt>
                <c:pt idx="23">
                  <c:v>39076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439552"/>
        <c:axId val="139053888"/>
      </c:barChart>
      <c:lineChart>
        <c:grouping val="standard"/>
        <c:varyColors val="0"/>
        <c:ser>
          <c:idx val="1"/>
          <c:order val="1"/>
          <c:tx>
            <c:strRef>
              <c:f>USUARIOS!$F$309</c:f>
              <c:strCache>
                <c:ptCount val="1"/>
                <c:pt idx="0">
                  <c:v>DENSIDAD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dLbl>
              <c:idx val="0"/>
              <c:layout>
                <c:manualLayout>
                  <c:x val="-2.0490368397462821E-2"/>
                  <c:y val="-2.92761400282058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0057042869641296E-2"/>
                  <c:y val="2.51851013742471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392294717970247E-2"/>
                  <c:y val="-2.92369485308022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1436516589272497E-2"/>
                  <c:y val="2.5185101374247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327922471229556E-2"/>
                  <c:y val="-2.7279928893627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231388384144288E-2"/>
                  <c:y val="2.5188564989545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7325015142337976E-2"/>
                  <c:y val="-3.3570678946117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5412208089323303E-5"/>
                  <c:y val="5.2613965725712349E-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0057042869641296E-2"/>
                  <c:y val="-2.936040714962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2397200349956256E-5"/>
                  <c:y val="2.14381293574548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8686515756447883E-2"/>
                  <c:y val="2.7218577340959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4588442076955371E-2"/>
                  <c:y val="-2.92761400282057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6.0145527962850796E-2"/>
                  <c:y val="-1.4711788447655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5530143347466181E-2"/>
                  <c:y val="-3.13778805940066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5.1931354734504338E-2"/>
                  <c:y val="-2.3079883008971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5954466636786223E-2"/>
                  <c:y val="-2.0863942514701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77583192778011E-2"/>
                  <c:y val="2.506024159783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6.0141005451241673E-2"/>
                  <c:y val="-6.195583098810841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5.8699201061405788E-3"/>
                  <c:y val="2.6048181193689669E-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3.0022585638333668E-2"/>
                  <c:y val="2.30307326585441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2.8652049263072885E-2"/>
                  <c:y val="-2.7230613609138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2.6003903358234066E-2"/>
                  <c:y val="2.3006157483330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3.138116966148452E-2"/>
                  <c:y val="-3.140245576922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-3.0085470085470085E-2"/>
                  <c:y val="2.3041288438501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666699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USUARIOS!$F$479:$F$502</c:f>
              <c:numCache>
                <c:formatCode>0.00%</c:formatCode>
                <c:ptCount val="24"/>
                <c:pt idx="0">
                  <c:v>0.3894092091188831</c:v>
                </c:pt>
                <c:pt idx="1">
                  <c:v>0.31012145341433583</c:v>
                </c:pt>
                <c:pt idx="2">
                  <c:v>0.31304952698942684</c:v>
                </c:pt>
                <c:pt idx="3">
                  <c:v>0.26593592380737691</c:v>
                </c:pt>
                <c:pt idx="4">
                  <c:v>0.42944577981725623</c:v>
                </c:pt>
                <c:pt idx="5">
                  <c:v>0.33059018004735735</c:v>
                </c:pt>
                <c:pt idx="6">
                  <c:v>0.33150465931955092</c:v>
                </c:pt>
                <c:pt idx="7">
                  <c:v>0.19559468507734568</c:v>
                </c:pt>
                <c:pt idx="8">
                  <c:v>0.80703733737615913</c:v>
                </c:pt>
                <c:pt idx="9">
                  <c:v>0.50909348097946161</c:v>
                </c:pt>
                <c:pt idx="10">
                  <c:v>0.37563861870160153</c:v>
                </c:pt>
                <c:pt idx="11">
                  <c:v>0.37104645340294368</c:v>
                </c:pt>
                <c:pt idx="12">
                  <c:v>0.16718513144468233</c:v>
                </c:pt>
                <c:pt idx="13">
                  <c:v>0.23672420832186072</c:v>
                </c:pt>
                <c:pt idx="14">
                  <c:v>0.34281509962381479</c:v>
                </c:pt>
                <c:pt idx="15">
                  <c:v>0.44345804451715676</c:v>
                </c:pt>
                <c:pt idx="16">
                  <c:v>0.37845176355589344</c:v>
                </c:pt>
                <c:pt idx="17">
                  <c:v>0.56668024610113543</c:v>
                </c:pt>
                <c:pt idx="18">
                  <c:v>0.91023645476061343</c:v>
                </c:pt>
                <c:pt idx="19">
                  <c:v>0.25493195119417283</c:v>
                </c:pt>
                <c:pt idx="20">
                  <c:v>0.39040527127821617</c:v>
                </c:pt>
                <c:pt idx="21">
                  <c:v>0.30830238940910559</c:v>
                </c:pt>
                <c:pt idx="22">
                  <c:v>0.49851404940260585</c:v>
                </c:pt>
                <c:pt idx="23">
                  <c:v>0.37591511221849178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174016"/>
        <c:axId val="139054464"/>
      </c:lineChart>
      <c:catAx>
        <c:axId val="18043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39053888"/>
        <c:crosses val="autoZero"/>
        <c:auto val="1"/>
        <c:lblAlgn val="ctr"/>
        <c:lblOffset val="100"/>
        <c:noMultiLvlLbl val="0"/>
      </c:catAx>
      <c:valAx>
        <c:axId val="139053888"/>
        <c:scaling>
          <c:orientation val="minMax"/>
        </c:scaling>
        <c:delete val="0"/>
        <c:axPos val="l"/>
        <c:numFmt formatCode="_ * #,##0_ ;_ * \-#,##0_ ;_ * &quot;-&quot;??_ ;_ @_ 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80439552"/>
        <c:crosses val="autoZero"/>
        <c:crossBetween val="between"/>
      </c:valAx>
      <c:catAx>
        <c:axId val="201174016"/>
        <c:scaling>
          <c:orientation val="minMax"/>
        </c:scaling>
        <c:delete val="1"/>
        <c:axPos val="b"/>
        <c:majorTickMark val="out"/>
        <c:minorTickMark val="none"/>
        <c:tickLblPos val="nextTo"/>
        <c:crossAx val="139054464"/>
        <c:crosses val="autoZero"/>
        <c:auto val="1"/>
        <c:lblAlgn val="ctr"/>
        <c:lblOffset val="100"/>
        <c:noMultiLvlLbl val="0"/>
      </c:catAx>
      <c:valAx>
        <c:axId val="139054464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ln>
            <a:solidFill>
              <a:schemeClr val="accent3">
                <a:lumMod val="20000"/>
                <a:lumOff val="80000"/>
              </a:schemeClr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20117401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392698737632208"/>
          <c:y val="0.14630365561671563"/>
          <c:w val="0.24726193258596002"/>
          <c:h val="0.12524950838825397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81929545956246"/>
          <c:y val="0.23406314423736962"/>
          <c:w val="0.78742354515601209"/>
          <c:h val="0.52800818253924131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  <a:scene3d>
              <a:camera prst="orthographicFront"/>
              <a:lightRig rig="threePt" dir="t"/>
            </a:scene3d>
            <a:sp3d>
              <a:bevelT w="19050" h="19050"/>
              <a:bevelB w="19050" h="19050"/>
            </a:sp3d>
          </c:spPr>
          <c:invertIfNegative val="0"/>
          <c:dLbls>
            <c:dLbl>
              <c:idx val="17"/>
              <c:layout>
                <c:manualLayout>
                  <c:x val="2.1975397936389008E-3"/>
                  <c:y val="-1.2528942350094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effectLst>
                <a:glow rad="101600">
                  <a:schemeClr val="accent1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 prstMaterial="matte"/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'NRO. ISPs'!$B$13:$B$43</c:f>
              <c:strCach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mar-13</c:v>
                </c:pt>
                <c:pt idx="16">
                  <c:v>jun-13</c:v>
                </c:pt>
                <c:pt idx="17">
                  <c:v>sep-13</c:v>
                </c:pt>
                <c:pt idx="18">
                  <c:v>dic-13</c:v>
                </c:pt>
                <c:pt idx="19">
                  <c:v>mar-14</c:v>
                </c:pt>
                <c:pt idx="20">
                  <c:v>jun-14</c:v>
                </c:pt>
              </c:strCache>
            </c:strRef>
          </c:cat>
          <c:val>
            <c:numRef>
              <c:f>'NRO. ISPs'!$C$13:$C$43</c:f>
              <c:numCache>
                <c:formatCode>General</c:formatCode>
                <c:ptCount val="21"/>
                <c:pt idx="0">
                  <c:v>14</c:v>
                </c:pt>
                <c:pt idx="1">
                  <c:v>18</c:v>
                </c:pt>
                <c:pt idx="2">
                  <c:v>39</c:v>
                </c:pt>
                <c:pt idx="3">
                  <c:v>72</c:v>
                </c:pt>
                <c:pt idx="4">
                  <c:v>96</c:v>
                </c:pt>
                <c:pt idx="5">
                  <c:v>107</c:v>
                </c:pt>
                <c:pt idx="6">
                  <c:v>126</c:v>
                </c:pt>
                <c:pt idx="7" formatCode="0">
                  <c:v>105</c:v>
                </c:pt>
                <c:pt idx="8" formatCode="0">
                  <c:v>114</c:v>
                </c:pt>
                <c:pt idx="9" formatCode="0">
                  <c:v>130</c:v>
                </c:pt>
                <c:pt idx="10" formatCode="0">
                  <c:v>167</c:v>
                </c:pt>
                <c:pt idx="11">
                  <c:v>195</c:v>
                </c:pt>
                <c:pt idx="12" formatCode="0">
                  <c:v>219</c:v>
                </c:pt>
                <c:pt idx="13">
                  <c:v>261</c:v>
                </c:pt>
                <c:pt idx="14">
                  <c:v>309</c:v>
                </c:pt>
                <c:pt idx="15">
                  <c:v>321</c:v>
                </c:pt>
                <c:pt idx="16">
                  <c:v>327</c:v>
                </c:pt>
                <c:pt idx="17">
                  <c:v>332</c:v>
                </c:pt>
                <c:pt idx="18">
                  <c:v>341</c:v>
                </c:pt>
                <c:pt idx="19">
                  <c:v>350</c:v>
                </c:pt>
                <c:pt idx="20">
                  <c:v>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864640"/>
        <c:axId val="202964288"/>
      </c:barChart>
      <c:catAx>
        <c:axId val="20286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202964288"/>
        <c:crosses val="autoZero"/>
        <c:auto val="1"/>
        <c:lblAlgn val="ctr"/>
        <c:lblOffset val="100"/>
        <c:noMultiLvlLbl val="0"/>
      </c:catAx>
      <c:valAx>
        <c:axId val="202964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/>
                  <a:t>NUMERO DE PERMISIONARI0S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202864640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94100263977811"/>
          <c:y val="9.3082672145255535E-2"/>
          <c:w val="0.60655304443127878"/>
          <c:h val="0.84321870115312803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-0.20443344803213337"/>
                  <c:y val="-6.435551373338832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4938709164325928"/>
                  <c:y val="-0.138657364973715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3601752166730751E-2"/>
                  <c:y val="5.6966343600132474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22837488291493049"/>
                  <c:y val="3.810009502210683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5038058062181306E-2"/>
                  <c:y val="0.2138524855003512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2360498532603102"/>
                  <c:y val="8.478324426797302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9439496777641"/>
                  <c:y val="8.887066719498073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17495411605205261"/>
                  <c:y val="1.763159218899835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5157753107916247"/>
                  <c:y val="-7.4215291003381994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9.4255199189295993E-2"/>
                  <c:y val="-2.524759868150152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9769168135488737E-3"/>
                  <c:y val="-2.85375348647645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'PART DE MERCADO'!$B$14:$B$24</c:f>
              <c:strCache>
                <c:ptCount val="11"/>
                <c:pt idx="0">
                  <c:v>CNT</c:v>
                </c:pt>
                <c:pt idx="1">
                  <c:v>SURATEL</c:v>
                </c:pt>
                <c:pt idx="2">
                  <c:v>TELCONET</c:v>
                </c:pt>
                <c:pt idx="3">
                  <c:v>ECUADORTELECOM</c:v>
                </c:pt>
                <c:pt idx="4">
                  <c:v>LEVEL 3</c:v>
                </c:pt>
                <c:pt idx="5">
                  <c:v>CONECEL</c:v>
                </c:pt>
                <c:pt idx="6">
                  <c:v>PUNTONET S.A.</c:v>
                </c:pt>
                <c:pt idx="7">
                  <c:v>ETAPA EP</c:v>
                </c:pt>
                <c:pt idx="8">
                  <c:v>MEGADATOS</c:v>
                </c:pt>
                <c:pt idx="9">
                  <c:v>OTECEL</c:v>
                </c:pt>
                <c:pt idx="10">
                  <c:v>OTROS</c:v>
                </c:pt>
              </c:strCache>
            </c:strRef>
          </c:cat>
          <c:val>
            <c:numRef>
              <c:f>'PART DE MERCADO'!$C$14:$C$24</c:f>
              <c:numCache>
                <c:formatCode>#,##0</c:formatCode>
                <c:ptCount val="11"/>
                <c:pt idx="0">
                  <c:v>685790</c:v>
                </c:pt>
                <c:pt idx="1">
                  <c:v>155043</c:v>
                </c:pt>
                <c:pt idx="2">
                  <c:v>8306</c:v>
                </c:pt>
                <c:pt idx="3">
                  <c:v>121296</c:v>
                </c:pt>
                <c:pt idx="4">
                  <c:v>736</c:v>
                </c:pt>
                <c:pt idx="5">
                  <c:v>857</c:v>
                </c:pt>
                <c:pt idx="6">
                  <c:v>38675</c:v>
                </c:pt>
                <c:pt idx="7">
                  <c:v>60982</c:v>
                </c:pt>
                <c:pt idx="8">
                  <c:v>52731</c:v>
                </c:pt>
                <c:pt idx="9">
                  <c:v>446</c:v>
                </c:pt>
                <c:pt idx="10">
                  <c:v>95466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scene3d>
          <a:camera prst="orthographicFront"/>
          <a:lightRig rig="threePt" dir="t"/>
        </a:scene3d>
        <a:sp3d>
          <a:bevelB/>
        </a:sp3d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7.7732786914232785E-2"/>
                  <c:y val="1.3343338385590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7579842158691059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1745498911196922E-2"/>
                  <c:y val="-2.134934141694486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tx1"/>
                    </a:solidFill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'PART DE MERCADO'!$B$38:$B$40</c:f>
              <c:strCache>
                <c:ptCount val="3"/>
                <c:pt idx="0">
                  <c:v>CNT E.P.</c:v>
                </c:pt>
                <c:pt idx="1">
                  <c:v>CLARO (CONECEL S.A.)</c:v>
                </c:pt>
                <c:pt idx="2">
                  <c:v>MOVISTAR (OTECEL S.A.)</c:v>
                </c:pt>
              </c:strCache>
            </c:strRef>
          </c:cat>
          <c:val>
            <c:numRef>
              <c:f>'PART DE MERCADO'!$C$38:$C$40</c:f>
              <c:numCache>
                <c:formatCode>#,##0</c:formatCode>
                <c:ptCount val="3"/>
                <c:pt idx="0">
                  <c:v>270185</c:v>
                </c:pt>
                <c:pt idx="1">
                  <c:v>2707655</c:v>
                </c:pt>
                <c:pt idx="2">
                  <c:v>1369596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  <a:scene3d>
              <a:camera prst="orthographicFront"/>
              <a:lightRig rig="threePt" dir="t"/>
            </a:scene3d>
            <a:sp3d>
              <a:bevelT/>
              <a:bevelB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1.0854010181579219E-3"/>
                  <c:y val="-1.4828183002881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7184184641194498E-3"/>
                  <c:y val="-3.9334629651706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0857441040696796E-3"/>
                  <c:y val="-2.7987047778787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'CAPACIDAD INTERNACIONAL'!$B$25:$B$27</c:f>
              <c:strCache>
                <c:ptCount val="3"/>
                <c:pt idx="0">
                  <c:v>ABONADOS DE INTERNET Kbps/a</c:v>
                </c:pt>
                <c:pt idx="1">
                  <c:v>USUARIOS DE INTERNET Kbps/u</c:v>
                </c:pt>
                <c:pt idx="2">
                  <c:v>HABITANTES ECUADOR         Kbps/h</c:v>
                </c:pt>
              </c:strCache>
            </c:strRef>
          </c:cat>
          <c:val>
            <c:numRef>
              <c:f>'CAPACIDAD INTERNACIONAL'!$D$25:$D$27</c:f>
              <c:numCache>
                <c:formatCode>0.00</c:formatCode>
                <c:ptCount val="3"/>
                <c:pt idx="0">
                  <c:v>315.84231452527519</c:v>
                </c:pt>
                <c:pt idx="1">
                  <c:v>51.216869528749953</c:v>
                </c:pt>
                <c:pt idx="2">
                  <c:v>24.239268106348312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411136"/>
        <c:axId val="202925184"/>
      </c:barChart>
      <c:catAx>
        <c:axId val="19241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202925184"/>
        <c:crosses val="autoZero"/>
        <c:auto val="1"/>
        <c:lblAlgn val="ctr"/>
        <c:lblOffset val="100"/>
        <c:noMultiLvlLbl val="0"/>
      </c:catAx>
      <c:valAx>
        <c:axId val="202925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/>
                  <a:t>Kbps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92411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46641319406083"/>
          <c:y val="6.7487467755532327E-2"/>
          <c:w val="0.42337714130715592"/>
          <c:h val="0.87654516211137401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-0.21469801666488655"/>
                  <c:y val="-8.53464792272004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7112147372519853E-2"/>
                  <c:y val="0.2469528634085292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6323510550542183E-2"/>
                  <c:y val="0.361383783877456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SURATEL, 13,768.08, </a:t>
                    </a:r>
                  </a:p>
                  <a:p>
                    <a:r>
                      <a:rPr lang="en-US"/>
                      <a:t>8.38%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6402380771980938E-2"/>
                  <c:y val="0.2919378978209866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3975955298097408E-2"/>
                  <c:y val="0.2728123444751339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2139917785174774"/>
                  <c:y val="0.2446083359252264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4888971099257745"/>
                  <c:y val="0.2020357025973746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1478901662109397"/>
                  <c:y val="0.1384217113209376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3195333841766585"/>
                  <c:y val="5.41721595845557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123392774452598"/>
                  <c:y val="-4.4587179579288371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6378182964649473E-2"/>
                  <c:y val="-4.30941408655219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6.4083340969713631E-2"/>
                  <c:y val="8.94379109083166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OTROS, 34,246.43,</a:t>
                    </a:r>
                  </a:p>
                  <a:p>
                    <a:r>
                      <a:rPr lang="en-US"/>
                      <a:t> 8.89%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aseline="0"/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'CAPACIDAD INTERNACIONAL'!$B$64:$B$75</c:f>
              <c:strCache>
                <c:ptCount val="12"/>
                <c:pt idx="0">
                  <c:v>CNT</c:v>
                </c:pt>
                <c:pt idx="1">
                  <c:v>CONECEL</c:v>
                </c:pt>
                <c:pt idx="2">
                  <c:v>SURATEL</c:v>
                </c:pt>
                <c:pt idx="3">
                  <c:v>TELCONET</c:v>
                </c:pt>
                <c:pt idx="4">
                  <c:v>ECUADOR TELECOM</c:v>
                </c:pt>
                <c:pt idx="5">
                  <c:v>TRANSTELCO</c:v>
                </c:pt>
                <c:pt idx="6">
                  <c:v>ETAPA E.P</c:v>
                </c:pt>
                <c:pt idx="7">
                  <c:v>LEVEL 3</c:v>
                </c:pt>
                <c:pt idx="8">
                  <c:v>PUNTONET</c:v>
                </c:pt>
                <c:pt idx="9">
                  <c:v>CELEC</c:v>
                </c:pt>
                <c:pt idx="10">
                  <c:v>OTECEL</c:v>
                </c:pt>
                <c:pt idx="11">
                  <c:v>OTROS</c:v>
                </c:pt>
              </c:strCache>
            </c:strRef>
          </c:cat>
          <c:val>
            <c:numRef>
              <c:f>'CAPACIDAD INTERNACIONAL'!$C$64:$C$75</c:f>
              <c:numCache>
                <c:formatCode>#,##0.00</c:formatCode>
                <c:ptCount val="12"/>
                <c:pt idx="0">
                  <c:v>251540</c:v>
                </c:pt>
                <c:pt idx="1">
                  <c:v>40039.06</c:v>
                </c:pt>
                <c:pt idx="2">
                  <c:v>13363.05</c:v>
                </c:pt>
                <c:pt idx="3">
                  <c:v>5644.12</c:v>
                </c:pt>
                <c:pt idx="4">
                  <c:v>16554</c:v>
                </c:pt>
                <c:pt idx="5">
                  <c:v>9089.8700000000008</c:v>
                </c:pt>
                <c:pt idx="6">
                  <c:v>6054.69</c:v>
                </c:pt>
                <c:pt idx="7">
                  <c:v>2441.41</c:v>
                </c:pt>
                <c:pt idx="8">
                  <c:v>1677</c:v>
                </c:pt>
                <c:pt idx="9">
                  <c:v>2733.59</c:v>
                </c:pt>
                <c:pt idx="10">
                  <c:v>2048</c:v>
                </c:pt>
                <c:pt idx="11">
                  <c:v>34246.43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cene3d>
          <a:camera prst="orthographicFront"/>
          <a:lightRig rig="threePt" dir="t"/>
        </a:scene3d>
        <a:sp3d>
          <a:bevelB/>
        </a:sp3d>
      </c:spPr>
    </c:plotArea>
    <c:plotVisOnly val="1"/>
    <c:dispBlanksAs val="gap"/>
    <c:showDLblsOverMax val="0"/>
  </c:chart>
  <c:spPr>
    <a:ln>
      <a:noFill/>
    </a:ln>
    <a:effectLst>
      <a:glow rad="127000">
        <a:schemeClr val="bg2">
          <a:lumMod val="50000"/>
        </a:schemeClr>
      </a:glo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13.png"/><Relationship Id="rId2" Type="http://schemas.openxmlformats.org/officeDocument/2006/relationships/image" Target="../media/image2.emf"/><Relationship Id="rId1" Type="http://schemas.openxmlformats.org/officeDocument/2006/relationships/image" Target="../media/image5.png"/><Relationship Id="rId6" Type="http://schemas.openxmlformats.org/officeDocument/2006/relationships/image" Target="../media/image12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emf"/><Relationship Id="rId1" Type="http://schemas.openxmlformats.org/officeDocument/2006/relationships/image" Target="../media/image5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2.emf"/><Relationship Id="rId1" Type="http://schemas.openxmlformats.org/officeDocument/2006/relationships/image" Target="../media/image7.png"/><Relationship Id="rId5" Type="http://schemas.openxmlformats.org/officeDocument/2006/relationships/chart" Target="../charts/chart4.xml"/><Relationship Id="rId4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2.emf"/><Relationship Id="rId1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emf"/><Relationship Id="rId1" Type="http://schemas.openxmlformats.org/officeDocument/2006/relationships/image" Target="../media/image10.png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361950</xdr:colOff>
      <xdr:row>3</xdr:row>
      <xdr:rowOff>123825</xdr:rowOff>
    </xdr:to>
    <xdr:pic>
      <xdr:nvPicPr>
        <xdr:cNvPr id="18088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342900</xdr:colOff>
      <xdr:row>0</xdr:row>
      <xdr:rowOff>57150</xdr:rowOff>
    </xdr:from>
    <xdr:to>
      <xdr:col>8</xdr:col>
      <xdr:colOff>530925</xdr:colOff>
      <xdr:row>3</xdr:row>
      <xdr:rowOff>115909</xdr:rowOff>
    </xdr:to>
    <xdr:pic>
      <xdr:nvPicPr>
        <xdr:cNvPr id="18089" name="Picture 102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57150"/>
          <a:ext cx="1857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971550</xdr:colOff>
      <xdr:row>4</xdr:row>
      <xdr:rowOff>123825</xdr:rowOff>
    </xdr:to>
    <xdr:pic>
      <xdr:nvPicPr>
        <xdr:cNvPr id="18090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828675</xdr:colOff>
      <xdr:row>0</xdr:row>
      <xdr:rowOff>57150</xdr:rowOff>
    </xdr:from>
    <xdr:to>
      <xdr:col>9</xdr:col>
      <xdr:colOff>59597</xdr:colOff>
      <xdr:row>4</xdr:row>
      <xdr:rowOff>62469</xdr:rowOff>
    </xdr:to>
    <xdr:pic>
      <xdr:nvPicPr>
        <xdr:cNvPr id="18091" name="Picture 102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7150"/>
          <a:ext cx="24574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1276350</xdr:colOff>
      <xdr:row>8</xdr:row>
      <xdr:rowOff>219075</xdr:rowOff>
    </xdr:from>
    <xdr:to>
      <xdr:col>4</xdr:col>
      <xdr:colOff>1325212</xdr:colOff>
      <xdr:row>8</xdr:row>
      <xdr:rowOff>749839</xdr:rowOff>
    </xdr:to>
    <xdr:pic>
      <xdr:nvPicPr>
        <xdr:cNvPr id="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724025"/>
          <a:ext cx="1504950" cy="530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1276350</xdr:colOff>
      <xdr:row>40</xdr:row>
      <xdr:rowOff>219075</xdr:rowOff>
    </xdr:from>
    <xdr:to>
      <xdr:col>4</xdr:col>
      <xdr:colOff>1325212</xdr:colOff>
      <xdr:row>41</xdr:row>
      <xdr:rowOff>74430</xdr:rowOff>
    </xdr:to>
    <xdr:pic>
      <xdr:nvPicPr>
        <xdr:cNvPr id="7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724025"/>
          <a:ext cx="1504950" cy="530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absoluteAnchor>
    <xdr:pos x="6667500" y="9186330"/>
    <xdr:ext cx="9757833" cy="5822349"/>
    <xdr:graphicFrame macro="">
      <xdr:nvGraphicFramePr>
        <xdr:cNvPr id="14" name="1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twoCellAnchor editAs="oneCell">
    <xdr:from>
      <xdr:col>16</xdr:col>
      <xdr:colOff>381001</xdr:colOff>
      <xdr:row>40</xdr:row>
      <xdr:rowOff>176893</xdr:rowOff>
    </xdr:from>
    <xdr:to>
      <xdr:col>18</xdr:col>
      <xdr:colOff>429863</xdr:colOff>
      <xdr:row>41</xdr:row>
      <xdr:rowOff>32248</xdr:rowOff>
    </xdr:to>
    <xdr:pic>
      <xdr:nvPicPr>
        <xdr:cNvPr id="9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4894" y="6926036"/>
          <a:ext cx="1503590" cy="530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2394858</xdr:colOff>
      <xdr:row>5</xdr:row>
      <xdr:rowOff>81642</xdr:rowOff>
    </xdr:to>
    <xdr:pic>
      <xdr:nvPicPr>
        <xdr:cNvPr id="2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79964" cy="966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240847</xdr:colOff>
      <xdr:row>0</xdr:row>
      <xdr:rowOff>84364</xdr:rowOff>
    </xdr:from>
    <xdr:to>
      <xdr:col>10</xdr:col>
      <xdr:colOff>612320</xdr:colOff>
      <xdr:row>5</xdr:row>
      <xdr:rowOff>54429</xdr:rowOff>
    </xdr:to>
    <xdr:pic>
      <xdr:nvPicPr>
        <xdr:cNvPr id="3" name="Picture 102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9204" y="84364"/>
          <a:ext cx="2113188" cy="854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5442</xdr:colOff>
      <xdr:row>34</xdr:row>
      <xdr:rowOff>22412</xdr:rowOff>
    </xdr:from>
    <xdr:to>
      <xdr:col>5</xdr:col>
      <xdr:colOff>0</xdr:colOff>
      <xdr:row>54</xdr:row>
      <xdr:rowOff>133349</xdr:rowOff>
    </xdr:to>
    <xdr:graphicFrame macro="">
      <xdr:nvGraphicFramePr>
        <xdr:cNvPr id="4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84</xdr:row>
      <xdr:rowOff>119261</xdr:rowOff>
    </xdr:from>
    <xdr:to>
      <xdr:col>7</xdr:col>
      <xdr:colOff>705971</xdr:colOff>
      <xdr:row>115</xdr:row>
      <xdr:rowOff>175292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31189</xdr:colOff>
      <xdr:row>84</xdr:row>
      <xdr:rowOff>27081</xdr:rowOff>
    </xdr:from>
    <xdr:to>
      <xdr:col>23</xdr:col>
      <xdr:colOff>12140</xdr:colOff>
      <xdr:row>116</xdr:row>
      <xdr:rowOff>15875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99485</xdr:colOff>
      <xdr:row>9</xdr:row>
      <xdr:rowOff>95203</xdr:rowOff>
    </xdr:to>
    <xdr:pic>
      <xdr:nvPicPr>
        <xdr:cNvPr id="7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12" y="1714500"/>
          <a:ext cx="99485" cy="95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1075766</xdr:colOff>
      <xdr:row>9</xdr:row>
      <xdr:rowOff>125965</xdr:rowOff>
    </xdr:from>
    <xdr:to>
      <xdr:col>2</xdr:col>
      <xdr:colOff>2532531</xdr:colOff>
      <xdr:row>9</xdr:row>
      <xdr:rowOff>717176</xdr:rowOff>
    </xdr:to>
    <xdr:pic>
      <xdr:nvPicPr>
        <xdr:cNvPr id="10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295" y="1840465"/>
          <a:ext cx="1456765" cy="591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938092</xdr:colOff>
      <xdr:row>20</xdr:row>
      <xdr:rowOff>99462</xdr:rowOff>
    </xdr:from>
    <xdr:to>
      <xdr:col>6</xdr:col>
      <xdr:colOff>220596</xdr:colOff>
      <xdr:row>21</xdr:row>
      <xdr:rowOff>65909</xdr:rowOff>
    </xdr:to>
    <xdr:pic>
      <xdr:nvPicPr>
        <xdr:cNvPr id="1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628" y="3868641"/>
          <a:ext cx="1421546" cy="605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99485</xdr:colOff>
      <xdr:row>59</xdr:row>
      <xdr:rowOff>95203</xdr:rowOff>
    </xdr:to>
    <xdr:pic>
      <xdr:nvPicPr>
        <xdr:cNvPr id="1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12" y="1714500"/>
          <a:ext cx="99485" cy="95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2374848</xdr:colOff>
      <xdr:row>59</xdr:row>
      <xdr:rowOff>108356</xdr:rowOff>
    </xdr:from>
    <xdr:to>
      <xdr:col>3</xdr:col>
      <xdr:colOff>1130996</xdr:colOff>
      <xdr:row>60</xdr:row>
      <xdr:rowOff>26689</xdr:rowOff>
    </xdr:to>
    <xdr:pic>
      <xdr:nvPicPr>
        <xdr:cNvPr id="1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777" y="11347856"/>
          <a:ext cx="1450362" cy="6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108857</xdr:colOff>
      <xdr:row>80</xdr:row>
      <xdr:rowOff>99133</xdr:rowOff>
    </xdr:from>
    <xdr:to>
      <xdr:col>7</xdr:col>
      <xdr:colOff>437031</xdr:colOff>
      <xdr:row>81</xdr:row>
      <xdr:rowOff>272143</xdr:rowOff>
    </xdr:to>
    <xdr:pic>
      <xdr:nvPicPr>
        <xdr:cNvPr id="17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4857" y="15624883"/>
          <a:ext cx="1770530" cy="662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108858</xdr:colOff>
      <xdr:row>80</xdr:row>
      <xdr:rowOff>204107</xdr:rowOff>
    </xdr:from>
    <xdr:to>
      <xdr:col>22</xdr:col>
      <xdr:colOff>481856</xdr:colOff>
      <xdr:row>82</xdr:row>
      <xdr:rowOff>57607</xdr:rowOff>
    </xdr:to>
    <xdr:pic>
      <xdr:nvPicPr>
        <xdr:cNvPr id="18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15" y="15729857"/>
          <a:ext cx="1815354" cy="629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1197429</xdr:colOff>
      <xdr:row>31</xdr:row>
      <xdr:rowOff>81643</xdr:rowOff>
    </xdr:from>
    <xdr:to>
      <xdr:col>6</xdr:col>
      <xdr:colOff>479933</xdr:colOff>
      <xdr:row>32</xdr:row>
      <xdr:rowOff>61697</xdr:rowOff>
    </xdr:to>
    <xdr:pic>
      <xdr:nvPicPr>
        <xdr:cNvPr id="19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965" y="5891893"/>
          <a:ext cx="1421546" cy="605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0.01147</cdr:x>
      <cdr:y>0.92989</cdr:y>
    </cdr:from>
    <cdr:to>
      <cdr:x>0.28587</cdr:x>
      <cdr:y>0.98831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1922" y="5414134"/>
          <a:ext cx="2677542" cy="340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800" b="1"/>
            <a:t>FUENTE: SUPERTEL - SIETEL JUN 2014</a:t>
          </a:r>
        </a:p>
        <a:p xmlns:a="http://schemas.openxmlformats.org/drawingml/2006/main">
          <a:r>
            <a:rPr lang="es-EC" sz="800" b="1" baseline="0"/>
            <a:t>DATO DE MOVILES: SENATEL - DGGST JUN 2014</a:t>
          </a:r>
        </a:p>
      </cdr:txBody>
    </cdr:sp>
  </cdr:relSizeAnchor>
  <cdr:relSizeAnchor xmlns:cdr="http://schemas.openxmlformats.org/drawingml/2006/chartDrawing">
    <cdr:from>
      <cdr:x>0.02186</cdr:x>
      <cdr:y>0.9418</cdr:y>
    </cdr:from>
    <cdr:to>
      <cdr:x>0.24339</cdr:x>
      <cdr:y>0.98037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213350" y="5483516"/>
          <a:ext cx="2161653" cy="2245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C" sz="800" b="1" baseline="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361950</xdr:colOff>
      <xdr:row>3</xdr:row>
      <xdr:rowOff>123825</xdr:rowOff>
    </xdr:to>
    <xdr:pic>
      <xdr:nvPicPr>
        <xdr:cNvPr id="1451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71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342900</xdr:colOff>
      <xdr:row>0</xdr:row>
      <xdr:rowOff>57150</xdr:rowOff>
    </xdr:from>
    <xdr:to>
      <xdr:col>10</xdr:col>
      <xdr:colOff>523875</xdr:colOff>
      <xdr:row>3</xdr:row>
      <xdr:rowOff>95250</xdr:rowOff>
    </xdr:to>
    <xdr:pic>
      <xdr:nvPicPr>
        <xdr:cNvPr id="145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57150"/>
          <a:ext cx="18573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1645380</xdr:colOff>
      <xdr:row>11</xdr:row>
      <xdr:rowOff>163287</xdr:rowOff>
    </xdr:from>
    <xdr:to>
      <xdr:col>4</xdr:col>
      <xdr:colOff>1559218</xdr:colOff>
      <xdr:row>12</xdr:row>
      <xdr:rowOff>75678</xdr:rowOff>
    </xdr:to>
    <xdr:pic>
      <xdr:nvPicPr>
        <xdr:cNvPr id="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9666" y="2190751"/>
          <a:ext cx="1709981" cy="592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44</xdr:row>
      <xdr:rowOff>188612</xdr:rowOff>
    </xdr:from>
    <xdr:to>
      <xdr:col>6</xdr:col>
      <xdr:colOff>1574427</xdr:colOff>
      <xdr:row>44</xdr:row>
      <xdr:rowOff>875297</xdr:rowOff>
    </xdr:to>
    <xdr:pic>
      <xdr:nvPicPr>
        <xdr:cNvPr id="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9305398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76</xdr:row>
      <xdr:rowOff>188612</xdr:rowOff>
    </xdr:from>
    <xdr:to>
      <xdr:col>6</xdr:col>
      <xdr:colOff>1574427</xdr:colOff>
      <xdr:row>76</xdr:row>
      <xdr:rowOff>875297</xdr:rowOff>
    </xdr:to>
    <xdr:pic>
      <xdr:nvPicPr>
        <xdr:cNvPr id="7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9305398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110</xdr:row>
      <xdr:rowOff>188612</xdr:rowOff>
    </xdr:from>
    <xdr:to>
      <xdr:col>6</xdr:col>
      <xdr:colOff>1574427</xdr:colOff>
      <xdr:row>110</xdr:row>
      <xdr:rowOff>875297</xdr:rowOff>
    </xdr:to>
    <xdr:pic>
      <xdr:nvPicPr>
        <xdr:cNvPr id="8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16081755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142</xdr:row>
      <xdr:rowOff>188612</xdr:rowOff>
    </xdr:from>
    <xdr:to>
      <xdr:col>6</xdr:col>
      <xdr:colOff>1574427</xdr:colOff>
      <xdr:row>143</xdr:row>
      <xdr:rowOff>31655</xdr:rowOff>
    </xdr:to>
    <xdr:pic>
      <xdr:nvPicPr>
        <xdr:cNvPr id="9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23266326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174</xdr:row>
      <xdr:rowOff>188612</xdr:rowOff>
    </xdr:from>
    <xdr:to>
      <xdr:col>6</xdr:col>
      <xdr:colOff>1574427</xdr:colOff>
      <xdr:row>174</xdr:row>
      <xdr:rowOff>875297</xdr:rowOff>
    </xdr:to>
    <xdr:pic>
      <xdr:nvPicPr>
        <xdr:cNvPr id="10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30069898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206</xdr:row>
      <xdr:rowOff>188612</xdr:rowOff>
    </xdr:from>
    <xdr:to>
      <xdr:col>6</xdr:col>
      <xdr:colOff>1574427</xdr:colOff>
      <xdr:row>207</xdr:row>
      <xdr:rowOff>58868</xdr:rowOff>
    </xdr:to>
    <xdr:pic>
      <xdr:nvPicPr>
        <xdr:cNvPr id="11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36737398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239</xdr:row>
      <xdr:rowOff>188612</xdr:rowOff>
    </xdr:from>
    <xdr:to>
      <xdr:col>6</xdr:col>
      <xdr:colOff>1574427</xdr:colOff>
      <xdr:row>240</xdr:row>
      <xdr:rowOff>99690</xdr:rowOff>
    </xdr:to>
    <xdr:pic>
      <xdr:nvPicPr>
        <xdr:cNvPr id="1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43445719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272</xdr:row>
      <xdr:rowOff>188612</xdr:rowOff>
    </xdr:from>
    <xdr:to>
      <xdr:col>6</xdr:col>
      <xdr:colOff>1574427</xdr:colOff>
      <xdr:row>273</xdr:row>
      <xdr:rowOff>58869</xdr:rowOff>
    </xdr:to>
    <xdr:pic>
      <xdr:nvPicPr>
        <xdr:cNvPr id="1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50262898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305</xdr:row>
      <xdr:rowOff>188612</xdr:rowOff>
    </xdr:from>
    <xdr:to>
      <xdr:col>6</xdr:col>
      <xdr:colOff>1574427</xdr:colOff>
      <xdr:row>305</xdr:row>
      <xdr:rowOff>875297</xdr:rowOff>
    </xdr:to>
    <xdr:pic>
      <xdr:nvPicPr>
        <xdr:cNvPr id="1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57039255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338</xdr:row>
      <xdr:rowOff>188612</xdr:rowOff>
    </xdr:from>
    <xdr:to>
      <xdr:col>6</xdr:col>
      <xdr:colOff>1574427</xdr:colOff>
      <xdr:row>339</xdr:row>
      <xdr:rowOff>58869</xdr:rowOff>
    </xdr:to>
    <xdr:pic>
      <xdr:nvPicPr>
        <xdr:cNvPr id="1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63856433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absoluteAnchor>
    <xdr:pos x="12600214" y="71614393"/>
    <xdr:ext cx="8673353" cy="6297706"/>
    <xdr:graphicFrame macro="">
      <xdr:nvGraphicFramePr>
        <xdr:cNvPr id="19" name="18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twoCellAnchor>
    <xdr:from>
      <xdr:col>7</xdr:col>
      <xdr:colOff>1052851</xdr:colOff>
      <xdr:row>512</xdr:row>
      <xdr:rowOff>47625</xdr:rowOff>
    </xdr:from>
    <xdr:to>
      <xdr:col>25</xdr:col>
      <xdr:colOff>715508</xdr:colOff>
      <xdr:row>539</xdr:row>
      <xdr:rowOff>46604</xdr:rowOff>
    </xdr:to>
    <xdr:graphicFrame macro="">
      <xdr:nvGraphicFramePr>
        <xdr:cNvPr id="23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250371</xdr:colOff>
      <xdr:row>509</xdr:row>
      <xdr:rowOff>40822</xdr:rowOff>
    </xdr:from>
    <xdr:to>
      <xdr:col>25</xdr:col>
      <xdr:colOff>480218</xdr:colOff>
      <xdr:row>510</xdr:row>
      <xdr:rowOff>95250</xdr:rowOff>
    </xdr:to>
    <xdr:pic>
      <xdr:nvPicPr>
        <xdr:cNvPr id="2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78407" y="77043643"/>
          <a:ext cx="2393382" cy="816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372</xdr:row>
      <xdr:rowOff>188612</xdr:rowOff>
    </xdr:from>
    <xdr:to>
      <xdr:col>6</xdr:col>
      <xdr:colOff>1574427</xdr:colOff>
      <xdr:row>372</xdr:row>
      <xdr:rowOff>875297</xdr:rowOff>
    </xdr:to>
    <xdr:pic>
      <xdr:nvPicPr>
        <xdr:cNvPr id="18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70632791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406</xdr:row>
      <xdr:rowOff>188612</xdr:rowOff>
    </xdr:from>
    <xdr:to>
      <xdr:col>6</xdr:col>
      <xdr:colOff>1574427</xdr:colOff>
      <xdr:row>407</xdr:row>
      <xdr:rowOff>18047</xdr:rowOff>
    </xdr:to>
    <xdr:pic>
      <xdr:nvPicPr>
        <xdr:cNvPr id="20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77803755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440</xdr:row>
      <xdr:rowOff>188612</xdr:rowOff>
    </xdr:from>
    <xdr:to>
      <xdr:col>6</xdr:col>
      <xdr:colOff>1574427</xdr:colOff>
      <xdr:row>441</xdr:row>
      <xdr:rowOff>194940</xdr:rowOff>
    </xdr:to>
    <xdr:pic>
      <xdr:nvPicPr>
        <xdr:cNvPr id="21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85069969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474</xdr:row>
      <xdr:rowOff>188612</xdr:rowOff>
    </xdr:from>
    <xdr:to>
      <xdr:col>6</xdr:col>
      <xdr:colOff>1574427</xdr:colOff>
      <xdr:row>475</xdr:row>
      <xdr:rowOff>147315</xdr:rowOff>
    </xdr:to>
    <xdr:pic>
      <xdr:nvPicPr>
        <xdr:cNvPr id="2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8215" y="91660362"/>
          <a:ext cx="2007587" cy="68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509</xdr:row>
      <xdr:rowOff>188612</xdr:rowOff>
    </xdr:from>
    <xdr:to>
      <xdr:col>6</xdr:col>
      <xdr:colOff>1574427</xdr:colOff>
      <xdr:row>510</xdr:row>
      <xdr:rowOff>131440</xdr:rowOff>
    </xdr:to>
    <xdr:pic>
      <xdr:nvPicPr>
        <xdr:cNvPr id="2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8215" y="98677112"/>
          <a:ext cx="2007587" cy="68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0.87603</cdr:x>
      <cdr:y>0.9573</cdr:y>
    </cdr:from>
    <cdr:to>
      <cdr:x>0.98708</cdr:x>
      <cdr:y>0.99822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7598133" y="6028765"/>
          <a:ext cx="963160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C" sz="1000" b="1"/>
            <a:t>MARZO 2013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0.87042</cdr:x>
      <cdr:y>0.90402</cdr:y>
    </cdr:from>
    <cdr:to>
      <cdr:x>0.99635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631274" y="4993363"/>
          <a:ext cx="1682750" cy="530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C" sz="1200" b="1"/>
            <a:t>FUENTE: SUPERTEL  - SIETEL JUN 2014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1619250</xdr:colOff>
      <xdr:row>3</xdr:row>
      <xdr:rowOff>21641</xdr:rowOff>
    </xdr:to>
    <xdr:pic>
      <xdr:nvPicPr>
        <xdr:cNvPr id="1270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021417" cy="497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342900</xdr:colOff>
      <xdr:row>0</xdr:row>
      <xdr:rowOff>57150</xdr:rowOff>
    </xdr:from>
    <xdr:to>
      <xdr:col>7</xdr:col>
      <xdr:colOff>459580</xdr:colOff>
      <xdr:row>3</xdr:row>
      <xdr:rowOff>152400</xdr:rowOff>
    </xdr:to>
    <xdr:pic>
      <xdr:nvPicPr>
        <xdr:cNvPr id="12705" name="Picture 102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57150"/>
          <a:ext cx="18478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1671838</xdr:colOff>
      <xdr:row>10</xdr:row>
      <xdr:rowOff>142120</xdr:rowOff>
    </xdr:from>
    <xdr:to>
      <xdr:col>4</xdr:col>
      <xdr:colOff>1441500</xdr:colOff>
      <xdr:row>11</xdr:row>
      <xdr:rowOff>0</xdr:rowOff>
    </xdr:to>
    <xdr:pic>
      <xdr:nvPicPr>
        <xdr:cNvPr id="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8338" y="1761370"/>
          <a:ext cx="1503741" cy="52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46</xdr:row>
      <xdr:rowOff>188612</xdr:rowOff>
    </xdr:from>
    <xdr:to>
      <xdr:col>6</xdr:col>
      <xdr:colOff>650502</xdr:colOff>
      <xdr:row>46</xdr:row>
      <xdr:rowOff>189497</xdr:rowOff>
    </xdr:to>
    <xdr:pic>
      <xdr:nvPicPr>
        <xdr:cNvPr id="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3615" y="9380237"/>
          <a:ext cx="2013937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1476376</xdr:colOff>
      <xdr:row>46</xdr:row>
      <xdr:rowOff>160776</xdr:rowOff>
    </xdr:from>
    <xdr:to>
      <xdr:col>6</xdr:col>
      <xdr:colOff>1451585</xdr:colOff>
      <xdr:row>46</xdr:row>
      <xdr:rowOff>746216</xdr:rowOff>
    </xdr:to>
    <xdr:pic>
      <xdr:nvPicPr>
        <xdr:cNvPr id="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4439" y="8852339"/>
          <a:ext cx="1713521" cy="58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78</xdr:row>
      <xdr:rowOff>188612</xdr:rowOff>
    </xdr:from>
    <xdr:to>
      <xdr:col>6</xdr:col>
      <xdr:colOff>650502</xdr:colOff>
      <xdr:row>78</xdr:row>
      <xdr:rowOff>189497</xdr:rowOff>
    </xdr:to>
    <xdr:pic>
      <xdr:nvPicPr>
        <xdr:cNvPr id="7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778" y="8880175"/>
          <a:ext cx="1028099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1464469</xdr:colOff>
      <xdr:row>78</xdr:row>
      <xdr:rowOff>256027</xdr:rowOff>
    </xdr:from>
    <xdr:to>
      <xdr:col>6</xdr:col>
      <xdr:colOff>1439678</xdr:colOff>
      <xdr:row>79</xdr:row>
      <xdr:rowOff>150904</xdr:rowOff>
    </xdr:to>
    <xdr:pic>
      <xdr:nvPicPr>
        <xdr:cNvPr id="8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2532" y="15305527"/>
          <a:ext cx="1713521" cy="58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110</xdr:row>
      <xdr:rowOff>188612</xdr:rowOff>
    </xdr:from>
    <xdr:to>
      <xdr:col>6</xdr:col>
      <xdr:colOff>650502</xdr:colOff>
      <xdr:row>110</xdr:row>
      <xdr:rowOff>189497</xdr:rowOff>
    </xdr:to>
    <xdr:pic>
      <xdr:nvPicPr>
        <xdr:cNvPr id="9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778" y="15238112"/>
          <a:ext cx="1028099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1488282</xdr:colOff>
      <xdr:row>110</xdr:row>
      <xdr:rowOff>160777</xdr:rowOff>
    </xdr:from>
    <xdr:to>
      <xdr:col>6</xdr:col>
      <xdr:colOff>1463491</xdr:colOff>
      <xdr:row>111</xdr:row>
      <xdr:rowOff>79467</xdr:rowOff>
    </xdr:to>
    <xdr:pic>
      <xdr:nvPicPr>
        <xdr:cNvPr id="10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6345" y="21687277"/>
          <a:ext cx="1713521" cy="58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142</xdr:row>
      <xdr:rowOff>188612</xdr:rowOff>
    </xdr:from>
    <xdr:to>
      <xdr:col>6</xdr:col>
      <xdr:colOff>650502</xdr:colOff>
      <xdr:row>142</xdr:row>
      <xdr:rowOff>189497</xdr:rowOff>
    </xdr:to>
    <xdr:pic>
      <xdr:nvPicPr>
        <xdr:cNvPr id="11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778" y="21715112"/>
          <a:ext cx="1028099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1571625</xdr:colOff>
      <xdr:row>142</xdr:row>
      <xdr:rowOff>101245</xdr:rowOff>
    </xdr:from>
    <xdr:to>
      <xdr:col>6</xdr:col>
      <xdr:colOff>1546834</xdr:colOff>
      <xdr:row>142</xdr:row>
      <xdr:rowOff>686685</xdr:rowOff>
    </xdr:to>
    <xdr:pic>
      <xdr:nvPicPr>
        <xdr:cNvPr id="1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9688" y="27949964"/>
          <a:ext cx="1713521" cy="58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174</xdr:row>
      <xdr:rowOff>188612</xdr:rowOff>
    </xdr:from>
    <xdr:to>
      <xdr:col>6</xdr:col>
      <xdr:colOff>650502</xdr:colOff>
      <xdr:row>174</xdr:row>
      <xdr:rowOff>189497</xdr:rowOff>
    </xdr:to>
    <xdr:pic>
      <xdr:nvPicPr>
        <xdr:cNvPr id="1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778" y="28037331"/>
          <a:ext cx="1028099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1547813</xdr:colOff>
      <xdr:row>174</xdr:row>
      <xdr:rowOff>125057</xdr:rowOff>
    </xdr:from>
    <xdr:to>
      <xdr:col>6</xdr:col>
      <xdr:colOff>1523022</xdr:colOff>
      <xdr:row>175</xdr:row>
      <xdr:rowOff>38455</xdr:rowOff>
    </xdr:to>
    <xdr:pic>
      <xdr:nvPicPr>
        <xdr:cNvPr id="1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6" y="34176932"/>
          <a:ext cx="1713521" cy="58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206</xdr:row>
      <xdr:rowOff>188612</xdr:rowOff>
    </xdr:from>
    <xdr:to>
      <xdr:col>6</xdr:col>
      <xdr:colOff>650502</xdr:colOff>
      <xdr:row>206</xdr:row>
      <xdr:rowOff>189497</xdr:rowOff>
    </xdr:to>
    <xdr:pic>
      <xdr:nvPicPr>
        <xdr:cNvPr id="1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778" y="34240487"/>
          <a:ext cx="1028099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1488282</xdr:colOff>
      <xdr:row>206</xdr:row>
      <xdr:rowOff>160776</xdr:rowOff>
    </xdr:from>
    <xdr:to>
      <xdr:col>6</xdr:col>
      <xdr:colOff>1463491</xdr:colOff>
      <xdr:row>207</xdr:row>
      <xdr:rowOff>8028</xdr:rowOff>
    </xdr:to>
    <xdr:pic>
      <xdr:nvPicPr>
        <xdr:cNvPr id="1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6345" y="40784901"/>
          <a:ext cx="1713521" cy="58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239</xdr:row>
      <xdr:rowOff>188612</xdr:rowOff>
    </xdr:from>
    <xdr:to>
      <xdr:col>6</xdr:col>
      <xdr:colOff>650502</xdr:colOff>
      <xdr:row>239</xdr:row>
      <xdr:rowOff>189497</xdr:rowOff>
    </xdr:to>
    <xdr:pic>
      <xdr:nvPicPr>
        <xdr:cNvPr id="17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778" y="40812737"/>
          <a:ext cx="1028099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1607344</xdr:colOff>
      <xdr:row>239</xdr:row>
      <xdr:rowOff>77432</xdr:rowOff>
    </xdr:from>
    <xdr:to>
      <xdr:col>6</xdr:col>
      <xdr:colOff>1582553</xdr:colOff>
      <xdr:row>240</xdr:row>
      <xdr:rowOff>19934</xdr:rowOff>
    </xdr:to>
    <xdr:pic>
      <xdr:nvPicPr>
        <xdr:cNvPr id="18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5407" y="47547651"/>
          <a:ext cx="1713521" cy="58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272</xdr:row>
      <xdr:rowOff>188612</xdr:rowOff>
    </xdr:from>
    <xdr:to>
      <xdr:col>6</xdr:col>
      <xdr:colOff>650502</xdr:colOff>
      <xdr:row>272</xdr:row>
      <xdr:rowOff>189497</xdr:rowOff>
    </xdr:to>
    <xdr:pic>
      <xdr:nvPicPr>
        <xdr:cNvPr id="19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778" y="47658831"/>
          <a:ext cx="1028099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1607344</xdr:colOff>
      <xdr:row>272</xdr:row>
      <xdr:rowOff>77432</xdr:rowOff>
    </xdr:from>
    <xdr:to>
      <xdr:col>6</xdr:col>
      <xdr:colOff>1582553</xdr:colOff>
      <xdr:row>272</xdr:row>
      <xdr:rowOff>662872</xdr:rowOff>
    </xdr:to>
    <xdr:pic>
      <xdr:nvPicPr>
        <xdr:cNvPr id="20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5407" y="47547651"/>
          <a:ext cx="1713521" cy="58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305</xdr:row>
      <xdr:rowOff>188612</xdr:rowOff>
    </xdr:from>
    <xdr:to>
      <xdr:col>6</xdr:col>
      <xdr:colOff>650502</xdr:colOff>
      <xdr:row>305</xdr:row>
      <xdr:rowOff>189497</xdr:rowOff>
    </xdr:to>
    <xdr:pic>
      <xdr:nvPicPr>
        <xdr:cNvPr id="21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778" y="53135706"/>
          <a:ext cx="1028099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1607344</xdr:colOff>
      <xdr:row>305</xdr:row>
      <xdr:rowOff>77432</xdr:rowOff>
    </xdr:from>
    <xdr:to>
      <xdr:col>6</xdr:col>
      <xdr:colOff>1582553</xdr:colOff>
      <xdr:row>305</xdr:row>
      <xdr:rowOff>662872</xdr:rowOff>
    </xdr:to>
    <xdr:pic>
      <xdr:nvPicPr>
        <xdr:cNvPr id="2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5407" y="53024526"/>
          <a:ext cx="1713521" cy="58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absoluteAnchor>
    <xdr:pos x="11556999" y="92345932"/>
    <xdr:ext cx="13631335" cy="5439834"/>
    <xdr:graphicFrame macro="">
      <xdr:nvGraphicFramePr>
        <xdr:cNvPr id="23" name="2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twoCellAnchor editAs="oneCell">
    <xdr:from>
      <xdr:col>23</xdr:col>
      <xdr:colOff>84666</xdr:colOff>
      <xdr:row>474</xdr:row>
      <xdr:rowOff>149491</xdr:rowOff>
    </xdr:from>
    <xdr:to>
      <xdr:col>25</xdr:col>
      <xdr:colOff>387614</xdr:colOff>
      <xdr:row>475</xdr:row>
      <xdr:rowOff>73290</xdr:rowOff>
    </xdr:to>
    <xdr:pic>
      <xdr:nvPicPr>
        <xdr:cNvPr id="2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03416" y="57712241"/>
          <a:ext cx="1742281" cy="579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338</xdr:row>
      <xdr:rowOff>188612</xdr:rowOff>
    </xdr:from>
    <xdr:to>
      <xdr:col>6</xdr:col>
      <xdr:colOff>650502</xdr:colOff>
      <xdr:row>338</xdr:row>
      <xdr:rowOff>189497</xdr:rowOff>
    </xdr:to>
    <xdr:pic>
      <xdr:nvPicPr>
        <xdr:cNvPr id="2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778" y="59707956"/>
          <a:ext cx="1028099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1607344</xdr:colOff>
      <xdr:row>338</xdr:row>
      <xdr:rowOff>77432</xdr:rowOff>
    </xdr:from>
    <xdr:to>
      <xdr:col>6</xdr:col>
      <xdr:colOff>1582553</xdr:colOff>
      <xdr:row>338</xdr:row>
      <xdr:rowOff>662872</xdr:rowOff>
    </xdr:to>
    <xdr:pic>
      <xdr:nvPicPr>
        <xdr:cNvPr id="2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5407" y="59596776"/>
          <a:ext cx="1713521" cy="58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372</xdr:row>
      <xdr:rowOff>188612</xdr:rowOff>
    </xdr:from>
    <xdr:to>
      <xdr:col>6</xdr:col>
      <xdr:colOff>650502</xdr:colOff>
      <xdr:row>372</xdr:row>
      <xdr:rowOff>189497</xdr:rowOff>
    </xdr:to>
    <xdr:pic>
      <xdr:nvPicPr>
        <xdr:cNvPr id="27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778" y="66101612"/>
          <a:ext cx="1028099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1607344</xdr:colOff>
      <xdr:row>372</xdr:row>
      <xdr:rowOff>77432</xdr:rowOff>
    </xdr:from>
    <xdr:to>
      <xdr:col>6</xdr:col>
      <xdr:colOff>1582553</xdr:colOff>
      <xdr:row>372</xdr:row>
      <xdr:rowOff>672133</xdr:rowOff>
    </xdr:to>
    <xdr:pic>
      <xdr:nvPicPr>
        <xdr:cNvPr id="28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5407" y="65990432"/>
          <a:ext cx="1713521" cy="58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406</xdr:row>
      <xdr:rowOff>188612</xdr:rowOff>
    </xdr:from>
    <xdr:to>
      <xdr:col>6</xdr:col>
      <xdr:colOff>650502</xdr:colOff>
      <xdr:row>406</xdr:row>
      <xdr:rowOff>189497</xdr:rowOff>
    </xdr:to>
    <xdr:pic>
      <xdr:nvPicPr>
        <xdr:cNvPr id="29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1" y="71639719"/>
          <a:ext cx="1017894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1607344</xdr:colOff>
      <xdr:row>406</xdr:row>
      <xdr:rowOff>77432</xdr:rowOff>
    </xdr:from>
    <xdr:to>
      <xdr:col>6</xdr:col>
      <xdr:colOff>1582553</xdr:colOff>
      <xdr:row>407</xdr:row>
      <xdr:rowOff>18990</xdr:rowOff>
    </xdr:to>
    <xdr:pic>
      <xdr:nvPicPr>
        <xdr:cNvPr id="30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4380" y="71528539"/>
          <a:ext cx="1703316" cy="594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440</xdr:row>
      <xdr:rowOff>188612</xdr:rowOff>
    </xdr:from>
    <xdr:to>
      <xdr:col>6</xdr:col>
      <xdr:colOff>650502</xdr:colOff>
      <xdr:row>440</xdr:row>
      <xdr:rowOff>189497</xdr:rowOff>
    </xdr:to>
    <xdr:pic>
      <xdr:nvPicPr>
        <xdr:cNvPr id="31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548" y="76769612"/>
          <a:ext cx="1025454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1607344</xdr:colOff>
      <xdr:row>440</xdr:row>
      <xdr:rowOff>77432</xdr:rowOff>
    </xdr:from>
    <xdr:to>
      <xdr:col>6</xdr:col>
      <xdr:colOff>1582553</xdr:colOff>
      <xdr:row>441</xdr:row>
      <xdr:rowOff>93073</xdr:rowOff>
    </xdr:to>
    <xdr:pic>
      <xdr:nvPicPr>
        <xdr:cNvPr id="3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2177" y="76658432"/>
          <a:ext cx="1710876" cy="587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474</xdr:row>
      <xdr:rowOff>188612</xdr:rowOff>
    </xdr:from>
    <xdr:to>
      <xdr:col>6</xdr:col>
      <xdr:colOff>650502</xdr:colOff>
      <xdr:row>474</xdr:row>
      <xdr:rowOff>189497</xdr:rowOff>
    </xdr:to>
    <xdr:pic>
      <xdr:nvPicPr>
        <xdr:cNvPr id="3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778" y="86056487"/>
          <a:ext cx="1028099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1607344</xdr:colOff>
      <xdr:row>474</xdr:row>
      <xdr:rowOff>77432</xdr:rowOff>
    </xdr:from>
    <xdr:to>
      <xdr:col>6</xdr:col>
      <xdr:colOff>1582553</xdr:colOff>
      <xdr:row>475</xdr:row>
      <xdr:rowOff>16873</xdr:rowOff>
    </xdr:to>
    <xdr:pic>
      <xdr:nvPicPr>
        <xdr:cNvPr id="3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5407" y="85945307"/>
          <a:ext cx="1713521" cy="587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0.88579</cdr:x>
      <cdr:y>0.92432</cdr:y>
    </cdr:from>
    <cdr:to>
      <cdr:x>0.99395</cdr:x>
      <cdr:y>0.98863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12074526" y="5028143"/>
          <a:ext cx="1474339" cy="349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C" sz="900" b="1" baseline="0"/>
            <a:t>FUENTE: SUPERTEL - SIETEL JUNIO 2014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74544</xdr:rowOff>
    </xdr:from>
    <xdr:to>
      <xdr:col>1</xdr:col>
      <xdr:colOff>1184412</xdr:colOff>
      <xdr:row>4</xdr:row>
      <xdr:rowOff>49695</xdr:rowOff>
    </xdr:to>
    <xdr:pic>
      <xdr:nvPicPr>
        <xdr:cNvPr id="15860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4"/>
          <a:ext cx="1946412" cy="704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342900</xdr:colOff>
      <xdr:row>0</xdr:row>
      <xdr:rowOff>57150</xdr:rowOff>
    </xdr:from>
    <xdr:to>
      <xdr:col>10</xdr:col>
      <xdr:colOff>19049</xdr:colOff>
      <xdr:row>3</xdr:row>
      <xdr:rowOff>95250</xdr:rowOff>
    </xdr:to>
    <xdr:pic>
      <xdr:nvPicPr>
        <xdr:cNvPr id="15861" name="Picture 102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57150"/>
          <a:ext cx="18478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1078810</xdr:colOff>
      <xdr:row>10</xdr:row>
      <xdr:rowOff>123824</xdr:rowOff>
    </xdr:from>
    <xdr:to>
      <xdr:col>11</xdr:col>
      <xdr:colOff>714375</xdr:colOff>
      <xdr:row>37</xdr:row>
      <xdr:rowOff>135833</xdr:rowOff>
    </xdr:to>
    <xdr:graphicFrame macro="">
      <xdr:nvGraphicFramePr>
        <xdr:cNvPr id="1586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1816100</xdr:colOff>
      <xdr:row>8</xdr:row>
      <xdr:rowOff>347133</xdr:rowOff>
    </xdr:from>
    <xdr:to>
      <xdr:col>2</xdr:col>
      <xdr:colOff>3347024</xdr:colOff>
      <xdr:row>9</xdr:row>
      <xdr:rowOff>49564</xdr:rowOff>
    </xdr:to>
    <xdr:pic>
      <xdr:nvPicPr>
        <xdr:cNvPr id="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7017" y="1976966"/>
          <a:ext cx="1530924" cy="570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489857</xdr:colOff>
      <xdr:row>8</xdr:row>
      <xdr:rowOff>258536</xdr:rowOff>
    </xdr:from>
    <xdr:to>
      <xdr:col>11</xdr:col>
      <xdr:colOff>578424</xdr:colOff>
      <xdr:row>8</xdr:row>
      <xdr:rowOff>831824</xdr:rowOff>
    </xdr:to>
    <xdr:pic>
      <xdr:nvPicPr>
        <xdr:cNvPr id="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3393" y="1877786"/>
          <a:ext cx="1530924" cy="573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3</xdr:row>
      <xdr:rowOff>123825</xdr:rowOff>
    </xdr:to>
    <xdr:pic>
      <xdr:nvPicPr>
        <xdr:cNvPr id="5966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342900</xdr:colOff>
      <xdr:row>0</xdr:row>
      <xdr:rowOff>57150</xdr:rowOff>
    </xdr:from>
    <xdr:to>
      <xdr:col>9</xdr:col>
      <xdr:colOff>19050</xdr:colOff>
      <xdr:row>3</xdr:row>
      <xdr:rowOff>38100</xdr:rowOff>
    </xdr:to>
    <xdr:pic>
      <xdr:nvPicPr>
        <xdr:cNvPr id="59664" name="Picture 102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7150"/>
          <a:ext cx="1847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154517</xdr:colOff>
      <xdr:row>9</xdr:row>
      <xdr:rowOff>180726</xdr:rowOff>
    </xdr:from>
    <xdr:to>
      <xdr:col>3</xdr:col>
      <xdr:colOff>1514139</xdr:colOff>
      <xdr:row>9</xdr:row>
      <xdr:rowOff>622299</xdr:rowOff>
    </xdr:to>
    <xdr:pic>
      <xdr:nvPicPr>
        <xdr:cNvPr id="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9684" y="2159809"/>
          <a:ext cx="1359622" cy="44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154517</xdr:colOff>
      <xdr:row>33</xdr:row>
      <xdr:rowOff>244226</xdr:rowOff>
    </xdr:from>
    <xdr:to>
      <xdr:col>3</xdr:col>
      <xdr:colOff>1514139</xdr:colOff>
      <xdr:row>33</xdr:row>
      <xdr:rowOff>685799</xdr:rowOff>
    </xdr:to>
    <xdr:pic>
      <xdr:nvPicPr>
        <xdr:cNvPr id="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9684" y="7208059"/>
          <a:ext cx="1359622" cy="44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absoluteAnchor>
    <xdr:pos x="10016369" y="3194654"/>
    <xdr:ext cx="8657167" cy="6180667"/>
    <xdr:graphicFrame macro="">
      <xdr:nvGraphicFramePr>
        <xdr:cNvPr id="6" name="5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twoCellAnchor editAs="oneCell">
    <xdr:from>
      <xdr:col>6</xdr:col>
      <xdr:colOff>340885</xdr:colOff>
      <xdr:row>51</xdr:row>
      <xdr:rowOff>169335</xdr:rowOff>
    </xdr:from>
    <xdr:to>
      <xdr:col>8</xdr:col>
      <xdr:colOff>587038</xdr:colOff>
      <xdr:row>53</xdr:row>
      <xdr:rowOff>7658</xdr:rowOff>
    </xdr:to>
    <xdr:pic>
      <xdr:nvPicPr>
        <xdr:cNvPr id="8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4052" y="10657418"/>
          <a:ext cx="1685486" cy="547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277146</xdr:colOff>
      <xdr:row>9</xdr:row>
      <xdr:rowOff>217715</xdr:rowOff>
    </xdr:from>
    <xdr:to>
      <xdr:col>21</xdr:col>
      <xdr:colOff>529586</xdr:colOff>
      <xdr:row>10</xdr:row>
      <xdr:rowOff>6145</xdr:rowOff>
    </xdr:to>
    <xdr:pic>
      <xdr:nvPicPr>
        <xdr:cNvPr id="9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82610" y="2177144"/>
          <a:ext cx="1694797" cy="550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-1</xdr:colOff>
      <xdr:row>55</xdr:row>
      <xdr:rowOff>63101</xdr:rowOff>
    </xdr:from>
    <xdr:to>
      <xdr:col>9</xdr:col>
      <xdr:colOff>0</xdr:colOff>
      <xdr:row>81</xdr:row>
      <xdr:rowOff>178593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71"/>
  <sheetViews>
    <sheetView topLeftCell="A4" zoomScale="70" zoomScaleNormal="70" workbookViewId="0">
      <selection activeCell="B10" sqref="B10:C10"/>
    </sheetView>
  </sheetViews>
  <sheetFormatPr baseColWidth="10" defaultColWidth="10.85546875" defaultRowHeight="14.25"/>
  <cols>
    <col min="1" max="1" width="6.7109375" style="3" customWidth="1"/>
    <col min="2" max="5" width="21.85546875" style="3" customWidth="1"/>
    <col min="6" max="6" width="5.85546875" style="3" customWidth="1"/>
    <col min="7" max="7" width="14.140625" style="3" customWidth="1"/>
    <col min="8" max="9" width="10.85546875" style="3"/>
    <col min="10" max="10" width="13.42578125" style="3" customWidth="1"/>
    <col min="11" max="16384" width="10.85546875" style="3"/>
  </cols>
  <sheetData>
    <row r="7" spans="1:9" ht="18.75" customHeight="1">
      <c r="A7" s="298" t="s">
        <v>7</v>
      </c>
      <c r="B7" s="298"/>
      <c r="C7" s="298"/>
      <c r="D7" s="298"/>
      <c r="E7" s="298"/>
      <c r="F7" s="298"/>
      <c r="G7" s="298"/>
      <c r="H7" s="298"/>
      <c r="I7" s="299"/>
    </row>
    <row r="9" spans="1:9" ht="69" customHeight="1">
      <c r="B9" s="300" t="s">
        <v>123</v>
      </c>
      <c r="C9" s="301"/>
      <c r="D9" s="301"/>
      <c r="E9" s="80"/>
    </row>
    <row r="10" spans="1:9" ht="19.5" customHeight="1">
      <c r="B10" s="302" t="s">
        <v>193</v>
      </c>
      <c r="C10" s="303"/>
      <c r="D10" s="80"/>
      <c r="E10" s="80"/>
    </row>
    <row r="11" spans="1:9" ht="9" customHeight="1">
      <c r="B11" s="83"/>
      <c r="C11" s="87"/>
      <c r="D11" s="88"/>
      <c r="E11" s="89"/>
    </row>
    <row r="12" spans="1:9" ht="25.5">
      <c r="B12" s="97" t="s">
        <v>1</v>
      </c>
      <c r="C12" s="97" t="s">
        <v>12</v>
      </c>
      <c r="D12" s="97" t="s">
        <v>9</v>
      </c>
      <c r="E12" s="97" t="s">
        <v>10</v>
      </c>
    </row>
    <row r="13" spans="1:9" ht="15" customHeight="1">
      <c r="B13" s="203">
        <v>2001</v>
      </c>
      <c r="C13" s="70">
        <v>85630</v>
      </c>
      <c r="D13" s="71">
        <v>12479924</v>
      </c>
      <c r="E13" s="72">
        <f t="shared" ref="E13:E21" si="0">+C13/D13</f>
        <v>6.8614199894166021E-3</v>
      </c>
    </row>
    <row r="14" spans="1:9" ht="15" customHeight="1">
      <c r="B14" s="203">
        <v>2002</v>
      </c>
      <c r="C14" s="70">
        <v>100663</v>
      </c>
      <c r="D14" s="71">
        <v>12660728</v>
      </c>
      <c r="E14" s="72">
        <f t="shared" si="0"/>
        <v>7.9508066202828142E-3</v>
      </c>
    </row>
    <row r="15" spans="1:9" ht="15" customHeight="1">
      <c r="B15" s="203">
        <v>2003</v>
      </c>
      <c r="C15" s="70">
        <v>107350</v>
      </c>
      <c r="D15" s="71">
        <v>12842578</v>
      </c>
      <c r="E15" s="72">
        <f t="shared" si="0"/>
        <v>8.3589136075326934E-3</v>
      </c>
    </row>
    <row r="16" spans="1:9" ht="15" customHeight="1">
      <c r="B16" s="203">
        <v>2004</v>
      </c>
      <c r="C16" s="70">
        <v>119768</v>
      </c>
      <c r="D16" s="71">
        <v>13026891</v>
      </c>
      <c r="E16" s="72">
        <f t="shared" si="0"/>
        <v>9.1939051305488014E-3</v>
      </c>
    </row>
    <row r="17" spans="2:5" ht="15" customHeight="1">
      <c r="B17" s="203">
        <v>2005</v>
      </c>
      <c r="C17" s="70">
        <v>137326</v>
      </c>
      <c r="D17" s="71">
        <v>13215089</v>
      </c>
      <c r="E17" s="72">
        <f t="shared" si="0"/>
        <v>1.0391606140526182E-2</v>
      </c>
    </row>
    <row r="18" spans="2:5" ht="15" customHeight="1">
      <c r="B18" s="203">
        <v>2006</v>
      </c>
      <c r="C18" s="70">
        <v>207277</v>
      </c>
      <c r="D18" s="71">
        <v>13408270</v>
      </c>
      <c r="E18" s="72">
        <f t="shared" si="0"/>
        <v>1.5458892161330284E-2</v>
      </c>
    </row>
    <row r="19" spans="2:5" ht="15" customHeight="1">
      <c r="B19" s="203">
        <v>2007</v>
      </c>
      <c r="C19" s="70">
        <v>276714</v>
      </c>
      <c r="D19" s="71">
        <v>13605485</v>
      </c>
      <c r="E19" s="72">
        <f t="shared" si="0"/>
        <v>2.0338414984838835E-2</v>
      </c>
    </row>
    <row r="20" spans="2:5" ht="15" customHeight="1">
      <c r="B20" s="203">
        <v>2008</v>
      </c>
      <c r="C20" s="70">
        <v>328571</v>
      </c>
      <c r="D20" s="71">
        <v>13805095</v>
      </c>
      <c r="E20" s="72">
        <f t="shared" si="0"/>
        <v>2.380070546417826E-2</v>
      </c>
    </row>
    <row r="21" spans="2:5" ht="15" customHeight="1">
      <c r="B21" s="203">
        <v>2009</v>
      </c>
      <c r="C21" s="26">
        <v>471640</v>
      </c>
      <c r="D21" s="19">
        <v>14005449</v>
      </c>
      <c r="E21" s="39">
        <f t="shared" si="0"/>
        <v>3.3675464456726804E-2</v>
      </c>
    </row>
    <row r="22" spans="2:5" ht="15" customHeight="1">
      <c r="B22" s="203">
        <v>2010</v>
      </c>
      <c r="C22" s="219">
        <v>1807962</v>
      </c>
      <c r="D22" s="60">
        <v>14483499</v>
      </c>
      <c r="E22" s="73">
        <f t="shared" ref="E22:E23" si="1">+C22/D22</f>
        <v>0.12482908998716401</v>
      </c>
    </row>
    <row r="23" spans="2:5" s="22" customFormat="1" ht="15" customHeight="1">
      <c r="B23" s="203">
        <v>2011</v>
      </c>
      <c r="C23" s="220">
        <v>2152200</v>
      </c>
      <c r="D23" s="60">
        <v>14765927</v>
      </c>
      <c r="E23" s="73">
        <f t="shared" si="1"/>
        <v>0.14575447921420714</v>
      </c>
    </row>
    <row r="24" spans="2:5" s="22" customFormat="1" ht="15" customHeight="1">
      <c r="B24" s="203">
        <v>2012</v>
      </c>
      <c r="C24" s="220">
        <v>4169516</v>
      </c>
      <c r="D24" s="60">
        <v>15520973</v>
      </c>
      <c r="E24" s="73">
        <f t="shared" ref="E24:E25" si="2">+C24/D24</f>
        <v>0.26863753966971016</v>
      </c>
    </row>
    <row r="25" spans="2:5" s="22" customFormat="1" ht="15" customHeight="1">
      <c r="B25" s="204">
        <v>41334</v>
      </c>
      <c r="C25" s="220">
        <v>4463400</v>
      </c>
      <c r="D25" s="60">
        <v>15584417</v>
      </c>
      <c r="E25" s="73">
        <f t="shared" si="2"/>
        <v>0.28640147398519944</v>
      </c>
    </row>
    <row r="26" spans="2:5" s="22" customFormat="1" ht="15" customHeight="1">
      <c r="B26" s="204">
        <v>41426</v>
      </c>
      <c r="C26" s="220">
        <v>4687384</v>
      </c>
      <c r="D26" s="60">
        <v>15647861</v>
      </c>
      <c r="E26" s="73">
        <f t="shared" ref="E26:E27" si="3">+C26/D26</f>
        <v>0.29955429690997382</v>
      </c>
    </row>
    <row r="27" spans="2:5" s="22" customFormat="1" ht="15" customHeight="1">
      <c r="B27" s="204">
        <v>41518</v>
      </c>
      <c r="C27" s="220">
        <v>4739574</v>
      </c>
      <c r="D27" s="60">
        <v>15711305</v>
      </c>
      <c r="E27" s="73">
        <f t="shared" si="3"/>
        <v>0.30166647519095324</v>
      </c>
    </row>
    <row r="28" spans="2:5" s="22" customFormat="1" ht="15" customHeight="1">
      <c r="B28" s="204">
        <v>41609</v>
      </c>
      <c r="C28" s="220">
        <v>4859996</v>
      </c>
      <c r="D28" s="60">
        <v>15774749</v>
      </c>
      <c r="E28" s="73">
        <f t="shared" ref="E28" si="4">+C28/D28</f>
        <v>0.30808705735983499</v>
      </c>
    </row>
    <row r="29" spans="2:5" s="22" customFormat="1" ht="15" customHeight="1">
      <c r="B29" s="204">
        <v>41699</v>
      </c>
      <c r="C29" s="220">
        <v>5459965</v>
      </c>
      <c r="D29" s="60">
        <v>15837928</v>
      </c>
      <c r="E29" s="73">
        <f t="shared" ref="E29" si="5">+C29/D29</f>
        <v>0.34473985485980235</v>
      </c>
    </row>
    <row r="30" spans="2:5" s="22" customFormat="1" ht="15" customHeight="1">
      <c r="B30" s="204">
        <v>41791</v>
      </c>
      <c r="C30" s="220">
        <v>5567764</v>
      </c>
      <c r="D30" s="60">
        <v>15901108</v>
      </c>
      <c r="E30" s="73">
        <f t="shared" ref="E30" si="6">+C30/D30</f>
        <v>0.35014943612734406</v>
      </c>
    </row>
    <row r="31" spans="2:5" s="22" customFormat="1" ht="18.75" customHeight="1">
      <c r="E31" s="38"/>
    </row>
    <row r="32" spans="2:5" ht="12" customHeight="1">
      <c r="B32" s="15" t="s">
        <v>185</v>
      </c>
      <c r="C32" s="15"/>
      <c r="D32" s="15"/>
      <c r="E32" s="25"/>
    </row>
    <row r="33" spans="2:19" ht="12" customHeight="1">
      <c r="B33" s="15" t="s">
        <v>186</v>
      </c>
      <c r="C33" s="264"/>
      <c r="D33" s="264"/>
      <c r="E33" s="92"/>
    </row>
    <row r="34" spans="2:19" ht="12" customHeight="1">
      <c r="B34" s="34" t="s">
        <v>76</v>
      </c>
      <c r="C34" s="34"/>
      <c r="D34" s="34"/>
      <c r="E34" s="25"/>
    </row>
    <row r="35" spans="2:19" ht="12" customHeight="1">
      <c r="B35" s="34"/>
      <c r="C35" s="25"/>
      <c r="D35" s="25"/>
      <c r="E35" s="25"/>
    </row>
    <row r="36" spans="2:19" ht="12" customHeight="1">
      <c r="B36" s="278" t="s">
        <v>182</v>
      </c>
      <c r="C36" s="25"/>
      <c r="D36" s="25"/>
      <c r="E36" s="25"/>
    </row>
    <row r="37" spans="2:19" ht="12" customHeight="1">
      <c r="B37" s="279" t="s">
        <v>183</v>
      </c>
      <c r="C37" s="25"/>
      <c r="D37" s="25"/>
      <c r="E37" s="25"/>
    </row>
    <row r="38" spans="2:19" ht="12" customHeight="1">
      <c r="B38" s="278" t="s">
        <v>184</v>
      </c>
      <c r="C38" s="25"/>
      <c r="D38" s="25"/>
      <c r="E38" s="25"/>
    </row>
    <row r="39" spans="2:19" ht="12" customHeight="1">
      <c r="B39" s="296"/>
      <c r="C39" s="297"/>
      <c r="D39" s="297"/>
      <c r="E39" s="297"/>
    </row>
    <row r="40" spans="2:19" ht="19.5" customHeight="1">
      <c r="B40" s="34"/>
      <c r="C40" s="25"/>
      <c r="D40" s="25"/>
      <c r="E40" s="25"/>
    </row>
    <row r="41" spans="2:19" ht="52.5" customHeight="1">
      <c r="B41" s="300" t="s">
        <v>122</v>
      </c>
      <c r="C41" s="301"/>
      <c r="D41" s="301"/>
      <c r="E41" s="80"/>
      <c r="G41" s="304" t="s">
        <v>157</v>
      </c>
      <c r="H41" s="305"/>
      <c r="I41" s="305"/>
      <c r="J41" s="305"/>
      <c r="K41" s="237"/>
      <c r="L41" s="237"/>
      <c r="M41" s="221"/>
      <c r="N41" s="227"/>
      <c r="O41" s="227"/>
      <c r="P41" s="227"/>
      <c r="Q41" s="227"/>
      <c r="R41" s="227"/>
      <c r="S41" s="242"/>
    </row>
    <row r="42" spans="2:19" ht="19.5" customHeight="1">
      <c r="B42" s="302" t="s">
        <v>194</v>
      </c>
      <c r="C42" s="303"/>
      <c r="D42" s="80"/>
      <c r="E42" s="80"/>
      <c r="G42" s="306" t="s">
        <v>193</v>
      </c>
      <c r="H42" s="307"/>
      <c r="I42" s="307"/>
      <c r="J42" s="307"/>
      <c r="K42" s="236"/>
      <c r="L42" s="222"/>
      <c r="M42" s="222"/>
      <c r="N42" s="228"/>
      <c r="O42" s="228"/>
      <c r="P42" s="228"/>
      <c r="Q42" s="228"/>
      <c r="R42" s="228"/>
      <c r="S42" s="243"/>
    </row>
    <row r="43" spans="2:19" ht="9" customHeight="1">
      <c r="B43" s="83"/>
      <c r="C43" s="87"/>
      <c r="D43" s="88"/>
      <c r="E43" s="89"/>
      <c r="G43" s="234"/>
      <c r="H43" s="235"/>
      <c r="I43" s="235"/>
      <c r="J43" s="235"/>
      <c r="K43" s="235"/>
      <c r="L43" s="235"/>
      <c r="M43" s="235"/>
      <c r="N43" s="85"/>
      <c r="O43" s="85"/>
      <c r="P43" s="85"/>
      <c r="Q43" s="85"/>
      <c r="R43" s="85"/>
      <c r="S43" s="86"/>
    </row>
    <row r="44" spans="2:19" ht="27" customHeight="1">
      <c r="B44" s="97" t="s">
        <v>1</v>
      </c>
      <c r="C44" s="97" t="s">
        <v>13</v>
      </c>
      <c r="D44" s="97" t="s">
        <v>9</v>
      </c>
      <c r="E44" s="97" t="s">
        <v>10</v>
      </c>
    </row>
    <row r="45" spans="2:19">
      <c r="B45" s="203">
        <v>2001</v>
      </c>
      <c r="C45" s="70">
        <v>249021</v>
      </c>
      <c r="D45" s="71">
        <v>12479924</v>
      </c>
      <c r="E45" s="72">
        <f t="shared" ref="E45:E53" si="7">+C45/D45</f>
        <v>1.995372728231358E-2</v>
      </c>
    </row>
    <row r="46" spans="2:19">
      <c r="B46" s="203">
        <v>2002</v>
      </c>
      <c r="C46" s="70">
        <v>282492</v>
      </c>
      <c r="D46" s="71">
        <v>12660728</v>
      </c>
      <c r="E46" s="72">
        <f t="shared" si="7"/>
        <v>2.2312461021198781E-2</v>
      </c>
    </row>
    <row r="47" spans="2:19">
      <c r="B47" s="203">
        <v>2003</v>
      </c>
      <c r="C47" s="70">
        <v>364153</v>
      </c>
      <c r="D47" s="71">
        <v>12842578</v>
      </c>
      <c r="E47" s="72">
        <f t="shared" si="7"/>
        <v>2.8355132435247815E-2</v>
      </c>
    </row>
    <row r="48" spans="2:19">
      <c r="B48" s="203">
        <v>2004</v>
      </c>
      <c r="C48" s="70">
        <v>408241</v>
      </c>
      <c r="D48" s="71">
        <v>13026891</v>
      </c>
      <c r="E48" s="72">
        <f t="shared" si="7"/>
        <v>3.1338329306662659E-2</v>
      </c>
    </row>
    <row r="49" spans="2:6">
      <c r="B49" s="203">
        <v>2005</v>
      </c>
      <c r="C49" s="70">
        <v>514020</v>
      </c>
      <c r="D49" s="71">
        <v>13215089</v>
      </c>
      <c r="E49" s="72">
        <f t="shared" si="7"/>
        <v>3.8896446327376231E-2</v>
      </c>
    </row>
    <row r="50" spans="2:6">
      <c r="B50" s="203">
        <v>2006</v>
      </c>
      <c r="C50" s="70">
        <v>823483</v>
      </c>
      <c r="D50" s="71">
        <v>13408270</v>
      </c>
      <c r="E50" s="72">
        <f t="shared" si="7"/>
        <v>6.1416051436911694E-2</v>
      </c>
    </row>
    <row r="51" spans="2:6">
      <c r="B51" s="203">
        <v>2007</v>
      </c>
      <c r="C51" s="70">
        <v>1151906</v>
      </c>
      <c r="D51" s="71">
        <v>13605485</v>
      </c>
      <c r="E51" s="72">
        <f t="shared" si="7"/>
        <v>8.4664824517464835E-2</v>
      </c>
    </row>
    <row r="52" spans="2:6">
      <c r="B52" s="203">
        <v>2008</v>
      </c>
      <c r="C52" s="70">
        <v>1309605</v>
      </c>
      <c r="D52" s="71">
        <v>13805095</v>
      </c>
      <c r="E52" s="72">
        <f t="shared" si="7"/>
        <v>9.4863889020684031E-2</v>
      </c>
    </row>
    <row r="53" spans="2:6">
      <c r="B53" s="203">
        <v>2009</v>
      </c>
      <c r="C53" s="26">
        <v>1839634</v>
      </c>
      <c r="D53" s="19">
        <v>14005449</v>
      </c>
      <c r="E53" s="39">
        <f t="shared" si="7"/>
        <v>0.13135130476716597</v>
      </c>
    </row>
    <row r="54" spans="2:6">
      <c r="B54" s="203">
        <v>2010</v>
      </c>
      <c r="C54" s="70">
        <v>3998362</v>
      </c>
      <c r="D54" s="60">
        <v>14483499</v>
      </c>
      <c r="E54" s="73">
        <f t="shared" ref="E54:E55" si="8">+C54/D54</f>
        <v>0.27606326344207294</v>
      </c>
    </row>
    <row r="55" spans="2:6">
      <c r="B55" s="203">
        <v>2011</v>
      </c>
      <c r="C55" s="70">
        <v>5403833</v>
      </c>
      <c r="D55" s="60">
        <v>14765927</v>
      </c>
      <c r="E55" s="73">
        <f t="shared" si="8"/>
        <v>0.36596639005461695</v>
      </c>
    </row>
    <row r="56" spans="2:6">
      <c r="B56" s="203">
        <v>2012</v>
      </c>
      <c r="C56" s="70">
        <v>8982014</v>
      </c>
      <c r="D56" s="60">
        <v>15520973</v>
      </c>
      <c r="E56" s="73">
        <f t="shared" ref="E56" si="9">+C56/D56</f>
        <v>0.57870173474304731</v>
      </c>
    </row>
    <row r="57" spans="2:6">
      <c r="B57" s="203">
        <v>2013</v>
      </c>
      <c r="C57" s="70">
        <v>10472057</v>
      </c>
      <c r="D57" s="60">
        <v>15774749</v>
      </c>
      <c r="E57" s="73">
        <f t="shared" ref="E57" si="10">+C57/D57</f>
        <v>0.66384935823701541</v>
      </c>
    </row>
    <row r="58" spans="2:6">
      <c r="B58" s="204">
        <v>41699</v>
      </c>
      <c r="C58" s="70">
        <v>11508899</v>
      </c>
      <c r="D58" s="60">
        <v>15837928</v>
      </c>
      <c r="E58" s="73">
        <f t="shared" ref="E58" si="11">+C58/D58</f>
        <v>0.7266669604761431</v>
      </c>
    </row>
    <row r="59" spans="2:6">
      <c r="B59" s="282">
        <v>41791</v>
      </c>
      <c r="C59" s="70">
        <v>11872910</v>
      </c>
      <c r="D59" s="60">
        <v>15901108</v>
      </c>
      <c r="E59" s="73">
        <f t="shared" ref="E59" si="12">+C59/D59</f>
        <v>0.74667186714284317</v>
      </c>
    </row>
    <row r="60" spans="2:6">
      <c r="B60" s="90"/>
      <c r="C60" s="90"/>
      <c r="D60" s="90"/>
      <c r="E60" s="90"/>
    </row>
    <row r="61" spans="2:6" s="74" customFormat="1" ht="12" customHeight="1">
      <c r="B61" s="15" t="s">
        <v>187</v>
      </c>
      <c r="C61" s="24"/>
      <c r="D61" s="24"/>
      <c r="E61" s="25"/>
    </row>
    <row r="62" spans="2:6" s="74" customFormat="1" ht="12" customHeight="1">
      <c r="B62" s="15" t="s">
        <v>186</v>
      </c>
      <c r="C62" s="69"/>
      <c r="D62" s="69"/>
      <c r="E62" s="25"/>
    </row>
    <row r="63" spans="2:6" s="74" customFormat="1" ht="12" customHeight="1">
      <c r="B63" s="34" t="s">
        <v>76</v>
      </c>
      <c r="C63" s="25"/>
      <c r="D63" s="25"/>
      <c r="E63" s="25"/>
    </row>
    <row r="64" spans="2:6" s="74" customFormat="1" ht="12" customHeight="1">
      <c r="B64" s="296"/>
      <c r="C64" s="297"/>
      <c r="D64" s="297"/>
      <c r="E64" s="297"/>
      <c r="F64" s="77"/>
    </row>
    <row r="65" spans="2:6" ht="15" customHeight="1">
      <c r="B65" s="284" t="s">
        <v>182</v>
      </c>
      <c r="C65" s="76"/>
      <c r="D65" s="76"/>
      <c r="E65" s="76"/>
      <c r="F65" s="51"/>
    </row>
    <row r="66" spans="2:6" ht="15" customHeight="1">
      <c r="B66" s="286" t="s">
        <v>183</v>
      </c>
      <c r="C66" s="76"/>
      <c r="D66" s="76"/>
      <c r="E66" s="76"/>
      <c r="F66" s="51"/>
    </row>
    <row r="67" spans="2:6" ht="15" customHeight="1">
      <c r="B67" s="284" t="s">
        <v>184</v>
      </c>
      <c r="C67" s="76"/>
      <c r="D67" s="76"/>
      <c r="E67" s="76"/>
      <c r="F67" s="51"/>
    </row>
    <row r="68" spans="2:6" ht="15" customHeight="1">
      <c r="B68" s="75"/>
      <c r="C68" s="76"/>
      <c r="D68" s="76"/>
      <c r="E68" s="76"/>
      <c r="F68" s="51"/>
    </row>
    <row r="69" spans="2:6" ht="15" customHeight="1">
      <c r="B69" s="75"/>
      <c r="C69" s="76"/>
      <c r="D69" s="76"/>
      <c r="E69" s="76"/>
      <c r="F69" s="51"/>
    </row>
    <row r="70" spans="2:6" ht="15" customHeight="1">
      <c r="B70" s="75"/>
      <c r="C70" s="76"/>
      <c r="D70" s="76"/>
      <c r="E70" s="76"/>
      <c r="F70" s="51"/>
    </row>
    <row r="71" spans="2:6">
      <c r="B71" s="91" t="s">
        <v>105</v>
      </c>
    </row>
  </sheetData>
  <mergeCells count="9">
    <mergeCell ref="B39:E39"/>
    <mergeCell ref="B64:E64"/>
    <mergeCell ref="A7:I7"/>
    <mergeCell ref="B9:D9"/>
    <mergeCell ref="B10:C10"/>
    <mergeCell ref="B41:D41"/>
    <mergeCell ref="B42:C42"/>
    <mergeCell ref="G41:J41"/>
    <mergeCell ref="G42:J42"/>
  </mergeCells>
  <phoneticPr fontId="14" type="noConversion"/>
  <pageMargins left="0.75" right="0.75" top="1" bottom="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G545"/>
  <sheetViews>
    <sheetView topLeftCell="A493" zoomScale="60" zoomScaleNormal="60" workbookViewId="0">
      <selection activeCell="I511" sqref="I511:L511"/>
    </sheetView>
  </sheetViews>
  <sheetFormatPr baseColWidth="10" defaultColWidth="10.85546875" defaultRowHeight="14.25"/>
  <cols>
    <col min="1" max="1" width="11.42578125" style="3" customWidth="1"/>
    <col min="2" max="7" width="27" style="3" customWidth="1"/>
    <col min="8" max="8" width="16" style="3" customWidth="1"/>
    <col min="9" max="9" width="14.28515625" style="3" bestFit="1" customWidth="1"/>
    <col min="10" max="16384" width="10.85546875" style="3"/>
  </cols>
  <sheetData>
    <row r="7" spans="1:21">
      <c r="F7" s="4"/>
    </row>
    <row r="8" spans="1:21">
      <c r="C8" s="5"/>
      <c r="D8" s="6"/>
      <c r="F8" s="4"/>
    </row>
    <row r="9" spans="1:21" ht="20.25">
      <c r="A9" s="298" t="s">
        <v>42</v>
      </c>
      <c r="B9" s="298"/>
      <c r="C9" s="298"/>
      <c r="D9" s="298"/>
      <c r="E9" s="298"/>
      <c r="F9" s="298"/>
      <c r="G9" s="298"/>
      <c r="H9" s="298"/>
      <c r="I9" s="298"/>
      <c r="J9" s="298"/>
      <c r="K9" s="299"/>
    </row>
    <row r="10" spans="1:21">
      <c r="C10" s="5"/>
      <c r="D10" s="6"/>
      <c r="F10" s="4"/>
    </row>
    <row r="11" spans="1:21">
      <c r="C11" s="5"/>
      <c r="D11" s="6"/>
      <c r="F11" s="4"/>
    </row>
    <row r="12" spans="1:21" ht="53.25" customHeight="1">
      <c r="B12" s="300" t="s">
        <v>124</v>
      </c>
      <c r="C12" s="301"/>
      <c r="D12" s="246"/>
      <c r="E12" s="80"/>
      <c r="F12" s="4"/>
    </row>
    <row r="13" spans="1:21">
      <c r="B13" s="302" t="s">
        <v>120</v>
      </c>
      <c r="C13" s="303"/>
      <c r="D13" s="80"/>
      <c r="E13" s="80"/>
      <c r="F13" s="4"/>
    </row>
    <row r="14" spans="1:21">
      <c r="B14" s="83"/>
      <c r="C14" s="87"/>
      <c r="D14" s="88"/>
      <c r="E14" s="89"/>
      <c r="F14" s="4"/>
    </row>
    <row r="15" spans="1:21" s="7" customFormat="1" ht="30" customHeight="1">
      <c r="A15" s="2"/>
      <c r="B15" s="97" t="s">
        <v>0</v>
      </c>
      <c r="C15" s="97" t="s">
        <v>5</v>
      </c>
      <c r="D15" s="97" t="s">
        <v>4</v>
      </c>
      <c r="E15" s="97" t="s">
        <v>6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s="7" customFormat="1">
      <c r="A16" s="2"/>
      <c r="B16" s="95">
        <v>2001</v>
      </c>
      <c r="C16" s="93">
        <v>83007</v>
      </c>
      <c r="D16" s="93">
        <v>2623</v>
      </c>
      <c r="E16" s="93">
        <v>85630</v>
      </c>
      <c r="F16" s="1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s="7" customFormat="1">
      <c r="A17" s="2"/>
      <c r="B17" s="95">
        <v>2002</v>
      </c>
      <c r="C17" s="93">
        <v>94164</v>
      </c>
      <c r="D17" s="93">
        <v>6499</v>
      </c>
      <c r="E17" s="93">
        <v>100663</v>
      </c>
      <c r="F17" s="1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s="7" customFormat="1">
      <c r="A18" s="2"/>
      <c r="B18" s="95">
        <v>2003</v>
      </c>
      <c r="C18" s="93">
        <v>102787</v>
      </c>
      <c r="D18" s="93">
        <v>4563</v>
      </c>
      <c r="E18" s="93">
        <v>107350</v>
      </c>
      <c r="F18" s="1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s="7" customFormat="1">
      <c r="A19" s="2"/>
      <c r="B19" s="95">
        <v>2004</v>
      </c>
      <c r="C19" s="93">
        <v>108169</v>
      </c>
      <c r="D19" s="93">
        <v>11599</v>
      </c>
      <c r="E19" s="93">
        <v>119768</v>
      </c>
      <c r="F19" s="1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s="7" customFormat="1">
      <c r="A20" s="2"/>
      <c r="B20" s="95">
        <v>2005</v>
      </c>
      <c r="C20" s="93">
        <v>110540</v>
      </c>
      <c r="D20" s="93">
        <v>26786</v>
      </c>
      <c r="E20" s="93">
        <v>137326</v>
      </c>
      <c r="F20" s="1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s="7" customFormat="1">
      <c r="A21" s="2"/>
      <c r="B21" s="95">
        <v>2006</v>
      </c>
      <c r="C21" s="93">
        <v>141814</v>
      </c>
      <c r="D21" s="93">
        <v>65463</v>
      </c>
      <c r="E21" s="93">
        <v>207277</v>
      </c>
      <c r="F21" s="1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s="7" customFormat="1">
      <c r="A22" s="2"/>
      <c r="B22" s="95">
        <v>2007</v>
      </c>
      <c r="C22" s="93">
        <v>187981</v>
      </c>
      <c r="D22" s="93">
        <v>88733</v>
      </c>
      <c r="E22" s="93">
        <v>276714</v>
      </c>
      <c r="F22" s="1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s="7" customFormat="1">
      <c r="A23" s="2"/>
      <c r="B23" s="95">
        <v>2008</v>
      </c>
      <c r="C23" s="93">
        <v>168381</v>
      </c>
      <c r="D23" s="93">
        <v>160190</v>
      </c>
      <c r="E23" s="93">
        <v>328571</v>
      </c>
      <c r="F23" s="1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s="7" customFormat="1">
      <c r="A24" s="2"/>
      <c r="B24" s="96">
        <v>39903</v>
      </c>
      <c r="C24" s="93">
        <v>145697</v>
      </c>
      <c r="D24" s="93">
        <v>195111</v>
      </c>
      <c r="E24" s="93">
        <v>340808</v>
      </c>
      <c r="F24" s="1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s="2" customFormat="1" ht="15" customHeight="1">
      <c r="B25" s="96">
        <v>39965</v>
      </c>
      <c r="C25" s="93">
        <v>50365</v>
      </c>
      <c r="D25" s="93">
        <v>223256</v>
      </c>
      <c r="E25" s="93">
        <v>273621</v>
      </c>
      <c r="F25" s="14"/>
    </row>
    <row r="26" spans="1:21" s="2" customFormat="1" ht="15" customHeight="1">
      <c r="B26" s="41">
        <v>40057</v>
      </c>
      <c r="C26" s="94">
        <v>57345</v>
      </c>
      <c r="D26" s="94">
        <v>424057</v>
      </c>
      <c r="E26" s="94">
        <f>+D26+C26</f>
        <v>481402</v>
      </c>
      <c r="F26" s="14"/>
    </row>
    <row r="27" spans="1:21" s="2" customFormat="1" ht="15" customHeight="1">
      <c r="B27" s="41">
        <v>40148</v>
      </c>
      <c r="C27" s="94">
        <v>113236</v>
      </c>
      <c r="D27" s="94">
        <v>448852</v>
      </c>
      <c r="E27" s="94">
        <f>+C27+D27</f>
        <v>562088</v>
      </c>
    </row>
    <row r="28" spans="1:21" s="2" customFormat="1" ht="15" customHeight="1">
      <c r="B28" s="41">
        <v>40238</v>
      </c>
      <c r="C28" s="94">
        <v>18636</v>
      </c>
      <c r="D28" s="94">
        <v>570968</v>
      </c>
      <c r="E28" s="94">
        <f>C28+D28</f>
        <v>589604</v>
      </c>
      <c r="F28" s="14"/>
    </row>
    <row r="29" spans="1:21" s="2" customFormat="1" ht="15" customHeight="1">
      <c r="B29" s="41">
        <v>40330</v>
      </c>
      <c r="C29" s="94">
        <v>13690</v>
      </c>
      <c r="D29" s="94">
        <v>647863</v>
      </c>
      <c r="E29" s="94">
        <f>C29+D29</f>
        <v>661553</v>
      </c>
      <c r="F29" s="14"/>
    </row>
    <row r="30" spans="1:21" s="2" customFormat="1" ht="15" customHeight="1">
      <c r="B30" s="41">
        <v>40422</v>
      </c>
      <c r="C30" s="94">
        <v>13097</v>
      </c>
      <c r="D30" s="94">
        <v>706005</v>
      </c>
      <c r="E30" s="94">
        <f>C30+D30</f>
        <v>719102</v>
      </c>
      <c r="F30" s="14"/>
    </row>
    <row r="31" spans="1:21" s="2" customFormat="1" ht="15" customHeight="1">
      <c r="B31" s="96">
        <v>40513</v>
      </c>
      <c r="C31" s="93">
        <v>10907</v>
      </c>
      <c r="D31" s="93">
        <v>1797055</v>
      </c>
      <c r="E31" s="93">
        <f>C31+D31</f>
        <v>1807962</v>
      </c>
      <c r="F31" s="14"/>
    </row>
    <row r="32" spans="1:21" s="2" customFormat="1" ht="15" customHeight="1">
      <c r="B32" s="96">
        <v>40695</v>
      </c>
      <c r="C32" s="93">
        <v>12515</v>
      </c>
      <c r="D32" s="93">
        <v>1856509</v>
      </c>
      <c r="E32" s="93">
        <f>C32+D32</f>
        <v>1869024</v>
      </c>
      <c r="F32" s="14"/>
    </row>
    <row r="33" spans="2:11" s="2" customFormat="1" ht="15" customHeight="1">
      <c r="B33" s="96">
        <v>40787</v>
      </c>
      <c r="C33" s="93">
        <v>7804</v>
      </c>
      <c r="D33" s="93">
        <f>587234+1437329</f>
        <v>2024563</v>
      </c>
      <c r="E33" s="93">
        <f>+D33+C33</f>
        <v>2032367</v>
      </c>
      <c r="F33" s="14"/>
    </row>
    <row r="34" spans="2:11" s="2" customFormat="1" ht="15" customHeight="1">
      <c r="B34" s="96">
        <v>40878</v>
      </c>
      <c r="C34" s="93">
        <v>8257</v>
      </c>
      <c r="D34" s="93">
        <v>2143943</v>
      </c>
      <c r="E34" s="93">
        <f>+D34+C34</f>
        <v>2152200</v>
      </c>
      <c r="F34" s="14"/>
    </row>
    <row r="35" spans="2:11" s="2" customFormat="1" ht="15" customHeight="1">
      <c r="B35" s="96">
        <v>40969</v>
      </c>
      <c r="C35" s="93">
        <v>11260</v>
      </c>
      <c r="D35" s="93">
        <v>3028158</v>
      </c>
      <c r="E35" s="93">
        <f>+D35+C35</f>
        <v>3039418</v>
      </c>
      <c r="F35" s="14"/>
    </row>
    <row r="36" spans="2:11" s="2" customFormat="1">
      <c r="D36" s="14"/>
      <c r="E36" s="14"/>
      <c r="F36" s="14"/>
    </row>
    <row r="37" spans="2:11" s="2" customFormat="1" ht="15" customHeight="1">
      <c r="B37" s="312" t="s">
        <v>83</v>
      </c>
      <c r="C37" s="313"/>
      <c r="D37" s="313"/>
    </row>
    <row r="38" spans="2:11" s="2" customFormat="1" ht="13.5" customHeight="1">
      <c r="B38" s="15" t="s">
        <v>75</v>
      </c>
      <c r="C38" s="24"/>
      <c r="D38" s="24"/>
      <c r="E38" s="9"/>
    </row>
    <row r="39" spans="2:11" s="2" customFormat="1" ht="13.5" customHeight="1">
      <c r="B39" s="15" t="s">
        <v>74</v>
      </c>
      <c r="C39" s="23"/>
      <c r="D39" s="23"/>
      <c r="E39" s="9"/>
    </row>
    <row r="40" spans="2:11" s="2" customFormat="1" ht="13.5" customHeight="1">
      <c r="B40" s="25" t="s">
        <v>121</v>
      </c>
      <c r="C40" s="3"/>
      <c r="D40" s="3"/>
      <c r="E40" s="9"/>
    </row>
    <row r="41" spans="2:11" s="2" customFormat="1" ht="13.5" customHeight="1">
      <c r="B41" s="28"/>
      <c r="C41" s="8"/>
      <c r="D41" s="8"/>
      <c r="E41" s="9"/>
    </row>
    <row r="42" spans="2:11">
      <c r="B42" s="314" t="s">
        <v>60</v>
      </c>
      <c r="C42" s="314"/>
      <c r="D42" s="314"/>
      <c r="E42" s="314"/>
      <c r="F42" s="314"/>
      <c r="G42" s="314"/>
    </row>
    <row r="43" spans="2:11" ht="44.25" customHeight="1" thickBot="1">
      <c r="B43" s="315"/>
      <c r="C43" s="315"/>
      <c r="D43" s="315"/>
      <c r="E43" s="315"/>
      <c r="F43" s="315"/>
      <c r="G43" s="315"/>
    </row>
    <row r="45" spans="2:11" ht="70.5" customHeight="1">
      <c r="B45" s="308" t="s">
        <v>125</v>
      </c>
      <c r="C45" s="309"/>
      <c r="D45" s="309"/>
      <c r="E45" s="309"/>
      <c r="F45" s="112"/>
      <c r="G45" s="113"/>
    </row>
    <row r="46" spans="2:11">
      <c r="B46" s="306" t="s">
        <v>120</v>
      </c>
      <c r="C46" s="307"/>
      <c r="D46" s="114"/>
      <c r="E46" s="114"/>
      <c r="F46" s="114"/>
      <c r="G46" s="115"/>
    </row>
    <row r="47" spans="2:11">
      <c r="B47" s="83"/>
      <c r="C47" s="87"/>
      <c r="D47" s="88"/>
      <c r="E47" s="88"/>
      <c r="F47" s="98"/>
      <c r="G47" s="99"/>
    </row>
    <row r="48" spans="2:11" ht="45" customHeight="1">
      <c r="B48" s="100" t="s">
        <v>14</v>
      </c>
      <c r="C48" s="101" t="s">
        <v>40</v>
      </c>
      <c r="D48" s="101" t="s">
        <v>41</v>
      </c>
      <c r="E48" s="101" t="s">
        <v>39</v>
      </c>
      <c r="F48" s="101" t="s">
        <v>10</v>
      </c>
      <c r="G48" s="101" t="s">
        <v>67</v>
      </c>
      <c r="H48" s="2"/>
      <c r="I48" s="2"/>
      <c r="J48" s="2"/>
      <c r="K48" s="2"/>
    </row>
    <row r="49" spans="2:11">
      <c r="B49" s="102" t="s">
        <v>15</v>
      </c>
      <c r="C49" s="103">
        <v>666</v>
      </c>
      <c r="D49" s="103">
        <v>8322</v>
      </c>
      <c r="E49" s="106">
        <f>SUM(C49:D49)</f>
        <v>8988</v>
      </c>
      <c r="F49" s="104">
        <f>+E49/G49</f>
        <v>1.263253763900289E-2</v>
      </c>
      <c r="G49" s="103">
        <v>711496</v>
      </c>
      <c r="H49" s="2"/>
      <c r="I49" s="18"/>
      <c r="J49" s="2"/>
      <c r="K49" s="2"/>
    </row>
    <row r="50" spans="2:11">
      <c r="B50" s="102" t="s">
        <v>63</v>
      </c>
      <c r="C50" s="103">
        <v>25</v>
      </c>
      <c r="D50" s="103">
        <v>2731</v>
      </c>
      <c r="E50" s="106">
        <f t="shared" ref="E50:E72" si="0">SUM(C50:D50)</f>
        <v>2756</v>
      </c>
      <c r="F50" s="104">
        <f t="shared" ref="F50:F73" si="1">+E50/G50</f>
        <v>1.4930224495102713E-2</v>
      </c>
      <c r="G50" s="103">
        <v>184592</v>
      </c>
      <c r="H50" s="2"/>
      <c r="I50" s="18"/>
      <c r="J50" s="2"/>
      <c r="K50" s="2"/>
    </row>
    <row r="51" spans="2:11">
      <c r="B51" s="102" t="s">
        <v>17</v>
      </c>
      <c r="C51" s="103">
        <v>3</v>
      </c>
      <c r="D51" s="103">
        <v>2036</v>
      </c>
      <c r="E51" s="106">
        <f t="shared" si="0"/>
        <v>2039</v>
      </c>
      <c r="F51" s="104">
        <f t="shared" si="1"/>
        <v>8.7234424868870269E-3</v>
      </c>
      <c r="G51" s="103">
        <v>233738</v>
      </c>
      <c r="H51" s="2"/>
      <c r="I51" s="18"/>
      <c r="J51" s="2"/>
      <c r="K51" s="2"/>
    </row>
    <row r="52" spans="2:11">
      <c r="B52" s="102" t="s">
        <v>18</v>
      </c>
      <c r="C52" s="103">
        <v>96</v>
      </c>
      <c r="D52" s="103">
        <v>1860</v>
      </c>
      <c r="E52" s="106">
        <f t="shared" si="0"/>
        <v>1956</v>
      </c>
      <c r="F52" s="104">
        <f t="shared" si="1"/>
        <v>1.140970524928106E-2</v>
      </c>
      <c r="G52" s="103">
        <v>171433</v>
      </c>
      <c r="H52" s="2"/>
      <c r="I52" s="18"/>
      <c r="J52" s="2"/>
      <c r="K52" s="2"/>
    </row>
    <row r="53" spans="2:11">
      <c r="B53" s="102" t="s">
        <v>19</v>
      </c>
      <c r="C53" s="103">
        <v>387</v>
      </c>
      <c r="D53" s="103">
        <v>8570</v>
      </c>
      <c r="E53" s="106">
        <f t="shared" si="0"/>
        <v>8957</v>
      </c>
      <c r="F53" s="104">
        <f t="shared" si="1"/>
        <v>1.948207309964416E-2</v>
      </c>
      <c r="G53" s="103">
        <v>459756</v>
      </c>
      <c r="H53" s="2"/>
      <c r="I53" s="18"/>
      <c r="J53" s="2"/>
      <c r="K53" s="2"/>
    </row>
    <row r="54" spans="2:11">
      <c r="B54" s="102" t="s">
        <v>20</v>
      </c>
      <c r="C54" s="103">
        <v>102</v>
      </c>
      <c r="D54" s="103">
        <v>11377</v>
      </c>
      <c r="E54" s="106">
        <f t="shared" si="0"/>
        <v>11479</v>
      </c>
      <c r="F54" s="104">
        <f t="shared" si="1"/>
        <v>2.7231040397019506E-2</v>
      </c>
      <c r="G54" s="103">
        <v>421541</v>
      </c>
      <c r="H54" s="2"/>
      <c r="I54" s="18"/>
      <c r="J54" s="2"/>
      <c r="K54" s="2"/>
    </row>
    <row r="55" spans="2:11">
      <c r="B55" s="102" t="s">
        <v>55</v>
      </c>
      <c r="C55" s="103">
        <v>112</v>
      </c>
      <c r="D55" s="103">
        <v>7540</v>
      </c>
      <c r="E55" s="106">
        <f t="shared" si="0"/>
        <v>7652</v>
      </c>
      <c r="F55" s="104">
        <f t="shared" si="1"/>
        <v>1.1960529627007164E-2</v>
      </c>
      <c r="G55" s="103">
        <v>639771</v>
      </c>
      <c r="H55" s="2"/>
      <c r="I55" s="18"/>
      <c r="J55" s="2"/>
      <c r="K55" s="2"/>
    </row>
    <row r="56" spans="2:11">
      <c r="B56" s="102" t="s">
        <v>22</v>
      </c>
      <c r="C56" s="103">
        <v>210</v>
      </c>
      <c r="D56" s="103">
        <v>4654</v>
      </c>
      <c r="E56" s="106">
        <f t="shared" si="0"/>
        <v>4864</v>
      </c>
      <c r="F56" s="104">
        <f t="shared" si="1"/>
        <v>1.0599513172030709E-2</v>
      </c>
      <c r="G56" s="103">
        <v>458889</v>
      </c>
      <c r="H56" s="2"/>
      <c r="I56" s="18"/>
      <c r="J56" s="2"/>
      <c r="K56" s="2"/>
    </row>
    <row r="57" spans="2:11">
      <c r="B57" s="102" t="s">
        <v>64</v>
      </c>
      <c r="C57" s="103">
        <v>6</v>
      </c>
      <c r="D57" s="103">
        <v>891</v>
      </c>
      <c r="E57" s="106">
        <f t="shared" si="0"/>
        <v>897</v>
      </c>
      <c r="F57" s="104">
        <f t="shared" si="1"/>
        <v>3.7049275122878034E-2</v>
      </c>
      <c r="G57" s="103">
        <v>24211</v>
      </c>
      <c r="H57" s="2"/>
      <c r="I57" s="18"/>
      <c r="J57" s="2"/>
      <c r="K57" s="2"/>
    </row>
    <row r="58" spans="2:11">
      <c r="B58" s="102" t="s">
        <v>24</v>
      </c>
      <c r="C58" s="103">
        <v>1648</v>
      </c>
      <c r="D58" s="103">
        <v>132776</v>
      </c>
      <c r="E58" s="106">
        <f t="shared" si="0"/>
        <v>134424</v>
      </c>
      <c r="F58" s="104">
        <f t="shared" si="1"/>
        <v>3.6009151763530686E-2</v>
      </c>
      <c r="G58" s="103">
        <v>3733051</v>
      </c>
      <c r="H58" s="2"/>
      <c r="I58" s="18"/>
      <c r="J58" s="2"/>
      <c r="K58" s="2"/>
    </row>
    <row r="59" spans="2:11">
      <c r="B59" s="102" t="s">
        <v>25</v>
      </c>
      <c r="C59" s="103">
        <v>266</v>
      </c>
      <c r="D59" s="103">
        <v>6162</v>
      </c>
      <c r="E59" s="106">
        <f t="shared" si="0"/>
        <v>6428</v>
      </c>
      <c r="F59" s="104">
        <f t="shared" si="1"/>
        <v>1.5302685111782448E-2</v>
      </c>
      <c r="G59" s="103">
        <v>420057</v>
      </c>
      <c r="H59" s="2"/>
      <c r="I59" s="18"/>
      <c r="J59" s="2"/>
      <c r="K59" s="2"/>
    </row>
    <row r="60" spans="2:11">
      <c r="B60" s="102" t="s">
        <v>26</v>
      </c>
      <c r="C60" s="103">
        <v>105</v>
      </c>
      <c r="D60" s="103">
        <v>6379</v>
      </c>
      <c r="E60" s="106">
        <f t="shared" si="0"/>
        <v>6484</v>
      </c>
      <c r="F60" s="104">
        <f t="shared" si="1"/>
        <v>1.4550709807142504E-2</v>
      </c>
      <c r="G60" s="103">
        <v>445614</v>
      </c>
      <c r="H60" s="2"/>
      <c r="I60" s="18"/>
      <c r="J60" s="2"/>
      <c r="K60" s="2"/>
    </row>
    <row r="61" spans="2:11">
      <c r="B61" s="102" t="s">
        <v>27</v>
      </c>
      <c r="C61" s="103">
        <v>7</v>
      </c>
      <c r="D61" s="103">
        <v>3749</v>
      </c>
      <c r="E61" s="106">
        <f t="shared" si="0"/>
        <v>3756</v>
      </c>
      <c r="F61" s="104">
        <f t="shared" si="1"/>
        <v>4.831644958996623E-3</v>
      </c>
      <c r="G61" s="103">
        <v>777375</v>
      </c>
      <c r="H61" s="2"/>
      <c r="I61" s="18"/>
      <c r="J61" s="2"/>
      <c r="K61" s="2"/>
    </row>
    <row r="62" spans="2:11">
      <c r="B62" s="102" t="s">
        <v>28</v>
      </c>
      <c r="C62" s="103">
        <v>120</v>
      </c>
      <c r="D62" s="103">
        <v>9738</v>
      </c>
      <c r="E62" s="106">
        <f t="shared" si="0"/>
        <v>9858</v>
      </c>
      <c r="F62" s="104">
        <f t="shared" si="1"/>
        <v>7.239347151590813E-3</v>
      </c>
      <c r="G62" s="103">
        <v>1361725</v>
      </c>
      <c r="H62" s="2"/>
      <c r="I62" s="18"/>
      <c r="J62" s="2"/>
      <c r="K62" s="2"/>
    </row>
    <row r="63" spans="2:11">
      <c r="B63" s="102" t="s">
        <v>29</v>
      </c>
      <c r="C63" s="103">
        <v>24</v>
      </c>
      <c r="D63" s="103">
        <v>524</v>
      </c>
      <c r="E63" s="106">
        <f t="shared" si="0"/>
        <v>548</v>
      </c>
      <c r="F63" s="104">
        <f t="shared" si="1"/>
        <v>4.0067266213350879E-3</v>
      </c>
      <c r="G63" s="103">
        <v>136770</v>
      </c>
      <c r="H63" s="2"/>
      <c r="I63" s="18"/>
      <c r="J63" s="2"/>
      <c r="K63" s="2"/>
    </row>
    <row r="64" spans="2:11">
      <c r="B64" s="102" t="s">
        <v>30</v>
      </c>
      <c r="C64" s="103">
        <v>18</v>
      </c>
      <c r="D64" s="103">
        <v>1649</v>
      </c>
      <c r="E64" s="106">
        <f t="shared" si="0"/>
        <v>1667</v>
      </c>
      <c r="F64" s="104">
        <f t="shared" si="1"/>
        <v>1.6299512090189983E-2</v>
      </c>
      <c r="G64" s="103">
        <v>102273</v>
      </c>
      <c r="H64" s="2"/>
      <c r="I64" s="18"/>
      <c r="J64" s="2"/>
      <c r="K64" s="2"/>
    </row>
    <row r="65" spans="2:11">
      <c r="B65" s="105" t="s">
        <v>31</v>
      </c>
      <c r="C65" s="103">
        <v>4</v>
      </c>
      <c r="D65" s="103">
        <v>1214</v>
      </c>
      <c r="E65" s="106">
        <f t="shared" si="0"/>
        <v>1218</v>
      </c>
      <c r="F65" s="104">
        <f t="shared" si="1"/>
        <v>1.0144758541420267E-2</v>
      </c>
      <c r="G65" s="103">
        <v>120062</v>
      </c>
      <c r="H65" s="2"/>
      <c r="I65" s="18"/>
      <c r="J65" s="2"/>
      <c r="K65" s="2"/>
    </row>
    <row r="66" spans="2:11">
      <c r="B66" s="102" t="s">
        <v>32</v>
      </c>
      <c r="C66" s="103">
        <v>15</v>
      </c>
      <c r="D66" s="103">
        <v>1815</v>
      </c>
      <c r="E66" s="106">
        <f t="shared" si="0"/>
        <v>1830</v>
      </c>
      <c r="F66" s="104">
        <f t="shared" si="1"/>
        <v>2.2591476964100538E-2</v>
      </c>
      <c r="G66" s="103">
        <v>81004</v>
      </c>
      <c r="H66" s="2"/>
      <c r="I66" s="18"/>
      <c r="J66" s="2"/>
      <c r="K66" s="2"/>
    </row>
    <row r="67" spans="2:11">
      <c r="B67" s="102" t="s">
        <v>33</v>
      </c>
      <c r="C67" s="103">
        <v>8772</v>
      </c>
      <c r="D67" s="103">
        <v>186265</v>
      </c>
      <c r="E67" s="106">
        <f t="shared" si="0"/>
        <v>195037</v>
      </c>
      <c r="F67" s="104">
        <f t="shared" si="1"/>
        <v>6.997483177833308E-2</v>
      </c>
      <c r="G67" s="103">
        <v>2787245</v>
      </c>
      <c r="H67" s="2"/>
      <c r="I67" s="18"/>
      <c r="J67" s="2"/>
      <c r="K67" s="2"/>
    </row>
    <row r="68" spans="2:11">
      <c r="B68" s="102" t="s">
        <v>34</v>
      </c>
      <c r="C68" s="103">
        <v>37</v>
      </c>
      <c r="D68" s="103">
        <v>2348</v>
      </c>
      <c r="E68" s="106">
        <f t="shared" si="0"/>
        <v>2385</v>
      </c>
      <c r="F68" s="104">
        <f t="shared" si="1"/>
        <v>1.8943756503228777E-2</v>
      </c>
      <c r="G68" s="103">
        <v>125899</v>
      </c>
      <c r="H68" s="2"/>
      <c r="I68" s="18"/>
      <c r="J68" s="2"/>
      <c r="K68" s="2"/>
    </row>
    <row r="69" spans="2:11">
      <c r="B69" s="102" t="s">
        <v>65</v>
      </c>
      <c r="C69" s="103">
        <v>40</v>
      </c>
      <c r="D69" s="103">
        <v>921</v>
      </c>
      <c r="E69" s="106">
        <f t="shared" si="0"/>
        <v>961</v>
      </c>
      <c r="F69" s="104">
        <f t="shared" si="1"/>
        <v>2.8723521904300757E-3</v>
      </c>
      <c r="G69" s="103">
        <v>334569</v>
      </c>
      <c r="H69" s="2"/>
      <c r="I69" s="18"/>
      <c r="J69" s="2"/>
      <c r="K69" s="2"/>
    </row>
    <row r="70" spans="2:11">
      <c r="B70" s="102" t="s">
        <v>36</v>
      </c>
      <c r="C70" s="103">
        <v>46</v>
      </c>
      <c r="D70" s="103">
        <v>1432</v>
      </c>
      <c r="E70" s="106">
        <f t="shared" si="0"/>
        <v>1478</v>
      </c>
      <c r="F70" s="104">
        <f t="shared" si="1"/>
        <v>8.3722300267367565E-3</v>
      </c>
      <c r="G70" s="103">
        <v>176536</v>
      </c>
      <c r="H70" s="2"/>
      <c r="I70" s="18"/>
      <c r="J70" s="2"/>
      <c r="K70" s="2"/>
    </row>
    <row r="71" spans="2:11">
      <c r="B71" s="102" t="s">
        <v>37</v>
      </c>
      <c r="C71" s="103">
        <v>388</v>
      </c>
      <c r="D71" s="103">
        <v>2412</v>
      </c>
      <c r="E71" s="106">
        <f t="shared" si="0"/>
        <v>2800</v>
      </c>
      <c r="F71" s="104">
        <f t="shared" si="1"/>
        <v>5.3185528217771947E-3</v>
      </c>
      <c r="G71" s="103">
        <v>526459</v>
      </c>
      <c r="H71" s="2"/>
      <c r="I71" s="2"/>
      <c r="J71" s="2"/>
      <c r="K71" s="2"/>
    </row>
    <row r="72" spans="2:11">
      <c r="B72" s="102" t="s">
        <v>38</v>
      </c>
      <c r="C72" s="103">
        <v>0</v>
      </c>
      <c r="D72" s="103">
        <v>637</v>
      </c>
      <c r="E72" s="106">
        <f t="shared" si="0"/>
        <v>637</v>
      </c>
      <c r="F72" s="104">
        <f t="shared" si="1"/>
        <v>7.1971708452438794E-3</v>
      </c>
      <c r="G72" s="103">
        <v>88507</v>
      </c>
      <c r="H72" s="2"/>
      <c r="I72" s="2"/>
      <c r="J72" s="2"/>
      <c r="K72" s="2"/>
    </row>
    <row r="73" spans="2:11">
      <c r="B73" s="107" t="s">
        <v>39</v>
      </c>
      <c r="C73" s="108">
        <f>SUM(C49:C72)</f>
        <v>13097</v>
      </c>
      <c r="D73" s="108">
        <f>SUM(D49:D72)</f>
        <v>406002</v>
      </c>
      <c r="E73" s="109">
        <f>+C73+D73</f>
        <v>419099</v>
      </c>
      <c r="F73" s="110">
        <f t="shared" si="1"/>
        <v>2.8858453663823898E-2</v>
      </c>
      <c r="G73" s="111">
        <f>SUM(G49:G72)</f>
        <v>14522573</v>
      </c>
      <c r="H73" s="2"/>
      <c r="I73" s="2"/>
      <c r="J73" s="2"/>
      <c r="K73" s="2"/>
    </row>
    <row r="74" spans="2:11">
      <c r="C74" s="17"/>
      <c r="H74" s="2"/>
      <c r="I74" s="2"/>
      <c r="J74" s="2"/>
      <c r="K74" s="2"/>
    </row>
    <row r="75" spans="2:11">
      <c r="B75" s="28" t="s">
        <v>66</v>
      </c>
    </row>
    <row r="76" spans="2:11">
      <c r="C76" s="17"/>
      <c r="H76" s="2"/>
      <c r="I76" s="2"/>
      <c r="J76" s="2"/>
      <c r="K76" s="2"/>
    </row>
    <row r="77" spans="2:11" ht="81.75" customHeight="1">
      <c r="B77" s="308" t="s">
        <v>126</v>
      </c>
      <c r="C77" s="309"/>
      <c r="D77" s="309"/>
      <c r="E77" s="309"/>
      <c r="F77" s="112"/>
      <c r="G77" s="113"/>
    </row>
    <row r="78" spans="2:11">
      <c r="B78" s="306" t="s">
        <v>120</v>
      </c>
      <c r="C78" s="307"/>
      <c r="D78" s="114"/>
      <c r="E78" s="114"/>
      <c r="F78" s="114"/>
      <c r="G78" s="115"/>
    </row>
    <row r="79" spans="2:11">
      <c r="B79" s="83"/>
      <c r="C79" s="87"/>
      <c r="D79" s="88"/>
      <c r="E79" s="88"/>
      <c r="F79" s="98"/>
      <c r="G79" s="99"/>
    </row>
    <row r="80" spans="2:11" ht="38.25">
      <c r="B80" s="100" t="s">
        <v>14</v>
      </c>
      <c r="C80" s="101" t="s">
        <v>40</v>
      </c>
      <c r="D80" s="101" t="s">
        <v>41</v>
      </c>
      <c r="E80" s="101" t="s">
        <v>39</v>
      </c>
      <c r="F80" s="101" t="s">
        <v>10</v>
      </c>
      <c r="G80" s="101" t="s">
        <v>58</v>
      </c>
    </row>
    <row r="81" spans="2:7">
      <c r="B81" s="116" t="s">
        <v>15</v>
      </c>
      <c r="C81" s="103">
        <v>656</v>
      </c>
      <c r="D81" s="103">
        <v>13287</v>
      </c>
      <c r="E81" s="106">
        <f t="shared" ref="E81:E104" si="2">SUM(C81:D81)</f>
        <v>13943</v>
      </c>
      <c r="F81" s="104">
        <f t="shared" ref="F81:F105" si="3">+E81/G81</f>
        <v>1.9579372780416975E-2</v>
      </c>
      <c r="G81" s="103">
        <v>712127</v>
      </c>
    </row>
    <row r="82" spans="2:7">
      <c r="B82" s="116" t="s">
        <v>16</v>
      </c>
      <c r="C82" s="103">
        <v>21</v>
      </c>
      <c r="D82" s="103">
        <v>2162</v>
      </c>
      <c r="E82" s="106">
        <f t="shared" si="2"/>
        <v>2183</v>
      </c>
      <c r="F82" s="104">
        <f t="shared" si="3"/>
        <v>1.1887323636878475E-2</v>
      </c>
      <c r="G82" s="103">
        <v>183641</v>
      </c>
    </row>
    <row r="83" spans="2:7">
      <c r="B83" s="116" t="s">
        <v>17</v>
      </c>
      <c r="C83" s="103">
        <v>3</v>
      </c>
      <c r="D83" s="103">
        <v>2658</v>
      </c>
      <c r="E83" s="106">
        <f t="shared" si="2"/>
        <v>2661</v>
      </c>
      <c r="F83" s="104">
        <f t="shared" si="3"/>
        <v>1.1817002984226234E-2</v>
      </c>
      <c r="G83" s="103">
        <v>225184</v>
      </c>
    </row>
    <row r="84" spans="2:7">
      <c r="B84" s="116" t="s">
        <v>18</v>
      </c>
      <c r="C84" s="103">
        <v>88</v>
      </c>
      <c r="D84" s="103">
        <v>1927</v>
      </c>
      <c r="E84" s="106">
        <f t="shared" si="2"/>
        <v>2015</v>
      </c>
      <c r="F84" s="104">
        <f t="shared" si="3"/>
        <v>1.2247453259098977E-2</v>
      </c>
      <c r="G84" s="103">
        <v>164524</v>
      </c>
    </row>
    <row r="85" spans="2:7">
      <c r="B85" s="116" t="s">
        <v>19</v>
      </c>
      <c r="C85" s="103">
        <v>327</v>
      </c>
      <c r="D85" s="103">
        <v>9946</v>
      </c>
      <c r="E85" s="106">
        <f t="shared" si="2"/>
        <v>10273</v>
      </c>
      <c r="F85" s="104">
        <f t="shared" si="3"/>
        <v>2.2401713110660929E-2</v>
      </c>
      <c r="G85" s="103">
        <v>458581</v>
      </c>
    </row>
    <row r="86" spans="2:7">
      <c r="B86" s="116" t="s">
        <v>20</v>
      </c>
      <c r="C86" s="103">
        <v>91</v>
      </c>
      <c r="D86" s="103">
        <v>4132</v>
      </c>
      <c r="E86" s="106">
        <f t="shared" si="2"/>
        <v>4223</v>
      </c>
      <c r="F86" s="104">
        <f t="shared" si="3"/>
        <v>1.0320010752556787E-2</v>
      </c>
      <c r="G86" s="103">
        <v>409205</v>
      </c>
    </row>
    <row r="87" spans="2:7">
      <c r="B87" s="116" t="s">
        <v>21</v>
      </c>
      <c r="C87" s="103">
        <v>94</v>
      </c>
      <c r="D87" s="103">
        <v>10160</v>
      </c>
      <c r="E87" s="106">
        <f t="shared" si="2"/>
        <v>10254</v>
      </c>
      <c r="F87" s="104">
        <f t="shared" si="3"/>
        <v>1.7071250076998765E-2</v>
      </c>
      <c r="G87" s="103">
        <v>600659</v>
      </c>
    </row>
    <row r="88" spans="2:7">
      <c r="B88" s="116" t="s">
        <v>22</v>
      </c>
      <c r="C88" s="103">
        <v>167</v>
      </c>
      <c r="D88" s="103">
        <v>6008</v>
      </c>
      <c r="E88" s="106">
        <f t="shared" si="2"/>
        <v>6175</v>
      </c>
      <c r="F88" s="104">
        <f t="shared" si="3"/>
        <v>1.156167851231623E-2</v>
      </c>
      <c r="G88" s="103">
        <v>534092</v>
      </c>
    </row>
    <row r="89" spans="2:7">
      <c r="B89" s="116" t="s">
        <v>23</v>
      </c>
      <c r="C89" s="103">
        <v>6</v>
      </c>
      <c r="D89" s="103">
        <v>1202</v>
      </c>
      <c r="E89" s="106">
        <f t="shared" si="2"/>
        <v>1208</v>
      </c>
      <c r="F89" s="104">
        <f t="shared" si="3"/>
        <v>4.8081515682216205E-2</v>
      </c>
      <c r="G89" s="103">
        <v>25124</v>
      </c>
    </row>
    <row r="90" spans="2:7">
      <c r="B90" s="116" t="s">
        <v>24</v>
      </c>
      <c r="C90" s="103">
        <v>1282</v>
      </c>
      <c r="D90" s="103">
        <v>149880</v>
      </c>
      <c r="E90" s="106">
        <f t="shared" si="2"/>
        <v>151162</v>
      </c>
      <c r="F90" s="104">
        <f t="shared" si="3"/>
        <v>4.1465561627910485E-2</v>
      </c>
      <c r="G90" s="103">
        <v>3645483</v>
      </c>
    </row>
    <row r="91" spans="2:7">
      <c r="B91" s="116" t="s">
        <v>25</v>
      </c>
      <c r="C91" s="103">
        <v>244</v>
      </c>
      <c r="D91" s="103">
        <v>7519</v>
      </c>
      <c r="E91" s="106">
        <f t="shared" si="2"/>
        <v>7763</v>
      </c>
      <c r="F91" s="104">
        <f t="shared" si="3"/>
        <v>1.9493074597482951E-2</v>
      </c>
      <c r="G91" s="103">
        <v>398244</v>
      </c>
    </row>
    <row r="92" spans="2:7">
      <c r="B92" s="116" t="s">
        <v>26</v>
      </c>
      <c r="C92" s="103">
        <v>68</v>
      </c>
      <c r="D92" s="103">
        <v>8240</v>
      </c>
      <c r="E92" s="106">
        <f t="shared" si="2"/>
        <v>8308</v>
      </c>
      <c r="F92" s="104">
        <f t="shared" si="3"/>
        <v>1.8504742007189854E-2</v>
      </c>
      <c r="G92" s="103">
        <v>448966</v>
      </c>
    </row>
    <row r="93" spans="2:7">
      <c r="B93" s="116" t="s">
        <v>27</v>
      </c>
      <c r="C93" s="103">
        <v>2</v>
      </c>
      <c r="D93" s="103">
        <v>4630</v>
      </c>
      <c r="E93" s="106">
        <f t="shared" si="2"/>
        <v>4632</v>
      </c>
      <c r="F93" s="104">
        <f t="shared" si="3"/>
        <v>5.9528475867962963E-3</v>
      </c>
      <c r="G93" s="103">
        <v>778115</v>
      </c>
    </row>
    <row r="94" spans="2:7">
      <c r="B94" s="116" t="s">
        <v>28</v>
      </c>
      <c r="C94" s="103">
        <v>61</v>
      </c>
      <c r="D94" s="103">
        <v>12995</v>
      </c>
      <c r="E94" s="106">
        <f t="shared" si="2"/>
        <v>13056</v>
      </c>
      <c r="F94" s="104">
        <f t="shared" si="3"/>
        <v>9.5314576063309439E-3</v>
      </c>
      <c r="G94" s="103">
        <v>1369780</v>
      </c>
    </row>
    <row r="95" spans="2:7">
      <c r="B95" s="116" t="s">
        <v>29</v>
      </c>
      <c r="C95" s="103">
        <v>23</v>
      </c>
      <c r="D95" s="103">
        <v>909</v>
      </c>
      <c r="E95" s="106">
        <f t="shared" si="2"/>
        <v>932</v>
      </c>
      <c r="F95" s="104">
        <f t="shared" si="3"/>
        <v>6.2998512910639451E-3</v>
      </c>
      <c r="G95" s="103">
        <v>147940</v>
      </c>
    </row>
    <row r="96" spans="2:7">
      <c r="B96" s="116" t="s">
        <v>30</v>
      </c>
      <c r="C96" s="103">
        <v>7</v>
      </c>
      <c r="D96" s="103">
        <v>1964</v>
      </c>
      <c r="E96" s="106">
        <f t="shared" si="2"/>
        <v>1971</v>
      </c>
      <c r="F96" s="104">
        <f t="shared" si="3"/>
        <v>1.9007300114757417E-2</v>
      </c>
      <c r="G96" s="103">
        <v>103697</v>
      </c>
    </row>
    <row r="97" spans="2:7">
      <c r="B97" s="116" t="s">
        <v>31</v>
      </c>
      <c r="C97" s="103">
        <v>1</v>
      </c>
      <c r="D97" s="103">
        <v>1578</v>
      </c>
      <c r="E97" s="106">
        <f t="shared" si="2"/>
        <v>1579</v>
      </c>
      <c r="F97" s="104">
        <f t="shared" si="3"/>
        <v>1.1576585823631191E-2</v>
      </c>
      <c r="G97" s="103">
        <v>136396</v>
      </c>
    </row>
    <row r="98" spans="2:7">
      <c r="B98" s="116" t="s">
        <v>32</v>
      </c>
      <c r="C98" s="103">
        <v>0</v>
      </c>
      <c r="D98" s="103">
        <v>1972</v>
      </c>
      <c r="E98" s="106">
        <f t="shared" si="2"/>
        <v>1972</v>
      </c>
      <c r="F98" s="104">
        <f t="shared" si="3"/>
        <v>2.349493048026402E-2</v>
      </c>
      <c r="G98" s="103">
        <v>83933</v>
      </c>
    </row>
    <row r="99" spans="2:7">
      <c r="B99" s="116" t="s">
        <v>33</v>
      </c>
      <c r="C99" s="103">
        <v>7371</v>
      </c>
      <c r="D99" s="103">
        <v>209248</v>
      </c>
      <c r="E99" s="106">
        <f t="shared" si="2"/>
        <v>216619</v>
      </c>
      <c r="F99" s="104">
        <f t="shared" si="3"/>
        <v>8.4081858892274042E-2</v>
      </c>
      <c r="G99" s="103">
        <v>2576287</v>
      </c>
    </row>
    <row r="100" spans="2:7">
      <c r="B100" s="116" t="s">
        <v>34</v>
      </c>
      <c r="C100" s="103">
        <v>36</v>
      </c>
      <c r="D100" s="103">
        <v>3024</v>
      </c>
      <c r="E100" s="106">
        <f t="shared" si="2"/>
        <v>3060</v>
      </c>
      <c r="F100" s="104">
        <f t="shared" si="3"/>
        <v>9.9127612223147265E-3</v>
      </c>
      <c r="G100" s="103">
        <v>308693</v>
      </c>
    </row>
    <row r="101" spans="2:7">
      <c r="B101" s="116" t="s">
        <v>35</v>
      </c>
      <c r="C101" s="103">
        <v>7</v>
      </c>
      <c r="D101" s="103">
        <v>7703</v>
      </c>
      <c r="E101" s="106">
        <f t="shared" si="2"/>
        <v>7710</v>
      </c>
      <c r="F101" s="104">
        <f t="shared" si="3"/>
        <v>2.0950346862746695E-2</v>
      </c>
      <c r="G101" s="103">
        <v>368013</v>
      </c>
    </row>
    <row r="102" spans="2:7">
      <c r="B102" s="116" t="s">
        <v>36</v>
      </c>
      <c r="C102" s="103">
        <v>35</v>
      </c>
      <c r="D102" s="103">
        <v>1606</v>
      </c>
      <c r="E102" s="106">
        <f t="shared" si="2"/>
        <v>1641</v>
      </c>
      <c r="F102" s="104">
        <f t="shared" si="3"/>
        <v>9.2989256085951304E-3</v>
      </c>
      <c r="G102" s="103">
        <v>176472</v>
      </c>
    </row>
    <row r="103" spans="2:7">
      <c r="B103" s="116" t="s">
        <v>37</v>
      </c>
      <c r="C103" s="103">
        <v>317</v>
      </c>
      <c r="D103" s="103">
        <v>10714</v>
      </c>
      <c r="E103" s="106">
        <f t="shared" si="2"/>
        <v>11031</v>
      </c>
      <c r="F103" s="104">
        <f t="shared" si="3"/>
        <v>2.186161642385891E-2</v>
      </c>
      <c r="G103" s="103">
        <v>504583</v>
      </c>
    </row>
    <row r="104" spans="2:7">
      <c r="B104" s="116" t="s">
        <v>38</v>
      </c>
      <c r="C104" s="103">
        <v>0</v>
      </c>
      <c r="D104" s="103">
        <v>737</v>
      </c>
      <c r="E104" s="106">
        <f t="shared" si="2"/>
        <v>737</v>
      </c>
      <c r="F104" s="104">
        <f t="shared" si="3"/>
        <v>8.0655752057433028E-3</v>
      </c>
      <c r="G104" s="103">
        <v>91376</v>
      </c>
    </row>
    <row r="105" spans="2:7">
      <c r="B105" s="107" t="s">
        <v>39</v>
      </c>
      <c r="C105" s="108">
        <f>SUM(C81:C104)</f>
        <v>10907</v>
      </c>
      <c r="D105" s="108">
        <f>SUM(D81:D104)</f>
        <v>474201</v>
      </c>
      <c r="E105" s="109">
        <f>+C105+D105</f>
        <v>485108</v>
      </c>
      <c r="F105" s="110">
        <f t="shared" si="3"/>
        <v>3.356889762485455E-2</v>
      </c>
      <c r="G105" s="111">
        <f>SUM(G81:G104)</f>
        <v>14451115</v>
      </c>
    </row>
    <row r="107" spans="2:7">
      <c r="B107" s="16" t="s">
        <v>56</v>
      </c>
      <c r="C107" s="8"/>
      <c r="D107" s="8"/>
      <c r="E107" s="9"/>
      <c r="F107" s="2"/>
      <c r="G107" s="2"/>
    </row>
    <row r="108" spans="2:7">
      <c r="B108" s="28" t="s">
        <v>61</v>
      </c>
    </row>
    <row r="111" spans="2:7" ht="78" customHeight="1">
      <c r="B111" s="308" t="s">
        <v>127</v>
      </c>
      <c r="C111" s="309"/>
      <c r="D111" s="309"/>
      <c r="E111" s="309"/>
      <c r="F111" s="112"/>
      <c r="G111" s="113"/>
    </row>
    <row r="112" spans="2:7">
      <c r="B112" s="306" t="s">
        <v>120</v>
      </c>
      <c r="C112" s="307"/>
      <c r="D112" s="114"/>
      <c r="E112" s="114"/>
      <c r="F112" s="114"/>
      <c r="G112" s="115"/>
    </row>
    <row r="113" spans="2:7">
      <c r="B113" s="83"/>
      <c r="C113" s="87"/>
      <c r="D113" s="88"/>
      <c r="E113" s="88"/>
      <c r="F113" s="98"/>
      <c r="G113" s="99"/>
    </row>
    <row r="114" spans="2:7" ht="38.25">
      <c r="B114" s="100" t="s">
        <v>14</v>
      </c>
      <c r="C114" s="101" t="s">
        <v>40</v>
      </c>
      <c r="D114" s="101" t="s">
        <v>41</v>
      </c>
      <c r="E114" s="101" t="s">
        <v>39</v>
      </c>
      <c r="F114" s="101" t="s">
        <v>10</v>
      </c>
      <c r="G114" s="101" t="s">
        <v>54</v>
      </c>
    </row>
    <row r="115" spans="2:7">
      <c r="B115" s="102" t="s">
        <v>15</v>
      </c>
      <c r="C115" s="103">
        <v>334</v>
      </c>
      <c r="D115" s="103">
        <v>15320</v>
      </c>
      <c r="E115" s="134">
        <f t="shared" ref="E115:E139" si="4">SUM(C115:D115)</f>
        <v>15654</v>
      </c>
      <c r="F115" s="117">
        <f t="shared" ref="F115:F139" si="5">+E115/G115</f>
        <v>2.1770603427055127E-2</v>
      </c>
      <c r="G115" s="103">
        <v>719043</v>
      </c>
    </row>
    <row r="116" spans="2:7">
      <c r="B116" s="102" t="s">
        <v>16</v>
      </c>
      <c r="C116" s="103">
        <v>21</v>
      </c>
      <c r="D116" s="103">
        <v>2832</v>
      </c>
      <c r="E116" s="134">
        <f t="shared" si="4"/>
        <v>2853</v>
      </c>
      <c r="F116" s="117">
        <f t="shared" si="5"/>
        <v>1.5385942867620491E-2</v>
      </c>
      <c r="G116" s="103">
        <v>185429</v>
      </c>
    </row>
    <row r="117" spans="2:7">
      <c r="B117" s="102" t="s">
        <v>17</v>
      </c>
      <c r="C117" s="103">
        <v>73</v>
      </c>
      <c r="D117" s="103">
        <v>5008</v>
      </c>
      <c r="E117" s="134">
        <f t="shared" si="4"/>
        <v>5081</v>
      </c>
      <c r="F117" s="117">
        <f t="shared" si="5"/>
        <v>2.234634414513469E-2</v>
      </c>
      <c r="G117" s="103">
        <v>227375</v>
      </c>
    </row>
    <row r="118" spans="2:7">
      <c r="B118" s="102" t="s">
        <v>18</v>
      </c>
      <c r="C118" s="103">
        <v>40</v>
      </c>
      <c r="D118" s="103">
        <v>2931</v>
      </c>
      <c r="E118" s="134">
        <f t="shared" si="4"/>
        <v>2971</v>
      </c>
      <c r="F118" s="117">
        <f t="shared" si="5"/>
        <v>1.788401574708354E-2</v>
      </c>
      <c r="G118" s="103">
        <v>166126</v>
      </c>
    </row>
    <row r="119" spans="2:7">
      <c r="B119" s="102" t="s">
        <v>19</v>
      </c>
      <c r="C119" s="103">
        <v>145</v>
      </c>
      <c r="D119" s="103">
        <v>11724</v>
      </c>
      <c r="E119" s="134">
        <f t="shared" si="4"/>
        <v>11869</v>
      </c>
      <c r="F119" s="117">
        <f t="shared" si="5"/>
        <v>2.5632940780110445E-2</v>
      </c>
      <c r="G119" s="103">
        <v>463037</v>
      </c>
    </row>
    <row r="120" spans="2:7">
      <c r="B120" s="102" t="s">
        <v>20</v>
      </c>
      <c r="C120" s="103">
        <v>73</v>
      </c>
      <c r="D120" s="103">
        <v>5511</v>
      </c>
      <c r="E120" s="134">
        <f t="shared" si="4"/>
        <v>5584</v>
      </c>
      <c r="F120" s="117">
        <f t="shared" si="5"/>
        <v>1.3514658224845769E-2</v>
      </c>
      <c r="G120" s="103">
        <v>413181</v>
      </c>
    </row>
    <row r="121" spans="2:7">
      <c r="B121" s="102" t="s">
        <v>55</v>
      </c>
      <c r="C121" s="103">
        <v>161</v>
      </c>
      <c r="D121" s="103">
        <v>13340</v>
      </c>
      <c r="E121" s="134">
        <f t="shared" si="4"/>
        <v>13501</v>
      </c>
      <c r="F121" s="117">
        <f t="shared" si="5"/>
        <v>2.226076805503114E-2</v>
      </c>
      <c r="G121" s="103">
        <v>606493</v>
      </c>
    </row>
    <row r="122" spans="2:7">
      <c r="B122" s="102" t="s">
        <v>22</v>
      </c>
      <c r="C122" s="103">
        <v>139</v>
      </c>
      <c r="D122" s="103">
        <v>6697</v>
      </c>
      <c r="E122" s="134">
        <f t="shared" si="4"/>
        <v>6836</v>
      </c>
      <c r="F122" s="117">
        <f t="shared" si="5"/>
        <v>1.2676160807001928E-2</v>
      </c>
      <c r="G122" s="103">
        <v>539280</v>
      </c>
    </row>
    <row r="123" spans="2:7">
      <c r="B123" s="102" t="s">
        <v>23</v>
      </c>
      <c r="C123" s="103">
        <v>74</v>
      </c>
      <c r="D123" s="103">
        <v>1121</v>
      </c>
      <c r="E123" s="134">
        <f t="shared" si="4"/>
        <v>1195</v>
      </c>
      <c r="F123" s="117">
        <f t="shared" si="5"/>
        <v>4.709545203751872E-2</v>
      </c>
      <c r="G123" s="103">
        <v>25374</v>
      </c>
    </row>
    <row r="124" spans="2:7">
      <c r="B124" s="102" t="s">
        <v>24</v>
      </c>
      <c r="C124" s="103">
        <v>1965</v>
      </c>
      <c r="D124" s="103">
        <v>161850</v>
      </c>
      <c r="E124" s="134">
        <f t="shared" si="4"/>
        <v>163815</v>
      </c>
      <c r="F124" s="117">
        <f t="shared" si="5"/>
        <v>4.4504533042676701E-2</v>
      </c>
      <c r="G124" s="103">
        <v>3680861</v>
      </c>
    </row>
    <row r="125" spans="2:7">
      <c r="B125" s="102" t="s">
        <v>25</v>
      </c>
      <c r="C125" s="103">
        <v>222</v>
      </c>
      <c r="D125" s="103">
        <v>8749</v>
      </c>
      <c r="E125" s="134">
        <f t="shared" si="4"/>
        <v>8971</v>
      </c>
      <c r="F125" s="117">
        <f t="shared" si="5"/>
        <v>2.2309593796783996E-2</v>
      </c>
      <c r="G125" s="103">
        <v>402114</v>
      </c>
    </row>
    <row r="126" spans="2:7">
      <c r="B126" s="102" t="s">
        <v>26</v>
      </c>
      <c r="C126" s="103">
        <v>79</v>
      </c>
      <c r="D126" s="103">
        <v>10290</v>
      </c>
      <c r="E126" s="134">
        <f t="shared" si="4"/>
        <v>10369</v>
      </c>
      <c r="F126" s="117">
        <f t="shared" si="5"/>
        <v>2.2873063212508381E-2</v>
      </c>
      <c r="G126" s="103">
        <v>453328</v>
      </c>
    </row>
    <row r="127" spans="2:7">
      <c r="B127" s="102" t="s">
        <v>27</v>
      </c>
      <c r="C127" s="103">
        <v>32</v>
      </c>
      <c r="D127" s="103">
        <v>6435</v>
      </c>
      <c r="E127" s="134">
        <f t="shared" si="4"/>
        <v>6467</v>
      </c>
      <c r="F127" s="117">
        <f t="shared" si="5"/>
        <v>8.2311807359569077E-3</v>
      </c>
      <c r="G127" s="103">
        <v>785671</v>
      </c>
    </row>
    <row r="128" spans="2:7">
      <c r="B128" s="102" t="s">
        <v>28</v>
      </c>
      <c r="C128" s="103">
        <v>168</v>
      </c>
      <c r="D128" s="103">
        <v>18964</v>
      </c>
      <c r="E128" s="134">
        <f t="shared" si="4"/>
        <v>19132</v>
      </c>
      <c r="F128" s="117">
        <f t="shared" si="5"/>
        <v>1.3832924703396846E-2</v>
      </c>
      <c r="G128" s="103">
        <v>1383077</v>
      </c>
    </row>
    <row r="129" spans="2:7">
      <c r="B129" s="102" t="s">
        <v>29</v>
      </c>
      <c r="C129" s="103">
        <v>26</v>
      </c>
      <c r="D129" s="103">
        <v>1736</v>
      </c>
      <c r="E129" s="134">
        <f t="shared" si="4"/>
        <v>1762</v>
      </c>
      <c r="F129" s="117">
        <f t="shared" si="5"/>
        <v>1.1795342111781284E-2</v>
      </c>
      <c r="G129" s="103">
        <v>149381</v>
      </c>
    </row>
    <row r="130" spans="2:7">
      <c r="B130" s="102" t="s">
        <v>30</v>
      </c>
      <c r="C130" s="103">
        <v>14</v>
      </c>
      <c r="D130" s="103">
        <v>2311</v>
      </c>
      <c r="E130" s="134">
        <f t="shared" si="4"/>
        <v>2325</v>
      </c>
      <c r="F130" s="117">
        <f t="shared" si="5"/>
        <v>2.2204395037675843E-2</v>
      </c>
      <c r="G130" s="103">
        <v>104709</v>
      </c>
    </row>
    <row r="131" spans="2:7">
      <c r="B131" s="105" t="s">
        <v>31</v>
      </c>
      <c r="C131" s="103">
        <v>4</v>
      </c>
      <c r="D131" s="103">
        <v>2127</v>
      </c>
      <c r="E131" s="134">
        <f t="shared" si="4"/>
        <v>2131</v>
      </c>
      <c r="F131" s="117">
        <f t="shared" si="5"/>
        <v>1.547286258849156E-2</v>
      </c>
      <c r="G131" s="103">
        <v>137725</v>
      </c>
    </row>
    <row r="132" spans="2:7">
      <c r="B132" s="102" t="s">
        <v>32</v>
      </c>
      <c r="C132" s="103">
        <v>11</v>
      </c>
      <c r="D132" s="103">
        <v>3183</v>
      </c>
      <c r="E132" s="134">
        <f t="shared" si="4"/>
        <v>3194</v>
      </c>
      <c r="F132" s="117">
        <f t="shared" si="5"/>
        <v>3.7685981617169892E-2</v>
      </c>
      <c r="G132" s="103">
        <v>84753</v>
      </c>
    </row>
    <row r="133" spans="2:7">
      <c r="B133" s="102" t="s">
        <v>33</v>
      </c>
      <c r="C133" s="103">
        <v>8505</v>
      </c>
      <c r="D133" s="103">
        <v>233464</v>
      </c>
      <c r="E133" s="134">
        <f t="shared" si="4"/>
        <v>241969</v>
      </c>
      <c r="F133" s="117">
        <f t="shared" si="5"/>
        <v>9.3018848340630997E-2</v>
      </c>
      <c r="G133" s="103">
        <v>2601290</v>
      </c>
    </row>
    <row r="134" spans="2:7">
      <c r="B134" s="102" t="s">
        <v>34</v>
      </c>
      <c r="C134" s="103">
        <v>21</v>
      </c>
      <c r="D134" s="103">
        <v>4807</v>
      </c>
      <c r="E134" s="134">
        <f t="shared" si="4"/>
        <v>4828</v>
      </c>
      <c r="F134" s="117">
        <f t="shared" si="5"/>
        <v>1.5489550649033989E-2</v>
      </c>
      <c r="G134" s="103">
        <v>311694</v>
      </c>
    </row>
    <row r="135" spans="2:7">
      <c r="B135" s="102" t="s">
        <v>35</v>
      </c>
      <c r="C135" s="103">
        <v>118</v>
      </c>
      <c r="D135" s="103">
        <v>9458</v>
      </c>
      <c r="E135" s="134">
        <f t="shared" si="4"/>
        <v>9576</v>
      </c>
      <c r="F135" s="117">
        <f t="shared" si="5"/>
        <v>2.5770338276056945E-2</v>
      </c>
      <c r="G135" s="103">
        <v>371590</v>
      </c>
    </row>
    <row r="136" spans="2:7">
      <c r="B136" s="102" t="s">
        <v>36</v>
      </c>
      <c r="C136" s="103">
        <v>30</v>
      </c>
      <c r="D136" s="103">
        <v>2501</v>
      </c>
      <c r="E136" s="134">
        <f t="shared" si="4"/>
        <v>2531</v>
      </c>
      <c r="F136" s="117">
        <f t="shared" si="5"/>
        <v>1.4203939615017678E-2</v>
      </c>
      <c r="G136" s="103">
        <v>178190</v>
      </c>
    </row>
    <row r="137" spans="2:7">
      <c r="B137" s="102" t="s">
        <v>37</v>
      </c>
      <c r="C137" s="103">
        <v>245</v>
      </c>
      <c r="D137" s="103">
        <v>14107</v>
      </c>
      <c r="E137" s="134">
        <f t="shared" si="4"/>
        <v>14352</v>
      </c>
      <c r="F137" s="117">
        <f t="shared" si="5"/>
        <v>2.8169622265621166E-2</v>
      </c>
      <c r="G137" s="103">
        <v>509485</v>
      </c>
    </row>
    <row r="138" spans="2:7">
      <c r="B138" s="102" t="s">
        <v>38</v>
      </c>
      <c r="C138" s="103">
        <v>15</v>
      </c>
      <c r="D138" s="103">
        <v>1586</v>
      </c>
      <c r="E138" s="134">
        <f t="shared" si="4"/>
        <v>1601</v>
      </c>
      <c r="F138" s="117">
        <f t="shared" si="5"/>
        <v>1.7351439811854469E-2</v>
      </c>
      <c r="G138" s="103">
        <v>92269</v>
      </c>
    </row>
    <row r="139" spans="2:7">
      <c r="B139" s="107" t="s">
        <v>39</v>
      </c>
      <c r="C139" s="108">
        <f>SUM(C115:C138)</f>
        <v>12515</v>
      </c>
      <c r="D139" s="108">
        <f>SUM(D115:D138)</f>
        <v>546052</v>
      </c>
      <c r="E139" s="109">
        <f t="shared" si="4"/>
        <v>558567</v>
      </c>
      <c r="F139" s="110">
        <f t="shared" si="5"/>
        <v>3.8280365761514855E-2</v>
      </c>
      <c r="G139" s="111">
        <f>SUM(G115:G138)</f>
        <v>14591475</v>
      </c>
    </row>
    <row r="143" spans="2:7" ht="66" customHeight="1">
      <c r="B143" s="308" t="s">
        <v>128</v>
      </c>
      <c r="C143" s="309"/>
      <c r="D143" s="309"/>
      <c r="E143" s="309"/>
      <c r="F143" s="112"/>
      <c r="G143" s="113"/>
    </row>
    <row r="144" spans="2:7">
      <c r="B144" s="306" t="s">
        <v>120</v>
      </c>
      <c r="C144" s="307"/>
      <c r="D144" s="114"/>
      <c r="E144" s="114"/>
      <c r="F144" s="114"/>
      <c r="G144" s="115"/>
    </row>
    <row r="145" spans="2:7">
      <c r="B145" s="83"/>
      <c r="C145" s="87"/>
      <c r="D145" s="88"/>
      <c r="E145" s="88"/>
      <c r="F145" s="98"/>
      <c r="G145" s="99"/>
    </row>
    <row r="146" spans="2:7" ht="38.25">
      <c r="B146" s="100" t="s">
        <v>14</v>
      </c>
      <c r="C146" s="101" t="s">
        <v>40</v>
      </c>
      <c r="D146" s="101" t="s">
        <v>41</v>
      </c>
      <c r="E146" s="101" t="s">
        <v>39</v>
      </c>
      <c r="F146" s="101" t="s">
        <v>10</v>
      </c>
      <c r="G146" s="101" t="s">
        <v>77</v>
      </c>
    </row>
    <row r="147" spans="2:7">
      <c r="B147" s="102" t="s">
        <v>15</v>
      </c>
      <c r="C147" s="103">
        <v>7</v>
      </c>
      <c r="D147" s="103">
        <v>14834</v>
      </c>
      <c r="E147" s="134">
        <f>SUM(C147:D147)</f>
        <v>14841</v>
      </c>
      <c r="F147" s="117">
        <f>+E147/G147</f>
        <v>2.0540437299142175E-2</v>
      </c>
      <c r="G147" s="103">
        <v>722526</v>
      </c>
    </row>
    <row r="148" spans="2:7">
      <c r="B148" s="102" t="s">
        <v>16</v>
      </c>
      <c r="C148" s="103">
        <v>18</v>
      </c>
      <c r="D148" s="103">
        <v>3013</v>
      </c>
      <c r="E148" s="134">
        <f t="shared" ref="E148:E170" si="6">SUM(C148:D148)</f>
        <v>3031</v>
      </c>
      <c r="F148" s="117">
        <f t="shared" ref="F148:F170" si="7">+E148/G148</f>
        <v>1.6266925706680119E-2</v>
      </c>
      <c r="G148" s="103">
        <v>186329</v>
      </c>
    </row>
    <row r="149" spans="2:7">
      <c r="B149" s="102" t="s">
        <v>17</v>
      </c>
      <c r="C149" s="103">
        <v>0</v>
      </c>
      <c r="D149" s="103">
        <v>4984</v>
      </c>
      <c r="E149" s="134">
        <f t="shared" si="6"/>
        <v>4984</v>
      </c>
      <c r="F149" s="117">
        <f t="shared" si="7"/>
        <v>2.1813916438344173E-2</v>
      </c>
      <c r="G149" s="103">
        <v>228478</v>
      </c>
    </row>
    <row r="150" spans="2:7">
      <c r="B150" s="102" t="s">
        <v>18</v>
      </c>
      <c r="C150" s="103">
        <v>30</v>
      </c>
      <c r="D150" s="103">
        <v>3347</v>
      </c>
      <c r="E150" s="134">
        <f t="shared" si="6"/>
        <v>3377</v>
      </c>
      <c r="F150" s="117">
        <f t="shared" si="7"/>
        <v>2.0229672982573846E-2</v>
      </c>
      <c r="G150" s="103">
        <v>166933</v>
      </c>
    </row>
    <row r="151" spans="2:7">
      <c r="B151" s="102" t="s">
        <v>19</v>
      </c>
      <c r="C151" s="103">
        <v>87</v>
      </c>
      <c r="D151" s="103">
        <v>12542</v>
      </c>
      <c r="E151" s="134">
        <f t="shared" si="6"/>
        <v>12629</v>
      </c>
      <c r="F151" s="117">
        <f t="shared" si="7"/>
        <v>2.7142737399549949E-2</v>
      </c>
      <c r="G151" s="103">
        <v>465281</v>
      </c>
    </row>
    <row r="152" spans="2:7">
      <c r="B152" s="102" t="s">
        <v>20</v>
      </c>
      <c r="C152" s="103">
        <v>57</v>
      </c>
      <c r="D152" s="103">
        <v>5959</v>
      </c>
      <c r="E152" s="134">
        <f t="shared" si="6"/>
        <v>6016</v>
      </c>
      <c r="F152" s="117">
        <f t="shared" si="7"/>
        <v>1.448996107749817E-2</v>
      </c>
      <c r="G152" s="103">
        <v>415184</v>
      </c>
    </row>
    <row r="153" spans="2:7">
      <c r="B153" s="102" t="s">
        <v>55</v>
      </c>
      <c r="C153" s="103">
        <v>1</v>
      </c>
      <c r="D153" s="103">
        <v>17399</v>
      </c>
      <c r="E153" s="134">
        <f t="shared" si="6"/>
        <v>17400</v>
      </c>
      <c r="F153" s="117">
        <f t="shared" si="7"/>
        <v>2.8551222369718639E-2</v>
      </c>
      <c r="G153" s="103">
        <v>609431</v>
      </c>
    </row>
    <row r="154" spans="2:7">
      <c r="B154" s="102" t="s">
        <v>22</v>
      </c>
      <c r="C154" s="103">
        <v>117</v>
      </c>
      <c r="D154" s="103">
        <v>7140</v>
      </c>
      <c r="E154" s="134">
        <f t="shared" si="6"/>
        <v>7257</v>
      </c>
      <c r="F154" s="117">
        <f t="shared" si="7"/>
        <v>1.3391942689793003E-2</v>
      </c>
      <c r="G154" s="103">
        <v>541893</v>
      </c>
    </row>
    <row r="155" spans="2:7">
      <c r="B155" s="102" t="s">
        <v>23</v>
      </c>
      <c r="C155" s="103">
        <v>31</v>
      </c>
      <c r="D155" s="103">
        <v>1281</v>
      </c>
      <c r="E155" s="134">
        <f t="shared" si="6"/>
        <v>1312</v>
      </c>
      <c r="F155" s="117">
        <f t="shared" si="7"/>
        <v>5.1450980392156863E-2</v>
      </c>
      <c r="G155" s="103">
        <v>25500</v>
      </c>
    </row>
    <row r="156" spans="2:7">
      <c r="B156" s="102" t="s">
        <v>24</v>
      </c>
      <c r="C156" s="103">
        <v>344</v>
      </c>
      <c r="D156" s="103">
        <v>174109</v>
      </c>
      <c r="E156" s="134">
        <f t="shared" si="6"/>
        <v>174453</v>
      </c>
      <c r="F156" s="117">
        <f t="shared" si="7"/>
        <v>4.7166311855208809E-2</v>
      </c>
      <c r="G156" s="103">
        <v>3698678</v>
      </c>
    </row>
    <row r="157" spans="2:7">
      <c r="B157" s="102" t="s">
        <v>25</v>
      </c>
      <c r="C157" s="103">
        <v>126</v>
      </c>
      <c r="D157" s="103">
        <v>9607</v>
      </c>
      <c r="E157" s="134">
        <f t="shared" si="6"/>
        <v>9733</v>
      </c>
      <c r="F157" s="117">
        <f t="shared" si="7"/>
        <v>2.408782788822535E-2</v>
      </c>
      <c r="G157" s="103">
        <v>404063</v>
      </c>
    </row>
    <row r="158" spans="2:7">
      <c r="B158" s="102" t="s">
        <v>26</v>
      </c>
      <c r="C158" s="103">
        <v>129</v>
      </c>
      <c r="D158" s="103">
        <v>13046</v>
      </c>
      <c r="E158" s="134">
        <f t="shared" si="6"/>
        <v>13175</v>
      </c>
      <c r="F158" s="117">
        <f t="shared" si="7"/>
        <v>2.8922671642610174E-2</v>
      </c>
      <c r="G158" s="103">
        <v>455525</v>
      </c>
    </row>
    <row r="159" spans="2:7">
      <c r="B159" s="102" t="s">
        <v>27</v>
      </c>
      <c r="C159" s="103">
        <v>1</v>
      </c>
      <c r="D159" s="103">
        <v>8394</v>
      </c>
      <c r="E159" s="134">
        <f t="shared" si="6"/>
        <v>8395</v>
      </c>
      <c r="F159" s="117">
        <f t="shared" si="7"/>
        <v>1.0633635474669275E-2</v>
      </c>
      <c r="G159" s="103">
        <v>789476</v>
      </c>
    </row>
    <row r="160" spans="2:7">
      <c r="B160" s="102" t="s">
        <v>28</v>
      </c>
      <c r="C160" s="103">
        <v>8</v>
      </c>
      <c r="D160" s="103">
        <v>22835</v>
      </c>
      <c r="E160" s="134">
        <f t="shared" si="6"/>
        <v>22843</v>
      </c>
      <c r="F160" s="117">
        <f t="shared" si="7"/>
        <v>1.6436485356611939E-2</v>
      </c>
      <c r="G160" s="103">
        <v>1389774</v>
      </c>
    </row>
    <row r="161" spans="2:7">
      <c r="B161" s="102" t="s">
        <v>29</v>
      </c>
      <c r="C161" s="103">
        <v>0</v>
      </c>
      <c r="D161" s="103">
        <v>2813</v>
      </c>
      <c r="E161" s="134">
        <f t="shared" si="6"/>
        <v>2813</v>
      </c>
      <c r="F161" s="117">
        <f t="shared" si="7"/>
        <v>1.8739965491282883E-2</v>
      </c>
      <c r="G161" s="103">
        <v>150107</v>
      </c>
    </row>
    <row r="162" spans="2:7">
      <c r="B162" s="102" t="s">
        <v>30</v>
      </c>
      <c r="C162" s="103">
        <v>9</v>
      </c>
      <c r="D162" s="103">
        <v>2522</v>
      </c>
      <c r="E162" s="134">
        <f t="shared" si="6"/>
        <v>2531</v>
      </c>
      <c r="F162" s="117">
        <f t="shared" si="7"/>
        <v>2.4054590900882921E-2</v>
      </c>
      <c r="G162" s="103">
        <v>105219</v>
      </c>
    </row>
    <row r="163" spans="2:7">
      <c r="B163" s="105" t="s">
        <v>31</v>
      </c>
      <c r="C163" s="103">
        <v>4</v>
      </c>
      <c r="D163" s="103">
        <v>2603</v>
      </c>
      <c r="E163" s="134">
        <f t="shared" si="6"/>
        <v>2607</v>
      </c>
      <c r="F163" s="117">
        <f t="shared" si="7"/>
        <v>1.8837385743704613E-2</v>
      </c>
      <c r="G163" s="103">
        <v>138395</v>
      </c>
    </row>
    <row r="164" spans="2:7">
      <c r="B164" s="102" t="s">
        <v>32</v>
      </c>
      <c r="C164" s="103">
        <v>8</v>
      </c>
      <c r="D164" s="103">
        <v>4071</v>
      </c>
      <c r="E164" s="134">
        <f t="shared" si="6"/>
        <v>4079</v>
      </c>
      <c r="F164" s="117">
        <f t="shared" si="7"/>
        <v>4.7894137400636395E-2</v>
      </c>
      <c r="G164" s="103">
        <v>85167</v>
      </c>
    </row>
    <row r="165" spans="2:7">
      <c r="B165" s="102" t="s">
        <v>33</v>
      </c>
      <c r="C165" s="103">
        <v>6509</v>
      </c>
      <c r="D165" s="103">
        <v>240968</v>
      </c>
      <c r="E165" s="134">
        <f t="shared" si="6"/>
        <v>247477</v>
      </c>
      <c r="F165" s="117">
        <f t="shared" si="7"/>
        <v>9.4677917871610937E-2</v>
      </c>
      <c r="G165" s="103">
        <v>2613883</v>
      </c>
    </row>
    <row r="166" spans="2:7">
      <c r="B166" s="102" t="s">
        <v>34</v>
      </c>
      <c r="C166" s="103">
        <v>0</v>
      </c>
      <c r="D166" s="103">
        <v>5559</v>
      </c>
      <c r="E166" s="134">
        <f t="shared" si="6"/>
        <v>5559</v>
      </c>
      <c r="F166" s="117">
        <f t="shared" si="7"/>
        <v>1.7748702132143062E-2</v>
      </c>
      <c r="G166" s="103">
        <v>313206</v>
      </c>
    </row>
    <row r="167" spans="2:7">
      <c r="B167" s="102" t="s">
        <v>35</v>
      </c>
      <c r="C167" s="103">
        <v>90</v>
      </c>
      <c r="D167" s="103">
        <v>9192</v>
      </c>
      <c r="E167" s="134">
        <f t="shared" si="6"/>
        <v>9282</v>
      </c>
      <c r="F167" s="117">
        <f t="shared" si="7"/>
        <v>2.4858660224804562E-2</v>
      </c>
      <c r="G167" s="103">
        <v>373391</v>
      </c>
    </row>
    <row r="168" spans="2:7">
      <c r="B168" s="102" t="s">
        <v>36</v>
      </c>
      <c r="C168" s="103">
        <v>23</v>
      </c>
      <c r="D168" s="103">
        <v>2801</v>
      </c>
      <c r="E168" s="134">
        <f t="shared" si="6"/>
        <v>2824</v>
      </c>
      <c r="F168" s="117">
        <f t="shared" si="7"/>
        <v>1.5771602180323474E-2</v>
      </c>
      <c r="G168" s="103">
        <v>179056</v>
      </c>
    </row>
    <row r="169" spans="2:7">
      <c r="B169" s="102" t="s">
        <v>37</v>
      </c>
      <c r="C169" s="103">
        <v>204</v>
      </c>
      <c r="D169" s="103">
        <v>16433</v>
      </c>
      <c r="E169" s="134">
        <f t="shared" si="6"/>
        <v>16637</v>
      </c>
      <c r="F169" s="117">
        <f t="shared" si="7"/>
        <v>3.2497060282759782E-2</v>
      </c>
      <c r="G169" s="103">
        <v>511954</v>
      </c>
    </row>
    <row r="170" spans="2:7">
      <c r="B170" s="102" t="s">
        <v>38</v>
      </c>
      <c r="C170" s="103">
        <v>1</v>
      </c>
      <c r="D170" s="103">
        <v>1774</v>
      </c>
      <c r="E170" s="134">
        <f t="shared" si="6"/>
        <v>1775</v>
      </c>
      <c r="F170" s="117">
        <f t="shared" si="7"/>
        <v>1.9144071269872085E-2</v>
      </c>
      <c r="G170" s="103">
        <v>92718</v>
      </c>
    </row>
    <row r="171" spans="2:7">
      <c r="B171" s="107" t="s">
        <v>39</v>
      </c>
      <c r="C171" s="108">
        <f>SUM(C147:C170)</f>
        <v>7804</v>
      </c>
      <c r="D171" s="108">
        <f>SUM(D147:D170)</f>
        <v>587226</v>
      </c>
      <c r="E171" s="109">
        <f>SUM(C171:D171)</f>
        <v>595030</v>
      </c>
      <c r="F171" s="110">
        <f>+E171/G171</f>
        <v>4.130224765911357E-2</v>
      </c>
      <c r="G171" s="111">
        <v>14406722</v>
      </c>
    </row>
    <row r="175" spans="2:7" ht="69.75" customHeight="1">
      <c r="B175" s="308" t="s">
        <v>129</v>
      </c>
      <c r="C175" s="309"/>
      <c r="D175" s="309"/>
      <c r="E175" s="309"/>
      <c r="F175" s="112"/>
      <c r="G175" s="113"/>
    </row>
    <row r="176" spans="2:7">
      <c r="B176" s="306" t="s">
        <v>120</v>
      </c>
      <c r="C176" s="307"/>
      <c r="D176" s="114"/>
      <c r="E176" s="114"/>
      <c r="F176" s="114"/>
      <c r="G176" s="115"/>
    </row>
    <row r="177" spans="2:7">
      <c r="B177" s="83"/>
      <c r="C177" s="87"/>
      <c r="D177" s="88"/>
      <c r="E177" s="88"/>
      <c r="F177" s="98"/>
      <c r="G177" s="99"/>
    </row>
    <row r="178" spans="2:7" ht="38.25">
      <c r="B178" s="100" t="s">
        <v>14</v>
      </c>
      <c r="C178" s="101" t="s">
        <v>40</v>
      </c>
      <c r="D178" s="101" t="s">
        <v>41</v>
      </c>
      <c r="E178" s="101" t="s">
        <v>39</v>
      </c>
      <c r="F178" s="101" t="s">
        <v>10</v>
      </c>
      <c r="G178" s="101" t="s">
        <v>81</v>
      </c>
    </row>
    <row r="179" spans="2:7">
      <c r="B179" s="102" t="s">
        <v>15</v>
      </c>
      <c r="C179" s="103">
        <v>2</v>
      </c>
      <c r="D179" s="103">
        <v>17210</v>
      </c>
      <c r="E179" s="134">
        <f>SUM(C179:D179)</f>
        <v>17212</v>
      </c>
      <c r="F179" s="117">
        <f>+E179/G179</f>
        <v>2.3707564465099109E-2</v>
      </c>
      <c r="G179" s="103">
        <v>726013</v>
      </c>
    </row>
    <row r="180" spans="2:7">
      <c r="B180" s="102" t="s">
        <v>16</v>
      </c>
      <c r="C180" s="103">
        <v>15</v>
      </c>
      <c r="D180" s="103">
        <v>3405</v>
      </c>
      <c r="E180" s="134">
        <f t="shared" ref="E180:E202" si="8">SUM(C180:D180)</f>
        <v>3420</v>
      </c>
      <c r="F180" s="117">
        <f t="shared" ref="F180:F202" si="9">+E180/G180</f>
        <v>1.8267083996538869E-2</v>
      </c>
      <c r="G180" s="103">
        <v>187222</v>
      </c>
    </row>
    <row r="181" spans="2:7">
      <c r="B181" s="102" t="s">
        <v>17</v>
      </c>
      <c r="C181" s="103">
        <v>0</v>
      </c>
      <c r="D181" s="103">
        <v>6390</v>
      </c>
      <c r="E181" s="134">
        <f t="shared" si="8"/>
        <v>6390</v>
      </c>
      <c r="F181" s="117">
        <f t="shared" si="9"/>
        <v>2.783404116301862E-2</v>
      </c>
      <c r="G181" s="103">
        <v>229575</v>
      </c>
    </row>
    <row r="182" spans="2:7">
      <c r="B182" s="102" t="s">
        <v>18</v>
      </c>
      <c r="C182" s="103">
        <v>29</v>
      </c>
      <c r="D182" s="103">
        <v>3675</v>
      </c>
      <c r="E182" s="134">
        <f t="shared" si="8"/>
        <v>3704</v>
      </c>
      <c r="F182" s="117">
        <f t="shared" si="9"/>
        <v>2.2082846445520235E-2</v>
      </c>
      <c r="G182" s="103">
        <v>167732</v>
      </c>
    </row>
    <row r="183" spans="2:7">
      <c r="B183" s="102" t="s">
        <v>19</v>
      </c>
      <c r="C183" s="103">
        <v>76</v>
      </c>
      <c r="D183" s="103">
        <v>14309</v>
      </c>
      <c r="E183" s="134">
        <f t="shared" si="8"/>
        <v>14385</v>
      </c>
      <c r="F183" s="117">
        <f t="shared" si="9"/>
        <v>3.076853972959619E-2</v>
      </c>
      <c r="G183" s="103">
        <v>467523</v>
      </c>
    </row>
    <row r="184" spans="2:7">
      <c r="B184" s="102" t="s">
        <v>20</v>
      </c>
      <c r="C184" s="103">
        <v>52</v>
      </c>
      <c r="D184" s="103">
        <v>8301</v>
      </c>
      <c r="E184" s="134">
        <f t="shared" si="8"/>
        <v>8353</v>
      </c>
      <c r="F184" s="117">
        <f t="shared" si="9"/>
        <v>2.0022340262330289E-2</v>
      </c>
      <c r="G184" s="103">
        <v>417184</v>
      </c>
    </row>
    <row r="185" spans="2:7">
      <c r="B185" s="102" t="s">
        <v>55</v>
      </c>
      <c r="C185" s="103">
        <v>1118</v>
      </c>
      <c r="D185" s="103">
        <v>18755</v>
      </c>
      <c r="E185" s="134">
        <f t="shared" si="8"/>
        <v>19873</v>
      </c>
      <c r="F185" s="117">
        <f t="shared" si="9"/>
        <v>3.2452496195123227E-2</v>
      </c>
      <c r="G185" s="103">
        <v>612372</v>
      </c>
    </row>
    <row r="186" spans="2:7">
      <c r="B186" s="102" t="s">
        <v>22</v>
      </c>
      <c r="C186" s="103">
        <v>97</v>
      </c>
      <c r="D186" s="103">
        <v>8567</v>
      </c>
      <c r="E186" s="134">
        <f t="shared" si="8"/>
        <v>8664</v>
      </c>
      <c r="F186" s="117">
        <f t="shared" si="9"/>
        <v>1.5911641172657101E-2</v>
      </c>
      <c r="G186" s="103">
        <v>544507</v>
      </c>
    </row>
    <row r="187" spans="2:7">
      <c r="B187" s="102" t="s">
        <v>23</v>
      </c>
      <c r="C187" s="103">
        <v>3</v>
      </c>
      <c r="D187" s="103">
        <v>1444</v>
      </c>
      <c r="E187" s="134">
        <f t="shared" si="8"/>
        <v>1447</v>
      </c>
      <c r="F187" s="117">
        <f t="shared" si="9"/>
        <v>5.6492543140470058E-2</v>
      </c>
      <c r="G187" s="103">
        <v>25614</v>
      </c>
    </row>
    <row r="188" spans="2:7">
      <c r="B188" s="102" t="s">
        <v>24</v>
      </c>
      <c r="C188" s="103">
        <v>509</v>
      </c>
      <c r="D188" s="103">
        <v>181204</v>
      </c>
      <c r="E188" s="134">
        <f t="shared" si="8"/>
        <v>181713</v>
      </c>
      <c r="F188" s="117">
        <f t="shared" si="9"/>
        <v>4.8892661782234698E-2</v>
      </c>
      <c r="G188" s="103">
        <v>3716570</v>
      </c>
    </row>
    <row r="189" spans="2:7">
      <c r="B189" s="102" t="s">
        <v>25</v>
      </c>
      <c r="C189" s="103">
        <v>102</v>
      </c>
      <c r="D189" s="103">
        <v>11731</v>
      </c>
      <c r="E189" s="134">
        <f t="shared" si="8"/>
        <v>11833</v>
      </c>
      <c r="F189" s="117">
        <f t="shared" si="9"/>
        <v>2.914460234969582E-2</v>
      </c>
      <c r="G189" s="103">
        <v>406010</v>
      </c>
    </row>
    <row r="190" spans="2:7">
      <c r="B190" s="102" t="s">
        <v>26</v>
      </c>
      <c r="C190" s="103">
        <v>130</v>
      </c>
      <c r="D190" s="103">
        <v>14384</v>
      </c>
      <c r="E190" s="134">
        <f t="shared" si="8"/>
        <v>14514</v>
      </c>
      <c r="F190" s="117">
        <f t="shared" si="9"/>
        <v>3.1709272679208513E-2</v>
      </c>
      <c r="G190" s="103">
        <v>457721</v>
      </c>
    </row>
    <row r="191" spans="2:7">
      <c r="B191" s="102" t="s">
        <v>27</v>
      </c>
      <c r="C191" s="103">
        <v>0</v>
      </c>
      <c r="D191" s="103">
        <v>10150</v>
      </c>
      <c r="E191" s="134">
        <f t="shared" si="8"/>
        <v>10150</v>
      </c>
      <c r="F191" s="117">
        <f t="shared" si="9"/>
        <v>1.2794848781274896E-2</v>
      </c>
      <c r="G191" s="103">
        <v>793288</v>
      </c>
    </row>
    <row r="192" spans="2:7">
      <c r="B192" s="102" t="s">
        <v>28</v>
      </c>
      <c r="C192" s="103">
        <v>58</v>
      </c>
      <c r="D192" s="103">
        <v>24551</v>
      </c>
      <c r="E192" s="134">
        <f t="shared" si="8"/>
        <v>24609</v>
      </c>
      <c r="F192" s="117">
        <f t="shared" si="9"/>
        <v>1.7622025491034313E-2</v>
      </c>
      <c r="G192" s="103">
        <v>1396491</v>
      </c>
    </row>
    <row r="193" spans="2:7">
      <c r="B193" s="102" t="s">
        <v>29</v>
      </c>
      <c r="C193" s="103">
        <v>0</v>
      </c>
      <c r="D193" s="103">
        <v>3419</v>
      </c>
      <c r="E193" s="134">
        <f t="shared" si="8"/>
        <v>3419</v>
      </c>
      <c r="F193" s="117">
        <f t="shared" si="9"/>
        <v>2.2668655726835737E-2</v>
      </c>
      <c r="G193" s="103">
        <v>150825</v>
      </c>
    </row>
    <row r="194" spans="2:7">
      <c r="B194" s="102" t="s">
        <v>30</v>
      </c>
      <c r="C194" s="103">
        <v>0</v>
      </c>
      <c r="D194" s="103">
        <v>3177</v>
      </c>
      <c r="E194" s="134">
        <f t="shared" si="8"/>
        <v>3177</v>
      </c>
      <c r="F194" s="117">
        <f t="shared" si="9"/>
        <v>3.0051362574371684E-2</v>
      </c>
      <c r="G194" s="103">
        <v>105719</v>
      </c>
    </row>
    <row r="195" spans="2:7">
      <c r="B195" s="105" t="s">
        <v>31</v>
      </c>
      <c r="C195" s="103">
        <v>10</v>
      </c>
      <c r="D195" s="103">
        <v>2741</v>
      </c>
      <c r="E195" s="134">
        <f t="shared" si="8"/>
        <v>2751</v>
      </c>
      <c r="F195" s="117">
        <f t="shared" si="9"/>
        <v>1.9783396617190196E-2</v>
      </c>
      <c r="G195" s="103">
        <v>139056</v>
      </c>
    </row>
    <row r="196" spans="2:7">
      <c r="B196" s="102" t="s">
        <v>32</v>
      </c>
      <c r="C196" s="103">
        <v>3</v>
      </c>
      <c r="D196" s="103">
        <v>4360</v>
      </c>
      <c r="E196" s="134">
        <f t="shared" si="8"/>
        <v>4363</v>
      </c>
      <c r="F196" s="117">
        <f t="shared" si="9"/>
        <v>5.0987495617623002E-2</v>
      </c>
      <c r="G196" s="103">
        <v>85570</v>
      </c>
    </row>
    <row r="197" spans="2:7">
      <c r="B197" s="102" t="s">
        <v>33</v>
      </c>
      <c r="C197" s="103">
        <v>5814</v>
      </c>
      <c r="D197" s="103">
        <v>247877</v>
      </c>
      <c r="E197" s="134">
        <f t="shared" si="8"/>
        <v>253691</v>
      </c>
      <c r="F197" s="117">
        <f t="shared" si="9"/>
        <v>9.6588077402651795E-2</v>
      </c>
      <c r="G197" s="103">
        <v>2626525</v>
      </c>
    </row>
    <row r="198" spans="2:7">
      <c r="B198" s="102" t="s">
        <v>34</v>
      </c>
      <c r="C198" s="103">
        <v>0</v>
      </c>
      <c r="D198" s="103">
        <v>6044</v>
      </c>
      <c r="E198" s="134">
        <f t="shared" si="8"/>
        <v>6044</v>
      </c>
      <c r="F198" s="117">
        <f t="shared" si="9"/>
        <v>1.9204799293324394E-2</v>
      </c>
      <c r="G198" s="103">
        <v>314713</v>
      </c>
    </row>
    <row r="199" spans="2:7">
      <c r="B199" s="102" t="s">
        <v>35</v>
      </c>
      <c r="C199" s="103">
        <v>25</v>
      </c>
      <c r="D199" s="103">
        <v>13040</v>
      </c>
      <c r="E199" s="134">
        <f t="shared" si="8"/>
        <v>13065</v>
      </c>
      <c r="F199" s="117">
        <f t="shared" si="9"/>
        <v>3.4822449485459331E-2</v>
      </c>
      <c r="G199" s="103">
        <v>375189</v>
      </c>
    </row>
    <row r="200" spans="2:7">
      <c r="B200" s="102" t="s">
        <v>36</v>
      </c>
      <c r="C200" s="103">
        <v>20</v>
      </c>
      <c r="D200" s="103">
        <v>3134</v>
      </c>
      <c r="E200" s="134">
        <f t="shared" si="8"/>
        <v>3154</v>
      </c>
      <c r="F200" s="117">
        <f t="shared" si="9"/>
        <v>1.7530695391661525E-2</v>
      </c>
      <c r="G200" s="103">
        <v>179913</v>
      </c>
    </row>
    <row r="201" spans="2:7">
      <c r="B201" s="102" t="s">
        <v>37</v>
      </c>
      <c r="C201" s="103">
        <v>194</v>
      </c>
      <c r="D201" s="103">
        <v>20768</v>
      </c>
      <c r="E201" s="134">
        <f t="shared" si="8"/>
        <v>20962</v>
      </c>
      <c r="F201" s="117">
        <f t="shared" si="9"/>
        <v>4.0748646053240335E-2</v>
      </c>
      <c r="G201" s="103">
        <v>514422</v>
      </c>
    </row>
    <row r="202" spans="2:7">
      <c r="B202" s="102" t="s">
        <v>38</v>
      </c>
      <c r="C202" s="103">
        <v>0</v>
      </c>
      <c r="D202" s="103">
        <v>2200</v>
      </c>
      <c r="E202" s="134">
        <f t="shared" si="8"/>
        <v>2200</v>
      </c>
      <c r="F202" s="117">
        <f t="shared" si="9"/>
        <v>2.361579252452822E-2</v>
      </c>
      <c r="G202" s="103">
        <v>93158</v>
      </c>
    </row>
    <row r="203" spans="2:7">
      <c r="B203" s="107" t="s">
        <v>39</v>
      </c>
      <c r="C203" s="108">
        <f>SUM(C179:C202)</f>
        <v>8257</v>
      </c>
      <c r="D203" s="108">
        <f>SUM(D179:D202)</f>
        <v>630836</v>
      </c>
      <c r="E203" s="109">
        <f>SUM(C203:D203)</f>
        <v>639093</v>
      </c>
      <c r="F203" s="110">
        <f>+E203/G203</f>
        <v>4.3281603654142402E-2</v>
      </c>
      <c r="G203" s="111">
        <v>14765927</v>
      </c>
    </row>
    <row r="207" spans="2:7" ht="63.75" customHeight="1">
      <c r="B207" s="308" t="s">
        <v>130</v>
      </c>
      <c r="C207" s="309"/>
      <c r="D207" s="309"/>
      <c r="E207" s="309"/>
      <c r="F207" s="112"/>
      <c r="G207" s="113"/>
    </row>
    <row r="208" spans="2:7">
      <c r="B208" s="306" t="s">
        <v>120</v>
      </c>
      <c r="C208" s="307"/>
      <c r="D208" s="114"/>
      <c r="E208" s="114"/>
      <c r="F208" s="114"/>
      <c r="G208" s="115"/>
    </row>
    <row r="209" spans="2:7">
      <c r="B209" s="83"/>
      <c r="C209" s="87"/>
      <c r="D209" s="88"/>
      <c r="E209" s="88"/>
      <c r="F209" s="98"/>
      <c r="G209" s="99"/>
    </row>
    <row r="210" spans="2:7" ht="38.25">
      <c r="B210" s="135" t="s">
        <v>14</v>
      </c>
      <c r="C210" s="136" t="s">
        <v>40</v>
      </c>
      <c r="D210" s="136" t="s">
        <v>41</v>
      </c>
      <c r="E210" s="136" t="s">
        <v>39</v>
      </c>
      <c r="F210" s="136" t="s">
        <v>10</v>
      </c>
      <c r="G210" s="136" t="s">
        <v>84</v>
      </c>
    </row>
    <row r="211" spans="2:7">
      <c r="B211" s="121" t="s">
        <v>15</v>
      </c>
      <c r="C211" s="119">
        <v>372</v>
      </c>
      <c r="D211" s="119">
        <v>53248</v>
      </c>
      <c r="E211" s="123">
        <f>SUM(C211:D211)</f>
        <v>53620</v>
      </c>
      <c r="F211" s="118">
        <f>+E211/G211</f>
        <v>7.3499275561970639E-2</v>
      </c>
      <c r="G211" s="119">
        <v>729531</v>
      </c>
    </row>
    <row r="212" spans="2:7">
      <c r="B212" s="121" t="s">
        <v>16</v>
      </c>
      <c r="C212" s="119">
        <v>16</v>
      </c>
      <c r="D212" s="119">
        <v>3875</v>
      </c>
      <c r="E212" s="123">
        <f t="shared" ref="E212:E234" si="10">SUM(C212:D212)</f>
        <v>3891</v>
      </c>
      <c r="F212" s="118">
        <f t="shared" ref="F212:F234" si="11">+E212/G212</f>
        <v>2.068239684049944E-2</v>
      </c>
      <c r="G212" s="119">
        <v>188131</v>
      </c>
    </row>
    <row r="213" spans="2:7">
      <c r="B213" s="121" t="s">
        <v>17</v>
      </c>
      <c r="C213" s="119">
        <v>66</v>
      </c>
      <c r="D213" s="119">
        <v>7220</v>
      </c>
      <c r="E213" s="123">
        <f t="shared" si="10"/>
        <v>7286</v>
      </c>
      <c r="F213" s="118">
        <f t="shared" si="11"/>
        <v>3.1583510338549566E-2</v>
      </c>
      <c r="G213" s="119">
        <v>230690</v>
      </c>
    </row>
    <row r="214" spans="2:7">
      <c r="B214" s="121" t="s">
        <v>18</v>
      </c>
      <c r="C214" s="119">
        <v>2</v>
      </c>
      <c r="D214" s="119">
        <v>4160</v>
      </c>
      <c r="E214" s="123">
        <f t="shared" si="10"/>
        <v>4162</v>
      </c>
      <c r="F214" s="118">
        <f t="shared" si="11"/>
        <v>2.4693408960112018E-2</v>
      </c>
      <c r="G214" s="119">
        <v>168547</v>
      </c>
    </row>
    <row r="215" spans="2:7">
      <c r="B215" s="121" t="s">
        <v>19</v>
      </c>
      <c r="C215" s="119">
        <v>101</v>
      </c>
      <c r="D215" s="119">
        <v>15934</v>
      </c>
      <c r="E215" s="123">
        <f t="shared" si="10"/>
        <v>16035</v>
      </c>
      <c r="F215" s="118">
        <f t="shared" si="11"/>
        <v>3.4132344520625219E-2</v>
      </c>
      <c r="G215" s="119">
        <v>469789</v>
      </c>
    </row>
    <row r="216" spans="2:7">
      <c r="B216" s="121" t="s">
        <v>20</v>
      </c>
      <c r="C216" s="119">
        <v>52</v>
      </c>
      <c r="D216" s="119">
        <v>10314</v>
      </c>
      <c r="E216" s="123">
        <f t="shared" si="10"/>
        <v>10366</v>
      </c>
      <c r="F216" s="118">
        <f t="shared" si="11"/>
        <v>2.4727640521269922E-2</v>
      </c>
      <c r="G216" s="119">
        <v>419207</v>
      </c>
    </row>
    <row r="217" spans="2:7">
      <c r="B217" s="121" t="s">
        <v>55</v>
      </c>
      <c r="C217" s="119">
        <v>1114</v>
      </c>
      <c r="D217" s="119">
        <v>20538</v>
      </c>
      <c r="E217" s="123">
        <f t="shared" si="10"/>
        <v>21652</v>
      </c>
      <c r="F217" s="118">
        <f t="shared" si="11"/>
        <v>3.5187108244398614E-2</v>
      </c>
      <c r="G217" s="119">
        <v>615339</v>
      </c>
    </row>
    <row r="218" spans="2:7">
      <c r="B218" s="121" t="s">
        <v>22</v>
      </c>
      <c r="C218" s="119">
        <v>97</v>
      </c>
      <c r="D218" s="119">
        <v>10885</v>
      </c>
      <c r="E218" s="123">
        <f t="shared" si="10"/>
        <v>10982</v>
      </c>
      <c r="F218" s="118">
        <f t="shared" si="11"/>
        <v>2.1825538781967201E-2</v>
      </c>
      <c r="G218" s="119">
        <v>503172</v>
      </c>
    </row>
    <row r="219" spans="2:7">
      <c r="B219" s="121" t="s">
        <v>23</v>
      </c>
      <c r="C219" s="119">
        <v>30</v>
      </c>
      <c r="D219" s="119">
        <v>1862</v>
      </c>
      <c r="E219" s="123">
        <f t="shared" si="10"/>
        <v>1892</v>
      </c>
      <c r="F219" s="118">
        <f t="shared" si="11"/>
        <v>7.350141797132978E-2</v>
      </c>
      <c r="G219" s="119">
        <v>25741</v>
      </c>
    </row>
    <row r="220" spans="2:7">
      <c r="B220" s="121" t="s">
        <v>24</v>
      </c>
      <c r="C220" s="119">
        <v>1819</v>
      </c>
      <c r="D220" s="119">
        <v>190341</v>
      </c>
      <c r="E220" s="123">
        <f t="shared" si="10"/>
        <v>192160</v>
      </c>
      <c r="F220" s="118">
        <f t="shared" si="11"/>
        <v>5.1454508307669899E-2</v>
      </c>
      <c r="G220" s="119">
        <v>3734561</v>
      </c>
    </row>
    <row r="221" spans="2:7">
      <c r="B221" s="121" t="s">
        <v>25</v>
      </c>
      <c r="C221" s="119">
        <v>103</v>
      </c>
      <c r="D221" s="119">
        <v>13918</v>
      </c>
      <c r="E221" s="123">
        <f t="shared" si="10"/>
        <v>14021</v>
      </c>
      <c r="F221" s="118">
        <f t="shared" si="11"/>
        <v>3.436704920363353E-2</v>
      </c>
      <c r="G221" s="119">
        <v>407978</v>
      </c>
    </row>
    <row r="222" spans="2:7">
      <c r="B222" s="121" t="s">
        <v>26</v>
      </c>
      <c r="C222" s="119">
        <v>196</v>
      </c>
      <c r="D222" s="119">
        <v>17931</v>
      </c>
      <c r="E222" s="123">
        <f t="shared" si="10"/>
        <v>18127</v>
      </c>
      <c r="F222" s="118">
        <f t="shared" si="11"/>
        <v>3.9411662390746616E-2</v>
      </c>
      <c r="G222" s="119">
        <v>459940</v>
      </c>
    </row>
    <row r="223" spans="2:7">
      <c r="B223" s="121" t="s">
        <v>27</v>
      </c>
      <c r="C223" s="119">
        <v>10</v>
      </c>
      <c r="D223" s="119">
        <v>12181</v>
      </c>
      <c r="E223" s="123">
        <f t="shared" si="10"/>
        <v>12191</v>
      </c>
      <c r="F223" s="118">
        <f t="shared" si="11"/>
        <v>1.5293615846850576E-2</v>
      </c>
      <c r="G223" s="119">
        <v>797130</v>
      </c>
    </row>
    <row r="224" spans="2:7">
      <c r="B224" s="121" t="s">
        <v>28</v>
      </c>
      <c r="C224" s="119">
        <v>115</v>
      </c>
      <c r="D224" s="119">
        <v>29262</v>
      </c>
      <c r="E224" s="123">
        <f t="shared" si="10"/>
        <v>29377</v>
      </c>
      <c r="F224" s="118">
        <f t="shared" si="11"/>
        <v>2.0934927628873768E-2</v>
      </c>
      <c r="G224" s="119">
        <v>1403253</v>
      </c>
    </row>
    <row r="225" spans="2:7">
      <c r="B225" s="121" t="s">
        <v>29</v>
      </c>
      <c r="C225" s="119">
        <v>2</v>
      </c>
      <c r="D225" s="119">
        <v>3847</v>
      </c>
      <c r="E225" s="123">
        <f t="shared" si="10"/>
        <v>3849</v>
      </c>
      <c r="F225" s="118">
        <f t="shared" si="11"/>
        <v>2.5396050383019154E-2</v>
      </c>
      <c r="G225" s="119">
        <v>151559</v>
      </c>
    </row>
    <row r="226" spans="2:7">
      <c r="B226" s="121" t="s">
        <v>30</v>
      </c>
      <c r="C226" s="119">
        <v>10</v>
      </c>
      <c r="D226" s="119">
        <v>3551</v>
      </c>
      <c r="E226" s="123">
        <f t="shared" si="10"/>
        <v>3561</v>
      </c>
      <c r="F226" s="118">
        <f t="shared" si="11"/>
        <v>3.3520341886778243E-2</v>
      </c>
      <c r="G226" s="119">
        <v>106234</v>
      </c>
    </row>
    <row r="227" spans="2:7">
      <c r="B227" s="124" t="s">
        <v>31</v>
      </c>
      <c r="C227" s="119">
        <v>2</v>
      </c>
      <c r="D227" s="119">
        <v>3087</v>
      </c>
      <c r="E227" s="123">
        <f t="shared" si="10"/>
        <v>3089</v>
      </c>
      <c r="F227" s="118">
        <f t="shared" si="11"/>
        <v>2.210660407064953E-2</v>
      </c>
      <c r="G227" s="119">
        <v>139732</v>
      </c>
    </row>
    <row r="228" spans="2:7">
      <c r="B228" s="121" t="s">
        <v>32</v>
      </c>
      <c r="C228" s="119">
        <v>10</v>
      </c>
      <c r="D228" s="119">
        <v>4934</v>
      </c>
      <c r="E228" s="123">
        <f t="shared" si="10"/>
        <v>4944</v>
      </c>
      <c r="F228" s="118">
        <f t="shared" si="11"/>
        <v>5.7497063509600287E-2</v>
      </c>
      <c r="G228" s="119">
        <v>85987</v>
      </c>
    </row>
    <row r="229" spans="2:7">
      <c r="B229" s="121" t="s">
        <v>33</v>
      </c>
      <c r="C229" s="119">
        <v>6899</v>
      </c>
      <c r="D229" s="119">
        <v>270062</v>
      </c>
      <c r="E229" s="123">
        <f t="shared" si="10"/>
        <v>276961</v>
      </c>
      <c r="F229" s="118">
        <f t="shared" si="11"/>
        <v>0.1049396796047347</v>
      </c>
      <c r="G229" s="119">
        <v>2639240</v>
      </c>
    </row>
    <row r="230" spans="2:7">
      <c r="B230" s="121" t="s">
        <v>34</v>
      </c>
      <c r="C230" s="119">
        <v>29</v>
      </c>
      <c r="D230" s="119">
        <v>7075</v>
      </c>
      <c r="E230" s="123">
        <f t="shared" si="10"/>
        <v>7104</v>
      </c>
      <c r="F230" s="118">
        <f t="shared" si="11"/>
        <v>2.2464022464022463E-2</v>
      </c>
      <c r="G230" s="119">
        <v>316239</v>
      </c>
    </row>
    <row r="231" spans="2:7">
      <c r="B231" s="121" t="s">
        <v>35</v>
      </c>
      <c r="C231" s="119">
        <v>12</v>
      </c>
      <c r="D231" s="119">
        <v>14033</v>
      </c>
      <c r="E231" s="123">
        <f t="shared" si="10"/>
        <v>14045</v>
      </c>
      <c r="F231" s="118">
        <f t="shared" si="11"/>
        <v>3.3362550803955525E-2</v>
      </c>
      <c r="G231" s="119">
        <v>420981</v>
      </c>
    </row>
    <row r="232" spans="2:7">
      <c r="B232" s="121" t="s">
        <v>36</v>
      </c>
      <c r="C232" s="119">
        <v>179</v>
      </c>
      <c r="D232" s="119">
        <v>3541</v>
      </c>
      <c r="E232" s="123">
        <f t="shared" si="10"/>
        <v>3720</v>
      </c>
      <c r="F232" s="118">
        <f t="shared" si="11"/>
        <v>2.0576700758350986E-2</v>
      </c>
      <c r="G232" s="119">
        <v>180787</v>
      </c>
    </row>
    <row r="233" spans="2:7">
      <c r="B233" s="121" t="s">
        <v>37</v>
      </c>
      <c r="C233" s="119">
        <v>15</v>
      </c>
      <c r="D233" s="119">
        <v>22608</v>
      </c>
      <c r="E233" s="123">
        <f t="shared" si="10"/>
        <v>22623</v>
      </c>
      <c r="F233" s="118">
        <f t="shared" si="11"/>
        <v>4.3765331311083427E-2</v>
      </c>
      <c r="G233" s="119">
        <v>516916</v>
      </c>
    </row>
    <row r="234" spans="2:7">
      <c r="B234" s="121" t="s">
        <v>38</v>
      </c>
      <c r="C234" s="119">
        <v>9</v>
      </c>
      <c r="D234" s="119">
        <v>2582</v>
      </c>
      <c r="E234" s="123">
        <f t="shared" si="10"/>
        <v>2591</v>
      </c>
      <c r="F234" s="118">
        <f t="shared" si="11"/>
        <v>2.767807546041106E-2</v>
      </c>
      <c r="G234" s="119">
        <v>93612</v>
      </c>
    </row>
    <row r="235" spans="2:7">
      <c r="B235" s="137" t="s">
        <v>39</v>
      </c>
      <c r="C235" s="138">
        <f>SUM(C211:C234)</f>
        <v>11260</v>
      </c>
      <c r="D235" s="138">
        <f>SUM(D211:D234)</f>
        <v>726989</v>
      </c>
      <c r="E235" s="139">
        <f>SUM(C235:D235)</f>
        <v>738249</v>
      </c>
      <c r="F235" s="140">
        <f>+E235/G235</f>
        <v>4.9867214219440084E-2</v>
      </c>
      <c r="G235" s="141">
        <f>SUM(G211:G234)</f>
        <v>14804296</v>
      </c>
    </row>
    <row r="236" spans="2:7">
      <c r="B236" s="316" t="s">
        <v>104</v>
      </c>
      <c r="C236" s="317"/>
      <c r="D236" s="317"/>
      <c r="E236" s="317"/>
      <c r="F236" s="317"/>
      <c r="G236" s="317"/>
    </row>
    <row r="240" spans="2:7" ht="60.75" customHeight="1">
      <c r="B240" s="308" t="s">
        <v>131</v>
      </c>
      <c r="C240" s="309"/>
      <c r="D240" s="309"/>
      <c r="E240" s="309"/>
      <c r="F240" s="112"/>
      <c r="G240" s="113"/>
    </row>
    <row r="241" spans="2:7">
      <c r="B241" s="306" t="s">
        <v>120</v>
      </c>
      <c r="C241" s="307"/>
      <c r="D241" s="114"/>
      <c r="E241" s="114"/>
      <c r="F241" s="114"/>
      <c r="G241" s="115"/>
    </row>
    <row r="242" spans="2:7">
      <c r="B242" s="83"/>
      <c r="C242" s="87"/>
      <c r="D242" s="88"/>
      <c r="E242" s="88"/>
      <c r="F242" s="98"/>
      <c r="G242" s="99"/>
    </row>
    <row r="243" spans="2:7" ht="38.25">
      <c r="B243" s="135" t="s">
        <v>14</v>
      </c>
      <c r="C243" s="136" t="s">
        <v>40</v>
      </c>
      <c r="D243" s="136" t="s">
        <v>41</v>
      </c>
      <c r="E243" s="136" t="s">
        <v>39</v>
      </c>
      <c r="F243" s="136" t="s">
        <v>10</v>
      </c>
      <c r="G243" s="136" t="s">
        <v>110</v>
      </c>
    </row>
    <row r="244" spans="2:7">
      <c r="B244" s="121" t="s">
        <v>15</v>
      </c>
      <c r="C244" s="122">
        <v>320</v>
      </c>
      <c r="D244" s="122">
        <v>56191</v>
      </c>
      <c r="E244" s="123">
        <f>SUM(C244:D244)</f>
        <v>56511</v>
      </c>
      <c r="F244" s="118">
        <f>+E244/G244</f>
        <v>7.7088767147206791E-2</v>
      </c>
      <c r="G244" s="119">
        <v>733064</v>
      </c>
    </row>
    <row r="245" spans="2:7">
      <c r="B245" s="121" t="s">
        <v>16</v>
      </c>
      <c r="C245" s="122">
        <v>16</v>
      </c>
      <c r="D245" s="122">
        <v>4297</v>
      </c>
      <c r="E245" s="123">
        <f t="shared" ref="E245:E267" si="12">SUM(C245:D245)</f>
        <v>4313</v>
      </c>
      <c r="F245" s="118">
        <f t="shared" ref="F245:F267" si="13">+E245/G245</f>
        <v>2.281479443938977E-2</v>
      </c>
      <c r="G245" s="122">
        <v>189044</v>
      </c>
    </row>
    <row r="246" spans="2:7">
      <c r="B246" s="121" t="s">
        <v>17</v>
      </c>
      <c r="C246" s="122">
        <v>50</v>
      </c>
      <c r="D246" s="122">
        <v>7672</v>
      </c>
      <c r="E246" s="123">
        <f t="shared" si="12"/>
        <v>7722</v>
      </c>
      <c r="F246" s="118">
        <f t="shared" si="13"/>
        <v>3.3312051352843736E-2</v>
      </c>
      <c r="G246" s="122">
        <v>231808</v>
      </c>
    </row>
    <row r="247" spans="2:7">
      <c r="B247" s="121" t="s">
        <v>18</v>
      </c>
      <c r="C247" s="122">
        <v>27</v>
      </c>
      <c r="D247" s="122">
        <v>4776</v>
      </c>
      <c r="E247" s="123">
        <f t="shared" si="12"/>
        <v>4803</v>
      </c>
      <c r="F247" s="118">
        <f t="shared" si="13"/>
        <v>2.8359037339694387E-2</v>
      </c>
      <c r="G247" s="122">
        <v>169364</v>
      </c>
    </row>
    <row r="248" spans="2:7">
      <c r="B248" s="121" t="s">
        <v>19</v>
      </c>
      <c r="C248" s="122">
        <v>61</v>
      </c>
      <c r="D248" s="122">
        <v>17898</v>
      </c>
      <c r="E248" s="123">
        <f t="shared" si="12"/>
        <v>17959</v>
      </c>
      <c r="F248" s="118">
        <f t="shared" si="13"/>
        <v>3.8043570363340565E-2</v>
      </c>
      <c r="G248" s="122">
        <v>472064</v>
      </c>
    </row>
    <row r="249" spans="2:7">
      <c r="B249" s="121" t="s">
        <v>20</v>
      </c>
      <c r="C249" s="122">
        <v>42</v>
      </c>
      <c r="D249" s="122">
        <v>11484</v>
      </c>
      <c r="E249" s="123">
        <f t="shared" si="12"/>
        <v>11526</v>
      </c>
      <c r="F249" s="118">
        <f t="shared" si="13"/>
        <v>2.7362203789781547E-2</v>
      </c>
      <c r="G249" s="122">
        <v>421238</v>
      </c>
    </row>
    <row r="250" spans="2:7">
      <c r="B250" s="121" t="s">
        <v>55</v>
      </c>
      <c r="C250" s="122">
        <v>97</v>
      </c>
      <c r="D250" s="122">
        <v>21398</v>
      </c>
      <c r="E250" s="123">
        <f t="shared" si="12"/>
        <v>21495</v>
      </c>
      <c r="F250" s="118">
        <f t="shared" si="13"/>
        <v>3.4763496630391008E-2</v>
      </c>
      <c r="G250" s="122">
        <v>618321</v>
      </c>
    </row>
    <row r="251" spans="2:7">
      <c r="B251" s="121" t="s">
        <v>22</v>
      </c>
      <c r="C251" s="122">
        <v>78</v>
      </c>
      <c r="D251" s="122">
        <v>12816</v>
      </c>
      <c r="E251" s="123">
        <f t="shared" si="12"/>
        <v>12894</v>
      </c>
      <c r="F251" s="118">
        <f t="shared" si="13"/>
        <v>2.5501919467414542E-2</v>
      </c>
      <c r="G251" s="122">
        <v>505609</v>
      </c>
    </row>
    <row r="252" spans="2:7">
      <c r="B252" s="121" t="s">
        <v>23</v>
      </c>
      <c r="C252" s="122">
        <v>45</v>
      </c>
      <c r="D252" s="122">
        <v>2132</v>
      </c>
      <c r="E252" s="123">
        <f t="shared" si="12"/>
        <v>2177</v>
      </c>
      <c r="F252" s="118">
        <f t="shared" si="13"/>
        <v>8.4154779852332912E-2</v>
      </c>
      <c r="G252" s="122">
        <v>25869</v>
      </c>
    </row>
    <row r="253" spans="2:7">
      <c r="B253" s="121" t="s">
        <v>24</v>
      </c>
      <c r="C253" s="122">
        <v>1721</v>
      </c>
      <c r="D253" s="122">
        <v>202900</v>
      </c>
      <c r="E253" s="123">
        <f t="shared" si="12"/>
        <v>204621</v>
      </c>
      <c r="F253" s="118">
        <f t="shared" si="13"/>
        <v>5.452724190289604E-2</v>
      </c>
      <c r="G253" s="122">
        <v>3752638</v>
      </c>
    </row>
    <row r="254" spans="2:7">
      <c r="B254" s="121" t="s">
        <v>25</v>
      </c>
      <c r="C254" s="122">
        <v>92</v>
      </c>
      <c r="D254" s="122">
        <v>15780</v>
      </c>
      <c r="E254" s="123">
        <f t="shared" si="12"/>
        <v>15872</v>
      </c>
      <c r="F254" s="118">
        <f t="shared" si="13"/>
        <v>3.8716444487809636E-2</v>
      </c>
      <c r="G254" s="122">
        <v>409955</v>
      </c>
    </row>
    <row r="255" spans="2:7">
      <c r="B255" s="121" t="s">
        <v>26</v>
      </c>
      <c r="C255" s="122">
        <v>201</v>
      </c>
      <c r="D255" s="122">
        <v>19426</v>
      </c>
      <c r="E255" s="123">
        <f t="shared" si="12"/>
        <v>19627</v>
      </c>
      <c r="F255" s="118">
        <f t="shared" si="13"/>
        <v>4.2467149462642455E-2</v>
      </c>
      <c r="G255" s="122">
        <v>462169</v>
      </c>
    </row>
    <row r="256" spans="2:7">
      <c r="B256" s="121" t="s">
        <v>27</v>
      </c>
      <c r="C256" s="122">
        <v>17</v>
      </c>
      <c r="D256" s="122">
        <v>13253</v>
      </c>
      <c r="E256" s="123">
        <f t="shared" si="12"/>
        <v>13270</v>
      </c>
      <c r="F256" s="118">
        <f t="shared" si="13"/>
        <v>1.6566977656428099E-2</v>
      </c>
      <c r="G256" s="122">
        <v>800991</v>
      </c>
    </row>
    <row r="257" spans="2:7">
      <c r="B257" s="121" t="s">
        <v>28</v>
      </c>
      <c r="C257" s="122">
        <v>121</v>
      </c>
      <c r="D257" s="122">
        <v>30861</v>
      </c>
      <c r="E257" s="123">
        <f t="shared" si="12"/>
        <v>30982</v>
      </c>
      <c r="F257" s="118">
        <f t="shared" si="13"/>
        <v>2.1972332817510917E-2</v>
      </c>
      <c r="G257" s="122">
        <v>1410046</v>
      </c>
    </row>
    <row r="258" spans="2:7">
      <c r="B258" s="121" t="s">
        <v>29</v>
      </c>
      <c r="C258" s="122">
        <v>2</v>
      </c>
      <c r="D258" s="122">
        <v>4134</v>
      </c>
      <c r="E258" s="123">
        <f t="shared" si="12"/>
        <v>4136</v>
      </c>
      <c r="F258" s="118">
        <f t="shared" si="13"/>
        <v>2.7157997032056416E-2</v>
      </c>
      <c r="G258" s="122">
        <v>152294</v>
      </c>
    </row>
    <row r="259" spans="2:7">
      <c r="B259" s="121" t="s">
        <v>30</v>
      </c>
      <c r="C259" s="122">
        <v>8</v>
      </c>
      <c r="D259" s="122">
        <v>3753</v>
      </c>
      <c r="E259" s="123">
        <f t="shared" si="12"/>
        <v>3761</v>
      </c>
      <c r="F259" s="118">
        <f t="shared" si="13"/>
        <v>3.5231850117096015E-2</v>
      </c>
      <c r="G259" s="122">
        <v>106750</v>
      </c>
    </row>
    <row r="260" spans="2:7">
      <c r="B260" s="124" t="s">
        <v>31</v>
      </c>
      <c r="C260" s="122">
        <v>3</v>
      </c>
      <c r="D260" s="122">
        <v>4073</v>
      </c>
      <c r="E260" s="123">
        <f t="shared" si="12"/>
        <v>4076</v>
      </c>
      <c r="F260" s="118">
        <f t="shared" si="13"/>
        <v>2.9028857932370453E-2</v>
      </c>
      <c r="G260" s="122">
        <v>140412</v>
      </c>
    </row>
    <row r="261" spans="2:7">
      <c r="B261" s="121" t="s">
        <v>32</v>
      </c>
      <c r="C261" s="122">
        <v>10</v>
      </c>
      <c r="D261" s="122">
        <v>5159</v>
      </c>
      <c r="E261" s="123">
        <f t="shared" si="12"/>
        <v>5169</v>
      </c>
      <c r="F261" s="118">
        <f t="shared" si="13"/>
        <v>5.9822926913951739E-2</v>
      </c>
      <c r="G261" s="122">
        <v>86405</v>
      </c>
    </row>
    <row r="262" spans="2:7">
      <c r="B262" s="121" t="s">
        <v>33</v>
      </c>
      <c r="C262" s="122">
        <v>7616</v>
      </c>
      <c r="D262" s="122">
        <v>288398</v>
      </c>
      <c r="E262" s="123">
        <f t="shared" si="12"/>
        <v>296014</v>
      </c>
      <c r="F262" s="118">
        <f t="shared" si="13"/>
        <v>0.11161843985162991</v>
      </c>
      <c r="G262" s="122">
        <v>2652017</v>
      </c>
    </row>
    <row r="263" spans="2:7">
      <c r="B263" s="121" t="s">
        <v>34</v>
      </c>
      <c r="C263" s="122">
        <v>38</v>
      </c>
      <c r="D263" s="122">
        <v>7929</v>
      </c>
      <c r="E263" s="123">
        <f t="shared" si="12"/>
        <v>7967</v>
      </c>
      <c r="F263" s="118">
        <f t="shared" si="13"/>
        <v>2.5071355967939378E-2</v>
      </c>
      <c r="G263" s="122">
        <v>317773</v>
      </c>
    </row>
    <row r="264" spans="2:7">
      <c r="B264" s="121" t="s">
        <v>35</v>
      </c>
      <c r="C264" s="122">
        <v>90</v>
      </c>
      <c r="D264" s="122">
        <v>15877</v>
      </c>
      <c r="E264" s="123">
        <f t="shared" si="12"/>
        <v>15967</v>
      </c>
      <c r="F264" s="118">
        <f t="shared" si="13"/>
        <v>3.7745171043517933E-2</v>
      </c>
      <c r="G264" s="122">
        <v>423021</v>
      </c>
    </row>
    <row r="265" spans="2:7">
      <c r="B265" s="121" t="s">
        <v>36</v>
      </c>
      <c r="C265" s="122">
        <v>32</v>
      </c>
      <c r="D265" s="122">
        <v>4139</v>
      </c>
      <c r="E265" s="123">
        <f t="shared" si="12"/>
        <v>4171</v>
      </c>
      <c r="F265" s="118">
        <f t="shared" si="13"/>
        <v>2.2959843668290535E-2</v>
      </c>
      <c r="G265" s="122">
        <v>181665</v>
      </c>
    </row>
    <row r="266" spans="2:7">
      <c r="B266" s="121" t="s">
        <v>37</v>
      </c>
      <c r="C266" s="122">
        <v>166</v>
      </c>
      <c r="D266" s="122">
        <v>24638</v>
      </c>
      <c r="E266" s="123">
        <f t="shared" si="12"/>
        <v>24804</v>
      </c>
      <c r="F266" s="118">
        <f t="shared" si="13"/>
        <v>4.775326325516923E-2</v>
      </c>
      <c r="G266" s="122">
        <v>519420</v>
      </c>
    </row>
    <row r="267" spans="2:7">
      <c r="B267" s="121" t="s">
        <v>38</v>
      </c>
      <c r="C267" s="122">
        <v>10</v>
      </c>
      <c r="D267" s="122">
        <v>2849</v>
      </c>
      <c r="E267" s="123">
        <f t="shared" si="12"/>
        <v>2859</v>
      </c>
      <c r="F267" s="118">
        <f t="shared" si="13"/>
        <v>3.0392584166941287E-2</v>
      </c>
      <c r="G267" s="122">
        <v>94069</v>
      </c>
    </row>
    <row r="268" spans="2:7">
      <c r="B268" s="137" t="s">
        <v>39</v>
      </c>
      <c r="C268" s="138">
        <f>SUM(C244:C267)</f>
        <v>10863</v>
      </c>
      <c r="D268" s="138">
        <f>SUM(D244:D267)</f>
        <v>781833</v>
      </c>
      <c r="E268" s="139">
        <f>SUM(C268:D268)</f>
        <v>792696</v>
      </c>
      <c r="F268" s="140">
        <f>+E268/G268</f>
        <v>5.328688358958715E-2</v>
      </c>
      <c r="G268" s="141">
        <f>SUM(G244:G267)</f>
        <v>14876006</v>
      </c>
    </row>
    <row r="269" spans="2:7">
      <c r="B269" s="316" t="s">
        <v>104</v>
      </c>
      <c r="C269" s="317"/>
      <c r="D269" s="317"/>
      <c r="E269" s="317"/>
      <c r="F269" s="317"/>
      <c r="G269" s="317"/>
    </row>
    <row r="273" spans="2:7" ht="63.75" customHeight="1">
      <c r="B273" s="308" t="s">
        <v>132</v>
      </c>
      <c r="C273" s="309"/>
      <c r="D273" s="309"/>
      <c r="E273" s="309"/>
      <c r="F273" s="112"/>
      <c r="G273" s="113"/>
    </row>
    <row r="274" spans="2:7">
      <c r="B274" s="306" t="s">
        <v>120</v>
      </c>
      <c r="C274" s="307"/>
      <c r="D274" s="114"/>
      <c r="E274" s="114"/>
      <c r="F274" s="114"/>
      <c r="G274" s="115"/>
    </row>
    <row r="275" spans="2:7">
      <c r="B275" s="83"/>
      <c r="C275" s="87"/>
      <c r="D275" s="88"/>
      <c r="E275" s="88"/>
      <c r="F275" s="98"/>
      <c r="G275" s="99"/>
    </row>
    <row r="276" spans="2:7" ht="38.25">
      <c r="B276" s="135" t="s">
        <v>14</v>
      </c>
      <c r="C276" s="136" t="s">
        <v>40</v>
      </c>
      <c r="D276" s="136" t="s">
        <v>41</v>
      </c>
      <c r="E276" s="136" t="s">
        <v>39</v>
      </c>
      <c r="F276" s="136" t="s">
        <v>10</v>
      </c>
      <c r="G276" s="136" t="s">
        <v>111</v>
      </c>
    </row>
    <row r="277" spans="2:7">
      <c r="B277" s="121" t="s">
        <v>15</v>
      </c>
      <c r="C277" s="122">
        <v>389</v>
      </c>
      <c r="D277" s="122">
        <v>61150</v>
      </c>
      <c r="E277" s="123">
        <f>SUM(C277:D277)</f>
        <v>61539</v>
      </c>
      <c r="F277" s="118">
        <f>+E277/G277</f>
        <v>8.3543303665973401E-2</v>
      </c>
      <c r="G277" s="122">
        <v>736612</v>
      </c>
    </row>
    <row r="278" spans="2:7">
      <c r="B278" s="121" t="s">
        <v>16</v>
      </c>
      <c r="C278" s="122">
        <v>17</v>
      </c>
      <c r="D278" s="122">
        <v>4651</v>
      </c>
      <c r="E278" s="123">
        <f t="shared" ref="E278:E300" si="14">SUM(C278:D278)</f>
        <v>4668</v>
      </c>
      <c r="F278" s="118">
        <f t="shared" ref="F278:F300" si="15">+E278/G278</f>
        <v>2.4573206361238768E-2</v>
      </c>
      <c r="G278" s="122">
        <v>189963</v>
      </c>
    </row>
    <row r="279" spans="2:7">
      <c r="B279" s="121" t="s">
        <v>17</v>
      </c>
      <c r="C279" s="122">
        <v>54</v>
      </c>
      <c r="D279" s="122">
        <v>8004</v>
      </c>
      <c r="E279" s="123">
        <f t="shared" si="14"/>
        <v>8058</v>
      </c>
      <c r="F279" s="118">
        <f t="shared" si="15"/>
        <v>3.4593638514079157E-2</v>
      </c>
      <c r="G279" s="122">
        <v>232933</v>
      </c>
    </row>
    <row r="280" spans="2:7">
      <c r="B280" s="121" t="s">
        <v>18</v>
      </c>
      <c r="C280" s="122">
        <v>25</v>
      </c>
      <c r="D280" s="122">
        <v>5292</v>
      </c>
      <c r="E280" s="123">
        <f t="shared" si="14"/>
        <v>5317</v>
      </c>
      <c r="F280" s="118">
        <f t="shared" si="15"/>
        <v>3.1242104273534407E-2</v>
      </c>
      <c r="G280" s="122">
        <v>170187</v>
      </c>
    </row>
    <row r="281" spans="2:7">
      <c r="B281" s="121" t="s">
        <v>19</v>
      </c>
      <c r="C281" s="122">
        <v>58</v>
      </c>
      <c r="D281" s="122">
        <v>18647</v>
      </c>
      <c r="E281" s="123">
        <f t="shared" si="14"/>
        <v>18705</v>
      </c>
      <c r="F281" s="118">
        <f t="shared" si="15"/>
        <v>3.943265880051354E-2</v>
      </c>
      <c r="G281" s="122">
        <v>474353</v>
      </c>
    </row>
    <row r="282" spans="2:7">
      <c r="B282" s="121" t="s">
        <v>20</v>
      </c>
      <c r="C282" s="122">
        <v>41</v>
      </c>
      <c r="D282" s="122">
        <v>12296</v>
      </c>
      <c r="E282" s="123">
        <f t="shared" si="14"/>
        <v>12337</v>
      </c>
      <c r="F282" s="118">
        <f t="shared" si="15"/>
        <v>2.9146191646191647E-2</v>
      </c>
      <c r="G282" s="122">
        <v>423280</v>
      </c>
    </row>
    <row r="283" spans="2:7">
      <c r="B283" s="121" t="s">
        <v>55</v>
      </c>
      <c r="C283" s="122">
        <v>110</v>
      </c>
      <c r="D283" s="122">
        <v>23173</v>
      </c>
      <c r="E283" s="123">
        <f t="shared" si="14"/>
        <v>23283</v>
      </c>
      <c r="F283" s="118">
        <f t="shared" si="15"/>
        <v>3.7473684888205037E-2</v>
      </c>
      <c r="G283" s="122">
        <v>621316</v>
      </c>
    </row>
    <row r="284" spans="2:7">
      <c r="B284" s="121" t="s">
        <v>22</v>
      </c>
      <c r="C284" s="122">
        <v>65</v>
      </c>
      <c r="D284" s="122">
        <v>13902</v>
      </c>
      <c r="E284" s="123">
        <f t="shared" si="14"/>
        <v>13967</v>
      </c>
      <c r="F284" s="118">
        <f t="shared" si="15"/>
        <v>2.7490901647249631E-2</v>
      </c>
      <c r="G284" s="122">
        <v>508059</v>
      </c>
    </row>
    <row r="285" spans="2:7">
      <c r="B285" s="121" t="s">
        <v>23</v>
      </c>
      <c r="C285" s="122">
        <v>46</v>
      </c>
      <c r="D285" s="122">
        <v>2144</v>
      </c>
      <c r="E285" s="123">
        <f t="shared" si="14"/>
        <v>2190</v>
      </c>
      <c r="F285" s="118">
        <f t="shared" si="15"/>
        <v>8.4240489287225453E-2</v>
      </c>
      <c r="G285" s="122">
        <v>25997</v>
      </c>
    </row>
    <row r="286" spans="2:7">
      <c r="B286" s="121" t="s">
        <v>24</v>
      </c>
      <c r="C286" s="122">
        <v>1814</v>
      </c>
      <c r="D286" s="122">
        <v>213207</v>
      </c>
      <c r="E286" s="123">
        <f t="shared" si="14"/>
        <v>215021</v>
      </c>
      <c r="F286" s="118">
        <f t="shared" si="15"/>
        <v>5.7022602347563636E-2</v>
      </c>
      <c r="G286" s="122">
        <v>3770803</v>
      </c>
    </row>
    <row r="287" spans="2:7">
      <c r="B287" s="121" t="s">
        <v>25</v>
      </c>
      <c r="C287" s="122">
        <v>85</v>
      </c>
      <c r="D287" s="122">
        <v>18012</v>
      </c>
      <c r="E287" s="123">
        <f t="shared" si="14"/>
        <v>18097</v>
      </c>
      <c r="F287" s="118">
        <f t="shared" si="15"/>
        <v>4.3930835091262624E-2</v>
      </c>
      <c r="G287" s="122">
        <v>411943</v>
      </c>
    </row>
    <row r="288" spans="2:7">
      <c r="B288" s="121" t="s">
        <v>26</v>
      </c>
      <c r="C288" s="122">
        <v>233</v>
      </c>
      <c r="D288" s="122">
        <v>19946</v>
      </c>
      <c r="E288" s="123">
        <f t="shared" si="14"/>
        <v>20179</v>
      </c>
      <c r="F288" s="118">
        <f t="shared" si="15"/>
        <v>4.3451017209005877E-2</v>
      </c>
      <c r="G288" s="122">
        <v>464408</v>
      </c>
    </row>
    <row r="289" spans="2:7">
      <c r="B289" s="121" t="s">
        <v>27</v>
      </c>
      <c r="C289" s="122">
        <v>32</v>
      </c>
      <c r="D289" s="122">
        <v>13849</v>
      </c>
      <c r="E289" s="123">
        <f t="shared" si="14"/>
        <v>13881</v>
      </c>
      <c r="F289" s="118">
        <f t="shared" si="15"/>
        <v>1.7246284799141226E-2</v>
      </c>
      <c r="G289" s="122">
        <v>804869</v>
      </c>
    </row>
    <row r="290" spans="2:7">
      <c r="B290" s="121" t="s">
        <v>28</v>
      </c>
      <c r="C290" s="122">
        <v>144</v>
      </c>
      <c r="D290" s="122">
        <v>31266</v>
      </c>
      <c r="E290" s="123">
        <f t="shared" si="14"/>
        <v>31410</v>
      </c>
      <c r="F290" s="118">
        <f t="shared" si="15"/>
        <v>2.2168520277738177E-2</v>
      </c>
      <c r="G290" s="122">
        <v>1416874</v>
      </c>
    </row>
    <row r="291" spans="2:7">
      <c r="B291" s="121" t="s">
        <v>29</v>
      </c>
      <c r="C291" s="122">
        <v>2</v>
      </c>
      <c r="D291" s="122">
        <v>4422</v>
      </c>
      <c r="E291" s="123">
        <f t="shared" si="14"/>
        <v>4424</v>
      </c>
      <c r="F291" s="118">
        <f t="shared" si="15"/>
        <v>2.8908230743093129E-2</v>
      </c>
      <c r="G291" s="122">
        <v>153036</v>
      </c>
    </row>
    <row r="292" spans="2:7">
      <c r="B292" s="121" t="s">
        <v>30</v>
      </c>
      <c r="C292" s="122">
        <v>8</v>
      </c>
      <c r="D292" s="122">
        <v>3961</v>
      </c>
      <c r="E292" s="123">
        <f t="shared" si="14"/>
        <v>3969</v>
      </c>
      <c r="F292" s="118">
        <f t="shared" si="15"/>
        <v>3.7000438150817105E-2</v>
      </c>
      <c r="G292" s="122">
        <v>107269</v>
      </c>
    </row>
    <row r="293" spans="2:7">
      <c r="B293" s="124" t="s">
        <v>31</v>
      </c>
      <c r="C293" s="122">
        <v>5</v>
      </c>
      <c r="D293" s="122">
        <v>4335</v>
      </c>
      <c r="E293" s="123">
        <f t="shared" si="14"/>
        <v>4340</v>
      </c>
      <c r="F293" s="118">
        <f t="shared" si="15"/>
        <v>3.0759635420358058E-2</v>
      </c>
      <c r="G293" s="122">
        <v>141094</v>
      </c>
    </row>
    <row r="294" spans="2:7">
      <c r="B294" s="121" t="s">
        <v>32</v>
      </c>
      <c r="C294" s="122">
        <v>8</v>
      </c>
      <c r="D294" s="122">
        <v>5179</v>
      </c>
      <c r="E294" s="123">
        <f t="shared" si="14"/>
        <v>5187</v>
      </c>
      <c r="F294" s="118">
        <f t="shared" si="15"/>
        <v>5.9739481958377E-2</v>
      </c>
      <c r="G294" s="122">
        <v>86827</v>
      </c>
    </row>
    <row r="295" spans="2:7">
      <c r="B295" s="121" t="s">
        <v>33</v>
      </c>
      <c r="C295" s="122">
        <v>7632</v>
      </c>
      <c r="D295" s="122">
        <v>300420</v>
      </c>
      <c r="E295" s="123">
        <f t="shared" si="14"/>
        <v>308052</v>
      </c>
      <c r="F295" s="118">
        <f t="shared" si="15"/>
        <v>0.11559816455097693</v>
      </c>
      <c r="G295" s="122">
        <v>2664852</v>
      </c>
    </row>
    <row r="296" spans="2:7">
      <c r="B296" s="121" t="s">
        <v>34</v>
      </c>
      <c r="C296" s="122">
        <v>44</v>
      </c>
      <c r="D296" s="122">
        <v>7970</v>
      </c>
      <c r="E296" s="123">
        <f t="shared" si="14"/>
        <v>8014</v>
      </c>
      <c r="F296" s="118">
        <f t="shared" si="15"/>
        <v>2.5097552878984321E-2</v>
      </c>
      <c r="G296" s="122">
        <v>319314</v>
      </c>
    </row>
    <row r="297" spans="2:7">
      <c r="B297" s="121" t="s">
        <v>35</v>
      </c>
      <c r="C297" s="122">
        <v>89</v>
      </c>
      <c r="D297" s="122">
        <v>15987</v>
      </c>
      <c r="E297" s="123">
        <f t="shared" si="14"/>
        <v>16076</v>
      </c>
      <c r="F297" s="118">
        <f t="shared" si="15"/>
        <v>3.7819475288892235E-2</v>
      </c>
      <c r="G297" s="122">
        <v>425072</v>
      </c>
    </row>
    <row r="298" spans="2:7">
      <c r="B298" s="121" t="s">
        <v>36</v>
      </c>
      <c r="C298" s="122">
        <v>32</v>
      </c>
      <c r="D298" s="122">
        <v>4290</v>
      </c>
      <c r="E298" s="123">
        <f t="shared" si="14"/>
        <v>4322</v>
      </c>
      <c r="F298" s="118">
        <f t="shared" si="15"/>
        <v>2.3676094375695025E-2</v>
      </c>
      <c r="G298" s="122">
        <v>182547</v>
      </c>
    </row>
    <row r="299" spans="2:7">
      <c r="B299" s="121" t="s">
        <v>37</v>
      </c>
      <c r="C299" s="122">
        <v>159</v>
      </c>
      <c r="D299" s="122">
        <v>25907</v>
      </c>
      <c r="E299" s="123">
        <f t="shared" si="14"/>
        <v>26066</v>
      </c>
      <c r="F299" s="118">
        <f t="shared" si="15"/>
        <v>4.9941084617816392E-2</v>
      </c>
      <c r="G299" s="122">
        <v>521935</v>
      </c>
    </row>
    <row r="300" spans="2:7">
      <c r="B300" s="121" t="s">
        <v>38</v>
      </c>
      <c r="C300" s="122">
        <v>13</v>
      </c>
      <c r="D300" s="122">
        <v>2995</v>
      </c>
      <c r="E300" s="123">
        <f t="shared" si="14"/>
        <v>3008</v>
      </c>
      <c r="F300" s="118">
        <f t="shared" si="15"/>
        <v>3.1822269240941552E-2</v>
      </c>
      <c r="G300" s="122">
        <v>94525</v>
      </c>
    </row>
    <row r="301" spans="2:7">
      <c r="B301" s="137" t="s">
        <v>39</v>
      </c>
      <c r="C301" s="138">
        <f>SUM(C277:C300)</f>
        <v>11105</v>
      </c>
      <c r="D301" s="138">
        <f>SUM(D277:D300)</f>
        <v>821005</v>
      </c>
      <c r="E301" s="139">
        <f>SUM(C301:D301)</f>
        <v>832110</v>
      </c>
      <c r="F301" s="140">
        <f>+E301/G301</f>
        <v>5.5666725626348501E-2</v>
      </c>
      <c r="G301" s="141">
        <f>SUM(G277:G300)</f>
        <v>14948068</v>
      </c>
    </row>
    <row r="302" spans="2:7">
      <c r="B302" s="316" t="s">
        <v>104</v>
      </c>
      <c r="C302" s="317"/>
      <c r="D302" s="317"/>
      <c r="E302" s="317"/>
      <c r="F302" s="317"/>
      <c r="G302" s="317"/>
    </row>
    <row r="306" spans="2:9" ht="71.25" customHeight="1">
      <c r="B306" s="308" t="s">
        <v>133</v>
      </c>
      <c r="C306" s="309"/>
      <c r="D306" s="309"/>
      <c r="E306" s="309"/>
      <c r="F306" s="112"/>
      <c r="G306" s="113"/>
    </row>
    <row r="307" spans="2:9">
      <c r="B307" s="306" t="s">
        <v>120</v>
      </c>
      <c r="C307" s="307"/>
      <c r="D307" s="114"/>
      <c r="E307" s="114"/>
      <c r="F307" s="114"/>
      <c r="G307" s="115"/>
    </row>
    <row r="308" spans="2:9">
      <c r="B308" s="83"/>
      <c r="C308" s="87"/>
      <c r="D308" s="88"/>
      <c r="E308" s="88"/>
      <c r="F308" s="98"/>
      <c r="G308" s="99"/>
    </row>
    <row r="309" spans="2:9" ht="38.25">
      <c r="B309" s="135" t="s">
        <v>14</v>
      </c>
      <c r="C309" s="136" t="s">
        <v>40</v>
      </c>
      <c r="D309" s="136" t="s">
        <v>41</v>
      </c>
      <c r="E309" s="136" t="s">
        <v>39</v>
      </c>
      <c r="F309" s="136" t="s">
        <v>10</v>
      </c>
      <c r="G309" s="136" t="s">
        <v>114</v>
      </c>
    </row>
    <row r="310" spans="2:9">
      <c r="B310" s="121" t="s">
        <v>15</v>
      </c>
      <c r="C310" s="122">
        <v>351</v>
      </c>
      <c r="D310" s="122">
        <v>65968</v>
      </c>
      <c r="E310" s="123">
        <f>SUM(C310:D310)</f>
        <v>66319</v>
      </c>
      <c r="F310" s="118">
        <f>+E310/G310</f>
        <v>8.6387171988875786E-2</v>
      </c>
      <c r="G310" s="125">
        <v>767695</v>
      </c>
      <c r="I310" s="65"/>
    </row>
    <row r="311" spans="2:9">
      <c r="B311" s="121" t="s">
        <v>16</v>
      </c>
      <c r="C311" s="122">
        <v>12</v>
      </c>
      <c r="D311" s="122">
        <v>4941</v>
      </c>
      <c r="E311" s="123">
        <f t="shared" ref="E311:E333" si="16">SUM(C311:D311)</f>
        <v>4953</v>
      </c>
      <c r="F311" s="118">
        <f t="shared" ref="F311:F333" si="17">+E311/G311</f>
        <v>2.530668969287601E-2</v>
      </c>
      <c r="G311" s="125">
        <v>195719</v>
      </c>
      <c r="I311" s="65"/>
    </row>
    <row r="312" spans="2:9">
      <c r="B312" s="121" t="s">
        <v>17</v>
      </c>
      <c r="C312" s="122">
        <v>54</v>
      </c>
      <c r="D312" s="122">
        <v>8275</v>
      </c>
      <c r="E312" s="123">
        <f t="shared" si="16"/>
        <v>8329</v>
      </c>
      <c r="F312" s="118">
        <f t="shared" si="17"/>
        <v>3.403008735301568E-2</v>
      </c>
      <c r="G312" s="125">
        <v>244754</v>
      </c>
      <c r="I312" s="65"/>
    </row>
    <row r="313" spans="2:9">
      <c r="B313" s="121" t="s">
        <v>18</v>
      </c>
      <c r="C313" s="122">
        <v>22</v>
      </c>
      <c r="D313" s="122">
        <v>5596</v>
      </c>
      <c r="E313" s="123">
        <f t="shared" si="16"/>
        <v>5618</v>
      </c>
      <c r="F313" s="118">
        <f t="shared" si="17"/>
        <v>3.2093687517852042E-2</v>
      </c>
      <c r="G313" s="125">
        <v>175050</v>
      </c>
      <c r="I313" s="65"/>
    </row>
    <row r="314" spans="2:9">
      <c r="B314" s="121" t="s">
        <v>19</v>
      </c>
      <c r="C314" s="122">
        <v>54</v>
      </c>
      <c r="D314" s="122">
        <v>20180</v>
      </c>
      <c r="E314" s="123">
        <f t="shared" si="16"/>
        <v>20234</v>
      </c>
      <c r="F314" s="118">
        <f t="shared" si="17"/>
        <v>4.1575573271965149E-2</v>
      </c>
      <c r="G314" s="125">
        <v>486680</v>
      </c>
      <c r="I314" s="65"/>
    </row>
    <row r="315" spans="2:9">
      <c r="B315" s="121" t="s">
        <v>20</v>
      </c>
      <c r="C315" s="122">
        <v>34</v>
      </c>
      <c r="D315" s="122">
        <v>13708</v>
      </c>
      <c r="E315" s="123">
        <f t="shared" si="16"/>
        <v>13742</v>
      </c>
      <c r="F315" s="118">
        <f t="shared" si="17"/>
        <v>3.1386897991439525E-2</v>
      </c>
      <c r="G315" s="125">
        <v>437826</v>
      </c>
      <c r="I315" s="65"/>
    </row>
    <row r="316" spans="2:9">
      <c r="B316" s="121" t="s">
        <v>55</v>
      </c>
      <c r="C316" s="122">
        <v>110</v>
      </c>
      <c r="D316" s="122">
        <v>24511</v>
      </c>
      <c r="E316" s="123">
        <f t="shared" si="16"/>
        <v>24621</v>
      </c>
      <c r="F316" s="118">
        <f t="shared" si="17"/>
        <v>3.8231366459627332E-2</v>
      </c>
      <c r="G316" s="125">
        <v>644000</v>
      </c>
      <c r="I316" s="65"/>
    </row>
    <row r="317" spans="2:9">
      <c r="B317" s="121" t="s">
        <v>22</v>
      </c>
      <c r="C317" s="122">
        <v>60</v>
      </c>
      <c r="D317" s="122">
        <v>13905</v>
      </c>
      <c r="E317" s="123">
        <f t="shared" si="16"/>
        <v>13965</v>
      </c>
      <c r="F317" s="118">
        <f t="shared" si="17"/>
        <v>2.4440741920466517E-2</v>
      </c>
      <c r="G317" s="125">
        <v>571382</v>
      </c>
      <c r="I317" s="65"/>
    </row>
    <row r="318" spans="2:9">
      <c r="B318" s="121" t="s">
        <v>23</v>
      </c>
      <c r="C318" s="122">
        <v>44</v>
      </c>
      <c r="D318" s="122">
        <v>2149</v>
      </c>
      <c r="E318" s="123">
        <f t="shared" si="16"/>
        <v>2193</v>
      </c>
      <c r="F318" s="118">
        <f t="shared" si="17"/>
        <v>8.0376777598592589E-2</v>
      </c>
      <c r="G318" s="125">
        <v>27284</v>
      </c>
      <c r="I318" s="65"/>
    </row>
    <row r="319" spans="2:9">
      <c r="B319" s="121" t="s">
        <v>24</v>
      </c>
      <c r="C319" s="122">
        <v>1220</v>
      </c>
      <c r="D319" s="122">
        <v>219977</v>
      </c>
      <c r="E319" s="123">
        <f t="shared" si="16"/>
        <v>221197</v>
      </c>
      <c r="F319" s="118">
        <f t="shared" si="17"/>
        <v>5.6688384694851157E-2</v>
      </c>
      <c r="G319" s="125">
        <v>3901981</v>
      </c>
      <c r="I319" s="65"/>
    </row>
    <row r="320" spans="2:9">
      <c r="B320" s="121" t="s">
        <v>25</v>
      </c>
      <c r="C320" s="122">
        <v>81</v>
      </c>
      <c r="D320" s="122">
        <v>19635</v>
      </c>
      <c r="E320" s="123">
        <f t="shared" si="16"/>
        <v>19716</v>
      </c>
      <c r="F320" s="118">
        <f t="shared" si="17"/>
        <v>4.6257475546838157E-2</v>
      </c>
      <c r="G320" s="125">
        <v>426223</v>
      </c>
      <c r="I320" s="65"/>
    </row>
    <row r="321" spans="2:9">
      <c r="B321" s="121" t="s">
        <v>26</v>
      </c>
      <c r="C321" s="122">
        <v>231</v>
      </c>
      <c r="D321" s="122">
        <v>20273</v>
      </c>
      <c r="E321" s="123">
        <f t="shared" si="16"/>
        <v>20504</v>
      </c>
      <c r="F321" s="118">
        <f t="shared" si="17"/>
        <v>4.2809062894079722E-2</v>
      </c>
      <c r="G321" s="125">
        <v>478964</v>
      </c>
      <c r="I321" s="65"/>
    </row>
    <row r="322" spans="2:9">
      <c r="B322" s="121" t="s">
        <v>27</v>
      </c>
      <c r="C322" s="122">
        <v>31</v>
      </c>
      <c r="D322" s="122">
        <v>13838</v>
      </c>
      <c r="E322" s="123">
        <f t="shared" si="16"/>
        <v>13869</v>
      </c>
      <c r="F322" s="118">
        <f t="shared" si="17"/>
        <v>1.671408893211325E-2</v>
      </c>
      <c r="G322" s="125">
        <v>829779</v>
      </c>
      <c r="I322" s="65"/>
    </row>
    <row r="323" spans="2:9">
      <c r="B323" s="121" t="s">
        <v>28</v>
      </c>
      <c r="C323" s="122">
        <v>150</v>
      </c>
      <c r="D323" s="122">
        <v>31558</v>
      </c>
      <c r="E323" s="123">
        <f t="shared" si="16"/>
        <v>31708</v>
      </c>
      <c r="F323" s="118">
        <f t="shared" si="17"/>
        <v>2.1839375758072505E-2</v>
      </c>
      <c r="G323" s="125">
        <v>1451873</v>
      </c>
      <c r="I323" s="65"/>
    </row>
    <row r="324" spans="2:9">
      <c r="B324" s="121" t="s">
        <v>29</v>
      </c>
      <c r="C324" s="122">
        <v>2</v>
      </c>
      <c r="D324" s="122">
        <v>4423</v>
      </c>
      <c r="E324" s="123">
        <f t="shared" si="16"/>
        <v>4425</v>
      </c>
      <c r="F324" s="118">
        <f t="shared" si="17"/>
        <v>2.7323585348383431E-2</v>
      </c>
      <c r="G324" s="125">
        <v>161948</v>
      </c>
      <c r="I324" s="65"/>
    </row>
    <row r="325" spans="2:9">
      <c r="B325" s="121" t="s">
        <v>30</v>
      </c>
      <c r="C325" s="122">
        <v>6</v>
      </c>
      <c r="D325" s="122">
        <v>4221</v>
      </c>
      <c r="E325" s="123">
        <f t="shared" si="16"/>
        <v>4227</v>
      </c>
      <c r="F325" s="118">
        <f t="shared" si="17"/>
        <v>3.7690256885805747E-2</v>
      </c>
      <c r="G325" s="125">
        <v>112151</v>
      </c>
      <c r="I325" s="65"/>
    </row>
    <row r="326" spans="2:9">
      <c r="B326" s="124" t="s">
        <v>31</v>
      </c>
      <c r="C326" s="122">
        <v>4</v>
      </c>
      <c r="D326" s="122">
        <v>4721</v>
      </c>
      <c r="E326" s="123">
        <f t="shared" si="16"/>
        <v>4725</v>
      </c>
      <c r="F326" s="118">
        <f t="shared" si="17"/>
        <v>3.294496621833623E-2</v>
      </c>
      <c r="G326" s="125">
        <v>143421</v>
      </c>
      <c r="I326" s="65"/>
    </row>
    <row r="327" spans="2:9">
      <c r="B327" s="121" t="s">
        <v>32</v>
      </c>
      <c r="C327" s="122">
        <v>8</v>
      </c>
      <c r="D327" s="122">
        <v>5497</v>
      </c>
      <c r="E327" s="123">
        <f t="shared" si="16"/>
        <v>5505</v>
      </c>
      <c r="F327" s="118">
        <f t="shared" si="17"/>
        <v>6.0033370047655917E-2</v>
      </c>
      <c r="G327" s="125">
        <v>91699</v>
      </c>
      <c r="I327" s="65"/>
    </row>
    <row r="328" spans="2:9">
      <c r="B328" s="121" t="s">
        <v>33</v>
      </c>
      <c r="C328" s="122">
        <v>6326</v>
      </c>
      <c r="D328" s="122">
        <v>315880</v>
      </c>
      <c r="E328" s="123">
        <f t="shared" si="16"/>
        <v>322206</v>
      </c>
      <c r="F328" s="118">
        <f t="shared" si="17"/>
        <v>0.11592771023649244</v>
      </c>
      <c r="G328" s="125">
        <v>2779370</v>
      </c>
      <c r="I328" s="65"/>
    </row>
    <row r="329" spans="2:9">
      <c r="B329" s="121" t="s">
        <v>34</v>
      </c>
      <c r="C329" s="122">
        <v>10</v>
      </c>
      <c r="D329" s="122">
        <v>7949</v>
      </c>
      <c r="E329" s="123">
        <f t="shared" si="16"/>
        <v>7959</v>
      </c>
      <c r="F329" s="118">
        <f t="shared" si="17"/>
        <v>2.3809666263805956E-2</v>
      </c>
      <c r="G329" s="125">
        <v>334276</v>
      </c>
      <c r="I329" s="65"/>
    </row>
    <row r="330" spans="2:9">
      <c r="B330" s="121" t="s">
        <v>35</v>
      </c>
      <c r="C330" s="122">
        <v>80</v>
      </c>
      <c r="D330" s="122">
        <v>16898</v>
      </c>
      <c r="E330" s="123">
        <f t="shared" si="16"/>
        <v>16978</v>
      </c>
      <c r="F330" s="118">
        <f t="shared" si="17"/>
        <v>4.296781083837594E-2</v>
      </c>
      <c r="G330" s="125">
        <v>395133</v>
      </c>
      <c r="I330" s="65"/>
    </row>
    <row r="331" spans="2:9">
      <c r="B331" s="121" t="s">
        <v>36</v>
      </c>
      <c r="C331" s="122">
        <v>16</v>
      </c>
      <c r="D331" s="122">
        <v>4621</v>
      </c>
      <c r="E331" s="123">
        <f t="shared" si="16"/>
        <v>4637</v>
      </c>
      <c r="F331" s="118">
        <f t="shared" si="17"/>
        <v>2.4290713267957422E-2</v>
      </c>
      <c r="G331" s="125">
        <v>190896</v>
      </c>
      <c r="I331" s="65"/>
    </row>
    <row r="332" spans="2:9">
      <c r="B332" s="121" t="s">
        <v>37</v>
      </c>
      <c r="C332" s="122">
        <v>150</v>
      </c>
      <c r="D332" s="122">
        <v>28107</v>
      </c>
      <c r="E332" s="123">
        <f t="shared" si="16"/>
        <v>28257</v>
      </c>
      <c r="F332" s="118">
        <f t="shared" si="17"/>
        <v>5.2585740047008382E-2</v>
      </c>
      <c r="G332" s="125">
        <v>537351</v>
      </c>
      <c r="I332" s="65"/>
    </row>
    <row r="333" spans="2:9">
      <c r="B333" s="121" t="s">
        <v>38</v>
      </c>
      <c r="C333" s="122">
        <v>13</v>
      </c>
      <c r="D333" s="122">
        <v>3136</v>
      </c>
      <c r="E333" s="123">
        <f t="shared" si="16"/>
        <v>3149</v>
      </c>
      <c r="F333" s="118">
        <f t="shared" si="17"/>
        <v>3.143655785165219E-2</v>
      </c>
      <c r="G333" s="125">
        <v>100170</v>
      </c>
      <c r="I333" s="65"/>
    </row>
    <row r="334" spans="2:9">
      <c r="B334" s="137" t="s">
        <v>39</v>
      </c>
      <c r="C334" s="138">
        <f>SUM(C310:C333)</f>
        <v>9069</v>
      </c>
      <c r="D334" s="138">
        <f>SUM(D310:D333)</f>
        <v>859967</v>
      </c>
      <c r="E334" s="139">
        <f>SUM(C334:D334)</f>
        <v>869036</v>
      </c>
      <c r="F334" s="140">
        <f>+E334/G334</f>
        <v>5.6118884449287643E-2</v>
      </c>
      <c r="G334" s="141">
        <f>SUM(G310:G333)</f>
        <v>15485625</v>
      </c>
    </row>
    <row r="335" spans="2:9">
      <c r="B335" s="316" t="s">
        <v>104</v>
      </c>
      <c r="C335" s="317"/>
      <c r="D335" s="317"/>
      <c r="E335" s="317"/>
      <c r="F335" s="317"/>
      <c r="G335" s="317"/>
    </row>
    <row r="336" spans="2:9" ht="15">
      <c r="B336" s="61"/>
      <c r="C336" s="61"/>
      <c r="D336" s="61"/>
      <c r="E336" s="61"/>
      <c r="F336" s="61"/>
      <c r="G336" s="61"/>
    </row>
    <row r="337" spans="2:33" ht="15">
      <c r="B337" s="61"/>
      <c r="C337" s="61"/>
      <c r="D337" s="61"/>
      <c r="E337" s="61"/>
      <c r="F337" s="61"/>
      <c r="G337" s="61"/>
    </row>
    <row r="338" spans="2:33" ht="15">
      <c r="B338" s="61"/>
      <c r="C338" s="61"/>
      <c r="D338" s="61"/>
      <c r="E338" s="61"/>
      <c r="F338" s="61"/>
      <c r="G338" s="61"/>
    </row>
    <row r="339" spans="2:33" ht="63.75" customHeight="1">
      <c r="B339" s="308" t="s">
        <v>134</v>
      </c>
      <c r="C339" s="309"/>
      <c r="D339" s="309"/>
      <c r="E339" s="309"/>
      <c r="F339" s="112"/>
      <c r="G339" s="113"/>
      <c r="AA339" s="20"/>
      <c r="AB339" s="20"/>
      <c r="AC339" s="20"/>
      <c r="AD339" s="20"/>
      <c r="AE339" s="20"/>
      <c r="AF339" s="20"/>
    </row>
    <row r="340" spans="2:33">
      <c r="B340" s="306" t="s">
        <v>120</v>
      </c>
      <c r="C340" s="307"/>
      <c r="D340" s="114"/>
      <c r="E340" s="114"/>
      <c r="F340" s="114"/>
      <c r="G340" s="115"/>
      <c r="AA340" s="20"/>
      <c r="AB340" s="20"/>
      <c r="AC340" s="20"/>
      <c r="AD340" s="20"/>
      <c r="AE340" s="20"/>
      <c r="AF340" s="20"/>
    </row>
    <row r="341" spans="2:33">
      <c r="B341" s="83"/>
      <c r="C341" s="87"/>
      <c r="D341" s="88"/>
      <c r="E341" s="88"/>
      <c r="F341" s="98"/>
      <c r="G341" s="99"/>
      <c r="AA341" s="20"/>
      <c r="AB341" s="20"/>
      <c r="AC341" s="20"/>
      <c r="AD341" s="20"/>
      <c r="AE341" s="20"/>
      <c r="AF341" s="20"/>
    </row>
    <row r="342" spans="2:33" ht="45">
      <c r="B342" s="187" t="s">
        <v>14</v>
      </c>
      <c r="C342" s="188" t="s">
        <v>40</v>
      </c>
      <c r="D342" s="188" t="s">
        <v>41</v>
      </c>
      <c r="E342" s="188" t="s">
        <v>39</v>
      </c>
      <c r="F342" s="188" t="s">
        <v>10</v>
      </c>
      <c r="G342" s="188" t="s">
        <v>116</v>
      </c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</row>
    <row r="343" spans="2:33">
      <c r="B343" s="52" t="s">
        <v>15</v>
      </c>
      <c r="C343" s="53">
        <v>320</v>
      </c>
      <c r="D343" s="53">
        <v>69660</v>
      </c>
      <c r="E343" s="120">
        <f>SUM(C343:D343)</f>
        <v>69980</v>
      </c>
      <c r="F343" s="40">
        <f>+E343/G343</f>
        <v>9.0735700828913024E-2</v>
      </c>
      <c r="G343" s="62">
        <v>771251</v>
      </c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</row>
    <row r="344" spans="2:33">
      <c r="B344" s="52" t="s">
        <v>16</v>
      </c>
      <c r="C344" s="53">
        <v>13</v>
      </c>
      <c r="D344" s="53">
        <v>5196</v>
      </c>
      <c r="E344" s="120">
        <f t="shared" ref="E344:E366" si="18">SUM(C344:D344)</f>
        <v>5209</v>
      </c>
      <c r="F344" s="40">
        <f t="shared" ref="F344:F366" si="19">+E344/G344</f>
        <v>2.6547274432258329E-2</v>
      </c>
      <c r="G344" s="62">
        <v>196216</v>
      </c>
    </row>
    <row r="345" spans="2:33">
      <c r="B345" s="52" t="s">
        <v>17</v>
      </c>
      <c r="C345" s="53">
        <v>54</v>
      </c>
      <c r="D345" s="53">
        <v>9307</v>
      </c>
      <c r="E345" s="120">
        <f t="shared" si="18"/>
        <v>9361</v>
      </c>
      <c r="F345" s="40">
        <f t="shared" si="19"/>
        <v>3.8069868640448978E-2</v>
      </c>
      <c r="G345" s="62">
        <v>245890</v>
      </c>
    </row>
    <row r="346" spans="2:33">
      <c r="B346" s="52" t="s">
        <v>18</v>
      </c>
      <c r="C346" s="53">
        <v>18</v>
      </c>
      <c r="D346" s="53">
        <v>6023</v>
      </c>
      <c r="E346" s="120">
        <f t="shared" si="18"/>
        <v>6041</v>
      </c>
      <c r="F346" s="40">
        <f t="shared" si="19"/>
        <v>3.4430873225308203E-2</v>
      </c>
      <c r="G346" s="62">
        <v>175453</v>
      </c>
    </row>
    <row r="347" spans="2:33">
      <c r="B347" s="52" t="s">
        <v>19</v>
      </c>
      <c r="C347" s="53">
        <v>50</v>
      </c>
      <c r="D347" s="53">
        <v>22017</v>
      </c>
      <c r="E347" s="120">
        <f t="shared" si="18"/>
        <v>22067</v>
      </c>
      <c r="F347" s="40">
        <f t="shared" si="19"/>
        <v>4.5224081254559914E-2</v>
      </c>
      <c r="G347" s="62">
        <v>487948</v>
      </c>
    </row>
    <row r="348" spans="2:33">
      <c r="B348" s="52" t="s">
        <v>20</v>
      </c>
      <c r="C348" s="53">
        <v>33</v>
      </c>
      <c r="D348" s="53">
        <v>14702</v>
      </c>
      <c r="E348" s="120">
        <f t="shared" si="18"/>
        <v>14735</v>
      </c>
      <c r="F348" s="40">
        <f t="shared" si="19"/>
        <v>3.3529099891004825E-2</v>
      </c>
      <c r="G348" s="62">
        <v>439469</v>
      </c>
    </row>
    <row r="349" spans="2:33">
      <c r="B349" s="52" t="s">
        <v>55</v>
      </c>
      <c r="C349" s="53">
        <v>109</v>
      </c>
      <c r="D349" s="53">
        <v>27203</v>
      </c>
      <c r="E349" s="120">
        <f t="shared" si="18"/>
        <v>27312</v>
      </c>
      <c r="F349" s="40">
        <f t="shared" si="19"/>
        <v>4.2255743792063122E-2</v>
      </c>
      <c r="G349" s="62">
        <v>646350</v>
      </c>
    </row>
    <row r="350" spans="2:33">
      <c r="B350" s="52" t="s">
        <v>22</v>
      </c>
      <c r="C350" s="53">
        <v>58</v>
      </c>
      <c r="D350" s="53">
        <v>16949</v>
      </c>
      <c r="E350" s="120">
        <f t="shared" si="18"/>
        <v>17007</v>
      </c>
      <c r="F350" s="40">
        <f t="shared" si="19"/>
        <v>2.9639815332813978E-2</v>
      </c>
      <c r="G350" s="62">
        <v>573789</v>
      </c>
    </row>
    <row r="351" spans="2:33">
      <c r="B351" s="52" t="s">
        <v>23</v>
      </c>
      <c r="C351" s="53">
        <v>38</v>
      </c>
      <c r="D351" s="53">
        <v>2200</v>
      </c>
      <c r="E351" s="120">
        <f t="shared" si="18"/>
        <v>2238</v>
      </c>
      <c r="F351" s="40">
        <f t="shared" si="19"/>
        <v>8.1491461238757598E-2</v>
      </c>
      <c r="G351" s="62">
        <v>27463</v>
      </c>
    </row>
    <row r="352" spans="2:33">
      <c r="B352" s="52" t="s">
        <v>24</v>
      </c>
      <c r="C352" s="53">
        <v>1218</v>
      </c>
      <c r="D352" s="53">
        <v>234290</v>
      </c>
      <c r="E352" s="120">
        <f t="shared" si="18"/>
        <v>235508</v>
      </c>
      <c r="F352" s="40">
        <f t="shared" si="19"/>
        <v>6.0118890960289439E-2</v>
      </c>
      <c r="G352" s="62">
        <v>3917371</v>
      </c>
    </row>
    <row r="353" spans="2:7">
      <c r="B353" s="52" t="s">
        <v>25</v>
      </c>
      <c r="C353" s="53">
        <v>78</v>
      </c>
      <c r="D353" s="53">
        <v>21221</v>
      </c>
      <c r="E353" s="120">
        <f t="shared" si="18"/>
        <v>21299</v>
      </c>
      <c r="F353" s="40">
        <f t="shared" si="19"/>
        <v>4.9786934640477044E-2</v>
      </c>
      <c r="G353" s="62">
        <v>427803</v>
      </c>
    </row>
    <row r="354" spans="2:7">
      <c r="B354" s="52" t="s">
        <v>26</v>
      </c>
      <c r="C354" s="53">
        <v>292</v>
      </c>
      <c r="D354" s="53">
        <v>22675</v>
      </c>
      <c r="E354" s="120">
        <f t="shared" si="18"/>
        <v>22967</v>
      </c>
      <c r="F354" s="40">
        <f t="shared" si="19"/>
        <v>4.781255529764445E-2</v>
      </c>
      <c r="G354" s="62">
        <v>480355</v>
      </c>
    </row>
    <row r="355" spans="2:7">
      <c r="B355" s="52" t="s">
        <v>27</v>
      </c>
      <c r="C355" s="53">
        <v>31</v>
      </c>
      <c r="D355" s="53">
        <v>17722</v>
      </c>
      <c r="E355" s="120">
        <f t="shared" si="18"/>
        <v>17753</v>
      </c>
      <c r="F355" s="40">
        <f t="shared" si="19"/>
        <v>2.1317857383017762E-2</v>
      </c>
      <c r="G355" s="62">
        <v>832776</v>
      </c>
    </row>
    <row r="356" spans="2:7">
      <c r="B356" s="52" t="s">
        <v>28</v>
      </c>
      <c r="C356" s="53">
        <v>147</v>
      </c>
      <c r="D356" s="53">
        <v>40524</v>
      </c>
      <c r="E356" s="120">
        <f t="shared" si="18"/>
        <v>40671</v>
      </c>
      <c r="F356" s="40">
        <f t="shared" si="19"/>
        <v>2.7939462094425778E-2</v>
      </c>
      <c r="G356" s="62">
        <v>1455683</v>
      </c>
    </row>
    <row r="357" spans="2:7">
      <c r="B357" s="52" t="s">
        <v>29</v>
      </c>
      <c r="C357" s="53">
        <v>2</v>
      </c>
      <c r="D357" s="53">
        <v>5229</v>
      </c>
      <c r="E357" s="120">
        <f t="shared" si="18"/>
        <v>5231</v>
      </c>
      <c r="F357" s="40">
        <f t="shared" si="19"/>
        <v>3.2082773678755207E-2</v>
      </c>
      <c r="G357" s="62">
        <v>163047</v>
      </c>
    </row>
    <row r="358" spans="2:7">
      <c r="B358" s="52" t="s">
        <v>30</v>
      </c>
      <c r="C358" s="53">
        <v>6</v>
      </c>
      <c r="D358" s="53">
        <v>4606</v>
      </c>
      <c r="E358" s="120">
        <f t="shared" si="18"/>
        <v>4612</v>
      </c>
      <c r="F358" s="40">
        <f t="shared" si="19"/>
        <v>4.08810885077339E-2</v>
      </c>
      <c r="G358" s="62">
        <v>112815</v>
      </c>
    </row>
    <row r="359" spans="2:7">
      <c r="B359" s="54" t="s">
        <v>31</v>
      </c>
      <c r="C359" s="53">
        <v>3</v>
      </c>
      <c r="D359" s="53">
        <v>5251</v>
      </c>
      <c r="E359" s="120">
        <f t="shared" si="18"/>
        <v>5254</v>
      </c>
      <c r="F359" s="40">
        <f t="shared" si="19"/>
        <v>3.6465852304275403E-2</v>
      </c>
      <c r="G359" s="62">
        <v>144080</v>
      </c>
    </row>
    <row r="360" spans="2:7">
      <c r="B360" s="52" t="s">
        <v>32</v>
      </c>
      <c r="C360" s="53">
        <v>8</v>
      </c>
      <c r="D360" s="53">
        <v>5558</v>
      </c>
      <c r="E360" s="120">
        <f t="shared" si="18"/>
        <v>5566</v>
      </c>
      <c r="F360" s="40">
        <f t="shared" si="19"/>
        <v>6.0258964143426297E-2</v>
      </c>
      <c r="G360" s="62">
        <v>92368</v>
      </c>
    </row>
    <row r="361" spans="2:7">
      <c r="B361" s="52" t="s">
        <v>33</v>
      </c>
      <c r="C361" s="53">
        <v>6098</v>
      </c>
      <c r="D361" s="53">
        <v>335672</v>
      </c>
      <c r="E361" s="120">
        <f t="shared" si="18"/>
        <v>341770</v>
      </c>
      <c r="F361" s="40">
        <f t="shared" si="19"/>
        <v>0.12235037880754114</v>
      </c>
      <c r="G361" s="62">
        <v>2793371</v>
      </c>
    </row>
    <row r="362" spans="2:7">
      <c r="B362" s="52" t="s">
        <v>34</v>
      </c>
      <c r="C362" s="53">
        <v>10</v>
      </c>
      <c r="D362" s="53">
        <v>9261</v>
      </c>
      <c r="E362" s="120">
        <f t="shared" si="18"/>
        <v>9271</v>
      </c>
      <c r="F362" s="40">
        <f t="shared" si="19"/>
        <v>2.7566910192709682E-2</v>
      </c>
      <c r="G362" s="62">
        <v>336309</v>
      </c>
    </row>
    <row r="363" spans="2:7">
      <c r="B363" s="52" t="s">
        <v>35</v>
      </c>
      <c r="C363" s="53">
        <v>80</v>
      </c>
      <c r="D363" s="53">
        <v>18038</v>
      </c>
      <c r="E363" s="120">
        <f t="shared" si="18"/>
        <v>18118</v>
      </c>
      <c r="F363" s="40">
        <f t="shared" si="19"/>
        <v>4.5623948669910049E-2</v>
      </c>
      <c r="G363" s="62">
        <v>397116</v>
      </c>
    </row>
    <row r="364" spans="2:7">
      <c r="B364" s="52" t="s">
        <v>36</v>
      </c>
      <c r="C364" s="53">
        <v>15</v>
      </c>
      <c r="D364" s="53">
        <v>5331</v>
      </c>
      <c r="E364" s="120">
        <f t="shared" si="18"/>
        <v>5346</v>
      </c>
      <c r="F364" s="40">
        <f t="shared" si="19"/>
        <v>2.782751728158574E-2</v>
      </c>
      <c r="G364" s="62">
        <v>192112</v>
      </c>
    </row>
    <row r="365" spans="2:7">
      <c r="B365" s="52" t="s">
        <v>37</v>
      </c>
      <c r="C365" s="53">
        <v>141</v>
      </c>
      <c r="D365" s="53">
        <v>30504</v>
      </c>
      <c r="E365" s="120">
        <f t="shared" si="18"/>
        <v>30645</v>
      </c>
      <c r="F365" s="40">
        <f t="shared" si="19"/>
        <v>5.6851490438486481E-2</v>
      </c>
      <c r="G365" s="62">
        <v>539036</v>
      </c>
    </row>
    <row r="366" spans="2:7">
      <c r="B366" s="52" t="s">
        <v>38</v>
      </c>
      <c r="C366" s="53">
        <v>121</v>
      </c>
      <c r="D366" s="53">
        <v>3352</v>
      </c>
      <c r="E366" s="120">
        <f t="shared" si="18"/>
        <v>3473</v>
      </c>
      <c r="F366" s="40">
        <f t="shared" si="19"/>
        <v>3.4454706891933452E-2</v>
      </c>
      <c r="G366" s="62">
        <v>100799</v>
      </c>
    </row>
    <row r="367" spans="2:7" ht="15">
      <c r="B367" s="197" t="s">
        <v>39</v>
      </c>
      <c r="C367" s="186">
        <f>SUM(C343:C366)</f>
        <v>8943</v>
      </c>
      <c r="D367" s="186">
        <f>SUM(D343:D366)</f>
        <v>932491</v>
      </c>
      <c r="E367" s="198">
        <f>SUM(C367:D367)</f>
        <v>941434</v>
      </c>
      <c r="F367" s="190">
        <f>+E367/G367</f>
        <v>6.054677928363926E-2</v>
      </c>
      <c r="G367" s="202">
        <f>SUM(G343:G366)</f>
        <v>15548870</v>
      </c>
    </row>
    <row r="368" spans="2:7" ht="15">
      <c r="B368" s="310" t="s">
        <v>104</v>
      </c>
      <c r="C368" s="311"/>
      <c r="D368" s="311"/>
      <c r="E368" s="311"/>
      <c r="F368" s="311"/>
      <c r="G368" s="311"/>
    </row>
    <row r="369" spans="2:7" ht="15">
      <c r="B369" s="61"/>
      <c r="C369" s="61"/>
      <c r="D369" s="61"/>
      <c r="E369" s="61"/>
      <c r="F369" s="61"/>
      <c r="G369" s="61"/>
    </row>
    <row r="370" spans="2:7" ht="18.75" customHeight="1">
      <c r="F370" s="61"/>
      <c r="G370" s="61"/>
    </row>
    <row r="372" spans="2:7" ht="15">
      <c r="B372" s="61"/>
      <c r="C372" s="61"/>
      <c r="D372" s="61"/>
      <c r="E372" s="61"/>
      <c r="F372" s="61"/>
      <c r="G372" s="61"/>
    </row>
    <row r="373" spans="2:7" ht="78.75" customHeight="1">
      <c r="B373" s="308" t="s">
        <v>163</v>
      </c>
      <c r="C373" s="309"/>
      <c r="D373" s="309"/>
      <c r="E373" s="309"/>
      <c r="F373" s="112"/>
      <c r="G373" s="113"/>
    </row>
    <row r="374" spans="2:7">
      <c r="B374" s="306" t="s">
        <v>158</v>
      </c>
      <c r="C374" s="307"/>
      <c r="D374" s="114"/>
      <c r="E374" s="114"/>
      <c r="F374" s="114"/>
      <c r="G374" s="115"/>
    </row>
    <row r="375" spans="2:7">
      <c r="B375" s="83"/>
      <c r="C375" s="87"/>
      <c r="D375" s="88"/>
      <c r="E375" s="88"/>
      <c r="F375" s="98"/>
      <c r="G375" s="99"/>
    </row>
    <row r="376" spans="2:7" ht="45">
      <c r="B376" s="187" t="s">
        <v>14</v>
      </c>
      <c r="C376" s="188" t="s">
        <v>40</v>
      </c>
      <c r="D376" s="188" t="s">
        <v>41</v>
      </c>
      <c r="E376" s="188" t="s">
        <v>39</v>
      </c>
      <c r="F376" s="188" t="s">
        <v>10</v>
      </c>
      <c r="G376" s="188" t="s">
        <v>159</v>
      </c>
    </row>
    <row r="377" spans="2:7">
      <c r="B377" s="52" t="s">
        <v>15</v>
      </c>
      <c r="C377" s="53">
        <v>277</v>
      </c>
      <c r="D377" s="53">
        <v>72497</v>
      </c>
      <c r="E377" s="120">
        <f>SUM(C377:D377)</f>
        <v>72774</v>
      </c>
      <c r="F377" s="40">
        <f>+E377/G377</f>
        <v>9.3925325919874236E-2</v>
      </c>
      <c r="G377" s="62">
        <v>774807</v>
      </c>
    </row>
    <row r="378" spans="2:7">
      <c r="B378" s="52" t="s">
        <v>16</v>
      </c>
      <c r="C378" s="53">
        <v>10</v>
      </c>
      <c r="D378" s="53">
        <v>5482</v>
      </c>
      <c r="E378" s="120">
        <f t="shared" ref="E378:E400" si="20">SUM(C378:D378)</f>
        <v>5492</v>
      </c>
      <c r="F378" s="40">
        <f t="shared" ref="F378:F400" si="21">+E378/G378</f>
        <v>2.7918704311843592E-2</v>
      </c>
      <c r="G378" s="62">
        <v>196714</v>
      </c>
    </row>
    <row r="379" spans="2:7">
      <c r="B379" s="52" t="s">
        <v>17</v>
      </c>
      <c r="C379" s="53">
        <v>54</v>
      </c>
      <c r="D379" s="53">
        <v>10020</v>
      </c>
      <c r="E379" s="120">
        <f t="shared" si="20"/>
        <v>10074</v>
      </c>
      <c r="F379" s="40">
        <f t="shared" si="21"/>
        <v>4.0781132350440848E-2</v>
      </c>
      <c r="G379" s="62">
        <v>247026</v>
      </c>
    </row>
    <row r="380" spans="2:7">
      <c r="B380" s="52" t="s">
        <v>18</v>
      </c>
      <c r="C380" s="53">
        <v>21</v>
      </c>
      <c r="D380" s="53">
        <v>6361</v>
      </c>
      <c r="E380" s="120">
        <f t="shared" si="20"/>
        <v>6382</v>
      </c>
      <c r="F380" s="40">
        <f t="shared" si="21"/>
        <v>3.6291056318806296E-2</v>
      </c>
      <c r="G380" s="62">
        <v>175856</v>
      </c>
    </row>
    <row r="381" spans="2:7">
      <c r="B381" s="52" t="s">
        <v>19</v>
      </c>
      <c r="C381" s="53">
        <v>48</v>
      </c>
      <c r="D381" s="53">
        <v>24050</v>
      </c>
      <c r="E381" s="120">
        <f t="shared" si="20"/>
        <v>24098</v>
      </c>
      <c r="F381" s="40">
        <f t="shared" si="21"/>
        <v>4.9258304596937558E-2</v>
      </c>
      <c r="G381" s="62">
        <v>489217</v>
      </c>
    </row>
    <row r="382" spans="2:7">
      <c r="B382" s="52" t="s">
        <v>20</v>
      </c>
      <c r="C382" s="53">
        <v>33</v>
      </c>
      <c r="D382" s="53">
        <v>15596</v>
      </c>
      <c r="E382" s="120">
        <f t="shared" si="20"/>
        <v>15629</v>
      </c>
      <c r="F382" s="40">
        <f t="shared" si="21"/>
        <v>3.5430910970456482E-2</v>
      </c>
      <c r="G382" s="62">
        <v>441112</v>
      </c>
    </row>
    <row r="383" spans="2:7">
      <c r="B383" s="52" t="s">
        <v>55</v>
      </c>
      <c r="C383" s="53">
        <v>108</v>
      </c>
      <c r="D383" s="53">
        <v>29638</v>
      </c>
      <c r="E383" s="120">
        <f t="shared" si="20"/>
        <v>29746</v>
      </c>
      <c r="F383" s="40">
        <f t="shared" si="21"/>
        <v>4.5854786496069062E-2</v>
      </c>
      <c r="G383" s="62">
        <v>648700</v>
      </c>
    </row>
    <row r="384" spans="2:7">
      <c r="B384" s="52" t="s">
        <v>22</v>
      </c>
      <c r="C384" s="53">
        <v>53</v>
      </c>
      <c r="D384" s="53">
        <v>17406</v>
      </c>
      <c r="E384" s="120">
        <f t="shared" si="20"/>
        <v>17459</v>
      </c>
      <c r="F384" s="40">
        <f t="shared" si="21"/>
        <v>3.0300453317968191E-2</v>
      </c>
      <c r="G384" s="62">
        <v>576196</v>
      </c>
    </row>
    <row r="385" spans="2:7">
      <c r="B385" s="52" t="s">
        <v>23</v>
      </c>
      <c r="C385" s="53">
        <v>38</v>
      </c>
      <c r="D385" s="53">
        <v>2298</v>
      </c>
      <c r="E385" s="120">
        <f t="shared" si="20"/>
        <v>2336</v>
      </c>
      <c r="F385" s="40">
        <f t="shared" si="21"/>
        <v>8.4509080384921498E-2</v>
      </c>
      <c r="G385" s="62">
        <v>27642</v>
      </c>
    </row>
    <row r="386" spans="2:7">
      <c r="B386" s="52" t="s">
        <v>24</v>
      </c>
      <c r="C386" s="53">
        <v>1209</v>
      </c>
      <c r="D386" s="53">
        <v>249426</v>
      </c>
      <c r="E386" s="120">
        <f t="shared" si="20"/>
        <v>250635</v>
      </c>
      <c r="F386" s="40">
        <f t="shared" si="21"/>
        <v>6.3730035972183408E-2</v>
      </c>
      <c r="G386" s="62">
        <v>3932761</v>
      </c>
    </row>
    <row r="387" spans="2:7">
      <c r="B387" s="52" t="s">
        <v>25</v>
      </c>
      <c r="C387" s="53">
        <v>75</v>
      </c>
      <c r="D387" s="53">
        <v>22556</v>
      </c>
      <c r="E387" s="120">
        <f t="shared" si="20"/>
        <v>22631</v>
      </c>
      <c r="F387" s="40">
        <f t="shared" si="21"/>
        <v>5.270585933770084E-2</v>
      </c>
      <c r="G387" s="62">
        <v>429383</v>
      </c>
    </row>
    <row r="388" spans="2:7">
      <c r="B388" s="52" t="s">
        <v>26</v>
      </c>
      <c r="C388" s="53">
        <v>293</v>
      </c>
      <c r="D388" s="53">
        <v>24212</v>
      </c>
      <c r="E388" s="120">
        <f t="shared" si="20"/>
        <v>24505</v>
      </c>
      <c r="F388" s="40">
        <f t="shared" si="21"/>
        <v>5.0866948834139079E-2</v>
      </c>
      <c r="G388" s="62">
        <v>481747</v>
      </c>
    </row>
    <row r="389" spans="2:7">
      <c r="B389" s="52" t="s">
        <v>27</v>
      </c>
      <c r="C389" s="53">
        <v>30</v>
      </c>
      <c r="D389" s="53">
        <v>19025</v>
      </c>
      <c r="E389" s="120">
        <f t="shared" si="20"/>
        <v>19055</v>
      </c>
      <c r="F389" s="40">
        <f t="shared" si="21"/>
        <v>2.2799252907188913E-2</v>
      </c>
      <c r="G389" s="62">
        <v>835773</v>
      </c>
    </row>
    <row r="390" spans="2:7">
      <c r="B390" s="52" t="s">
        <v>28</v>
      </c>
      <c r="C390" s="53">
        <v>147</v>
      </c>
      <c r="D390" s="53">
        <v>44458</v>
      </c>
      <c r="E390" s="120">
        <f t="shared" si="20"/>
        <v>44605</v>
      </c>
      <c r="F390" s="40">
        <f t="shared" si="21"/>
        <v>3.0562003765693818E-2</v>
      </c>
      <c r="G390" s="62">
        <v>1459492</v>
      </c>
    </row>
    <row r="391" spans="2:7">
      <c r="B391" s="52" t="s">
        <v>29</v>
      </c>
      <c r="C391" s="53">
        <v>3</v>
      </c>
      <c r="D391" s="53">
        <v>5560</v>
      </c>
      <c r="E391" s="120">
        <f t="shared" si="20"/>
        <v>5563</v>
      </c>
      <c r="F391" s="40">
        <f t="shared" si="21"/>
        <v>3.3890354377478726E-2</v>
      </c>
      <c r="G391" s="62">
        <v>164147</v>
      </c>
    </row>
    <row r="392" spans="2:7">
      <c r="B392" s="52" t="s">
        <v>30</v>
      </c>
      <c r="C392" s="53">
        <v>5</v>
      </c>
      <c r="D392" s="53">
        <v>5014</v>
      </c>
      <c r="E392" s="120">
        <f t="shared" si="20"/>
        <v>5019</v>
      </c>
      <c r="F392" s="40">
        <f t="shared" si="21"/>
        <v>4.4228837307671971E-2</v>
      </c>
      <c r="G392" s="62">
        <v>113478</v>
      </c>
    </row>
    <row r="393" spans="2:7">
      <c r="B393" s="54" t="s">
        <v>31</v>
      </c>
      <c r="C393" s="53">
        <v>3</v>
      </c>
      <c r="D393" s="53">
        <v>5691</v>
      </c>
      <c r="E393" s="120">
        <f t="shared" si="20"/>
        <v>5694</v>
      </c>
      <c r="F393" s="40">
        <f t="shared" si="21"/>
        <v>3.9339505319883929E-2</v>
      </c>
      <c r="G393" s="62">
        <v>144740</v>
      </c>
    </row>
    <row r="394" spans="2:7">
      <c r="B394" s="52" t="s">
        <v>32</v>
      </c>
      <c r="C394" s="53">
        <v>8</v>
      </c>
      <c r="D394" s="53">
        <v>5879</v>
      </c>
      <c r="E394" s="120">
        <f t="shared" si="20"/>
        <v>5887</v>
      </c>
      <c r="F394" s="40">
        <f t="shared" si="21"/>
        <v>6.3276581108388144E-2</v>
      </c>
      <c r="G394" s="62">
        <v>93036</v>
      </c>
    </row>
    <row r="395" spans="2:7">
      <c r="B395" s="52" t="s">
        <v>33</v>
      </c>
      <c r="C395" s="53">
        <v>5361</v>
      </c>
      <c r="D395" s="53">
        <v>351433</v>
      </c>
      <c r="E395" s="120">
        <f t="shared" si="20"/>
        <v>356794</v>
      </c>
      <c r="F395" s="40">
        <f t="shared" si="21"/>
        <v>0.12709181398118952</v>
      </c>
      <c r="G395" s="62">
        <v>2807372</v>
      </c>
    </row>
    <row r="396" spans="2:7">
      <c r="B396" s="52" t="s">
        <v>34</v>
      </c>
      <c r="C396" s="53">
        <v>10</v>
      </c>
      <c r="D396" s="53">
        <v>9902</v>
      </c>
      <c r="E396" s="120">
        <f t="shared" si="20"/>
        <v>9912</v>
      </c>
      <c r="F396" s="40">
        <f t="shared" si="21"/>
        <v>2.9295801289819175E-2</v>
      </c>
      <c r="G396" s="62">
        <v>338342</v>
      </c>
    </row>
    <row r="397" spans="2:7">
      <c r="B397" s="52" t="s">
        <v>35</v>
      </c>
      <c r="C397" s="53">
        <v>79</v>
      </c>
      <c r="D397" s="53">
        <v>19619</v>
      </c>
      <c r="E397" s="120">
        <f t="shared" si="20"/>
        <v>19698</v>
      </c>
      <c r="F397" s="40">
        <f t="shared" si="21"/>
        <v>4.9356298453011538E-2</v>
      </c>
      <c r="G397" s="62">
        <v>399098</v>
      </c>
    </row>
    <row r="398" spans="2:7">
      <c r="B398" s="52" t="s">
        <v>36</v>
      </c>
      <c r="C398" s="53">
        <v>16</v>
      </c>
      <c r="D398" s="53">
        <v>5730</v>
      </c>
      <c r="E398" s="120">
        <f t="shared" si="20"/>
        <v>5746</v>
      </c>
      <c r="F398" s="40">
        <f t="shared" si="21"/>
        <v>2.9721509558884383E-2</v>
      </c>
      <c r="G398" s="62">
        <v>193328</v>
      </c>
    </row>
    <row r="399" spans="2:7">
      <c r="B399" s="52" t="s">
        <v>37</v>
      </c>
      <c r="C399" s="53">
        <v>135</v>
      </c>
      <c r="D399" s="53">
        <v>32458</v>
      </c>
      <c r="E399" s="120">
        <f t="shared" si="20"/>
        <v>32593</v>
      </c>
      <c r="F399" s="40">
        <f t="shared" si="21"/>
        <v>6.027692654807193E-2</v>
      </c>
      <c r="G399" s="62">
        <v>540721</v>
      </c>
    </row>
    <row r="400" spans="2:7">
      <c r="B400" s="52" t="s">
        <v>38</v>
      </c>
      <c r="C400" s="53">
        <v>121</v>
      </c>
      <c r="D400" s="53">
        <v>3769</v>
      </c>
      <c r="E400" s="120">
        <f t="shared" si="20"/>
        <v>3890</v>
      </c>
      <c r="F400" s="40">
        <f t="shared" si="21"/>
        <v>3.8352706872923387E-2</v>
      </c>
      <c r="G400" s="62">
        <v>101427</v>
      </c>
    </row>
    <row r="401" spans="2:7" ht="15">
      <c r="B401" s="197" t="s">
        <v>39</v>
      </c>
      <c r="C401" s="186">
        <f>SUM(C377:C400)</f>
        <v>8137</v>
      </c>
      <c r="D401" s="186">
        <f>SUM(D377:D400)</f>
        <v>988080</v>
      </c>
      <c r="E401" s="198">
        <f>SUM(C401:D401)</f>
        <v>996217</v>
      </c>
      <c r="F401" s="190">
        <f>+E401/G401</f>
        <v>6.3810508697892634E-2</v>
      </c>
      <c r="G401" s="202">
        <f>SUM(G377:G400)</f>
        <v>15612115</v>
      </c>
    </row>
    <row r="402" spans="2:7" ht="15">
      <c r="B402" s="310" t="s">
        <v>104</v>
      </c>
      <c r="C402" s="311"/>
      <c r="D402" s="311"/>
      <c r="E402" s="311"/>
      <c r="F402" s="311"/>
      <c r="G402" s="311"/>
    </row>
    <row r="407" spans="2:7" ht="67.5" customHeight="1">
      <c r="B407" s="308" t="s">
        <v>167</v>
      </c>
      <c r="C407" s="309"/>
      <c r="D407" s="309"/>
      <c r="E407" s="309"/>
      <c r="F407" s="112"/>
      <c r="G407" s="113"/>
    </row>
    <row r="408" spans="2:7" ht="15" customHeight="1">
      <c r="B408" s="306" t="s">
        <v>166</v>
      </c>
      <c r="C408" s="307"/>
      <c r="D408" s="114"/>
      <c r="E408" s="114"/>
      <c r="F408" s="114"/>
      <c r="G408" s="115"/>
    </row>
    <row r="409" spans="2:7">
      <c r="B409" s="83"/>
      <c r="C409" s="87"/>
      <c r="D409" s="88"/>
      <c r="E409" s="88"/>
      <c r="F409" s="98"/>
      <c r="G409" s="99"/>
    </row>
    <row r="410" spans="2:7" ht="45">
      <c r="B410" s="187" t="s">
        <v>14</v>
      </c>
      <c r="C410" s="188" t="s">
        <v>40</v>
      </c>
      <c r="D410" s="188" t="s">
        <v>41</v>
      </c>
      <c r="E410" s="188" t="s">
        <v>39</v>
      </c>
      <c r="F410" s="188" t="s">
        <v>10</v>
      </c>
      <c r="G410" s="188" t="s">
        <v>168</v>
      </c>
    </row>
    <row r="411" spans="2:7" ht="15" customHeight="1">
      <c r="B411" s="52" t="s">
        <v>15</v>
      </c>
      <c r="C411" s="53">
        <v>243</v>
      </c>
      <c r="D411" s="53">
        <v>75569</v>
      </c>
      <c r="E411" s="120">
        <f>SUM(C411:D411)</f>
        <v>75812</v>
      </c>
      <c r="F411" s="40">
        <f>+E411/G411</f>
        <v>9.7399285423382151E-2</v>
      </c>
      <c r="G411" s="62">
        <v>778363</v>
      </c>
    </row>
    <row r="412" spans="2:7" ht="15" customHeight="1">
      <c r="B412" s="52" t="s">
        <v>16</v>
      </c>
      <c r="C412" s="53">
        <v>12</v>
      </c>
      <c r="D412" s="53">
        <v>5892</v>
      </c>
      <c r="E412" s="120">
        <f t="shared" ref="E412:E434" si="22">SUM(C412:D412)</f>
        <v>5904</v>
      </c>
      <c r="F412" s="40">
        <f t="shared" ref="F412:F434" si="23">+E412/G412</f>
        <v>2.9937516083682052E-2</v>
      </c>
      <c r="G412" s="62">
        <v>197210.75</v>
      </c>
    </row>
    <row r="413" spans="2:7" ht="15" customHeight="1">
      <c r="B413" s="52" t="s">
        <v>17</v>
      </c>
      <c r="C413" s="53">
        <v>0</v>
      </c>
      <c r="D413" s="53">
        <v>10497</v>
      </c>
      <c r="E413" s="120">
        <f t="shared" si="22"/>
        <v>10497</v>
      </c>
      <c r="F413" s="40">
        <f t="shared" si="23"/>
        <v>4.2299109953709536E-2</v>
      </c>
      <c r="G413" s="62">
        <v>248161.25</v>
      </c>
    </row>
    <row r="414" spans="2:7" ht="15" customHeight="1">
      <c r="B414" s="52" t="s">
        <v>18</v>
      </c>
      <c r="C414" s="53">
        <v>17</v>
      </c>
      <c r="D414" s="53">
        <v>6844</v>
      </c>
      <c r="E414" s="120">
        <f t="shared" si="22"/>
        <v>6861</v>
      </c>
      <c r="F414" s="40">
        <f t="shared" si="23"/>
        <v>3.8925671880584822E-2</v>
      </c>
      <c r="G414" s="62">
        <v>176259</v>
      </c>
    </row>
    <row r="415" spans="2:7" ht="15" customHeight="1">
      <c r="B415" s="52" t="s">
        <v>19</v>
      </c>
      <c r="C415" s="53">
        <v>48</v>
      </c>
      <c r="D415" s="53">
        <v>25743</v>
      </c>
      <c r="E415" s="120">
        <f t="shared" si="22"/>
        <v>25791</v>
      </c>
      <c r="F415" s="40">
        <f t="shared" si="23"/>
        <v>5.2582674588761424E-2</v>
      </c>
      <c r="G415" s="62">
        <v>490484.75</v>
      </c>
    </row>
    <row r="416" spans="2:7" ht="15" customHeight="1">
      <c r="B416" s="52" t="s">
        <v>20</v>
      </c>
      <c r="C416" s="53">
        <v>33</v>
      </c>
      <c r="D416" s="53">
        <v>16722</v>
      </c>
      <c r="E416" s="120">
        <f t="shared" si="22"/>
        <v>16755</v>
      </c>
      <c r="F416" s="40">
        <f t="shared" si="23"/>
        <v>3.7842599180133482E-2</v>
      </c>
      <c r="G416" s="62">
        <v>442755</v>
      </c>
    </row>
    <row r="417" spans="2:7" ht="15" customHeight="1">
      <c r="B417" s="52" t="s">
        <v>55</v>
      </c>
      <c r="C417" s="53">
        <v>5</v>
      </c>
      <c r="D417" s="53">
        <v>31131</v>
      </c>
      <c r="E417" s="120">
        <f t="shared" si="22"/>
        <v>31136</v>
      </c>
      <c r="F417" s="40">
        <f t="shared" si="23"/>
        <v>4.7824283849166732E-2</v>
      </c>
      <c r="G417" s="62">
        <v>651050</v>
      </c>
    </row>
    <row r="418" spans="2:7" ht="15" customHeight="1">
      <c r="B418" s="52" t="s">
        <v>22</v>
      </c>
      <c r="C418" s="53">
        <v>47</v>
      </c>
      <c r="D418" s="53">
        <v>18405</v>
      </c>
      <c r="E418" s="120">
        <f t="shared" si="22"/>
        <v>18452</v>
      </c>
      <c r="F418" s="40">
        <f t="shared" si="23"/>
        <v>3.1890605475602442E-2</v>
      </c>
      <c r="G418" s="62">
        <v>578603</v>
      </c>
    </row>
    <row r="419" spans="2:7" ht="15" customHeight="1">
      <c r="B419" s="52" t="s">
        <v>23</v>
      </c>
      <c r="C419" s="53">
        <v>13</v>
      </c>
      <c r="D419" s="53">
        <v>2283</v>
      </c>
      <c r="E419" s="120">
        <f t="shared" si="22"/>
        <v>2296</v>
      </c>
      <c r="F419" s="40">
        <f t="shared" si="23"/>
        <v>8.2527587074512063E-2</v>
      </c>
      <c r="G419" s="62">
        <v>27821</v>
      </c>
    </row>
    <row r="420" spans="2:7" ht="15" customHeight="1">
      <c r="B420" s="52" t="s">
        <v>24</v>
      </c>
      <c r="C420" s="53">
        <v>473</v>
      </c>
      <c r="D420" s="53">
        <v>264007</v>
      </c>
      <c r="E420" s="120">
        <f t="shared" si="22"/>
        <v>264480</v>
      </c>
      <c r="F420" s="40">
        <f t="shared" si="23"/>
        <v>6.6988319342395977E-2</v>
      </c>
      <c r="G420" s="62">
        <v>3948151</v>
      </c>
    </row>
    <row r="421" spans="2:7" ht="15" customHeight="1">
      <c r="B421" s="52" t="s">
        <v>25</v>
      </c>
      <c r="C421" s="53">
        <v>71</v>
      </c>
      <c r="D421" s="53">
        <v>24877</v>
      </c>
      <c r="E421" s="120">
        <f t="shared" si="22"/>
        <v>24948</v>
      </c>
      <c r="F421" s="40">
        <f t="shared" si="23"/>
        <v>5.7888960305177012E-2</v>
      </c>
      <c r="G421" s="62">
        <v>430963</v>
      </c>
    </row>
    <row r="422" spans="2:7" ht="15" customHeight="1">
      <c r="B422" s="52" t="s">
        <v>26</v>
      </c>
      <c r="C422" s="53">
        <v>206</v>
      </c>
      <c r="D422" s="53">
        <v>25319</v>
      </c>
      <c r="E422" s="120">
        <f t="shared" si="22"/>
        <v>25525</v>
      </c>
      <c r="F422" s="40">
        <f t="shared" si="23"/>
        <v>5.2831723457750918E-2</v>
      </c>
      <c r="G422" s="62">
        <v>483137.75</v>
      </c>
    </row>
    <row r="423" spans="2:7" ht="15" customHeight="1">
      <c r="B423" s="52" t="s">
        <v>27</v>
      </c>
      <c r="C423" s="53">
        <v>1</v>
      </c>
      <c r="D423" s="53">
        <v>19843</v>
      </c>
      <c r="E423" s="120">
        <f t="shared" si="22"/>
        <v>19844</v>
      </c>
      <c r="F423" s="40">
        <f t="shared" si="23"/>
        <v>2.3658452257472252E-2</v>
      </c>
      <c r="G423" s="62">
        <v>838770</v>
      </c>
    </row>
    <row r="424" spans="2:7" ht="15" customHeight="1">
      <c r="B424" s="52" t="s">
        <v>28</v>
      </c>
      <c r="C424" s="53">
        <v>61</v>
      </c>
      <c r="D424" s="53">
        <v>48542</v>
      </c>
      <c r="E424" s="120">
        <f t="shared" si="22"/>
        <v>48603</v>
      </c>
      <c r="F424" s="40">
        <f t="shared" si="23"/>
        <v>3.3214617766741852E-2</v>
      </c>
      <c r="G424" s="62">
        <v>1463301.5</v>
      </c>
    </row>
    <row r="425" spans="2:7" ht="15" customHeight="1">
      <c r="B425" s="52" t="s">
        <v>29</v>
      </c>
      <c r="C425" s="53">
        <v>0</v>
      </c>
      <c r="D425" s="53">
        <v>5756</v>
      </c>
      <c r="E425" s="120">
        <f t="shared" si="22"/>
        <v>5756</v>
      </c>
      <c r="F425" s="40">
        <f t="shared" si="23"/>
        <v>3.4832968472714124E-2</v>
      </c>
      <c r="G425" s="262">
        <v>165245.75</v>
      </c>
    </row>
    <row r="426" spans="2:7" ht="15" customHeight="1">
      <c r="B426" s="52" t="s">
        <v>30</v>
      </c>
      <c r="C426" s="53">
        <v>6</v>
      </c>
      <c r="D426" s="53">
        <v>5465</v>
      </c>
      <c r="E426" s="120">
        <f t="shared" si="22"/>
        <v>5471</v>
      </c>
      <c r="F426" s="40">
        <f t="shared" si="23"/>
        <v>4.7931733856660386E-2</v>
      </c>
      <c r="G426" s="262">
        <v>114141.49999999997</v>
      </c>
    </row>
    <row r="427" spans="2:7" ht="15" customHeight="1">
      <c r="B427" s="54" t="s">
        <v>31</v>
      </c>
      <c r="C427" s="53">
        <v>3</v>
      </c>
      <c r="D427" s="53">
        <v>5944</v>
      </c>
      <c r="E427" s="120">
        <f t="shared" si="22"/>
        <v>5947</v>
      </c>
      <c r="F427" s="40">
        <f t="shared" si="23"/>
        <v>4.0901314488604616E-2</v>
      </c>
      <c r="G427" s="62">
        <v>145398.75</v>
      </c>
    </row>
    <row r="428" spans="2:7" ht="15" customHeight="1">
      <c r="B428" s="52" t="s">
        <v>32</v>
      </c>
      <c r="C428" s="53">
        <v>8</v>
      </c>
      <c r="D428" s="53">
        <v>6276</v>
      </c>
      <c r="E428" s="120">
        <f t="shared" si="22"/>
        <v>6284</v>
      </c>
      <c r="F428" s="40">
        <f t="shared" si="23"/>
        <v>6.7061880699432794E-2</v>
      </c>
      <c r="G428" s="62">
        <v>93704.5</v>
      </c>
    </row>
    <row r="429" spans="2:7" ht="15" customHeight="1">
      <c r="B429" s="52" t="s">
        <v>33</v>
      </c>
      <c r="C429" s="53">
        <v>6385</v>
      </c>
      <c r="D429" s="53">
        <v>366771</v>
      </c>
      <c r="E429" s="120">
        <f t="shared" si="22"/>
        <v>373156</v>
      </c>
      <c r="F429" s="40">
        <f t="shared" si="23"/>
        <v>0.13226046297152033</v>
      </c>
      <c r="G429" s="62">
        <v>2821372.25</v>
      </c>
    </row>
    <row r="430" spans="2:7" ht="15" customHeight="1">
      <c r="B430" s="52" t="s">
        <v>34</v>
      </c>
      <c r="C430" s="53">
        <v>0</v>
      </c>
      <c r="D430" s="53">
        <v>11071</v>
      </c>
      <c r="E430" s="120">
        <f t="shared" si="22"/>
        <v>11071</v>
      </c>
      <c r="F430" s="40">
        <f t="shared" si="23"/>
        <v>3.252589056188028E-2</v>
      </c>
      <c r="G430" s="62">
        <v>340375</v>
      </c>
    </row>
    <row r="431" spans="2:7" ht="15" customHeight="1">
      <c r="B431" s="52" t="s">
        <v>35</v>
      </c>
      <c r="C431" s="53">
        <v>86</v>
      </c>
      <c r="D431" s="53">
        <v>22374</v>
      </c>
      <c r="E431" s="120">
        <f t="shared" si="22"/>
        <v>22460</v>
      </c>
      <c r="F431" s="40">
        <f t="shared" si="23"/>
        <v>5.5998733421345592E-2</v>
      </c>
      <c r="G431" s="62">
        <v>401080.5</v>
      </c>
    </row>
    <row r="432" spans="2:7" ht="15" customHeight="1">
      <c r="B432" s="52" t="s">
        <v>36</v>
      </c>
      <c r="C432" s="53">
        <v>13</v>
      </c>
      <c r="D432" s="53">
        <v>6396</v>
      </c>
      <c r="E432" s="120">
        <f t="shared" si="22"/>
        <v>6409</v>
      </c>
      <c r="F432" s="40">
        <f t="shared" si="23"/>
        <v>3.2943831256031758E-2</v>
      </c>
      <c r="G432" s="62">
        <v>194543.25</v>
      </c>
    </row>
    <row r="433" spans="2:7" ht="15" customHeight="1">
      <c r="B433" s="52" t="s">
        <v>37</v>
      </c>
      <c r="C433" s="53">
        <v>128</v>
      </c>
      <c r="D433" s="53">
        <v>34696</v>
      </c>
      <c r="E433" s="120">
        <f t="shared" si="22"/>
        <v>34824</v>
      </c>
      <c r="F433" s="40">
        <f t="shared" si="23"/>
        <v>6.4202918389893907E-2</v>
      </c>
      <c r="G433" s="62">
        <v>542405.25</v>
      </c>
    </row>
    <row r="434" spans="2:7" ht="15" customHeight="1">
      <c r="B434" s="52" t="s">
        <v>38</v>
      </c>
      <c r="C434" s="53">
        <v>114</v>
      </c>
      <c r="D434" s="53">
        <v>3927</v>
      </c>
      <c r="E434" s="120">
        <f t="shared" si="22"/>
        <v>4041</v>
      </c>
      <c r="F434" s="40">
        <f t="shared" si="23"/>
        <v>3.9596102120904801E-2</v>
      </c>
      <c r="G434" s="62">
        <v>102055.5</v>
      </c>
    </row>
    <row r="435" spans="2:7" ht="15">
      <c r="B435" s="197" t="s">
        <v>39</v>
      </c>
      <c r="C435" s="186">
        <f>SUM(C411:C434)</f>
        <v>7973</v>
      </c>
      <c r="D435" s="186">
        <f>SUM(D411:D434)</f>
        <v>1044350</v>
      </c>
      <c r="E435" s="198">
        <f>SUM(C435:D435)</f>
        <v>1052323</v>
      </c>
      <c r="F435" s="190">
        <f>+E435/G435</f>
        <v>6.7132330813661253E-2</v>
      </c>
      <c r="G435" s="202">
        <f>SUM(G411:G434)</f>
        <v>15675353.25</v>
      </c>
    </row>
    <row r="436" spans="2:7" ht="15">
      <c r="B436" s="310" t="s">
        <v>104</v>
      </c>
      <c r="C436" s="311"/>
      <c r="D436" s="311"/>
      <c r="E436" s="311"/>
      <c r="F436" s="311"/>
      <c r="G436" s="311"/>
    </row>
    <row r="441" spans="2:7" ht="54" customHeight="1">
      <c r="B441" s="308" t="s">
        <v>172</v>
      </c>
      <c r="C441" s="309"/>
      <c r="D441" s="309"/>
      <c r="E441" s="309"/>
      <c r="F441" s="112"/>
      <c r="G441" s="113"/>
    </row>
    <row r="442" spans="2:7" ht="22.5" customHeight="1">
      <c r="B442" s="306" t="s">
        <v>171</v>
      </c>
      <c r="C442" s="307"/>
      <c r="D442" s="114"/>
      <c r="E442" s="114"/>
      <c r="F442" s="114"/>
      <c r="G442" s="115"/>
    </row>
    <row r="443" spans="2:7">
      <c r="B443" s="83"/>
      <c r="C443" s="87"/>
      <c r="D443" s="88"/>
      <c r="E443" s="88"/>
      <c r="F443" s="98"/>
      <c r="G443" s="99"/>
    </row>
    <row r="444" spans="2:7" ht="45">
      <c r="B444" s="187" t="s">
        <v>14</v>
      </c>
      <c r="C444" s="188" t="s">
        <v>40</v>
      </c>
      <c r="D444" s="188" t="s">
        <v>41</v>
      </c>
      <c r="E444" s="188" t="s">
        <v>39</v>
      </c>
      <c r="F444" s="188" t="s">
        <v>10</v>
      </c>
      <c r="G444" s="188" t="s">
        <v>173</v>
      </c>
    </row>
    <row r="445" spans="2:7">
      <c r="B445" s="52" t="s">
        <v>15</v>
      </c>
      <c r="C445" s="53">
        <v>203</v>
      </c>
      <c r="D445" s="53">
        <v>78912</v>
      </c>
      <c r="E445" s="120">
        <f>SUM(C445:D445)</f>
        <v>79115</v>
      </c>
      <c r="F445" s="40">
        <f>+E445/G445</f>
        <v>0.10118055706537378</v>
      </c>
      <c r="G445" s="62">
        <v>781919</v>
      </c>
    </row>
    <row r="446" spans="2:7">
      <c r="B446" s="52" t="s">
        <v>16</v>
      </c>
      <c r="C446" s="53">
        <v>10</v>
      </c>
      <c r="D446" s="53">
        <v>5997</v>
      </c>
      <c r="E446" s="120">
        <f t="shared" ref="E446:E468" si="24">SUM(C446:D446)</f>
        <v>6007</v>
      </c>
      <c r="F446" s="40">
        <f t="shared" ref="F446:F447" si="25">+E446/G446</f>
        <v>3.038319137313614E-2</v>
      </c>
      <c r="G446" s="62">
        <v>197708</v>
      </c>
    </row>
    <row r="447" spans="2:7">
      <c r="B447" s="52" t="s">
        <v>17</v>
      </c>
      <c r="C447" s="53">
        <v>0</v>
      </c>
      <c r="D447" s="53">
        <v>10679</v>
      </c>
      <c r="E447" s="120">
        <f t="shared" si="24"/>
        <v>10679</v>
      </c>
      <c r="F447" s="40">
        <f t="shared" si="25"/>
        <v>4.2836456114594239E-2</v>
      </c>
      <c r="G447" s="62">
        <v>249297</v>
      </c>
    </row>
    <row r="448" spans="2:7">
      <c r="B448" s="52" t="s">
        <v>18</v>
      </c>
      <c r="C448" s="53">
        <v>15</v>
      </c>
      <c r="D448" s="53">
        <v>6975</v>
      </c>
      <c r="E448" s="120">
        <f t="shared" si="24"/>
        <v>6990</v>
      </c>
      <c r="F448" s="40">
        <f t="shared" ref="F448:F468" si="26">+E448/G448</f>
        <v>3.9567082904076713E-2</v>
      </c>
      <c r="G448" s="62">
        <v>176662</v>
      </c>
    </row>
    <row r="449" spans="2:7">
      <c r="B449" s="52" t="s">
        <v>19</v>
      </c>
      <c r="C449" s="53">
        <v>45</v>
      </c>
      <c r="D449" s="53">
        <v>26342</v>
      </c>
      <c r="E449" s="120">
        <f t="shared" si="24"/>
        <v>26387</v>
      </c>
      <c r="F449" s="40">
        <f t="shared" si="26"/>
        <v>5.3659052410458097E-2</v>
      </c>
      <c r="G449" s="62">
        <v>491753</v>
      </c>
    </row>
    <row r="450" spans="2:7">
      <c r="B450" s="52" t="s">
        <v>20</v>
      </c>
      <c r="C450" s="53">
        <v>29</v>
      </c>
      <c r="D450" s="53">
        <v>16931</v>
      </c>
      <c r="E450" s="120">
        <f t="shared" si="24"/>
        <v>16960</v>
      </c>
      <c r="F450" s="40">
        <f t="shared" si="26"/>
        <v>3.8163988136760293E-2</v>
      </c>
      <c r="G450" s="62">
        <v>444398</v>
      </c>
    </row>
    <row r="451" spans="2:7">
      <c r="B451" s="52" t="s">
        <v>55</v>
      </c>
      <c r="C451" s="53">
        <v>5</v>
      </c>
      <c r="D451" s="53">
        <v>31381</v>
      </c>
      <c r="E451" s="120">
        <f t="shared" si="24"/>
        <v>31386</v>
      </c>
      <c r="F451" s="40">
        <f t="shared" si="26"/>
        <v>4.8034894398530766E-2</v>
      </c>
      <c r="G451" s="62">
        <v>653400</v>
      </c>
    </row>
    <row r="452" spans="2:7">
      <c r="B452" s="52" t="s">
        <v>22</v>
      </c>
      <c r="C452" s="53">
        <v>43</v>
      </c>
      <c r="D452" s="53">
        <v>18935</v>
      </c>
      <c r="E452" s="120">
        <f t="shared" si="24"/>
        <v>18978</v>
      </c>
      <c r="F452" s="40">
        <f t="shared" si="26"/>
        <v>3.2663809572984974E-2</v>
      </c>
      <c r="G452" s="62">
        <v>581010</v>
      </c>
    </row>
    <row r="453" spans="2:7">
      <c r="B453" s="52" t="s">
        <v>23</v>
      </c>
      <c r="C453" s="53">
        <v>11</v>
      </c>
      <c r="D453" s="53">
        <v>2305</v>
      </c>
      <c r="E453" s="120">
        <f t="shared" si="24"/>
        <v>2316</v>
      </c>
      <c r="F453" s="40">
        <f t="shared" si="26"/>
        <v>8.2714285714285712E-2</v>
      </c>
      <c r="G453" s="62">
        <v>28000</v>
      </c>
    </row>
    <row r="454" spans="2:7">
      <c r="B454" s="52" t="s">
        <v>24</v>
      </c>
      <c r="C454" s="53">
        <v>429</v>
      </c>
      <c r="D454" s="53">
        <v>269637</v>
      </c>
      <c r="E454" s="120">
        <f t="shared" si="24"/>
        <v>270066</v>
      </c>
      <c r="F454" s="40">
        <f t="shared" si="26"/>
        <v>6.8137556795804563E-2</v>
      </c>
      <c r="G454" s="62">
        <v>3963541</v>
      </c>
    </row>
    <row r="455" spans="2:7">
      <c r="B455" s="52" t="s">
        <v>25</v>
      </c>
      <c r="C455" s="53">
        <v>72</v>
      </c>
      <c r="D455" s="53">
        <v>25699</v>
      </c>
      <c r="E455" s="120">
        <f t="shared" si="24"/>
        <v>25771</v>
      </c>
      <c r="F455" s="40">
        <f t="shared" si="26"/>
        <v>5.9580203586695427E-2</v>
      </c>
      <c r="G455" s="62">
        <v>432543</v>
      </c>
    </row>
    <row r="456" spans="2:7">
      <c r="B456" s="52" t="s">
        <v>26</v>
      </c>
      <c r="C456" s="53">
        <v>206</v>
      </c>
      <c r="D456" s="53">
        <v>25555</v>
      </c>
      <c r="E456" s="120">
        <f t="shared" si="24"/>
        <v>25761</v>
      </c>
      <c r="F456" s="40">
        <f t="shared" si="26"/>
        <v>5.3167096293513905E-2</v>
      </c>
      <c r="G456" s="62">
        <v>484529</v>
      </c>
    </row>
    <row r="457" spans="2:7">
      <c r="B457" s="52" t="s">
        <v>27</v>
      </c>
      <c r="C457" s="53">
        <v>1</v>
      </c>
      <c r="D457" s="53">
        <v>19716</v>
      </c>
      <c r="E457" s="120">
        <f t="shared" si="24"/>
        <v>19717</v>
      </c>
      <c r="F457" s="40">
        <f t="shared" si="26"/>
        <v>2.342334636544317E-2</v>
      </c>
      <c r="G457" s="62">
        <v>841767</v>
      </c>
    </row>
    <row r="458" spans="2:7">
      <c r="B458" s="52" t="s">
        <v>28</v>
      </c>
      <c r="C458" s="53">
        <v>60</v>
      </c>
      <c r="D458" s="53">
        <v>50352</v>
      </c>
      <c r="E458" s="120">
        <f t="shared" si="24"/>
        <v>50412</v>
      </c>
      <c r="F458" s="40">
        <f t="shared" si="26"/>
        <v>3.4361408237004565E-2</v>
      </c>
      <c r="G458" s="62">
        <v>1467111</v>
      </c>
    </row>
    <row r="459" spans="2:7" ht="15">
      <c r="B459" s="52" t="s">
        <v>29</v>
      </c>
      <c r="C459" s="53">
        <v>0</v>
      </c>
      <c r="D459" s="53">
        <v>5756</v>
      </c>
      <c r="E459" s="120">
        <f t="shared" si="24"/>
        <v>5756</v>
      </c>
      <c r="F459" s="40">
        <f t="shared" si="26"/>
        <v>3.460278337190778E-2</v>
      </c>
      <c r="G459" s="262">
        <v>166345</v>
      </c>
    </row>
    <row r="460" spans="2:7" ht="15">
      <c r="B460" s="52" t="s">
        <v>30</v>
      </c>
      <c r="C460" s="53">
        <v>5</v>
      </c>
      <c r="D460" s="53">
        <v>5539</v>
      </c>
      <c r="E460" s="120">
        <f t="shared" si="24"/>
        <v>5544</v>
      </c>
      <c r="F460" s="40">
        <f t="shared" si="26"/>
        <v>4.8290579678585424E-2</v>
      </c>
      <c r="G460" s="262">
        <v>114805</v>
      </c>
    </row>
    <row r="461" spans="2:7">
      <c r="B461" s="54" t="s">
        <v>31</v>
      </c>
      <c r="C461" s="53">
        <v>2</v>
      </c>
      <c r="D461" s="53">
        <v>6053</v>
      </c>
      <c r="E461" s="120">
        <f t="shared" si="24"/>
        <v>6055</v>
      </c>
      <c r="F461" s="40">
        <f t="shared" si="26"/>
        <v>4.1456133864629117E-2</v>
      </c>
      <c r="G461" s="62">
        <v>146058</v>
      </c>
    </row>
    <row r="462" spans="2:7">
      <c r="B462" s="52" t="s">
        <v>32</v>
      </c>
      <c r="C462" s="53">
        <v>8</v>
      </c>
      <c r="D462" s="53">
        <v>6295</v>
      </c>
      <c r="E462" s="120">
        <f t="shared" si="24"/>
        <v>6303</v>
      </c>
      <c r="F462" s="40">
        <f t="shared" si="26"/>
        <v>6.6788170345331827E-2</v>
      </c>
      <c r="G462" s="62">
        <v>94373</v>
      </c>
    </row>
    <row r="463" spans="2:7">
      <c r="B463" s="52" t="s">
        <v>33</v>
      </c>
      <c r="C463" s="53">
        <v>5763</v>
      </c>
      <c r="D463" s="53">
        <v>370316</v>
      </c>
      <c r="E463" s="120">
        <f t="shared" si="24"/>
        <v>376079</v>
      </c>
      <c r="F463" s="40">
        <f t="shared" si="26"/>
        <v>0.13263828074824724</v>
      </c>
      <c r="G463" s="62">
        <v>2835373</v>
      </c>
    </row>
    <row r="464" spans="2:7">
      <c r="B464" s="52" t="s">
        <v>34</v>
      </c>
      <c r="C464" s="53">
        <v>0</v>
      </c>
      <c r="D464" s="53">
        <v>11430</v>
      </c>
      <c r="E464" s="120">
        <f t="shared" si="24"/>
        <v>11430</v>
      </c>
      <c r="F464" s="40">
        <f t="shared" si="26"/>
        <v>3.3381229410527791E-2</v>
      </c>
      <c r="G464" s="62">
        <v>342408</v>
      </c>
    </row>
    <row r="465" spans="2:7">
      <c r="B465" s="52" t="s">
        <v>35</v>
      </c>
      <c r="C465" s="53">
        <v>72</v>
      </c>
      <c r="D465" s="53">
        <v>22995</v>
      </c>
      <c r="E465" s="120">
        <f t="shared" si="24"/>
        <v>23067</v>
      </c>
      <c r="F465" s="40">
        <f t="shared" si="26"/>
        <v>5.7229266888799021E-2</v>
      </c>
      <c r="G465" s="62">
        <v>403063</v>
      </c>
    </row>
    <row r="466" spans="2:7">
      <c r="B466" s="52" t="s">
        <v>36</v>
      </c>
      <c r="C466" s="53">
        <v>13</v>
      </c>
      <c r="D466" s="53">
        <v>6558</v>
      </c>
      <c r="E466" s="120">
        <f t="shared" si="24"/>
        <v>6571</v>
      </c>
      <c r="F466" s="40">
        <f t="shared" si="26"/>
        <v>3.3566783647239716E-2</v>
      </c>
      <c r="G466" s="62">
        <v>195759</v>
      </c>
    </row>
    <row r="467" spans="2:7">
      <c r="B467" s="52" t="s">
        <v>37</v>
      </c>
      <c r="C467" s="53">
        <v>123</v>
      </c>
      <c r="D467" s="53">
        <v>35376</v>
      </c>
      <c r="E467" s="120">
        <f t="shared" si="24"/>
        <v>35499</v>
      </c>
      <c r="F467" s="40">
        <f t="shared" si="26"/>
        <v>6.5244720542557297E-2</v>
      </c>
      <c r="G467" s="62">
        <v>544090</v>
      </c>
    </row>
    <row r="468" spans="2:7">
      <c r="B468" s="52" t="s">
        <v>38</v>
      </c>
      <c r="C468" s="53">
        <v>108</v>
      </c>
      <c r="D468" s="53">
        <v>3885</v>
      </c>
      <c r="E468" s="120">
        <f t="shared" si="24"/>
        <v>3993</v>
      </c>
      <c r="F468" s="40">
        <f t="shared" si="26"/>
        <v>3.8886291924739982E-2</v>
      </c>
      <c r="G468" s="62">
        <v>102684</v>
      </c>
    </row>
    <row r="469" spans="2:7" ht="15">
      <c r="B469" s="197" t="s">
        <v>39</v>
      </c>
      <c r="C469" s="186">
        <f>SUM(C445:C468)</f>
        <v>7223</v>
      </c>
      <c r="D469" s="186">
        <f>SUM(D445:D468)</f>
        <v>1063619</v>
      </c>
      <c r="E469" s="198">
        <f>SUM(C469:D469)</f>
        <v>1070842</v>
      </c>
      <c r="F469" s="190">
        <f>+E469/G469</f>
        <v>6.8039232978596056E-2</v>
      </c>
      <c r="G469" s="202">
        <f>SUM(G445:G468)</f>
        <v>15738596</v>
      </c>
    </row>
    <row r="470" spans="2:7" ht="15">
      <c r="B470" s="310" t="s">
        <v>104</v>
      </c>
      <c r="C470" s="311"/>
      <c r="D470" s="311"/>
      <c r="E470" s="311"/>
      <c r="F470" s="311"/>
      <c r="G470" s="311"/>
    </row>
    <row r="472" spans="2:7" ht="14.25" customHeight="1"/>
    <row r="475" spans="2:7" ht="57.75" customHeight="1">
      <c r="B475" s="308" t="s">
        <v>176</v>
      </c>
      <c r="C475" s="309"/>
      <c r="D475" s="309"/>
      <c r="E475" s="309"/>
      <c r="F475" s="112"/>
      <c r="G475" s="113"/>
    </row>
    <row r="476" spans="2:7" ht="24" customHeight="1">
      <c r="B476" s="306" t="s">
        <v>175</v>
      </c>
      <c r="C476" s="307"/>
      <c r="D476" s="114"/>
      <c r="E476" s="114"/>
      <c r="F476" s="114"/>
      <c r="G476" s="115"/>
    </row>
    <row r="477" spans="2:7">
      <c r="B477" s="83"/>
      <c r="C477" s="87"/>
      <c r="D477" s="88"/>
      <c r="E477" s="88"/>
      <c r="F477" s="98"/>
      <c r="G477" s="99"/>
    </row>
    <row r="478" spans="2:7" ht="45">
      <c r="B478" s="187" t="s">
        <v>14</v>
      </c>
      <c r="C478" s="188" t="s">
        <v>40</v>
      </c>
      <c r="D478" s="188" t="s">
        <v>41</v>
      </c>
      <c r="E478" s="188" t="s">
        <v>39</v>
      </c>
      <c r="F478" s="188" t="s">
        <v>10</v>
      </c>
      <c r="G478" s="188" t="s">
        <v>177</v>
      </c>
    </row>
    <row r="479" spans="2:7" ht="15">
      <c r="B479" s="52" t="s">
        <v>15</v>
      </c>
      <c r="C479" s="53">
        <v>172</v>
      </c>
      <c r="D479" s="53">
        <v>82125</v>
      </c>
      <c r="E479" s="120">
        <f>SUM(C479:D479)</f>
        <v>82297</v>
      </c>
      <c r="F479" s="40">
        <f>+E479/G479</f>
        <v>0.10477267765058756</v>
      </c>
      <c r="G479" s="266">
        <v>785481.5</v>
      </c>
    </row>
    <row r="480" spans="2:7" ht="15">
      <c r="B480" s="52" t="s">
        <v>16</v>
      </c>
      <c r="C480" s="53">
        <v>12</v>
      </c>
      <c r="D480" s="53">
        <v>6451</v>
      </c>
      <c r="E480" s="120">
        <f t="shared" ref="E480:E502" si="27">SUM(C480:D480)</f>
        <v>6463</v>
      </c>
      <c r="F480" s="40">
        <f t="shared" ref="F480:F502" si="28">+E480/G480</f>
        <v>3.2609710256442603E-2</v>
      </c>
      <c r="G480" s="265">
        <v>198192.5</v>
      </c>
    </row>
    <row r="481" spans="2:7" ht="15">
      <c r="B481" s="52" t="s">
        <v>17</v>
      </c>
      <c r="C481" s="53">
        <v>0</v>
      </c>
      <c r="D481" s="53">
        <v>11546</v>
      </c>
      <c r="E481" s="120">
        <f t="shared" si="27"/>
        <v>11546</v>
      </c>
      <c r="F481" s="40">
        <f t="shared" si="28"/>
        <v>4.610313510103279E-2</v>
      </c>
      <c r="G481" s="265">
        <v>250438.5</v>
      </c>
    </row>
    <row r="482" spans="2:7" ht="15">
      <c r="B482" s="52" t="s">
        <v>18</v>
      </c>
      <c r="C482" s="53">
        <v>15</v>
      </c>
      <c r="D482" s="53">
        <v>7594</v>
      </c>
      <c r="E482" s="120">
        <f t="shared" si="27"/>
        <v>7609</v>
      </c>
      <c r="F482" s="40">
        <f t="shared" si="28"/>
        <v>4.2975710731502061E-2</v>
      </c>
      <c r="G482" s="265">
        <v>177053.5</v>
      </c>
    </row>
    <row r="483" spans="2:7" ht="15">
      <c r="B483" s="52" t="s">
        <v>19</v>
      </c>
      <c r="C483" s="53">
        <v>42</v>
      </c>
      <c r="D483" s="53">
        <v>28427</v>
      </c>
      <c r="E483" s="120">
        <f t="shared" si="27"/>
        <v>28469</v>
      </c>
      <c r="F483" s="40">
        <f t="shared" si="28"/>
        <v>5.7746626003933071E-2</v>
      </c>
      <c r="G483" s="265">
        <v>492998.50000000006</v>
      </c>
    </row>
    <row r="484" spans="2:7" ht="15">
      <c r="B484" s="52" t="s">
        <v>20</v>
      </c>
      <c r="C484" s="53">
        <v>28</v>
      </c>
      <c r="D484" s="53">
        <v>18877</v>
      </c>
      <c r="E484" s="120">
        <f t="shared" si="27"/>
        <v>18905</v>
      </c>
      <c r="F484" s="40">
        <f t="shared" si="28"/>
        <v>4.2385160149429835E-2</v>
      </c>
      <c r="G484" s="265">
        <v>446028.74999999994</v>
      </c>
    </row>
    <row r="485" spans="2:7" ht="15">
      <c r="B485" s="52" t="s">
        <v>55</v>
      </c>
      <c r="C485" s="53">
        <v>6</v>
      </c>
      <c r="D485" s="53">
        <v>33431</v>
      </c>
      <c r="E485" s="120">
        <f t="shared" si="27"/>
        <v>33437</v>
      </c>
      <c r="F485" s="40">
        <f t="shared" si="28"/>
        <v>5.0992976780024631E-2</v>
      </c>
      <c r="G485" s="265">
        <v>655717.75000000012</v>
      </c>
    </row>
    <row r="486" spans="2:7" ht="15">
      <c r="B486" s="52" t="s">
        <v>22</v>
      </c>
      <c r="C486" s="53">
        <v>42</v>
      </c>
      <c r="D486" s="53">
        <v>20090</v>
      </c>
      <c r="E486" s="120">
        <f t="shared" si="27"/>
        <v>20132</v>
      </c>
      <c r="F486" s="40">
        <f t="shared" si="28"/>
        <v>3.4509342780605898E-2</v>
      </c>
      <c r="G486" s="265">
        <v>583378.24999999988</v>
      </c>
    </row>
    <row r="487" spans="2:7" ht="15">
      <c r="B487" s="52" t="s">
        <v>23</v>
      </c>
      <c r="C487" s="53">
        <v>11</v>
      </c>
      <c r="D487" s="53">
        <v>2463</v>
      </c>
      <c r="E487" s="120">
        <f t="shared" si="27"/>
        <v>2474</v>
      </c>
      <c r="F487" s="40">
        <f t="shared" si="28"/>
        <v>8.7788087930025016E-2</v>
      </c>
      <c r="G487" s="265">
        <v>28181.5</v>
      </c>
    </row>
    <row r="488" spans="2:7" ht="15">
      <c r="B488" s="52" t="s">
        <v>24</v>
      </c>
      <c r="C488" s="53">
        <v>406</v>
      </c>
      <c r="D488" s="53">
        <v>286151</v>
      </c>
      <c r="E488" s="120">
        <f t="shared" si="27"/>
        <v>286557</v>
      </c>
      <c r="F488" s="40">
        <f t="shared" si="28"/>
        <v>7.2019368225494165E-2</v>
      </c>
      <c r="G488" s="265">
        <v>3978887.9999999995</v>
      </c>
    </row>
    <row r="489" spans="2:7" ht="15">
      <c r="B489" s="52" t="s">
        <v>25</v>
      </c>
      <c r="C489" s="53">
        <v>70</v>
      </c>
      <c r="D489" s="53">
        <v>27766</v>
      </c>
      <c r="E489" s="120">
        <f t="shared" si="27"/>
        <v>27836</v>
      </c>
      <c r="F489" s="40">
        <f t="shared" si="28"/>
        <v>6.4119891943377971E-2</v>
      </c>
      <c r="G489" s="265">
        <v>434124.24999999994</v>
      </c>
    </row>
    <row r="490" spans="2:7" ht="15">
      <c r="B490" s="52" t="s">
        <v>26</v>
      </c>
      <c r="C490" s="53">
        <v>206</v>
      </c>
      <c r="D490" s="53">
        <v>27141</v>
      </c>
      <c r="E490" s="120">
        <f t="shared" si="27"/>
        <v>27347</v>
      </c>
      <c r="F490" s="40">
        <f t="shared" si="28"/>
        <v>5.6280374928098301E-2</v>
      </c>
      <c r="G490" s="265">
        <v>485906.50000000006</v>
      </c>
    </row>
    <row r="491" spans="2:7" ht="15">
      <c r="B491" s="52" t="s">
        <v>27</v>
      </c>
      <c r="C491" s="53">
        <v>1</v>
      </c>
      <c r="D491" s="53">
        <v>20831</v>
      </c>
      <c r="E491" s="120">
        <f t="shared" si="27"/>
        <v>20832</v>
      </c>
      <c r="F491" s="40">
        <f t="shared" si="28"/>
        <v>2.4661112431387164E-2</v>
      </c>
      <c r="G491" s="265">
        <v>844730.74999999988</v>
      </c>
    </row>
    <row r="492" spans="2:7" ht="15">
      <c r="B492" s="52" t="s">
        <v>28</v>
      </c>
      <c r="C492" s="53">
        <v>60</v>
      </c>
      <c r="D492" s="53">
        <v>55740</v>
      </c>
      <c r="E492" s="120">
        <f t="shared" si="27"/>
        <v>55800</v>
      </c>
      <c r="F492" s="40">
        <f t="shared" si="28"/>
        <v>3.7938066107080191E-2</v>
      </c>
      <c r="G492" s="265">
        <v>1470818.25</v>
      </c>
    </row>
    <row r="493" spans="2:7" ht="15">
      <c r="B493" s="52" t="s">
        <v>29</v>
      </c>
      <c r="C493" s="53">
        <v>0</v>
      </c>
      <c r="D493" s="53">
        <v>6226</v>
      </c>
      <c r="E493" s="120">
        <f t="shared" si="27"/>
        <v>6226</v>
      </c>
      <c r="F493" s="40">
        <f t="shared" si="28"/>
        <v>3.7183635258758028E-2</v>
      </c>
      <c r="G493" s="265">
        <v>167439.25</v>
      </c>
    </row>
    <row r="494" spans="2:7" ht="15">
      <c r="B494" s="52" t="s">
        <v>30</v>
      </c>
      <c r="C494" s="53">
        <v>5</v>
      </c>
      <c r="D494" s="53">
        <v>5964</v>
      </c>
      <c r="E494" s="120">
        <f t="shared" si="27"/>
        <v>5969</v>
      </c>
      <c r="F494" s="40">
        <f t="shared" si="28"/>
        <v>5.1693080453797516E-2</v>
      </c>
      <c r="G494" s="265">
        <v>115470.00000000001</v>
      </c>
    </row>
    <row r="495" spans="2:7" ht="15">
      <c r="B495" s="54" t="s">
        <v>31</v>
      </c>
      <c r="C495" s="53">
        <v>2</v>
      </c>
      <c r="D495" s="53">
        <v>6492</v>
      </c>
      <c r="E495" s="120">
        <f t="shared" si="27"/>
        <v>6494</v>
      </c>
      <c r="F495" s="40">
        <f t="shared" si="28"/>
        <v>4.4271210589913533E-2</v>
      </c>
      <c r="G495" s="265">
        <v>146686.75000000003</v>
      </c>
    </row>
    <row r="496" spans="2:7" ht="15">
      <c r="B496" s="52" t="s">
        <v>32</v>
      </c>
      <c r="C496" s="53">
        <v>8</v>
      </c>
      <c r="D496" s="53">
        <v>6659</v>
      </c>
      <c r="E496" s="120">
        <f t="shared" si="27"/>
        <v>6667</v>
      </c>
      <c r="F496" s="40">
        <f t="shared" si="28"/>
        <v>7.0139816733822177E-2</v>
      </c>
      <c r="G496" s="265">
        <v>95053.000000000015</v>
      </c>
    </row>
    <row r="497" spans="2:26" ht="15">
      <c r="B497" s="52" t="s">
        <v>33</v>
      </c>
      <c r="C497" s="53">
        <v>5703</v>
      </c>
      <c r="D497" s="53">
        <v>391970</v>
      </c>
      <c r="E497" s="120">
        <f t="shared" si="27"/>
        <v>397673</v>
      </c>
      <c r="F497" s="40">
        <f t="shared" si="28"/>
        <v>0.13956387801597725</v>
      </c>
      <c r="G497" s="265">
        <v>2849397.7499999995</v>
      </c>
    </row>
    <row r="498" spans="2:26" ht="15">
      <c r="B498" s="52" t="s">
        <v>34</v>
      </c>
      <c r="C498" s="53">
        <v>0</v>
      </c>
      <c r="D498" s="53">
        <v>12895</v>
      </c>
      <c r="E498" s="120">
        <f t="shared" si="27"/>
        <v>12895</v>
      </c>
      <c r="F498" s="40">
        <f t="shared" si="28"/>
        <v>3.7435188787152129E-2</v>
      </c>
      <c r="G498" s="265">
        <v>344462.00000000006</v>
      </c>
    </row>
    <row r="499" spans="2:26" ht="15">
      <c r="B499" s="52" t="s">
        <v>35</v>
      </c>
      <c r="C499" s="53">
        <v>70</v>
      </c>
      <c r="D499" s="53">
        <v>24923</v>
      </c>
      <c r="E499" s="120">
        <f t="shared" si="27"/>
        <v>24993</v>
      </c>
      <c r="F499" s="40">
        <f t="shared" si="28"/>
        <v>6.170356956371998E-2</v>
      </c>
      <c r="G499" s="265">
        <v>405049.50000000006</v>
      </c>
    </row>
    <row r="500" spans="2:26" ht="15">
      <c r="B500" s="52" t="s">
        <v>36</v>
      </c>
      <c r="C500" s="53">
        <v>13</v>
      </c>
      <c r="D500" s="53">
        <v>7369</v>
      </c>
      <c r="E500" s="120">
        <f t="shared" si="27"/>
        <v>7382</v>
      </c>
      <c r="F500" s="40">
        <f t="shared" si="28"/>
        <v>3.7475267567166237E-2</v>
      </c>
      <c r="G500" s="265">
        <v>196983.25000000003</v>
      </c>
    </row>
    <row r="501" spans="2:26" ht="15">
      <c r="B501" s="52" t="s">
        <v>37</v>
      </c>
      <c r="C501" s="53">
        <v>118</v>
      </c>
      <c r="D501" s="53">
        <v>38266</v>
      </c>
      <c r="E501" s="120">
        <f t="shared" si="27"/>
        <v>38384</v>
      </c>
      <c r="F501" s="40">
        <f t="shared" si="28"/>
        <v>7.0329283743956972E-2</v>
      </c>
      <c r="G501" s="265">
        <v>545775.50000000012</v>
      </c>
    </row>
    <row r="502" spans="2:26" ht="15">
      <c r="B502" s="52" t="s">
        <v>38</v>
      </c>
      <c r="C502" s="53">
        <v>108</v>
      </c>
      <c r="D502" s="53">
        <v>4096</v>
      </c>
      <c r="E502" s="120">
        <f t="shared" si="27"/>
        <v>4204</v>
      </c>
      <c r="F502" s="40">
        <f t="shared" si="28"/>
        <v>4.0690598042418306E-2</v>
      </c>
      <c r="G502" s="265">
        <v>103316.25</v>
      </c>
    </row>
    <row r="503" spans="2:26" ht="15">
      <c r="B503" s="197" t="s">
        <v>39</v>
      </c>
      <c r="C503" s="186">
        <f>SUM(C479:C502)</f>
        <v>7098</v>
      </c>
      <c r="D503" s="186">
        <f>SUM(D479:D502)</f>
        <v>1133493</v>
      </c>
      <c r="E503" s="198">
        <f>SUM(C503:D503)</f>
        <v>1140591</v>
      </c>
      <c r="F503" s="190">
        <f>+E503/G503</f>
        <v>7.2182123275173565E-2</v>
      </c>
      <c r="G503" s="202">
        <f>SUM(G479:G502)</f>
        <v>15801571.75</v>
      </c>
    </row>
    <row r="504" spans="2:26" ht="15">
      <c r="B504" s="310" t="s">
        <v>104</v>
      </c>
      <c r="C504" s="311"/>
      <c r="D504" s="311"/>
      <c r="E504" s="311"/>
      <c r="F504" s="311"/>
      <c r="G504" s="311"/>
    </row>
    <row r="506" spans="2:26">
      <c r="B506" s="296"/>
      <c r="C506" s="297"/>
      <c r="D506" s="297"/>
      <c r="E506" s="297"/>
    </row>
    <row r="507" spans="2:26">
      <c r="C507" s="25"/>
      <c r="D507" s="25"/>
      <c r="E507" s="25"/>
    </row>
    <row r="510" spans="2:26" ht="59.25" customHeight="1">
      <c r="B510" s="308" t="s">
        <v>189</v>
      </c>
      <c r="C510" s="309"/>
      <c r="D510" s="309"/>
      <c r="E510" s="309"/>
      <c r="F510" s="112"/>
      <c r="G510" s="113"/>
      <c r="I510" s="320" t="s">
        <v>135</v>
      </c>
      <c r="J510" s="321"/>
      <c r="K510" s="321"/>
      <c r="L510" s="321"/>
      <c r="M510" s="321"/>
      <c r="N510" s="321"/>
      <c r="O510" s="224"/>
      <c r="P510" s="224"/>
      <c r="Q510" s="224"/>
      <c r="R510" s="227"/>
      <c r="S510" s="227"/>
      <c r="T510" s="227"/>
      <c r="U510" s="227"/>
      <c r="V510" s="112"/>
      <c r="W510" s="112"/>
      <c r="X510" s="112"/>
      <c r="Y510" s="112"/>
      <c r="Z510" s="113"/>
    </row>
    <row r="511" spans="2:26" ht="44.25" customHeight="1">
      <c r="B511" s="306" t="s">
        <v>193</v>
      </c>
      <c r="C511" s="307"/>
      <c r="D511" s="114"/>
      <c r="E511" s="114"/>
      <c r="F511" s="114"/>
      <c r="G511" s="115"/>
      <c r="I511" s="318" t="s">
        <v>193</v>
      </c>
      <c r="J511" s="319"/>
      <c r="K511" s="319"/>
      <c r="L511" s="319"/>
      <c r="M511" s="223"/>
      <c r="N511" s="222"/>
      <c r="O511" s="222"/>
      <c r="P511" s="228"/>
      <c r="Q511" s="228"/>
      <c r="R511" s="228"/>
      <c r="S511" s="228"/>
      <c r="T511" s="228"/>
      <c r="U511" s="228"/>
      <c r="V511" s="114"/>
      <c r="W511" s="114"/>
      <c r="X511" s="114"/>
      <c r="Y511" s="114"/>
      <c r="Z511" s="115"/>
    </row>
    <row r="512" spans="2:26" ht="15">
      <c r="B512" s="283"/>
      <c r="C512" s="285"/>
      <c r="D512" s="88"/>
      <c r="E512" s="88"/>
      <c r="F512" s="98"/>
      <c r="G512" s="99"/>
      <c r="I512" s="225"/>
      <c r="J512" s="226"/>
      <c r="K512" s="226"/>
      <c r="L512" s="226"/>
      <c r="M512" s="226"/>
      <c r="N512" s="226"/>
      <c r="O512" s="226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30"/>
    </row>
    <row r="513" spans="2:7" ht="45">
      <c r="B513" s="187" t="s">
        <v>14</v>
      </c>
      <c r="C513" s="188" t="s">
        <v>40</v>
      </c>
      <c r="D513" s="188" t="s">
        <v>41</v>
      </c>
      <c r="E513" s="188" t="s">
        <v>39</v>
      </c>
      <c r="F513" s="188" t="s">
        <v>10</v>
      </c>
      <c r="G513" s="188" t="s">
        <v>188</v>
      </c>
    </row>
    <row r="514" spans="2:7" ht="15">
      <c r="B514" s="52" t="s">
        <v>15</v>
      </c>
      <c r="C514" s="53">
        <v>85</v>
      </c>
      <c r="D514" s="53">
        <v>86340</v>
      </c>
      <c r="E514" s="120">
        <f>SUM(C514:D514)</f>
        <v>86425</v>
      </c>
      <c r="F514" s="40">
        <f>+E514/G514</f>
        <v>0.10953128089181338</v>
      </c>
      <c r="G514" s="266">
        <v>789044</v>
      </c>
    </row>
    <row r="515" spans="2:7" ht="15">
      <c r="B515" s="52" t="s">
        <v>16</v>
      </c>
      <c r="C515" s="53">
        <v>9</v>
      </c>
      <c r="D515" s="53">
        <v>6664</v>
      </c>
      <c r="E515" s="120">
        <f t="shared" ref="E515:E537" si="29">SUM(C515:D515)</f>
        <v>6673</v>
      </c>
      <c r="F515" s="40">
        <f t="shared" ref="F515:F537" si="30">+E515/G515</f>
        <v>3.3587179190344124E-2</v>
      </c>
      <c r="G515" s="267">
        <v>198677</v>
      </c>
    </row>
    <row r="516" spans="2:7" ht="15">
      <c r="B516" s="52" t="s">
        <v>17</v>
      </c>
      <c r="C516" s="53">
        <v>0</v>
      </c>
      <c r="D516" s="53">
        <v>13181</v>
      </c>
      <c r="E516" s="120">
        <f t="shared" si="29"/>
        <v>13181</v>
      </c>
      <c r="F516" s="40">
        <f t="shared" si="30"/>
        <v>5.2392877017250976E-2</v>
      </c>
      <c r="G516" s="267">
        <v>251580</v>
      </c>
    </row>
    <row r="517" spans="2:7" ht="15">
      <c r="B517" s="52" t="s">
        <v>18</v>
      </c>
      <c r="C517" s="53">
        <v>16</v>
      </c>
      <c r="D517" s="53">
        <v>8595</v>
      </c>
      <c r="E517" s="120">
        <f t="shared" si="29"/>
        <v>8611</v>
      </c>
      <c r="F517" s="40">
        <f t="shared" si="30"/>
        <v>4.8527712812420749E-2</v>
      </c>
      <c r="G517" s="267">
        <v>177445</v>
      </c>
    </row>
    <row r="518" spans="2:7" ht="15">
      <c r="B518" s="52" t="s">
        <v>19</v>
      </c>
      <c r="C518" s="53">
        <v>40</v>
      </c>
      <c r="D518" s="53">
        <v>29617</v>
      </c>
      <c r="E518" s="120">
        <f t="shared" si="29"/>
        <v>29657</v>
      </c>
      <c r="F518" s="40">
        <f t="shared" si="30"/>
        <v>6.0004774969448289E-2</v>
      </c>
      <c r="G518" s="267">
        <v>494244</v>
      </c>
    </row>
    <row r="519" spans="2:7" ht="15">
      <c r="B519" s="52" t="s">
        <v>20</v>
      </c>
      <c r="C519" s="53">
        <v>94</v>
      </c>
      <c r="D519" s="53">
        <v>19989</v>
      </c>
      <c r="E519" s="120">
        <f t="shared" si="29"/>
        <v>20083</v>
      </c>
      <c r="F519" s="40">
        <f t="shared" si="30"/>
        <v>4.4862172184246971E-2</v>
      </c>
      <c r="G519" s="267">
        <v>447660</v>
      </c>
    </row>
    <row r="520" spans="2:7" ht="15">
      <c r="B520" s="52" t="s">
        <v>55</v>
      </c>
      <c r="C520" s="53">
        <v>33</v>
      </c>
      <c r="D520" s="53">
        <v>33404</v>
      </c>
      <c r="E520" s="120">
        <f t="shared" si="29"/>
        <v>33437</v>
      </c>
      <c r="F520" s="40">
        <f t="shared" si="30"/>
        <v>5.0813329361919408E-2</v>
      </c>
      <c r="G520" s="267">
        <v>658036</v>
      </c>
    </row>
    <row r="521" spans="2:7" ht="15">
      <c r="B521" s="52" t="s">
        <v>22</v>
      </c>
      <c r="C521" s="53">
        <v>36</v>
      </c>
      <c r="D521" s="53">
        <v>20090</v>
      </c>
      <c r="E521" s="120">
        <f t="shared" si="29"/>
        <v>20126</v>
      </c>
      <c r="F521" s="40">
        <f t="shared" si="30"/>
        <v>3.4359544308378877E-2</v>
      </c>
      <c r="G521" s="267">
        <v>585747</v>
      </c>
    </row>
    <row r="522" spans="2:7" ht="15">
      <c r="B522" s="52" t="s">
        <v>23</v>
      </c>
      <c r="C522" s="53">
        <v>11</v>
      </c>
      <c r="D522" s="53">
        <v>2821</v>
      </c>
      <c r="E522" s="120">
        <f t="shared" si="29"/>
        <v>2832</v>
      </c>
      <c r="F522" s="40">
        <f t="shared" si="30"/>
        <v>9.984839403448155E-2</v>
      </c>
      <c r="G522" s="267">
        <v>28363</v>
      </c>
    </row>
    <row r="523" spans="2:7" ht="15">
      <c r="B523" s="52" t="s">
        <v>24</v>
      </c>
      <c r="C523" s="53">
        <v>524</v>
      </c>
      <c r="D523" s="53">
        <v>310709</v>
      </c>
      <c r="E523" s="120">
        <f t="shared" si="29"/>
        <v>311233</v>
      </c>
      <c r="F523" s="40">
        <f t="shared" si="30"/>
        <v>7.7920552997006939E-2</v>
      </c>
      <c r="G523" s="267">
        <v>3994235</v>
      </c>
    </row>
    <row r="524" spans="2:7" ht="15">
      <c r="B524" s="52" t="s">
        <v>25</v>
      </c>
      <c r="C524" s="53">
        <v>69</v>
      </c>
      <c r="D524" s="53">
        <v>30674</v>
      </c>
      <c r="E524" s="120">
        <f t="shared" si="29"/>
        <v>30743</v>
      </c>
      <c r="F524" s="40">
        <f t="shared" si="30"/>
        <v>7.0559046696625702E-2</v>
      </c>
      <c r="G524" s="267">
        <v>435706</v>
      </c>
    </row>
    <row r="525" spans="2:7" ht="15">
      <c r="B525" s="52" t="s">
        <v>26</v>
      </c>
      <c r="C525" s="53">
        <v>676</v>
      </c>
      <c r="D525" s="53">
        <v>31813</v>
      </c>
      <c r="E525" s="120">
        <f t="shared" si="29"/>
        <v>32489</v>
      </c>
      <c r="F525" s="40">
        <f t="shared" si="30"/>
        <v>6.6673644117188333E-2</v>
      </c>
      <c r="G525" s="267">
        <v>487284</v>
      </c>
    </row>
    <row r="526" spans="2:7" ht="15">
      <c r="B526" s="52" t="s">
        <v>27</v>
      </c>
      <c r="C526" s="53">
        <v>1</v>
      </c>
      <c r="D526" s="53">
        <v>22435</v>
      </c>
      <c r="E526" s="120">
        <f t="shared" si="29"/>
        <v>22436</v>
      </c>
      <c r="F526" s="40">
        <f t="shared" si="30"/>
        <v>2.6467066574652441E-2</v>
      </c>
      <c r="G526" s="267">
        <v>847695</v>
      </c>
    </row>
    <row r="527" spans="2:7" ht="15">
      <c r="B527" s="52" t="s">
        <v>28</v>
      </c>
      <c r="C527" s="53">
        <v>61</v>
      </c>
      <c r="D527" s="53">
        <v>62123</v>
      </c>
      <c r="E527" s="120">
        <f t="shared" si="29"/>
        <v>62184</v>
      </c>
      <c r="F527" s="40">
        <f t="shared" si="30"/>
        <v>4.2172196353268777E-2</v>
      </c>
      <c r="G527" s="267">
        <v>1474526</v>
      </c>
    </row>
    <row r="528" spans="2:7" ht="15">
      <c r="B528" s="52" t="s">
        <v>29</v>
      </c>
      <c r="C528" s="53">
        <v>0</v>
      </c>
      <c r="D528" s="53">
        <v>7467</v>
      </c>
      <c r="E528" s="120">
        <f t="shared" si="29"/>
        <v>7467</v>
      </c>
      <c r="F528" s="40">
        <f t="shared" si="30"/>
        <v>4.4305600056961797E-2</v>
      </c>
      <c r="G528" s="267">
        <v>168534</v>
      </c>
    </row>
    <row r="529" spans="2:7" ht="15">
      <c r="B529" s="52" t="s">
        <v>30</v>
      </c>
      <c r="C529" s="53">
        <v>5</v>
      </c>
      <c r="D529" s="53">
        <v>6235</v>
      </c>
      <c r="E529" s="120">
        <f t="shared" si="29"/>
        <v>6240</v>
      </c>
      <c r="F529" s="40">
        <f t="shared" si="30"/>
        <v>5.3730572178929695E-2</v>
      </c>
      <c r="G529" s="267">
        <v>116135</v>
      </c>
    </row>
    <row r="530" spans="2:7" ht="15">
      <c r="B530" s="54" t="s">
        <v>31</v>
      </c>
      <c r="C530" s="53">
        <v>0</v>
      </c>
      <c r="D530" s="53">
        <v>6262</v>
      </c>
      <c r="E530" s="120">
        <f t="shared" si="29"/>
        <v>6262</v>
      </c>
      <c r="F530" s="40">
        <f t="shared" si="30"/>
        <v>4.2507263297944554E-2</v>
      </c>
      <c r="G530" s="267">
        <v>147316</v>
      </c>
    </row>
    <row r="531" spans="2:7" ht="15">
      <c r="B531" s="52" t="s">
        <v>32</v>
      </c>
      <c r="C531" s="53">
        <v>5</v>
      </c>
      <c r="D531" s="53">
        <v>6878</v>
      </c>
      <c r="E531" s="120">
        <f t="shared" si="29"/>
        <v>6883</v>
      </c>
      <c r="F531" s="40">
        <f t="shared" si="30"/>
        <v>7.1897882652794759E-2</v>
      </c>
      <c r="G531" s="267">
        <v>95733</v>
      </c>
    </row>
    <row r="532" spans="2:7" ht="15">
      <c r="B532" s="52" t="s">
        <v>33</v>
      </c>
      <c r="C532" s="53">
        <v>1381</v>
      </c>
      <c r="D532" s="53">
        <v>415156</v>
      </c>
      <c r="E532" s="120">
        <f t="shared" si="29"/>
        <v>416537</v>
      </c>
      <c r="F532" s="40">
        <f t="shared" si="30"/>
        <v>0.14546820361504395</v>
      </c>
      <c r="G532" s="267">
        <v>2863423</v>
      </c>
    </row>
    <row r="533" spans="2:7" ht="15">
      <c r="B533" s="52" t="s">
        <v>34</v>
      </c>
      <c r="C533" s="53">
        <v>0</v>
      </c>
      <c r="D533" s="53">
        <v>13361</v>
      </c>
      <c r="E533" s="120">
        <f t="shared" si="29"/>
        <v>13361</v>
      </c>
      <c r="F533" s="40">
        <f t="shared" si="30"/>
        <v>3.8558104099089219E-2</v>
      </c>
      <c r="G533" s="267">
        <v>346516</v>
      </c>
    </row>
    <row r="534" spans="2:7" ht="15">
      <c r="B534" s="52" t="s">
        <v>35</v>
      </c>
      <c r="C534" s="53">
        <v>61</v>
      </c>
      <c r="D534" s="53">
        <v>27719</v>
      </c>
      <c r="E534" s="120">
        <f t="shared" si="29"/>
        <v>27780</v>
      </c>
      <c r="F534" s="40">
        <f t="shared" si="30"/>
        <v>6.8249491445474111E-2</v>
      </c>
      <c r="G534" s="267">
        <v>407036</v>
      </c>
    </row>
    <row r="535" spans="2:7" ht="15">
      <c r="B535" s="52" t="s">
        <v>36</v>
      </c>
      <c r="C535" s="53">
        <v>11</v>
      </c>
      <c r="D535" s="53">
        <v>8063</v>
      </c>
      <c r="E535" s="120">
        <f t="shared" si="29"/>
        <v>8074</v>
      </c>
      <c r="F535" s="40">
        <f t="shared" si="30"/>
        <v>4.0734985469809491E-2</v>
      </c>
      <c r="G535" s="267">
        <v>198208</v>
      </c>
    </row>
    <row r="536" spans="2:7" ht="15">
      <c r="B536" s="52" t="s">
        <v>37</v>
      </c>
      <c r="C536" s="53">
        <v>109</v>
      </c>
      <c r="D536" s="53">
        <v>43067</v>
      </c>
      <c r="E536" s="120">
        <f t="shared" si="29"/>
        <v>43176</v>
      </c>
      <c r="F536" s="40">
        <f t="shared" si="30"/>
        <v>7.8865891816951347E-2</v>
      </c>
      <c r="G536" s="267">
        <v>547461</v>
      </c>
    </row>
    <row r="537" spans="2:7" ht="15">
      <c r="B537" s="52" t="s">
        <v>38</v>
      </c>
      <c r="C537" s="53">
        <v>50</v>
      </c>
      <c r="D537" s="53">
        <v>4387</v>
      </c>
      <c r="E537" s="120">
        <f t="shared" si="29"/>
        <v>4437</v>
      </c>
      <c r="F537" s="40">
        <f t="shared" si="30"/>
        <v>4.2684393308256935E-2</v>
      </c>
      <c r="G537" s="267">
        <v>103949</v>
      </c>
    </row>
    <row r="538" spans="2:7" ht="15">
      <c r="B538" s="197" t="s">
        <v>39</v>
      </c>
      <c r="C538" s="186">
        <f>SUM(C514:C537)</f>
        <v>3277</v>
      </c>
      <c r="D538" s="186">
        <f>SUM(D514:D537)</f>
        <v>1217050</v>
      </c>
      <c r="E538" s="198">
        <f>SUM(C538:D538)</f>
        <v>1220327</v>
      </c>
      <c r="F538" s="190">
        <f>+E538/G538</f>
        <v>7.6921612603897502E-2</v>
      </c>
      <c r="G538" s="202">
        <f>SUM(G514:G537)</f>
        <v>15864553</v>
      </c>
    </row>
    <row r="539" spans="2:7" ht="15">
      <c r="B539" s="310" t="s">
        <v>104</v>
      </c>
      <c r="C539" s="311"/>
      <c r="D539" s="311"/>
      <c r="E539" s="311"/>
      <c r="F539" s="311"/>
      <c r="G539" s="311"/>
    </row>
    <row r="542" spans="2:7">
      <c r="B542" s="284" t="s">
        <v>182</v>
      </c>
    </row>
    <row r="543" spans="2:7">
      <c r="B543" s="286" t="s">
        <v>183</v>
      </c>
    </row>
    <row r="545" spans="2:2">
      <c r="B545" s="91" t="s">
        <v>105</v>
      </c>
    </row>
  </sheetData>
  <mergeCells count="48">
    <mergeCell ref="I511:L511"/>
    <mergeCell ref="B46:C46"/>
    <mergeCell ref="B143:E143"/>
    <mergeCell ref="B144:C144"/>
    <mergeCell ref="B339:E339"/>
    <mergeCell ref="I510:N510"/>
    <mergeCell ref="B470:G470"/>
    <mergeCell ref="B441:E441"/>
    <mergeCell ref="B442:C442"/>
    <mergeCell ref="B506:E506"/>
    <mergeCell ref="B273:E273"/>
    <mergeCell ref="B274:C274"/>
    <mergeCell ref="B306:E306"/>
    <mergeCell ref="B307:C307"/>
    <mergeCell ref="B407:E407"/>
    <mergeCell ref="B408:C408"/>
    <mergeCell ref="B77:E77"/>
    <mergeCell ref="B368:G368"/>
    <mergeCell ref="B78:C78"/>
    <mergeCell ref="B111:E111"/>
    <mergeCell ref="B112:C112"/>
    <mergeCell ref="B240:E240"/>
    <mergeCell ref="B175:E175"/>
    <mergeCell ref="B176:C176"/>
    <mergeCell ref="B207:E207"/>
    <mergeCell ref="B208:C208"/>
    <mergeCell ref="B236:G236"/>
    <mergeCell ref="B335:G335"/>
    <mergeCell ref="B302:G302"/>
    <mergeCell ref="B269:G269"/>
    <mergeCell ref="B241:C241"/>
    <mergeCell ref="A9:K9"/>
    <mergeCell ref="B37:D37"/>
    <mergeCell ref="B42:G43"/>
    <mergeCell ref="B12:C12"/>
    <mergeCell ref="B45:E45"/>
    <mergeCell ref="B13:C13"/>
    <mergeCell ref="B510:E510"/>
    <mergeCell ref="B511:C511"/>
    <mergeCell ref="B539:G539"/>
    <mergeCell ref="B340:C340"/>
    <mergeCell ref="B373:E373"/>
    <mergeCell ref="B374:C374"/>
    <mergeCell ref="B402:G402"/>
    <mergeCell ref="B436:G436"/>
    <mergeCell ref="B475:E475"/>
    <mergeCell ref="B476:C476"/>
    <mergeCell ref="B504:G504"/>
  </mergeCells>
  <phoneticPr fontId="0" type="noConversion"/>
  <pageMargins left="0.75" right="0.21" top="0.21" bottom="0.21" header="0" footer="0"/>
  <pageSetup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F510"/>
  <sheetViews>
    <sheetView topLeftCell="A482" zoomScaleNormal="100" workbookViewId="0">
      <selection activeCell="D451" sqref="D451"/>
    </sheetView>
  </sheetViews>
  <sheetFormatPr baseColWidth="10" defaultColWidth="10.85546875" defaultRowHeight="12.75"/>
  <cols>
    <col min="1" max="1" width="6" style="10" customWidth="1"/>
    <col min="2" max="7" width="26" style="10" customWidth="1"/>
    <col min="8" max="8" width="10.85546875" style="10"/>
    <col min="9" max="9" width="21.140625" style="10" customWidth="1"/>
    <col min="10" max="16384" width="10.85546875" style="10"/>
  </cols>
  <sheetData>
    <row r="7" spans="1:9" ht="6" customHeight="1"/>
    <row r="8" spans="1:9" ht="21.75" customHeight="1">
      <c r="A8" s="322" t="s">
        <v>8</v>
      </c>
      <c r="B8" s="322"/>
      <c r="C8" s="322"/>
      <c r="D8" s="322"/>
      <c r="E8" s="322"/>
      <c r="F8" s="322"/>
      <c r="G8" s="322"/>
      <c r="H8" s="322"/>
      <c r="I8" s="323"/>
    </row>
    <row r="10" spans="1:9">
      <c r="I10" s="11"/>
    </row>
    <row r="11" spans="1:9" ht="52.5" customHeight="1">
      <c r="B11" s="300" t="s">
        <v>136</v>
      </c>
      <c r="C11" s="301"/>
      <c r="D11" s="301"/>
      <c r="E11" s="80"/>
      <c r="I11" s="11"/>
    </row>
    <row r="12" spans="1:9" ht="14.25">
      <c r="B12" s="302" t="s">
        <v>120</v>
      </c>
      <c r="C12" s="303"/>
      <c r="D12" s="80"/>
      <c r="E12" s="80"/>
      <c r="I12" s="11"/>
    </row>
    <row r="13" spans="1:9" ht="12" customHeight="1">
      <c r="B13" s="83"/>
      <c r="C13" s="87"/>
      <c r="D13" s="88"/>
      <c r="E13" s="89"/>
      <c r="I13" s="11"/>
    </row>
    <row r="14" spans="1:9" ht="31.5" customHeight="1">
      <c r="B14" s="126" t="s">
        <v>0</v>
      </c>
      <c r="C14" s="84" t="s">
        <v>3</v>
      </c>
      <c r="D14" s="84" t="s">
        <v>4</v>
      </c>
      <c r="E14" s="127" t="s">
        <v>6</v>
      </c>
      <c r="I14" s="11"/>
    </row>
    <row r="15" spans="1:9">
      <c r="B15" s="81">
        <v>2001</v>
      </c>
      <c r="C15" s="71">
        <v>249021</v>
      </c>
      <c r="D15" s="128">
        <v>0</v>
      </c>
      <c r="E15" s="128">
        <f>+C15</f>
        <v>249021</v>
      </c>
      <c r="F15" s="10" t="s">
        <v>57</v>
      </c>
      <c r="I15" s="11"/>
    </row>
    <row r="16" spans="1:9">
      <c r="B16" s="81">
        <v>2002</v>
      </c>
      <c r="C16" s="71">
        <v>282492</v>
      </c>
      <c r="D16" s="128">
        <v>0</v>
      </c>
      <c r="E16" s="128">
        <f>+C16</f>
        <v>282492</v>
      </c>
      <c r="F16" s="10" t="s">
        <v>57</v>
      </c>
    </row>
    <row r="17" spans="2:5">
      <c r="B17" s="81">
        <v>2003</v>
      </c>
      <c r="C17" s="71">
        <v>308361</v>
      </c>
      <c r="D17" s="71">
        <v>55792</v>
      </c>
      <c r="E17" s="129">
        <v>364153</v>
      </c>
    </row>
    <row r="18" spans="2:5">
      <c r="B18" s="81">
        <v>2004</v>
      </c>
      <c r="C18" s="71">
        <v>324507</v>
      </c>
      <c r="D18" s="71">
        <v>83734</v>
      </c>
      <c r="E18" s="129">
        <v>408241</v>
      </c>
    </row>
    <row r="19" spans="2:5">
      <c r="B19" s="81">
        <v>2005</v>
      </c>
      <c r="C19" s="71">
        <v>407736</v>
      </c>
      <c r="D19" s="71">
        <v>106284</v>
      </c>
      <c r="E19" s="129">
        <v>514020</v>
      </c>
    </row>
    <row r="20" spans="2:5">
      <c r="B20" s="81">
        <v>2006</v>
      </c>
      <c r="C20" s="71">
        <v>567256</v>
      </c>
      <c r="D20" s="71">
        <v>256227</v>
      </c>
      <c r="E20" s="129">
        <v>823483</v>
      </c>
    </row>
    <row r="21" spans="2:5">
      <c r="B21" s="81">
        <v>2007</v>
      </c>
      <c r="C21" s="71">
        <v>751924</v>
      </c>
      <c r="D21" s="71">
        <v>399982</v>
      </c>
      <c r="E21" s="129">
        <v>1151906</v>
      </c>
    </row>
    <row r="22" spans="2:5">
      <c r="B22" s="82">
        <v>39813</v>
      </c>
      <c r="C22" s="71">
        <v>364856</v>
      </c>
      <c r="D22" s="71">
        <v>944749</v>
      </c>
      <c r="E22" s="129">
        <v>1309605</v>
      </c>
    </row>
    <row r="23" spans="2:5">
      <c r="B23" s="82">
        <v>39903</v>
      </c>
      <c r="C23" s="71">
        <v>454817</v>
      </c>
      <c r="D23" s="71">
        <v>1188027</v>
      </c>
      <c r="E23" s="71">
        <v>1642844</v>
      </c>
    </row>
    <row r="24" spans="2:5">
      <c r="B24" s="41">
        <v>39965</v>
      </c>
      <c r="C24" s="19">
        <v>201460</v>
      </c>
      <c r="D24" s="19">
        <v>1503472</v>
      </c>
      <c r="E24" s="19">
        <v>1704932</v>
      </c>
    </row>
    <row r="25" spans="2:5">
      <c r="B25" s="41">
        <v>40057</v>
      </c>
      <c r="C25" s="19">
        <v>228240</v>
      </c>
      <c r="D25" s="19">
        <v>1806501</v>
      </c>
      <c r="E25" s="19">
        <f>+C25+D25</f>
        <v>2034741</v>
      </c>
    </row>
    <row r="26" spans="2:5">
      <c r="B26" s="41">
        <v>40148</v>
      </c>
      <c r="C26" s="19">
        <v>453746</v>
      </c>
      <c r="D26" s="19">
        <v>1598401</v>
      </c>
      <c r="E26" s="19">
        <f>+C26+D26</f>
        <v>2052147</v>
      </c>
    </row>
    <row r="27" spans="2:5">
      <c r="B27" s="41">
        <v>40238</v>
      </c>
      <c r="C27" s="19">
        <v>73092</v>
      </c>
      <c r="D27" s="19">
        <v>2090290</v>
      </c>
      <c r="E27" s="19">
        <f>C27+D27</f>
        <v>2163382</v>
      </c>
    </row>
    <row r="28" spans="2:5">
      <c r="B28" s="82">
        <v>40330</v>
      </c>
      <c r="C28" s="60">
        <v>54760</v>
      </c>
      <c r="D28" s="60">
        <v>2608195</v>
      </c>
      <c r="E28" s="60">
        <f>C28+D28</f>
        <v>2662955</v>
      </c>
    </row>
    <row r="29" spans="2:5">
      <c r="B29" s="82">
        <v>40422</v>
      </c>
      <c r="C29" s="60">
        <v>52376</v>
      </c>
      <c r="D29" s="60">
        <v>2730338</v>
      </c>
      <c r="E29" s="60">
        <f>C29+D29</f>
        <v>2782714</v>
      </c>
    </row>
    <row r="30" spans="2:5">
      <c r="B30" s="82">
        <v>40513</v>
      </c>
      <c r="C30" s="60">
        <v>43628</v>
      </c>
      <c r="D30" s="60">
        <v>3954734</v>
      </c>
      <c r="E30" s="60">
        <f>C30+D30</f>
        <v>3998362</v>
      </c>
    </row>
    <row r="31" spans="2:5">
      <c r="B31" s="82">
        <v>40695</v>
      </c>
      <c r="C31" s="60">
        <v>50060</v>
      </c>
      <c r="D31" s="60">
        <v>4248145</v>
      </c>
      <c r="E31" s="60">
        <f>+C31+D31</f>
        <v>4298205</v>
      </c>
    </row>
    <row r="32" spans="2:5" ht="12" customHeight="1">
      <c r="B32" s="82">
        <v>40787</v>
      </c>
      <c r="C32" s="60">
        <v>31216</v>
      </c>
      <c r="D32" s="60">
        <f>3514079+1437329</f>
        <v>4951408</v>
      </c>
      <c r="E32" s="60">
        <f>+D32+C32</f>
        <v>4982624</v>
      </c>
    </row>
    <row r="33" spans="2:7" ht="12" customHeight="1">
      <c r="B33" s="82">
        <v>40878</v>
      </c>
      <c r="C33" s="60">
        <v>33028</v>
      </c>
      <c r="D33" s="60">
        <v>5370805</v>
      </c>
      <c r="E33" s="60">
        <f>+D33+C33</f>
        <v>5403833</v>
      </c>
    </row>
    <row r="34" spans="2:7" ht="12" customHeight="1">
      <c r="B34" s="82">
        <v>40969</v>
      </c>
      <c r="C34" s="60">
        <v>45040</v>
      </c>
      <c r="D34" s="130">
        <v>6618518</v>
      </c>
      <c r="E34" s="60">
        <f>SUM(C34:D34)</f>
        <v>6663558</v>
      </c>
    </row>
    <row r="35" spans="2:7" ht="12" customHeight="1">
      <c r="B35" s="12"/>
      <c r="C35" s="13"/>
      <c r="D35" s="13"/>
      <c r="E35" s="13"/>
    </row>
    <row r="36" spans="2:7">
      <c r="B36" s="312" t="s">
        <v>83</v>
      </c>
      <c r="C36" s="313"/>
      <c r="D36" s="313"/>
    </row>
    <row r="37" spans="2:7">
      <c r="B37" s="15" t="s">
        <v>75</v>
      </c>
      <c r="C37" s="24"/>
      <c r="D37" s="24"/>
    </row>
    <row r="38" spans="2:7">
      <c r="B38" s="15" t="s">
        <v>74</v>
      </c>
      <c r="C38" s="69"/>
      <c r="D38" s="69"/>
    </row>
    <row r="39" spans="2:7">
      <c r="B39" s="34" t="s">
        <v>76</v>
      </c>
      <c r="C39" s="25"/>
      <c r="D39" s="25"/>
    </row>
    <row r="40" spans="2:7">
      <c r="B40" s="68" t="s">
        <v>86</v>
      </c>
      <c r="C40" s="25"/>
      <c r="D40" s="25"/>
    </row>
    <row r="41" spans="2:7">
      <c r="B41" s="25" t="s">
        <v>87</v>
      </c>
      <c r="C41" s="25"/>
      <c r="D41" s="25"/>
    </row>
    <row r="42" spans="2:7">
      <c r="B42" s="25"/>
    </row>
    <row r="43" spans="2:7" ht="18.75" customHeight="1">
      <c r="B43" s="324" t="s">
        <v>62</v>
      </c>
      <c r="C43" s="324"/>
      <c r="D43" s="324"/>
      <c r="E43" s="324"/>
      <c r="F43" s="324"/>
      <c r="G43" s="324"/>
    </row>
    <row r="44" spans="2:7" ht="33" customHeight="1" thickBot="1">
      <c r="B44" s="325"/>
      <c r="C44" s="325"/>
      <c r="D44" s="325"/>
      <c r="E44" s="325"/>
      <c r="F44" s="325"/>
      <c r="G44" s="325"/>
    </row>
    <row r="45" spans="2:7">
      <c r="B45" s="15"/>
    </row>
    <row r="47" spans="2:7" ht="66" customHeight="1">
      <c r="B47" s="308" t="s">
        <v>137</v>
      </c>
      <c r="C47" s="309"/>
      <c r="D47" s="309"/>
      <c r="E47" s="309"/>
      <c r="F47" s="112"/>
      <c r="G47" s="113"/>
    </row>
    <row r="48" spans="2:7" ht="14.25">
      <c r="B48" s="306" t="s">
        <v>120</v>
      </c>
      <c r="C48" s="307"/>
      <c r="D48" s="114"/>
      <c r="E48" s="114"/>
      <c r="F48" s="114"/>
      <c r="G48" s="115"/>
    </row>
    <row r="49" spans="2:7" ht="14.25">
      <c r="B49" s="83"/>
      <c r="C49" s="87"/>
      <c r="D49" s="88"/>
      <c r="E49" s="88"/>
      <c r="F49" s="98"/>
      <c r="G49" s="99"/>
    </row>
    <row r="50" spans="2:7" ht="39.75" customHeight="1">
      <c r="B50" s="131" t="s">
        <v>14</v>
      </c>
      <c r="C50" s="132" t="s">
        <v>43</v>
      </c>
      <c r="D50" s="132" t="s">
        <v>44</v>
      </c>
      <c r="E50" s="133" t="s">
        <v>39</v>
      </c>
      <c r="F50" s="132" t="s">
        <v>10</v>
      </c>
      <c r="G50" s="133" t="s">
        <v>67</v>
      </c>
    </row>
    <row r="51" spans="2:7">
      <c r="B51" s="116" t="s">
        <v>15</v>
      </c>
      <c r="C51" s="103">
        <v>2664</v>
      </c>
      <c r="D51" s="103">
        <v>60978</v>
      </c>
      <c r="E51" s="106">
        <f>SUM(C51:D51)</f>
        <v>63642</v>
      </c>
      <c r="F51" s="104">
        <f>+E51/G51</f>
        <v>8.9448148689521792E-2</v>
      </c>
      <c r="G51" s="103">
        <v>711496</v>
      </c>
    </row>
    <row r="52" spans="2:7">
      <c r="B52" s="116" t="s">
        <v>16</v>
      </c>
      <c r="C52" s="103">
        <v>100</v>
      </c>
      <c r="D52" s="103">
        <v>11335</v>
      </c>
      <c r="E52" s="106">
        <f t="shared" ref="E52:E74" si="0">SUM(C52:D52)</f>
        <v>11435</v>
      </c>
      <c r="F52" s="104">
        <f t="shared" ref="F52:F74" si="1">+E52/G52</f>
        <v>6.1947430007800987E-2</v>
      </c>
      <c r="G52" s="103">
        <v>184592</v>
      </c>
    </row>
    <row r="53" spans="2:7">
      <c r="B53" s="116" t="s">
        <v>17</v>
      </c>
      <c r="C53" s="103">
        <v>12</v>
      </c>
      <c r="D53" s="103">
        <v>9310</v>
      </c>
      <c r="E53" s="106">
        <f t="shared" si="0"/>
        <v>9322</v>
      </c>
      <c r="F53" s="104">
        <f t="shared" si="1"/>
        <v>3.9882261335341278E-2</v>
      </c>
      <c r="G53" s="103">
        <v>233738</v>
      </c>
    </row>
    <row r="54" spans="2:7">
      <c r="B54" s="116" t="s">
        <v>18</v>
      </c>
      <c r="C54" s="103">
        <v>384</v>
      </c>
      <c r="D54" s="103">
        <v>8860</v>
      </c>
      <c r="E54" s="106">
        <f t="shared" si="0"/>
        <v>9244</v>
      </c>
      <c r="F54" s="104">
        <f t="shared" si="1"/>
        <v>5.3921940349874298E-2</v>
      </c>
      <c r="G54" s="103">
        <v>171433</v>
      </c>
    </row>
    <row r="55" spans="2:7">
      <c r="B55" s="116" t="s">
        <v>19</v>
      </c>
      <c r="C55" s="103">
        <v>1548</v>
      </c>
      <c r="D55" s="103">
        <v>45789</v>
      </c>
      <c r="E55" s="106">
        <f t="shared" si="0"/>
        <v>47337</v>
      </c>
      <c r="F55" s="104">
        <f t="shared" si="1"/>
        <v>0.10296113590687234</v>
      </c>
      <c r="G55" s="103">
        <v>459756</v>
      </c>
    </row>
    <row r="56" spans="2:7">
      <c r="B56" s="116" t="s">
        <v>20</v>
      </c>
      <c r="C56" s="103">
        <v>408</v>
      </c>
      <c r="D56" s="103">
        <v>65473</v>
      </c>
      <c r="E56" s="106">
        <f t="shared" si="0"/>
        <v>65881</v>
      </c>
      <c r="F56" s="104">
        <f t="shared" si="1"/>
        <v>0.15628610265668108</v>
      </c>
      <c r="G56" s="103">
        <v>421541</v>
      </c>
    </row>
    <row r="57" spans="2:7">
      <c r="B57" s="116" t="s">
        <v>21</v>
      </c>
      <c r="C57" s="103">
        <v>448</v>
      </c>
      <c r="D57" s="103">
        <v>29268</v>
      </c>
      <c r="E57" s="106">
        <f t="shared" si="0"/>
        <v>29716</v>
      </c>
      <c r="F57" s="104">
        <f t="shared" si="1"/>
        <v>4.6447869628351394E-2</v>
      </c>
      <c r="G57" s="103">
        <v>639771</v>
      </c>
    </row>
    <row r="58" spans="2:7">
      <c r="B58" s="116" t="s">
        <v>22</v>
      </c>
      <c r="C58" s="103">
        <v>840</v>
      </c>
      <c r="D58" s="103">
        <v>28506</v>
      </c>
      <c r="E58" s="106">
        <f t="shared" si="0"/>
        <v>29346</v>
      </c>
      <c r="F58" s="104">
        <f t="shared" si="1"/>
        <v>6.395010558108824E-2</v>
      </c>
      <c r="G58" s="103">
        <v>458889</v>
      </c>
    </row>
    <row r="59" spans="2:7">
      <c r="B59" s="116" t="s">
        <v>23</v>
      </c>
      <c r="C59" s="103">
        <v>24</v>
      </c>
      <c r="D59" s="103">
        <v>4816</v>
      </c>
      <c r="E59" s="106">
        <f t="shared" si="0"/>
        <v>4840</v>
      </c>
      <c r="F59" s="104">
        <f t="shared" si="1"/>
        <v>0.19990913221263062</v>
      </c>
      <c r="G59" s="103">
        <v>24211</v>
      </c>
    </row>
    <row r="60" spans="2:7">
      <c r="B60" s="116" t="s">
        <v>24</v>
      </c>
      <c r="C60" s="103">
        <v>6592</v>
      </c>
      <c r="D60" s="103">
        <v>812954</v>
      </c>
      <c r="E60" s="106">
        <f t="shared" si="0"/>
        <v>819546</v>
      </c>
      <c r="F60" s="104">
        <f t="shared" si="1"/>
        <v>0.21953785255009911</v>
      </c>
      <c r="G60" s="103">
        <v>3733051</v>
      </c>
    </row>
    <row r="61" spans="2:7">
      <c r="B61" s="116" t="s">
        <v>25</v>
      </c>
      <c r="C61" s="103">
        <v>1064</v>
      </c>
      <c r="D61" s="103">
        <v>32932</v>
      </c>
      <c r="E61" s="106">
        <f t="shared" si="0"/>
        <v>33996</v>
      </c>
      <c r="F61" s="104">
        <f t="shared" si="1"/>
        <v>8.0931873531449303E-2</v>
      </c>
      <c r="G61" s="103">
        <v>420057</v>
      </c>
    </row>
    <row r="62" spans="2:7">
      <c r="B62" s="116" t="s">
        <v>26</v>
      </c>
      <c r="C62" s="103">
        <v>420</v>
      </c>
      <c r="D62" s="103">
        <v>29691</v>
      </c>
      <c r="E62" s="106">
        <f t="shared" si="0"/>
        <v>30111</v>
      </c>
      <c r="F62" s="104">
        <f t="shared" si="1"/>
        <v>6.7571934454483035E-2</v>
      </c>
      <c r="G62" s="103">
        <v>445614</v>
      </c>
    </row>
    <row r="63" spans="2:7">
      <c r="B63" s="116" t="s">
        <v>27</v>
      </c>
      <c r="C63" s="103">
        <v>24</v>
      </c>
      <c r="D63" s="103">
        <v>15811</v>
      </c>
      <c r="E63" s="106">
        <f t="shared" si="0"/>
        <v>15835</v>
      </c>
      <c r="F63" s="104">
        <f t="shared" si="1"/>
        <v>2.0369834378517446E-2</v>
      </c>
      <c r="G63" s="103">
        <v>777375</v>
      </c>
    </row>
    <row r="64" spans="2:7">
      <c r="B64" s="116" t="s">
        <v>28</v>
      </c>
      <c r="C64" s="103">
        <v>476</v>
      </c>
      <c r="D64" s="103">
        <v>34920</v>
      </c>
      <c r="E64" s="106">
        <f t="shared" si="0"/>
        <v>35396</v>
      </c>
      <c r="F64" s="104">
        <f t="shared" si="1"/>
        <v>2.5993500890414731E-2</v>
      </c>
      <c r="G64" s="103">
        <v>1361725</v>
      </c>
    </row>
    <row r="65" spans="2:7">
      <c r="B65" s="116" t="s">
        <v>29</v>
      </c>
      <c r="C65" s="103">
        <v>96</v>
      </c>
      <c r="D65" s="103">
        <v>2977</v>
      </c>
      <c r="E65" s="106">
        <f t="shared" si="0"/>
        <v>3073</v>
      </c>
      <c r="F65" s="104">
        <f t="shared" si="1"/>
        <v>2.2468377568180157E-2</v>
      </c>
      <c r="G65" s="103">
        <v>136770</v>
      </c>
    </row>
    <row r="66" spans="2:7">
      <c r="B66" s="116" t="s">
        <v>30</v>
      </c>
      <c r="C66" s="103">
        <v>72</v>
      </c>
      <c r="D66" s="103">
        <v>9694</v>
      </c>
      <c r="E66" s="106">
        <f t="shared" si="0"/>
        <v>9766</v>
      </c>
      <c r="F66" s="104">
        <f t="shared" si="1"/>
        <v>9.5489523139049404E-2</v>
      </c>
      <c r="G66" s="103">
        <v>102273</v>
      </c>
    </row>
    <row r="67" spans="2:7">
      <c r="B67" s="116" t="s">
        <v>31</v>
      </c>
      <c r="C67" s="103">
        <v>16</v>
      </c>
      <c r="D67" s="103">
        <v>7769</v>
      </c>
      <c r="E67" s="106">
        <f t="shared" si="0"/>
        <v>7785</v>
      </c>
      <c r="F67" s="104">
        <f t="shared" si="1"/>
        <v>6.4841498559077809E-2</v>
      </c>
      <c r="G67" s="103">
        <v>120062</v>
      </c>
    </row>
    <row r="68" spans="2:7">
      <c r="B68" s="116" t="s">
        <v>32</v>
      </c>
      <c r="C68" s="103">
        <v>60</v>
      </c>
      <c r="D68" s="103">
        <v>11075</v>
      </c>
      <c r="E68" s="106">
        <f t="shared" si="0"/>
        <v>11135</v>
      </c>
      <c r="F68" s="104">
        <f t="shared" si="1"/>
        <v>0.13746234753839318</v>
      </c>
      <c r="G68" s="103">
        <v>81004</v>
      </c>
    </row>
    <row r="69" spans="2:7">
      <c r="B69" s="116" t="s">
        <v>33</v>
      </c>
      <c r="C69" s="103">
        <v>35084</v>
      </c>
      <c r="D69" s="103">
        <v>1144227</v>
      </c>
      <c r="E69" s="106">
        <f t="shared" si="0"/>
        <v>1179311</v>
      </c>
      <c r="F69" s="104">
        <f t="shared" si="1"/>
        <v>0.42310991678162485</v>
      </c>
      <c r="G69" s="103">
        <v>2787245</v>
      </c>
    </row>
    <row r="70" spans="2:7">
      <c r="B70" s="116" t="s">
        <v>34</v>
      </c>
      <c r="C70" s="103">
        <v>148</v>
      </c>
      <c r="D70" s="103">
        <v>10286</v>
      </c>
      <c r="E70" s="106">
        <f t="shared" si="0"/>
        <v>10434</v>
      </c>
      <c r="F70" s="104">
        <f t="shared" si="1"/>
        <v>8.2875956123559358E-2</v>
      </c>
      <c r="G70" s="103">
        <v>125899</v>
      </c>
    </row>
    <row r="71" spans="2:7">
      <c r="B71" s="116" t="s">
        <v>35</v>
      </c>
      <c r="C71" s="103">
        <v>160</v>
      </c>
      <c r="D71" s="103">
        <v>2864</v>
      </c>
      <c r="E71" s="106">
        <f t="shared" si="0"/>
        <v>3024</v>
      </c>
      <c r="F71" s="104">
        <f t="shared" si="1"/>
        <v>9.0384943016238797E-3</v>
      </c>
      <c r="G71" s="103">
        <v>334569</v>
      </c>
    </row>
    <row r="72" spans="2:7">
      <c r="B72" s="116" t="s">
        <v>36</v>
      </c>
      <c r="C72" s="103">
        <v>184</v>
      </c>
      <c r="D72" s="103">
        <v>11907</v>
      </c>
      <c r="E72" s="106">
        <f t="shared" si="0"/>
        <v>12091</v>
      </c>
      <c r="F72" s="104">
        <f t="shared" si="1"/>
        <v>6.8490279603027143E-2</v>
      </c>
      <c r="G72" s="103">
        <v>176536</v>
      </c>
    </row>
    <row r="73" spans="2:7">
      <c r="B73" s="116" t="s">
        <v>37</v>
      </c>
      <c r="C73" s="103">
        <v>1552</v>
      </c>
      <c r="D73" s="103">
        <v>17521</v>
      </c>
      <c r="E73" s="106">
        <f t="shared" si="0"/>
        <v>19073</v>
      </c>
      <c r="F73" s="104">
        <f t="shared" si="1"/>
        <v>3.622884213205587E-2</v>
      </c>
      <c r="G73" s="103">
        <v>526459</v>
      </c>
    </row>
    <row r="74" spans="2:7">
      <c r="B74" s="116" t="s">
        <v>38</v>
      </c>
      <c r="C74" s="103">
        <v>0</v>
      </c>
      <c r="D74" s="103">
        <v>3558</v>
      </c>
      <c r="E74" s="106">
        <f t="shared" si="0"/>
        <v>3558</v>
      </c>
      <c r="F74" s="104">
        <f t="shared" si="1"/>
        <v>4.0200210152869266E-2</v>
      </c>
      <c r="G74" s="103">
        <v>88507</v>
      </c>
    </row>
    <row r="75" spans="2:7">
      <c r="B75" s="107" t="s">
        <v>39</v>
      </c>
      <c r="C75" s="108">
        <f>SUM(C51:C74)</f>
        <v>52376</v>
      </c>
      <c r="D75" s="108">
        <f>SUM(D51:D74)</f>
        <v>2412521</v>
      </c>
      <c r="E75" s="109">
        <f>SUM(C75:D75)</f>
        <v>2464897</v>
      </c>
      <c r="F75" s="110">
        <f>+E75/G75</f>
        <v>0.16972866998155217</v>
      </c>
      <c r="G75" s="111">
        <f>SUM(G51:G74)</f>
        <v>14522573</v>
      </c>
    </row>
    <row r="77" spans="2:7">
      <c r="B77" s="28"/>
    </row>
    <row r="79" spans="2:7" ht="54.75" customHeight="1">
      <c r="B79" s="308" t="s">
        <v>138</v>
      </c>
      <c r="C79" s="309"/>
      <c r="D79" s="309"/>
      <c r="E79" s="309"/>
      <c r="F79" s="112"/>
      <c r="G79" s="113"/>
    </row>
    <row r="80" spans="2:7" ht="27" customHeight="1">
      <c r="B80" s="306" t="s">
        <v>120</v>
      </c>
      <c r="C80" s="307"/>
      <c r="D80" s="114"/>
      <c r="E80" s="114"/>
      <c r="F80" s="114"/>
      <c r="G80" s="115"/>
    </row>
    <row r="81" spans="2:7" ht="14.25">
      <c r="B81" s="83"/>
      <c r="C81" s="87"/>
      <c r="D81" s="88"/>
      <c r="E81" s="88"/>
      <c r="F81" s="98"/>
      <c r="G81" s="99"/>
    </row>
    <row r="82" spans="2:7" ht="38.25">
      <c r="B82" s="131" t="s">
        <v>14</v>
      </c>
      <c r="C82" s="132" t="s">
        <v>43</v>
      </c>
      <c r="D82" s="132" t="s">
        <v>44</v>
      </c>
      <c r="E82" s="133" t="s">
        <v>39</v>
      </c>
      <c r="F82" s="132" t="s">
        <v>10</v>
      </c>
      <c r="G82" s="133" t="s">
        <v>58</v>
      </c>
    </row>
    <row r="83" spans="2:7">
      <c r="B83" s="116" t="s">
        <v>15</v>
      </c>
      <c r="C83" s="103">
        <v>2624</v>
      </c>
      <c r="D83" s="103">
        <v>75441</v>
      </c>
      <c r="E83" s="106">
        <f t="shared" ref="E83:E107" si="2">SUM(C83:D83)</f>
        <v>78065</v>
      </c>
      <c r="F83" s="104">
        <f t="shared" ref="F83:F107" si="3">+E83/G83</f>
        <v>0.10962230051662133</v>
      </c>
      <c r="G83" s="103">
        <v>712127</v>
      </c>
    </row>
    <row r="84" spans="2:7">
      <c r="B84" s="116" t="s">
        <v>16</v>
      </c>
      <c r="C84" s="103">
        <v>84</v>
      </c>
      <c r="D84" s="103">
        <v>14959</v>
      </c>
      <c r="E84" s="106">
        <f t="shared" si="2"/>
        <v>15043</v>
      </c>
      <c r="F84" s="104">
        <f t="shared" si="3"/>
        <v>8.191525857515479E-2</v>
      </c>
      <c r="G84" s="103">
        <v>183641</v>
      </c>
    </row>
    <row r="85" spans="2:7">
      <c r="B85" s="116" t="s">
        <v>17</v>
      </c>
      <c r="C85" s="103">
        <v>12</v>
      </c>
      <c r="D85" s="103">
        <v>13352</v>
      </c>
      <c r="E85" s="106">
        <f t="shared" si="2"/>
        <v>13364</v>
      </c>
      <c r="F85" s="104">
        <f t="shared" si="3"/>
        <v>5.9347022879067783E-2</v>
      </c>
      <c r="G85" s="103">
        <v>225184</v>
      </c>
    </row>
    <row r="86" spans="2:7">
      <c r="B86" s="116" t="s">
        <v>18</v>
      </c>
      <c r="C86" s="103">
        <v>352</v>
      </c>
      <c r="D86" s="103">
        <v>9395</v>
      </c>
      <c r="E86" s="106">
        <f t="shared" si="2"/>
        <v>9747</v>
      </c>
      <c r="F86" s="104">
        <f t="shared" si="3"/>
        <v>5.924363618681773E-2</v>
      </c>
      <c r="G86" s="103">
        <v>164524</v>
      </c>
    </row>
    <row r="87" spans="2:7">
      <c r="B87" s="116" t="s">
        <v>19</v>
      </c>
      <c r="C87" s="103">
        <v>1308</v>
      </c>
      <c r="D87" s="103">
        <v>52995</v>
      </c>
      <c r="E87" s="106">
        <f t="shared" si="2"/>
        <v>54303</v>
      </c>
      <c r="F87" s="104">
        <f t="shared" si="3"/>
        <v>0.1184152854130459</v>
      </c>
      <c r="G87" s="103">
        <v>458581</v>
      </c>
    </row>
    <row r="88" spans="2:7">
      <c r="B88" s="116" t="s">
        <v>20</v>
      </c>
      <c r="C88" s="103">
        <v>364</v>
      </c>
      <c r="D88" s="103">
        <v>28716</v>
      </c>
      <c r="E88" s="106">
        <f t="shared" si="2"/>
        <v>29080</v>
      </c>
      <c r="F88" s="104">
        <f t="shared" si="3"/>
        <v>7.1064625310052421E-2</v>
      </c>
      <c r="G88" s="103">
        <v>409205</v>
      </c>
    </row>
    <row r="89" spans="2:7">
      <c r="B89" s="116" t="s">
        <v>21</v>
      </c>
      <c r="C89" s="103">
        <v>376</v>
      </c>
      <c r="D89" s="103">
        <v>43193</v>
      </c>
      <c r="E89" s="106">
        <f t="shared" si="2"/>
        <v>43569</v>
      </c>
      <c r="F89" s="104">
        <f t="shared" si="3"/>
        <v>7.2535332026990362E-2</v>
      </c>
      <c r="G89" s="103">
        <v>600659</v>
      </c>
    </row>
    <row r="90" spans="2:7">
      <c r="B90" s="116" t="s">
        <v>22</v>
      </c>
      <c r="C90" s="103">
        <v>668</v>
      </c>
      <c r="D90" s="103">
        <v>34059</v>
      </c>
      <c r="E90" s="106">
        <f t="shared" si="2"/>
        <v>34727</v>
      </c>
      <c r="F90" s="104">
        <f t="shared" si="3"/>
        <v>6.5020633149345058E-2</v>
      </c>
      <c r="G90" s="103">
        <v>534092</v>
      </c>
    </row>
    <row r="91" spans="2:7">
      <c r="B91" s="116" t="s">
        <v>23</v>
      </c>
      <c r="C91" s="103">
        <v>24</v>
      </c>
      <c r="D91" s="103">
        <v>5877</v>
      </c>
      <c r="E91" s="106">
        <f t="shared" si="2"/>
        <v>5901</v>
      </c>
      <c r="F91" s="104">
        <f t="shared" si="3"/>
        <v>0.23487501990128962</v>
      </c>
      <c r="G91" s="103">
        <v>25124</v>
      </c>
    </row>
    <row r="92" spans="2:7">
      <c r="B92" s="116" t="s">
        <v>24</v>
      </c>
      <c r="C92" s="103">
        <v>5128</v>
      </c>
      <c r="D92" s="103">
        <v>842207</v>
      </c>
      <c r="E92" s="106">
        <f t="shared" si="2"/>
        <v>847335</v>
      </c>
      <c r="F92" s="104">
        <f t="shared" si="3"/>
        <v>0.23243422065059691</v>
      </c>
      <c r="G92" s="103">
        <v>3645483</v>
      </c>
    </row>
    <row r="93" spans="2:7">
      <c r="B93" s="116" t="s">
        <v>25</v>
      </c>
      <c r="C93" s="103">
        <v>976</v>
      </c>
      <c r="D93" s="103">
        <v>38357</v>
      </c>
      <c r="E93" s="106">
        <f t="shared" si="2"/>
        <v>39333</v>
      </c>
      <c r="F93" s="104">
        <f t="shared" si="3"/>
        <v>9.8766083104830205E-2</v>
      </c>
      <c r="G93" s="103">
        <v>398244</v>
      </c>
    </row>
    <row r="94" spans="2:7">
      <c r="B94" s="116" t="s">
        <v>26</v>
      </c>
      <c r="C94" s="103">
        <v>272</v>
      </c>
      <c r="D94" s="103">
        <v>39147</v>
      </c>
      <c r="E94" s="106">
        <f t="shared" si="2"/>
        <v>39419</v>
      </c>
      <c r="F94" s="104">
        <f t="shared" si="3"/>
        <v>8.7799521567334726E-2</v>
      </c>
      <c r="G94" s="103">
        <v>448966</v>
      </c>
    </row>
    <row r="95" spans="2:7">
      <c r="B95" s="116" t="s">
        <v>27</v>
      </c>
      <c r="C95" s="103">
        <v>8</v>
      </c>
      <c r="D95" s="103">
        <v>19285</v>
      </c>
      <c r="E95" s="106">
        <f t="shared" si="2"/>
        <v>19293</v>
      </c>
      <c r="F95" s="104">
        <f t="shared" si="3"/>
        <v>2.4794535512102967E-2</v>
      </c>
      <c r="G95" s="103">
        <v>778115</v>
      </c>
    </row>
    <row r="96" spans="2:7">
      <c r="B96" s="116" t="s">
        <v>28</v>
      </c>
      <c r="C96" s="103">
        <v>244</v>
      </c>
      <c r="D96" s="103">
        <v>51915</v>
      </c>
      <c r="E96" s="106">
        <f t="shared" si="2"/>
        <v>52159</v>
      </c>
      <c r="F96" s="104">
        <f t="shared" si="3"/>
        <v>3.8078377549679514E-2</v>
      </c>
      <c r="G96" s="103">
        <v>1369780</v>
      </c>
    </row>
    <row r="97" spans="2:7">
      <c r="B97" s="116" t="s">
        <v>29</v>
      </c>
      <c r="C97" s="103">
        <v>92</v>
      </c>
      <c r="D97" s="103">
        <v>3753</v>
      </c>
      <c r="E97" s="106">
        <f t="shared" si="2"/>
        <v>3845</v>
      </c>
      <c r="F97" s="104">
        <f t="shared" si="3"/>
        <v>2.5990266324185482E-2</v>
      </c>
      <c r="G97" s="103">
        <v>147940</v>
      </c>
    </row>
    <row r="98" spans="2:7">
      <c r="B98" s="116" t="s">
        <v>30</v>
      </c>
      <c r="C98" s="103">
        <v>28</v>
      </c>
      <c r="D98" s="103">
        <v>12264</v>
      </c>
      <c r="E98" s="106">
        <f t="shared" si="2"/>
        <v>12292</v>
      </c>
      <c r="F98" s="104">
        <f t="shared" si="3"/>
        <v>0.11853766261319035</v>
      </c>
      <c r="G98" s="103">
        <v>103697</v>
      </c>
    </row>
    <row r="99" spans="2:7">
      <c r="B99" s="116" t="s">
        <v>31</v>
      </c>
      <c r="C99" s="103">
        <v>4</v>
      </c>
      <c r="D99" s="103">
        <v>9702</v>
      </c>
      <c r="E99" s="106">
        <f t="shared" si="2"/>
        <v>9706</v>
      </c>
      <c r="F99" s="104">
        <f t="shared" si="3"/>
        <v>7.1160444587817825E-2</v>
      </c>
      <c r="G99" s="103">
        <v>136396</v>
      </c>
    </row>
    <row r="100" spans="2:7">
      <c r="B100" s="116" t="s">
        <v>32</v>
      </c>
      <c r="C100" s="103">
        <v>0</v>
      </c>
      <c r="D100" s="103">
        <v>12194</v>
      </c>
      <c r="E100" s="106">
        <f t="shared" si="2"/>
        <v>12194</v>
      </c>
      <c r="F100" s="104">
        <f t="shared" si="3"/>
        <v>0.1452825467932756</v>
      </c>
      <c r="G100" s="103">
        <v>83933</v>
      </c>
    </row>
    <row r="101" spans="2:7">
      <c r="B101" s="116" t="s">
        <v>33</v>
      </c>
      <c r="C101" s="103">
        <v>29484</v>
      </c>
      <c r="D101" s="103">
        <v>1195872</v>
      </c>
      <c r="E101" s="106">
        <f t="shared" si="2"/>
        <v>1225356</v>
      </c>
      <c r="F101" s="104">
        <f t="shared" si="3"/>
        <v>0.47562868577918532</v>
      </c>
      <c r="G101" s="103">
        <v>2576287</v>
      </c>
    </row>
    <row r="102" spans="2:7">
      <c r="B102" s="116" t="s">
        <v>34</v>
      </c>
      <c r="C102" s="103">
        <v>144</v>
      </c>
      <c r="D102" s="103">
        <v>13988</v>
      </c>
      <c r="E102" s="106">
        <f t="shared" si="2"/>
        <v>14132</v>
      </c>
      <c r="F102" s="104">
        <f t="shared" si="3"/>
        <v>4.5780111631945009E-2</v>
      </c>
      <c r="G102" s="103">
        <v>308693</v>
      </c>
    </row>
    <row r="103" spans="2:7">
      <c r="B103" s="116" t="s">
        <v>35</v>
      </c>
      <c r="C103" s="103">
        <v>28</v>
      </c>
      <c r="D103" s="103">
        <v>32707</v>
      </c>
      <c r="E103" s="106">
        <f t="shared" si="2"/>
        <v>32735</v>
      </c>
      <c r="F103" s="104">
        <f t="shared" si="3"/>
        <v>8.8950662069002998E-2</v>
      </c>
      <c r="G103" s="103">
        <v>368013</v>
      </c>
    </row>
    <row r="104" spans="2:7">
      <c r="B104" s="116" t="s">
        <v>36</v>
      </c>
      <c r="C104" s="103">
        <v>140</v>
      </c>
      <c r="D104" s="103">
        <v>12142</v>
      </c>
      <c r="E104" s="106">
        <f t="shared" si="2"/>
        <v>12282</v>
      </c>
      <c r="F104" s="104">
        <f t="shared" si="3"/>
        <v>6.9597443220454233E-2</v>
      </c>
      <c r="G104" s="103">
        <v>176472</v>
      </c>
    </row>
    <row r="105" spans="2:7">
      <c r="B105" s="116" t="s">
        <v>37</v>
      </c>
      <c r="C105" s="103">
        <v>1268</v>
      </c>
      <c r="D105" s="103">
        <v>66071</v>
      </c>
      <c r="E105" s="106">
        <f t="shared" si="2"/>
        <v>67339</v>
      </c>
      <c r="F105" s="104">
        <f t="shared" si="3"/>
        <v>0.13345475372733526</v>
      </c>
      <c r="G105" s="103">
        <v>504583</v>
      </c>
    </row>
    <row r="106" spans="2:7">
      <c r="B106" s="116" t="s">
        <v>38</v>
      </c>
      <c r="C106" s="103">
        <v>0</v>
      </c>
      <c r="D106" s="103">
        <v>4289</v>
      </c>
      <c r="E106" s="106">
        <f t="shared" si="2"/>
        <v>4289</v>
      </c>
      <c r="F106" s="104">
        <f t="shared" si="3"/>
        <v>4.6937926807914553E-2</v>
      </c>
      <c r="G106" s="103">
        <v>91376</v>
      </c>
    </row>
    <row r="107" spans="2:7">
      <c r="B107" s="107" t="s">
        <v>39</v>
      </c>
      <c r="C107" s="108">
        <f>SUM(C83:C106)</f>
        <v>43628</v>
      </c>
      <c r="D107" s="108">
        <f>SUM(D83:D106)</f>
        <v>2631880</v>
      </c>
      <c r="E107" s="109">
        <f t="shared" si="2"/>
        <v>2675508</v>
      </c>
      <c r="F107" s="110">
        <f t="shared" si="3"/>
        <v>0.18514197693395976</v>
      </c>
      <c r="G107" s="111">
        <f>SUM(G83:G106)</f>
        <v>14451115</v>
      </c>
    </row>
    <row r="108" spans="2:7" ht="15.75" customHeight="1"/>
    <row r="109" spans="2:7" ht="15.75" customHeight="1"/>
    <row r="110" spans="2:7" ht="15.75" customHeight="1">
      <c r="B110" s="28"/>
    </row>
    <row r="111" spans="2:7" ht="52.5" customHeight="1">
      <c r="B111" s="308" t="s">
        <v>139</v>
      </c>
      <c r="C111" s="309"/>
      <c r="D111" s="309"/>
      <c r="E111" s="309"/>
      <c r="F111" s="112"/>
      <c r="G111" s="113"/>
    </row>
    <row r="112" spans="2:7" ht="15.75" customHeight="1">
      <c r="B112" s="306" t="s">
        <v>120</v>
      </c>
      <c r="C112" s="307"/>
      <c r="D112" s="114"/>
      <c r="E112" s="114"/>
      <c r="F112" s="114"/>
      <c r="G112" s="115"/>
    </row>
    <row r="113" spans="2:7" ht="14.25">
      <c r="B113" s="83"/>
      <c r="C113" s="87"/>
      <c r="D113" s="88"/>
      <c r="E113" s="88"/>
      <c r="F113" s="98"/>
      <c r="G113" s="99"/>
    </row>
    <row r="114" spans="2:7" ht="38.25">
      <c r="B114" s="100" t="s">
        <v>14</v>
      </c>
      <c r="C114" s="101" t="s">
        <v>59</v>
      </c>
      <c r="D114" s="101" t="s">
        <v>80</v>
      </c>
      <c r="E114" s="101" t="s">
        <v>39</v>
      </c>
      <c r="F114" s="101" t="s">
        <v>10</v>
      </c>
      <c r="G114" s="101" t="s">
        <v>54</v>
      </c>
    </row>
    <row r="115" spans="2:7">
      <c r="B115" s="102" t="s">
        <v>15</v>
      </c>
      <c r="C115" s="103">
        <v>1336</v>
      </c>
      <c r="D115" s="103">
        <v>90207</v>
      </c>
      <c r="E115" s="134">
        <f t="shared" ref="E115:E139" si="4">SUM(C115:D115)</f>
        <v>91543</v>
      </c>
      <c r="F115" s="117">
        <f t="shared" ref="F115:F139" si="5">+E115/G115</f>
        <v>0.12731227478746054</v>
      </c>
      <c r="G115" s="103">
        <v>719043</v>
      </c>
    </row>
    <row r="116" spans="2:7">
      <c r="B116" s="102" t="s">
        <v>16</v>
      </c>
      <c r="C116" s="103">
        <v>84</v>
      </c>
      <c r="D116" s="103">
        <v>18076</v>
      </c>
      <c r="E116" s="134">
        <f t="shared" si="4"/>
        <v>18160</v>
      </c>
      <c r="F116" s="117">
        <f t="shared" si="5"/>
        <v>9.7935058701713318E-2</v>
      </c>
      <c r="G116" s="103">
        <v>185429</v>
      </c>
    </row>
    <row r="117" spans="2:7">
      <c r="B117" s="102" t="s">
        <v>17</v>
      </c>
      <c r="C117" s="103">
        <v>292</v>
      </c>
      <c r="D117" s="103">
        <v>26489</v>
      </c>
      <c r="E117" s="134">
        <f t="shared" si="4"/>
        <v>26781</v>
      </c>
      <c r="F117" s="117">
        <f t="shared" si="5"/>
        <v>0.11778339747113799</v>
      </c>
      <c r="G117" s="103">
        <v>227375</v>
      </c>
    </row>
    <row r="118" spans="2:7">
      <c r="B118" s="102" t="s">
        <v>18</v>
      </c>
      <c r="C118" s="103">
        <v>160</v>
      </c>
      <c r="D118" s="103">
        <v>14296</v>
      </c>
      <c r="E118" s="134">
        <f t="shared" si="4"/>
        <v>14456</v>
      </c>
      <c r="F118" s="117">
        <f t="shared" si="5"/>
        <v>8.7018287324079319E-2</v>
      </c>
      <c r="G118" s="103">
        <v>166126</v>
      </c>
    </row>
    <row r="119" spans="2:7">
      <c r="B119" s="102" t="s">
        <v>19</v>
      </c>
      <c r="C119" s="103">
        <v>580</v>
      </c>
      <c r="D119" s="103">
        <v>69906</v>
      </c>
      <c r="E119" s="134">
        <f t="shared" si="4"/>
        <v>70486</v>
      </c>
      <c r="F119" s="117">
        <f t="shared" si="5"/>
        <v>0.15222541611145546</v>
      </c>
      <c r="G119" s="103">
        <v>463037</v>
      </c>
    </row>
    <row r="120" spans="2:7">
      <c r="B120" s="102" t="s">
        <v>20</v>
      </c>
      <c r="C120" s="103">
        <v>292</v>
      </c>
      <c r="D120" s="103">
        <v>37995</v>
      </c>
      <c r="E120" s="134">
        <f t="shared" si="4"/>
        <v>38287</v>
      </c>
      <c r="F120" s="117">
        <f t="shared" si="5"/>
        <v>9.2663989873687319E-2</v>
      </c>
      <c r="G120" s="103">
        <v>413181</v>
      </c>
    </row>
    <row r="121" spans="2:7">
      <c r="B121" s="102" t="s">
        <v>55</v>
      </c>
      <c r="C121" s="103">
        <v>644</v>
      </c>
      <c r="D121" s="103">
        <v>59179</v>
      </c>
      <c r="E121" s="134">
        <f t="shared" si="4"/>
        <v>59823</v>
      </c>
      <c r="F121" s="117">
        <f t="shared" si="5"/>
        <v>9.8637577020674605E-2</v>
      </c>
      <c r="G121" s="103">
        <v>606493</v>
      </c>
    </row>
    <row r="122" spans="2:7">
      <c r="B122" s="102" t="s">
        <v>22</v>
      </c>
      <c r="C122" s="103">
        <v>556</v>
      </c>
      <c r="D122" s="103">
        <v>38819</v>
      </c>
      <c r="E122" s="134">
        <f t="shared" si="4"/>
        <v>39375</v>
      </c>
      <c r="F122" s="117">
        <f t="shared" si="5"/>
        <v>7.3014018691588786E-2</v>
      </c>
      <c r="G122" s="103">
        <v>539280</v>
      </c>
    </row>
    <row r="123" spans="2:7">
      <c r="B123" s="102" t="s">
        <v>23</v>
      </c>
      <c r="C123" s="103">
        <v>296</v>
      </c>
      <c r="D123" s="103">
        <v>5659</v>
      </c>
      <c r="E123" s="134">
        <f t="shared" si="4"/>
        <v>5955</v>
      </c>
      <c r="F123" s="117">
        <f t="shared" si="5"/>
        <v>0.23468905178529204</v>
      </c>
      <c r="G123" s="103">
        <v>25374</v>
      </c>
    </row>
    <row r="124" spans="2:7">
      <c r="B124" s="102" t="s">
        <v>24</v>
      </c>
      <c r="C124" s="103">
        <v>7860</v>
      </c>
      <c r="D124" s="103">
        <v>868951.0199999999</v>
      </c>
      <c r="E124" s="134">
        <f t="shared" si="4"/>
        <v>876811.0199999999</v>
      </c>
      <c r="F124" s="117">
        <f t="shared" si="5"/>
        <v>0.2382081311953915</v>
      </c>
      <c r="G124" s="103">
        <v>3680861</v>
      </c>
    </row>
    <row r="125" spans="2:7">
      <c r="B125" s="102" t="s">
        <v>25</v>
      </c>
      <c r="C125" s="103">
        <v>888</v>
      </c>
      <c r="D125" s="103">
        <v>46908</v>
      </c>
      <c r="E125" s="134">
        <f t="shared" si="4"/>
        <v>47796</v>
      </c>
      <c r="F125" s="117">
        <f t="shared" si="5"/>
        <v>0.11886181530610722</v>
      </c>
      <c r="G125" s="103">
        <v>402114</v>
      </c>
    </row>
    <row r="126" spans="2:7">
      <c r="B126" s="102" t="s">
        <v>26</v>
      </c>
      <c r="C126" s="103">
        <v>316</v>
      </c>
      <c r="D126" s="103">
        <v>52477</v>
      </c>
      <c r="E126" s="134">
        <f t="shared" si="4"/>
        <v>52793</v>
      </c>
      <c r="F126" s="117">
        <f t="shared" si="5"/>
        <v>0.11645651713549571</v>
      </c>
      <c r="G126" s="103">
        <v>453328</v>
      </c>
    </row>
    <row r="127" spans="2:7">
      <c r="B127" s="102" t="s">
        <v>27</v>
      </c>
      <c r="C127" s="103">
        <v>128</v>
      </c>
      <c r="D127" s="103">
        <v>26308</v>
      </c>
      <c r="E127" s="134">
        <f t="shared" si="4"/>
        <v>26436</v>
      </c>
      <c r="F127" s="117">
        <f t="shared" si="5"/>
        <v>3.3647671862649886E-2</v>
      </c>
      <c r="G127" s="103">
        <v>785671</v>
      </c>
    </row>
    <row r="128" spans="2:7">
      <c r="B128" s="102" t="s">
        <v>28</v>
      </c>
      <c r="C128" s="103">
        <v>672</v>
      </c>
      <c r="D128" s="103">
        <v>81692</v>
      </c>
      <c r="E128" s="134">
        <f t="shared" si="4"/>
        <v>82364</v>
      </c>
      <c r="F128" s="117">
        <f t="shared" si="5"/>
        <v>5.9551275887025815E-2</v>
      </c>
      <c r="G128" s="103">
        <v>1383077</v>
      </c>
    </row>
    <row r="129" spans="2:7">
      <c r="B129" s="102" t="s">
        <v>29</v>
      </c>
      <c r="C129" s="103">
        <v>104</v>
      </c>
      <c r="D129" s="103">
        <v>10901.34</v>
      </c>
      <c r="E129" s="134">
        <f t="shared" si="4"/>
        <v>11005.34</v>
      </c>
      <c r="F129" s="117">
        <f t="shared" si="5"/>
        <v>7.3672957069506828E-2</v>
      </c>
      <c r="G129" s="103">
        <v>149381</v>
      </c>
    </row>
    <row r="130" spans="2:7">
      <c r="B130" s="102" t="s">
        <v>30</v>
      </c>
      <c r="C130" s="103">
        <v>56</v>
      </c>
      <c r="D130" s="103">
        <v>16272</v>
      </c>
      <c r="E130" s="134">
        <f t="shared" si="4"/>
        <v>16328</v>
      </c>
      <c r="F130" s="117">
        <f t="shared" si="5"/>
        <v>0.15593692996781555</v>
      </c>
      <c r="G130" s="103">
        <v>104709</v>
      </c>
    </row>
    <row r="131" spans="2:7">
      <c r="B131" s="105" t="s">
        <v>31</v>
      </c>
      <c r="C131" s="103">
        <v>12</v>
      </c>
      <c r="D131" s="103">
        <v>13112</v>
      </c>
      <c r="E131" s="134">
        <f t="shared" si="4"/>
        <v>13124</v>
      </c>
      <c r="F131" s="117">
        <f t="shared" si="5"/>
        <v>9.5291341441277905E-2</v>
      </c>
      <c r="G131" s="103">
        <v>137725</v>
      </c>
    </row>
    <row r="132" spans="2:7">
      <c r="B132" s="102" t="s">
        <v>32</v>
      </c>
      <c r="C132" s="103">
        <v>48</v>
      </c>
      <c r="D132" s="103">
        <v>18371</v>
      </c>
      <c r="E132" s="134">
        <f t="shared" si="4"/>
        <v>18419</v>
      </c>
      <c r="F132" s="117">
        <f t="shared" si="5"/>
        <v>0.21732564039031066</v>
      </c>
      <c r="G132" s="103">
        <v>84753</v>
      </c>
    </row>
    <row r="133" spans="2:7">
      <c r="B133" s="102" t="s">
        <v>33</v>
      </c>
      <c r="C133" s="103">
        <v>34020</v>
      </c>
      <c r="D133" s="103">
        <v>1262371</v>
      </c>
      <c r="E133" s="134">
        <f t="shared" si="4"/>
        <v>1296391</v>
      </c>
      <c r="F133" s="117">
        <f t="shared" si="5"/>
        <v>0.49836465753529979</v>
      </c>
      <c r="G133" s="103">
        <v>2601290</v>
      </c>
    </row>
    <row r="134" spans="2:7">
      <c r="B134" s="102" t="s">
        <v>34</v>
      </c>
      <c r="C134" s="103">
        <v>84</v>
      </c>
      <c r="D134" s="103">
        <v>24678</v>
      </c>
      <c r="E134" s="134">
        <f t="shared" si="4"/>
        <v>24762</v>
      </c>
      <c r="F134" s="117">
        <f t="shared" si="5"/>
        <v>7.9443300159772079E-2</v>
      </c>
      <c r="G134" s="103">
        <v>311694</v>
      </c>
    </row>
    <row r="135" spans="2:7">
      <c r="B135" s="102" t="s">
        <v>35</v>
      </c>
      <c r="C135" s="103">
        <v>472</v>
      </c>
      <c r="D135" s="103">
        <v>43388</v>
      </c>
      <c r="E135" s="134">
        <f t="shared" si="4"/>
        <v>43860</v>
      </c>
      <c r="F135" s="117">
        <f t="shared" si="5"/>
        <v>0.11803331628945882</v>
      </c>
      <c r="G135" s="103">
        <v>371590</v>
      </c>
    </row>
    <row r="136" spans="2:7">
      <c r="B136" s="102" t="s">
        <v>36</v>
      </c>
      <c r="C136" s="103">
        <v>120</v>
      </c>
      <c r="D136" s="103">
        <v>17783</v>
      </c>
      <c r="E136" s="134">
        <f t="shared" si="4"/>
        <v>17903</v>
      </c>
      <c r="F136" s="117">
        <f t="shared" si="5"/>
        <v>0.10047140692519221</v>
      </c>
      <c r="G136" s="103">
        <v>178190</v>
      </c>
    </row>
    <row r="137" spans="2:7" ht="17.25" customHeight="1">
      <c r="B137" s="102" t="s">
        <v>37</v>
      </c>
      <c r="C137" s="103">
        <v>980</v>
      </c>
      <c r="D137" s="103">
        <v>83792</v>
      </c>
      <c r="E137" s="134">
        <f t="shared" si="4"/>
        <v>84772</v>
      </c>
      <c r="F137" s="117">
        <f t="shared" si="5"/>
        <v>0.16638762672110072</v>
      </c>
      <c r="G137" s="103">
        <v>509485</v>
      </c>
    </row>
    <row r="138" spans="2:7" ht="17.25" customHeight="1">
      <c r="B138" s="102" t="s">
        <v>38</v>
      </c>
      <c r="C138" s="103">
        <v>60</v>
      </c>
      <c r="D138" s="103">
        <v>10058</v>
      </c>
      <c r="E138" s="134">
        <f t="shared" si="4"/>
        <v>10118</v>
      </c>
      <c r="F138" s="117">
        <f t="shared" si="5"/>
        <v>0.10965763149053312</v>
      </c>
      <c r="G138" s="103">
        <v>92269</v>
      </c>
    </row>
    <row r="139" spans="2:7">
      <c r="B139" s="107" t="s">
        <v>39</v>
      </c>
      <c r="C139" s="108">
        <f>SUM(C115:C138)</f>
        <v>50060</v>
      </c>
      <c r="D139" s="108">
        <f>SUM(D115:D138)</f>
        <v>2937688.3600000003</v>
      </c>
      <c r="E139" s="109">
        <f t="shared" si="4"/>
        <v>2987748.3600000003</v>
      </c>
      <c r="F139" s="110">
        <f t="shared" si="5"/>
        <v>0.20430195500205517</v>
      </c>
      <c r="G139" s="111">
        <v>14624179</v>
      </c>
    </row>
    <row r="140" spans="2:7" ht="14.25">
      <c r="B140" s="3"/>
      <c r="C140" s="3"/>
      <c r="D140" s="3"/>
      <c r="E140" s="3"/>
      <c r="F140" s="3"/>
      <c r="G140" s="3"/>
    </row>
    <row r="141" spans="2:7" ht="14.25">
      <c r="B141" s="16"/>
      <c r="C141" s="8"/>
      <c r="D141" s="8"/>
      <c r="E141" s="9"/>
      <c r="F141" s="2"/>
      <c r="G141" s="2"/>
    </row>
    <row r="142" spans="2:7">
      <c r="B142" s="28"/>
    </row>
    <row r="143" spans="2:7" ht="54.75" customHeight="1">
      <c r="B143" s="308" t="s">
        <v>140</v>
      </c>
      <c r="C143" s="309"/>
      <c r="D143" s="309"/>
      <c r="E143" s="309"/>
      <c r="F143" s="112"/>
      <c r="G143" s="113"/>
    </row>
    <row r="144" spans="2:7" ht="14.25">
      <c r="B144" s="306" t="s">
        <v>120</v>
      </c>
      <c r="C144" s="307"/>
      <c r="D144" s="114"/>
      <c r="E144" s="114"/>
      <c r="F144" s="114"/>
      <c r="G144" s="115"/>
    </row>
    <row r="145" spans="2:7" ht="14.25">
      <c r="B145" s="83"/>
      <c r="C145" s="87"/>
      <c r="D145" s="88"/>
      <c r="E145" s="88"/>
      <c r="F145" s="98"/>
      <c r="G145" s="99"/>
    </row>
    <row r="146" spans="2:7" ht="38.25">
      <c r="B146" s="100" t="s">
        <v>14</v>
      </c>
      <c r="C146" s="101" t="s">
        <v>59</v>
      </c>
      <c r="D146" s="101" t="s">
        <v>80</v>
      </c>
      <c r="E146" s="101" t="s">
        <v>39</v>
      </c>
      <c r="F146" s="101" t="s">
        <v>10</v>
      </c>
      <c r="G146" s="101" t="s">
        <v>78</v>
      </c>
    </row>
    <row r="147" spans="2:7">
      <c r="B147" s="102" t="s">
        <v>15</v>
      </c>
      <c r="C147" s="103">
        <v>28</v>
      </c>
      <c r="D147" s="103">
        <v>114719</v>
      </c>
      <c r="E147" s="134">
        <f t="shared" ref="E147:E171" si="6">SUM(C147:D147)</f>
        <v>114747</v>
      </c>
      <c r="F147" s="117">
        <f t="shared" ref="F147:F171" si="7">+E147/G147</f>
        <v>0.15881366206890823</v>
      </c>
      <c r="G147" s="103">
        <v>722526</v>
      </c>
    </row>
    <row r="148" spans="2:7">
      <c r="B148" s="102" t="s">
        <v>16</v>
      </c>
      <c r="C148" s="103">
        <v>72</v>
      </c>
      <c r="D148" s="103">
        <v>21133</v>
      </c>
      <c r="E148" s="134">
        <f t="shared" si="6"/>
        <v>21205</v>
      </c>
      <c r="F148" s="117">
        <f t="shared" si="7"/>
        <v>0.11380407773347144</v>
      </c>
      <c r="G148" s="103">
        <v>186329</v>
      </c>
    </row>
    <row r="149" spans="2:7">
      <c r="B149" s="102" t="s">
        <v>17</v>
      </c>
      <c r="C149" s="103">
        <v>0</v>
      </c>
      <c r="D149" s="103">
        <v>31414</v>
      </c>
      <c r="E149" s="134">
        <f t="shared" si="6"/>
        <v>31414</v>
      </c>
      <c r="F149" s="117">
        <f t="shared" si="7"/>
        <v>0.13749245003895341</v>
      </c>
      <c r="G149" s="103">
        <v>228478</v>
      </c>
    </row>
    <row r="150" spans="2:7">
      <c r="B150" s="102" t="s">
        <v>18</v>
      </c>
      <c r="C150" s="103">
        <v>120</v>
      </c>
      <c r="D150" s="103">
        <v>17537</v>
      </c>
      <c r="E150" s="134">
        <f t="shared" si="6"/>
        <v>17657</v>
      </c>
      <c r="F150" s="117">
        <f t="shared" si="7"/>
        <v>0.10577297478629151</v>
      </c>
      <c r="G150" s="103">
        <v>166933</v>
      </c>
    </row>
    <row r="151" spans="2:7">
      <c r="B151" s="102" t="s">
        <v>19</v>
      </c>
      <c r="C151" s="103">
        <v>348</v>
      </c>
      <c r="D151" s="103">
        <v>82940</v>
      </c>
      <c r="E151" s="134">
        <f t="shared" si="6"/>
        <v>83288</v>
      </c>
      <c r="F151" s="117">
        <f t="shared" si="7"/>
        <v>0.17900580509412592</v>
      </c>
      <c r="G151" s="103">
        <v>465281</v>
      </c>
    </row>
    <row r="152" spans="2:7">
      <c r="B152" s="102" t="s">
        <v>20</v>
      </c>
      <c r="C152" s="103">
        <v>228</v>
      </c>
      <c r="D152" s="103">
        <v>45373</v>
      </c>
      <c r="E152" s="134">
        <f t="shared" si="6"/>
        <v>45601</v>
      </c>
      <c r="F152" s="117">
        <f t="shared" si="7"/>
        <v>0.10983323056765193</v>
      </c>
      <c r="G152" s="103">
        <v>415184</v>
      </c>
    </row>
    <row r="153" spans="2:7">
      <c r="B153" s="102" t="s">
        <v>55</v>
      </c>
      <c r="C153" s="103">
        <v>4</v>
      </c>
      <c r="D153" s="103">
        <v>90998</v>
      </c>
      <c r="E153" s="134">
        <f t="shared" si="6"/>
        <v>91002</v>
      </c>
      <c r="F153" s="117">
        <f t="shared" si="7"/>
        <v>0.14932289299362847</v>
      </c>
      <c r="G153" s="103">
        <v>609431</v>
      </c>
    </row>
    <row r="154" spans="2:7">
      <c r="B154" s="102" t="s">
        <v>22</v>
      </c>
      <c r="C154" s="103">
        <v>468</v>
      </c>
      <c r="D154" s="103">
        <v>49858</v>
      </c>
      <c r="E154" s="134">
        <f t="shared" si="6"/>
        <v>50326</v>
      </c>
      <c r="F154" s="117">
        <f t="shared" si="7"/>
        <v>9.28707327830402E-2</v>
      </c>
      <c r="G154" s="103">
        <v>541893</v>
      </c>
    </row>
    <row r="155" spans="2:7">
      <c r="B155" s="102" t="s">
        <v>23</v>
      </c>
      <c r="C155" s="103">
        <v>124</v>
      </c>
      <c r="D155" s="103">
        <v>7552</v>
      </c>
      <c r="E155" s="134">
        <f t="shared" si="6"/>
        <v>7676</v>
      </c>
      <c r="F155" s="117">
        <f t="shared" si="7"/>
        <v>0.30101960784313725</v>
      </c>
      <c r="G155" s="103">
        <v>25500</v>
      </c>
    </row>
    <row r="156" spans="2:7">
      <c r="B156" s="102" t="s">
        <v>24</v>
      </c>
      <c r="C156" s="103">
        <v>1376</v>
      </c>
      <c r="D156" s="103">
        <v>987531</v>
      </c>
      <c r="E156" s="134">
        <f t="shared" si="6"/>
        <v>988907</v>
      </c>
      <c r="F156" s="117">
        <f t="shared" si="7"/>
        <v>0.26736769191586834</v>
      </c>
      <c r="G156" s="103">
        <v>3698678</v>
      </c>
    </row>
    <row r="157" spans="2:7">
      <c r="B157" s="102" t="s">
        <v>25</v>
      </c>
      <c r="C157" s="103">
        <v>504</v>
      </c>
      <c r="D157" s="103">
        <v>59259</v>
      </c>
      <c r="E157" s="134">
        <f t="shared" si="6"/>
        <v>59763</v>
      </c>
      <c r="F157" s="117">
        <f t="shared" si="7"/>
        <v>0.14790515340429586</v>
      </c>
      <c r="G157" s="103">
        <v>404063</v>
      </c>
    </row>
    <row r="158" spans="2:7">
      <c r="B158" s="102" t="s">
        <v>26</v>
      </c>
      <c r="C158" s="103">
        <v>516</v>
      </c>
      <c r="D158" s="103">
        <v>71441</v>
      </c>
      <c r="E158" s="134">
        <f t="shared" si="6"/>
        <v>71957</v>
      </c>
      <c r="F158" s="117">
        <f t="shared" si="7"/>
        <v>0.15796498545634158</v>
      </c>
      <c r="G158" s="103">
        <v>455525</v>
      </c>
    </row>
    <row r="159" spans="2:7">
      <c r="B159" s="102" t="s">
        <v>27</v>
      </c>
      <c r="C159" s="103">
        <v>4</v>
      </c>
      <c r="D159" s="103">
        <v>45925</v>
      </c>
      <c r="E159" s="134">
        <f t="shared" si="6"/>
        <v>45929</v>
      </c>
      <c r="F159" s="117">
        <f t="shared" si="7"/>
        <v>5.8176562682082801E-2</v>
      </c>
      <c r="G159" s="103">
        <v>789476</v>
      </c>
    </row>
    <row r="160" spans="2:7">
      <c r="B160" s="102" t="s">
        <v>28</v>
      </c>
      <c r="C160" s="103">
        <v>32</v>
      </c>
      <c r="D160" s="103">
        <v>110658</v>
      </c>
      <c r="E160" s="134">
        <f t="shared" si="6"/>
        <v>110690</v>
      </c>
      <c r="F160" s="117">
        <f t="shared" si="7"/>
        <v>7.9646043169608868E-2</v>
      </c>
      <c r="G160" s="103">
        <v>1389774</v>
      </c>
    </row>
    <row r="161" spans="2:7">
      <c r="B161" s="102" t="s">
        <v>29</v>
      </c>
      <c r="C161" s="103">
        <v>0</v>
      </c>
      <c r="D161" s="103">
        <v>18978</v>
      </c>
      <c r="E161" s="134">
        <f t="shared" si="6"/>
        <v>18978</v>
      </c>
      <c r="F161" s="117">
        <f t="shared" si="7"/>
        <v>0.12642981339977483</v>
      </c>
      <c r="G161" s="103">
        <v>150107</v>
      </c>
    </row>
    <row r="162" spans="2:7">
      <c r="B162" s="102" t="s">
        <v>30</v>
      </c>
      <c r="C162" s="103">
        <v>36</v>
      </c>
      <c r="D162" s="103">
        <v>20032</v>
      </c>
      <c r="E162" s="134">
        <f t="shared" si="6"/>
        <v>20068</v>
      </c>
      <c r="F162" s="117">
        <f t="shared" si="7"/>
        <v>0.19072600956101085</v>
      </c>
      <c r="G162" s="103">
        <v>105219</v>
      </c>
    </row>
    <row r="163" spans="2:7">
      <c r="B163" s="105" t="s">
        <v>31</v>
      </c>
      <c r="C163" s="103">
        <v>16</v>
      </c>
      <c r="D163" s="103">
        <v>17071</v>
      </c>
      <c r="E163" s="134">
        <f t="shared" si="6"/>
        <v>17087</v>
      </c>
      <c r="F163" s="117">
        <f t="shared" si="7"/>
        <v>0.1234654431157195</v>
      </c>
      <c r="G163" s="103">
        <v>138395</v>
      </c>
    </row>
    <row r="164" spans="2:7">
      <c r="B164" s="102" t="s">
        <v>32</v>
      </c>
      <c r="C164" s="103">
        <v>32</v>
      </c>
      <c r="D164" s="103">
        <v>24954</v>
      </c>
      <c r="E164" s="134">
        <f t="shared" si="6"/>
        <v>24986</v>
      </c>
      <c r="F164" s="117">
        <f t="shared" si="7"/>
        <v>0.2933765425575634</v>
      </c>
      <c r="G164" s="103">
        <v>85167</v>
      </c>
    </row>
    <row r="165" spans="2:7">
      <c r="B165" s="102" t="s">
        <v>33</v>
      </c>
      <c r="C165" s="103">
        <v>26036</v>
      </c>
      <c r="D165" s="103">
        <v>1482628</v>
      </c>
      <c r="E165" s="134">
        <f>SUM(C165:D165)</f>
        <v>1508664</v>
      </c>
      <c r="F165" s="117">
        <f t="shared" si="7"/>
        <v>0.57717350011458046</v>
      </c>
      <c r="G165" s="103">
        <v>2613883</v>
      </c>
    </row>
    <row r="166" spans="2:7" ht="13.5" customHeight="1">
      <c r="B166" s="102" t="s">
        <v>34</v>
      </c>
      <c r="C166" s="103">
        <v>0</v>
      </c>
      <c r="D166" s="103">
        <v>34905</v>
      </c>
      <c r="E166" s="134">
        <f t="shared" si="6"/>
        <v>34905</v>
      </c>
      <c r="F166" s="117">
        <f t="shared" si="7"/>
        <v>0.11144422520641367</v>
      </c>
      <c r="G166" s="103">
        <v>313206</v>
      </c>
    </row>
    <row r="167" spans="2:7">
      <c r="B167" s="102" t="s">
        <v>35</v>
      </c>
      <c r="C167" s="103">
        <v>360</v>
      </c>
      <c r="D167" s="103">
        <v>43396</v>
      </c>
      <c r="E167" s="134">
        <f t="shared" si="6"/>
        <v>43756</v>
      </c>
      <c r="F167" s="117">
        <f t="shared" si="7"/>
        <v>0.11718547045858095</v>
      </c>
      <c r="G167" s="103">
        <v>373391</v>
      </c>
    </row>
    <row r="168" spans="2:7">
      <c r="B168" s="102" t="s">
        <v>36</v>
      </c>
      <c r="C168" s="103">
        <v>92</v>
      </c>
      <c r="D168" s="103">
        <v>20632</v>
      </c>
      <c r="E168" s="134">
        <f t="shared" si="6"/>
        <v>20724</v>
      </c>
      <c r="F168" s="117">
        <f t="shared" si="7"/>
        <v>0.11574032704852114</v>
      </c>
      <c r="G168" s="103">
        <v>179056</v>
      </c>
    </row>
    <row r="169" spans="2:7">
      <c r="B169" s="102" t="s">
        <v>37</v>
      </c>
      <c r="C169" s="103">
        <v>816</v>
      </c>
      <c r="D169" s="103">
        <v>103400</v>
      </c>
      <c r="E169" s="134">
        <f t="shared" si="6"/>
        <v>104216</v>
      </c>
      <c r="F169" s="117">
        <f t="shared" si="7"/>
        <v>0.2035651640577083</v>
      </c>
      <c r="G169" s="103">
        <v>511954</v>
      </c>
    </row>
    <row r="170" spans="2:7">
      <c r="B170" s="102" t="s">
        <v>38</v>
      </c>
      <c r="C170" s="103">
        <v>4</v>
      </c>
      <c r="D170" s="103">
        <v>11762</v>
      </c>
      <c r="E170" s="134">
        <f t="shared" si="6"/>
        <v>11766</v>
      </c>
      <c r="F170" s="117">
        <f t="shared" si="7"/>
        <v>0.12690092538665632</v>
      </c>
      <c r="G170" s="103">
        <v>92718</v>
      </c>
    </row>
    <row r="171" spans="2:7">
      <c r="B171" s="107" t="s">
        <v>39</v>
      </c>
      <c r="C171" s="108">
        <f>SUM(C147:C170)</f>
        <v>31216</v>
      </c>
      <c r="D171" s="108">
        <f>SUM(D147:D170)</f>
        <v>3514096</v>
      </c>
      <c r="E171" s="109">
        <f t="shared" si="6"/>
        <v>3545312</v>
      </c>
      <c r="F171" s="110">
        <f t="shared" si="7"/>
        <v>0.24125920642709683</v>
      </c>
      <c r="G171" s="111">
        <v>14695033</v>
      </c>
    </row>
    <row r="175" spans="2:7" ht="53.25" customHeight="1">
      <c r="B175" s="308" t="s">
        <v>141</v>
      </c>
      <c r="C175" s="309"/>
      <c r="D175" s="309"/>
      <c r="E175" s="309"/>
      <c r="F175" s="112"/>
      <c r="G175" s="113"/>
    </row>
    <row r="176" spans="2:7" ht="18.75" customHeight="1">
      <c r="B176" s="306" t="s">
        <v>120</v>
      </c>
      <c r="C176" s="307"/>
      <c r="D176" s="114"/>
      <c r="E176" s="114"/>
      <c r="F176" s="114"/>
      <c r="G176" s="115"/>
    </row>
    <row r="177" spans="2:7" ht="14.25">
      <c r="B177" s="83"/>
      <c r="C177" s="87"/>
      <c r="D177" s="88"/>
      <c r="E177" s="88"/>
      <c r="F177" s="98"/>
      <c r="G177" s="99"/>
    </row>
    <row r="178" spans="2:7" ht="38.25">
      <c r="B178" s="100" t="s">
        <v>14</v>
      </c>
      <c r="C178" s="101" t="s">
        <v>59</v>
      </c>
      <c r="D178" s="101" t="s">
        <v>80</v>
      </c>
      <c r="E178" s="101" t="s">
        <v>39</v>
      </c>
      <c r="F178" s="101" t="s">
        <v>10</v>
      </c>
      <c r="G178" s="101" t="s">
        <v>82</v>
      </c>
    </row>
    <row r="179" spans="2:7">
      <c r="B179" s="102" t="s">
        <v>15</v>
      </c>
      <c r="C179" s="103">
        <v>8</v>
      </c>
      <c r="D179" s="103">
        <v>130560</v>
      </c>
      <c r="E179" s="134">
        <f t="shared" ref="E179:E196" si="8">SUM(C179:D179)</f>
        <v>130568</v>
      </c>
      <c r="F179" s="117">
        <f t="shared" ref="F179:F203" si="9">+E179/G179</f>
        <v>0.17984250970712645</v>
      </c>
      <c r="G179" s="103">
        <v>726013</v>
      </c>
    </row>
    <row r="180" spans="2:7">
      <c r="B180" s="102" t="s">
        <v>16</v>
      </c>
      <c r="C180" s="103">
        <v>60</v>
      </c>
      <c r="D180" s="103">
        <v>25947</v>
      </c>
      <c r="E180" s="134">
        <f t="shared" si="8"/>
        <v>26007</v>
      </c>
      <c r="F180" s="117">
        <f t="shared" si="9"/>
        <v>0.13890995716315391</v>
      </c>
      <c r="G180" s="103">
        <v>187222</v>
      </c>
    </row>
    <row r="181" spans="2:7">
      <c r="B181" s="102" t="s">
        <v>17</v>
      </c>
      <c r="C181" s="103">
        <v>0</v>
      </c>
      <c r="D181" s="103">
        <v>37984</v>
      </c>
      <c r="E181" s="134">
        <f t="shared" si="8"/>
        <v>37984</v>
      </c>
      <c r="F181" s="117">
        <f t="shared" si="9"/>
        <v>0.16545355548295765</v>
      </c>
      <c r="G181" s="103">
        <v>229575</v>
      </c>
    </row>
    <row r="182" spans="2:7">
      <c r="B182" s="102" t="s">
        <v>18</v>
      </c>
      <c r="C182" s="103">
        <v>116</v>
      </c>
      <c r="D182" s="103">
        <v>20132</v>
      </c>
      <c r="E182" s="134">
        <f t="shared" si="8"/>
        <v>20248</v>
      </c>
      <c r="F182" s="117">
        <f t="shared" si="9"/>
        <v>0.12071638089332984</v>
      </c>
      <c r="G182" s="103">
        <v>167732</v>
      </c>
    </row>
    <row r="183" spans="2:7">
      <c r="B183" s="102" t="s">
        <v>19</v>
      </c>
      <c r="C183" s="103">
        <v>304</v>
      </c>
      <c r="D183" s="103">
        <v>96936</v>
      </c>
      <c r="E183" s="134">
        <f t="shared" si="8"/>
        <v>97240</v>
      </c>
      <c r="F183" s="117">
        <f t="shared" si="9"/>
        <v>0.20798976734834437</v>
      </c>
      <c r="G183" s="103">
        <v>467523</v>
      </c>
    </row>
    <row r="184" spans="2:7">
      <c r="B184" s="102" t="s">
        <v>20</v>
      </c>
      <c r="C184" s="103">
        <v>208</v>
      </c>
      <c r="D184" s="103">
        <v>57543</v>
      </c>
      <c r="E184" s="134">
        <f t="shared" si="8"/>
        <v>57751</v>
      </c>
      <c r="F184" s="117">
        <f t="shared" si="9"/>
        <v>0.13843052466058142</v>
      </c>
      <c r="G184" s="103">
        <v>417184</v>
      </c>
    </row>
    <row r="185" spans="2:7">
      <c r="B185" s="102" t="s">
        <v>55</v>
      </c>
      <c r="C185" s="103">
        <v>4472</v>
      </c>
      <c r="D185" s="103">
        <v>98190</v>
      </c>
      <c r="E185" s="134">
        <f t="shared" si="8"/>
        <v>102662</v>
      </c>
      <c r="F185" s="117">
        <f t="shared" si="9"/>
        <v>0.16764646326089372</v>
      </c>
      <c r="G185" s="103">
        <v>612372</v>
      </c>
    </row>
    <row r="186" spans="2:7">
      <c r="B186" s="102" t="s">
        <v>22</v>
      </c>
      <c r="C186" s="103">
        <v>388</v>
      </c>
      <c r="D186" s="103">
        <v>59749</v>
      </c>
      <c r="E186" s="134">
        <f t="shared" si="8"/>
        <v>60137</v>
      </c>
      <c r="F186" s="117">
        <f t="shared" si="9"/>
        <v>0.11044302460758081</v>
      </c>
      <c r="G186" s="103">
        <v>544507</v>
      </c>
    </row>
    <row r="187" spans="2:7">
      <c r="B187" s="102" t="s">
        <v>23</v>
      </c>
      <c r="C187" s="103">
        <v>12</v>
      </c>
      <c r="D187" s="103">
        <v>7498</v>
      </c>
      <c r="E187" s="134">
        <f t="shared" si="8"/>
        <v>7510</v>
      </c>
      <c r="F187" s="117">
        <f t="shared" si="9"/>
        <v>0.29319903177949558</v>
      </c>
      <c r="G187" s="103">
        <v>25614</v>
      </c>
    </row>
    <row r="188" spans="2:7">
      <c r="B188" s="102" t="s">
        <v>24</v>
      </c>
      <c r="C188" s="103">
        <v>2036</v>
      </c>
      <c r="D188" s="103">
        <v>1067802</v>
      </c>
      <c r="E188" s="134">
        <f t="shared" si="8"/>
        <v>1069838</v>
      </c>
      <c r="F188" s="117">
        <f t="shared" si="9"/>
        <v>0.28785627608251696</v>
      </c>
      <c r="G188" s="103">
        <v>3716570</v>
      </c>
    </row>
    <row r="189" spans="2:7">
      <c r="B189" s="102" t="s">
        <v>25</v>
      </c>
      <c r="C189" s="103">
        <v>408</v>
      </c>
      <c r="D189" s="103">
        <v>69972</v>
      </c>
      <c r="E189" s="134">
        <f t="shared" si="8"/>
        <v>70380</v>
      </c>
      <c r="F189" s="117">
        <f t="shared" si="9"/>
        <v>0.17334548410137682</v>
      </c>
      <c r="G189" s="103">
        <v>406010</v>
      </c>
    </row>
    <row r="190" spans="2:7">
      <c r="B190" s="102" t="s">
        <v>26</v>
      </c>
      <c r="C190" s="103">
        <v>520</v>
      </c>
      <c r="D190" s="103">
        <v>78295</v>
      </c>
      <c r="E190" s="134">
        <f t="shared" si="8"/>
        <v>78815</v>
      </c>
      <c r="F190" s="117">
        <f t="shared" si="9"/>
        <v>0.17219004590132417</v>
      </c>
      <c r="G190" s="103">
        <v>457721</v>
      </c>
    </row>
    <row r="191" spans="2:7">
      <c r="B191" s="102" t="s">
        <v>27</v>
      </c>
      <c r="C191" s="103">
        <v>0</v>
      </c>
      <c r="D191" s="103">
        <v>53723</v>
      </c>
      <c r="E191" s="134">
        <f t="shared" si="8"/>
        <v>53723</v>
      </c>
      <c r="F191" s="117">
        <f t="shared" si="9"/>
        <v>6.7721937051865147E-2</v>
      </c>
      <c r="G191" s="103">
        <v>793288</v>
      </c>
    </row>
    <row r="192" spans="2:7">
      <c r="B192" s="102" t="s">
        <v>28</v>
      </c>
      <c r="C192" s="103">
        <v>232</v>
      </c>
      <c r="D192" s="103">
        <v>128920</v>
      </c>
      <c r="E192" s="134">
        <f t="shared" si="8"/>
        <v>129152</v>
      </c>
      <c r="F192" s="117">
        <f t="shared" si="9"/>
        <v>9.2483231184447304E-2</v>
      </c>
      <c r="G192" s="103">
        <v>1396491</v>
      </c>
    </row>
    <row r="193" spans="2:7">
      <c r="B193" s="102" t="s">
        <v>29</v>
      </c>
      <c r="C193" s="103">
        <v>0</v>
      </c>
      <c r="D193" s="103">
        <v>24841</v>
      </c>
      <c r="E193" s="134">
        <f t="shared" si="8"/>
        <v>24841</v>
      </c>
      <c r="F193" s="117">
        <f t="shared" si="9"/>
        <v>0.16470081219956903</v>
      </c>
      <c r="G193" s="103">
        <v>150825</v>
      </c>
    </row>
    <row r="194" spans="2:7" ht="12" customHeight="1">
      <c r="B194" s="102" t="s">
        <v>30</v>
      </c>
      <c r="C194" s="103">
        <v>0</v>
      </c>
      <c r="D194" s="103">
        <v>24530</v>
      </c>
      <c r="E194" s="134">
        <f t="shared" si="8"/>
        <v>24530</v>
      </c>
      <c r="F194" s="117">
        <f t="shared" si="9"/>
        <v>0.23203019324813892</v>
      </c>
      <c r="G194" s="103">
        <v>105719</v>
      </c>
    </row>
    <row r="195" spans="2:7">
      <c r="B195" s="105" t="s">
        <v>31</v>
      </c>
      <c r="C195" s="103">
        <v>40</v>
      </c>
      <c r="D195" s="103">
        <v>19616</v>
      </c>
      <c r="E195" s="134">
        <f t="shared" si="8"/>
        <v>19656</v>
      </c>
      <c r="F195" s="117">
        <f t="shared" si="9"/>
        <v>0.1413531239212979</v>
      </c>
      <c r="G195" s="103">
        <v>139056</v>
      </c>
    </row>
    <row r="196" spans="2:7">
      <c r="B196" s="102" t="s">
        <v>32</v>
      </c>
      <c r="C196" s="103">
        <v>12</v>
      </c>
      <c r="D196" s="103">
        <v>27780</v>
      </c>
      <c r="E196" s="134">
        <f t="shared" si="8"/>
        <v>27792</v>
      </c>
      <c r="F196" s="117">
        <f t="shared" si="9"/>
        <v>0.32478672431927075</v>
      </c>
      <c r="G196" s="103">
        <v>85570</v>
      </c>
    </row>
    <row r="197" spans="2:7">
      <c r="B197" s="102" t="s">
        <v>33</v>
      </c>
      <c r="C197" s="103">
        <v>23256</v>
      </c>
      <c r="D197" s="103">
        <v>1557994</v>
      </c>
      <c r="E197" s="134">
        <f>SUM(C197:D197)</f>
        <v>1581250</v>
      </c>
      <c r="F197" s="117">
        <f t="shared" si="9"/>
        <v>0.60203120092136952</v>
      </c>
      <c r="G197" s="103">
        <v>2626525</v>
      </c>
    </row>
    <row r="198" spans="2:7">
      <c r="B198" s="102" t="s">
        <v>34</v>
      </c>
      <c r="C198" s="103">
        <v>0</v>
      </c>
      <c r="D198" s="103">
        <v>40221</v>
      </c>
      <c r="E198" s="134">
        <f t="shared" ref="E198:E203" si="10">SUM(C198:D198)</f>
        <v>40221</v>
      </c>
      <c r="F198" s="117">
        <f t="shared" si="9"/>
        <v>0.12780215625029789</v>
      </c>
      <c r="G198" s="103">
        <v>314713</v>
      </c>
    </row>
    <row r="199" spans="2:7">
      <c r="B199" s="102" t="s">
        <v>35</v>
      </c>
      <c r="C199" s="103">
        <v>100</v>
      </c>
      <c r="D199" s="103">
        <v>65560</v>
      </c>
      <c r="E199" s="134">
        <f t="shared" si="10"/>
        <v>65660</v>
      </c>
      <c r="F199" s="117">
        <f t="shared" si="9"/>
        <v>0.17500513074743662</v>
      </c>
      <c r="G199" s="103">
        <v>375189</v>
      </c>
    </row>
    <row r="200" spans="2:7">
      <c r="B200" s="102" t="s">
        <v>36</v>
      </c>
      <c r="C200" s="103">
        <v>80</v>
      </c>
      <c r="D200" s="103">
        <v>23318</v>
      </c>
      <c r="E200" s="134">
        <f t="shared" si="10"/>
        <v>23398</v>
      </c>
      <c r="F200" s="117">
        <f t="shared" si="9"/>
        <v>0.13005174723338503</v>
      </c>
      <c r="G200" s="103">
        <v>179913</v>
      </c>
    </row>
    <row r="201" spans="2:7">
      <c r="B201" s="102" t="s">
        <v>37</v>
      </c>
      <c r="C201" s="103">
        <v>776</v>
      </c>
      <c r="D201" s="103">
        <v>126543</v>
      </c>
      <c r="E201" s="134">
        <f t="shared" si="10"/>
        <v>127319</v>
      </c>
      <c r="F201" s="117">
        <f t="shared" si="9"/>
        <v>0.24749913495146009</v>
      </c>
      <c r="G201" s="103">
        <v>514422</v>
      </c>
    </row>
    <row r="202" spans="2:7">
      <c r="B202" s="102" t="s">
        <v>38</v>
      </c>
      <c r="C202" s="103">
        <v>0</v>
      </c>
      <c r="D202" s="103">
        <v>14044</v>
      </c>
      <c r="E202" s="134">
        <f t="shared" si="10"/>
        <v>14044</v>
      </c>
      <c r="F202" s="117">
        <f t="shared" si="9"/>
        <v>0.15075463191567015</v>
      </c>
      <c r="G202" s="103">
        <v>93158</v>
      </c>
    </row>
    <row r="203" spans="2:7">
      <c r="B203" s="107" t="s">
        <v>39</v>
      </c>
      <c r="C203" s="108">
        <f>SUM(C179:C202)</f>
        <v>33028</v>
      </c>
      <c r="D203" s="108">
        <f>SUM(D179:D202)</f>
        <v>3857698</v>
      </c>
      <c r="E203" s="109">
        <f t="shared" si="10"/>
        <v>3890726</v>
      </c>
      <c r="F203" s="110">
        <f t="shared" si="9"/>
        <v>0.26349351449455222</v>
      </c>
      <c r="G203" s="111">
        <v>14765927</v>
      </c>
    </row>
    <row r="207" spans="2:7" ht="58.5" customHeight="1">
      <c r="B207" s="308" t="s">
        <v>142</v>
      </c>
      <c r="C207" s="309"/>
      <c r="D207" s="309"/>
      <c r="E207" s="309"/>
      <c r="F207" s="112"/>
      <c r="G207" s="113"/>
    </row>
    <row r="208" spans="2:7" ht="14.25">
      <c r="B208" s="306" t="s">
        <v>120</v>
      </c>
      <c r="C208" s="307"/>
      <c r="D208" s="114"/>
      <c r="E208" s="114"/>
      <c r="F208" s="114"/>
      <c r="G208" s="115"/>
    </row>
    <row r="209" spans="2:7" ht="14.25">
      <c r="B209" s="83"/>
      <c r="C209" s="87"/>
      <c r="D209" s="88"/>
      <c r="E209" s="88"/>
      <c r="F209" s="98"/>
      <c r="G209" s="99"/>
    </row>
    <row r="210" spans="2:7" ht="38.25">
      <c r="B210" s="135" t="s">
        <v>14</v>
      </c>
      <c r="C210" s="136" t="s">
        <v>59</v>
      </c>
      <c r="D210" s="136" t="s">
        <v>80</v>
      </c>
      <c r="E210" s="136" t="s">
        <v>39</v>
      </c>
      <c r="F210" s="136" t="s">
        <v>10</v>
      </c>
      <c r="G210" s="136" t="s">
        <v>85</v>
      </c>
    </row>
    <row r="211" spans="2:7">
      <c r="B211" s="121" t="s">
        <v>15</v>
      </c>
      <c r="C211" s="119">
        <v>1488</v>
      </c>
      <c r="D211" s="119">
        <v>175709</v>
      </c>
      <c r="E211" s="123">
        <f t="shared" ref="E211:E228" si="11">SUM(C211:D211)</f>
        <v>177197</v>
      </c>
      <c r="F211" s="118">
        <f t="shared" ref="F211:F234" si="12">+E211/G211</f>
        <v>0.24289166601556342</v>
      </c>
      <c r="G211" s="119">
        <v>729531</v>
      </c>
    </row>
    <row r="212" spans="2:7">
      <c r="B212" s="121" t="s">
        <v>16</v>
      </c>
      <c r="C212" s="119">
        <v>64</v>
      </c>
      <c r="D212" s="119">
        <v>30061</v>
      </c>
      <c r="E212" s="123">
        <f t="shared" si="11"/>
        <v>30125</v>
      </c>
      <c r="F212" s="118">
        <f t="shared" si="12"/>
        <v>0.16012778329993463</v>
      </c>
      <c r="G212" s="119">
        <v>188131</v>
      </c>
    </row>
    <row r="213" spans="2:7">
      <c r="B213" s="121" t="s">
        <v>17</v>
      </c>
      <c r="C213" s="119">
        <v>264</v>
      </c>
      <c r="D213" s="119">
        <v>43803</v>
      </c>
      <c r="E213" s="123">
        <f t="shared" si="11"/>
        <v>44067</v>
      </c>
      <c r="F213" s="118">
        <f t="shared" si="12"/>
        <v>0.19102258442065109</v>
      </c>
      <c r="G213" s="119">
        <v>230690</v>
      </c>
    </row>
    <row r="214" spans="2:7">
      <c r="B214" s="121" t="s">
        <v>18</v>
      </c>
      <c r="C214" s="119">
        <v>8</v>
      </c>
      <c r="D214" s="119">
        <v>23477</v>
      </c>
      <c r="E214" s="123">
        <f t="shared" si="11"/>
        <v>23485</v>
      </c>
      <c r="F214" s="118">
        <f t="shared" si="12"/>
        <v>0.13933798881024284</v>
      </c>
      <c r="G214" s="119">
        <v>168547</v>
      </c>
    </row>
    <row r="215" spans="2:7">
      <c r="B215" s="121" t="s">
        <v>19</v>
      </c>
      <c r="C215" s="119">
        <v>404</v>
      </c>
      <c r="D215" s="119">
        <v>111588</v>
      </c>
      <c r="E215" s="123">
        <f t="shared" si="11"/>
        <v>111992</v>
      </c>
      <c r="F215" s="118">
        <f t="shared" si="12"/>
        <v>0.23838787200211159</v>
      </c>
      <c r="G215" s="119">
        <v>469789</v>
      </c>
    </row>
    <row r="216" spans="2:7">
      <c r="B216" s="121" t="s">
        <v>20</v>
      </c>
      <c r="C216" s="119">
        <v>208</v>
      </c>
      <c r="D216" s="119">
        <v>71480</v>
      </c>
      <c r="E216" s="123">
        <f t="shared" si="11"/>
        <v>71688</v>
      </c>
      <c r="F216" s="118">
        <f t="shared" si="12"/>
        <v>0.17100859479922806</v>
      </c>
      <c r="G216" s="119">
        <v>419207</v>
      </c>
    </row>
    <row r="217" spans="2:7">
      <c r="B217" s="121" t="s">
        <v>55</v>
      </c>
      <c r="C217" s="119">
        <v>4456</v>
      </c>
      <c r="D217" s="119">
        <v>116083</v>
      </c>
      <c r="E217" s="123">
        <f t="shared" si="11"/>
        <v>120539</v>
      </c>
      <c r="F217" s="118">
        <f t="shared" si="12"/>
        <v>0.19589039537555722</v>
      </c>
      <c r="G217" s="119">
        <v>615339</v>
      </c>
    </row>
    <row r="218" spans="2:7">
      <c r="B218" s="121" t="s">
        <v>22</v>
      </c>
      <c r="C218" s="119">
        <v>388</v>
      </c>
      <c r="D218" s="119">
        <v>71870</v>
      </c>
      <c r="E218" s="123">
        <f t="shared" si="11"/>
        <v>72258</v>
      </c>
      <c r="F218" s="118">
        <f t="shared" si="12"/>
        <v>0.14360497006987671</v>
      </c>
      <c r="G218" s="119">
        <v>503172</v>
      </c>
    </row>
    <row r="219" spans="2:7">
      <c r="B219" s="121" t="s">
        <v>23</v>
      </c>
      <c r="C219" s="119">
        <v>120</v>
      </c>
      <c r="D219" s="119">
        <v>12076</v>
      </c>
      <c r="E219" s="123">
        <f t="shared" si="11"/>
        <v>12196</v>
      </c>
      <c r="F219" s="118">
        <f t="shared" si="12"/>
        <v>0.47379666679616178</v>
      </c>
      <c r="G219" s="119">
        <v>25741</v>
      </c>
    </row>
    <row r="220" spans="2:7">
      <c r="B220" s="121" t="s">
        <v>24</v>
      </c>
      <c r="C220" s="119">
        <v>7276</v>
      </c>
      <c r="D220" s="119">
        <v>1151053</v>
      </c>
      <c r="E220" s="123">
        <f t="shared" si="11"/>
        <v>1158329</v>
      </c>
      <c r="F220" s="118">
        <f t="shared" si="12"/>
        <v>0.31016470208948255</v>
      </c>
      <c r="G220" s="119">
        <v>3734561</v>
      </c>
    </row>
    <row r="221" spans="2:7">
      <c r="B221" s="121" t="s">
        <v>25</v>
      </c>
      <c r="C221" s="119">
        <v>412</v>
      </c>
      <c r="D221" s="119">
        <v>82899</v>
      </c>
      <c r="E221" s="123">
        <f t="shared" si="11"/>
        <v>83311</v>
      </c>
      <c r="F221" s="118">
        <f t="shared" si="12"/>
        <v>0.20420463848540854</v>
      </c>
      <c r="G221" s="119">
        <v>407978</v>
      </c>
    </row>
    <row r="222" spans="2:7">
      <c r="B222" s="121" t="s">
        <v>26</v>
      </c>
      <c r="C222" s="119">
        <v>784</v>
      </c>
      <c r="D222" s="119">
        <v>95073</v>
      </c>
      <c r="E222" s="123">
        <f t="shared" si="11"/>
        <v>95857</v>
      </c>
      <c r="F222" s="118">
        <f t="shared" si="12"/>
        <v>0.20841196677827542</v>
      </c>
      <c r="G222" s="119">
        <v>459940</v>
      </c>
    </row>
    <row r="223" spans="2:7">
      <c r="B223" s="121" t="s">
        <v>27</v>
      </c>
      <c r="C223" s="119">
        <v>40</v>
      </c>
      <c r="D223" s="119">
        <v>64196</v>
      </c>
      <c r="E223" s="123">
        <f t="shared" si="11"/>
        <v>64236</v>
      </c>
      <c r="F223" s="118">
        <f t="shared" si="12"/>
        <v>8.0584095442399611E-2</v>
      </c>
      <c r="G223" s="119">
        <v>797130</v>
      </c>
    </row>
    <row r="224" spans="2:7">
      <c r="B224" s="121" t="s">
        <v>28</v>
      </c>
      <c r="C224" s="119">
        <v>460</v>
      </c>
      <c r="D224" s="119">
        <v>151242</v>
      </c>
      <c r="E224" s="123">
        <f t="shared" si="11"/>
        <v>151702</v>
      </c>
      <c r="F224" s="118">
        <f t="shared" si="12"/>
        <v>0.10810737621797352</v>
      </c>
      <c r="G224" s="119">
        <v>1403253</v>
      </c>
    </row>
    <row r="225" spans="2:7" ht="13.5" customHeight="1">
      <c r="B225" s="121" t="s">
        <v>29</v>
      </c>
      <c r="C225" s="119">
        <v>8</v>
      </c>
      <c r="D225" s="119">
        <v>29621</v>
      </c>
      <c r="E225" s="123">
        <f t="shared" si="11"/>
        <v>29629</v>
      </c>
      <c r="F225" s="118">
        <f t="shared" si="12"/>
        <v>0.19549482379799285</v>
      </c>
      <c r="G225" s="119">
        <v>151559</v>
      </c>
    </row>
    <row r="226" spans="2:7">
      <c r="B226" s="121" t="s">
        <v>30</v>
      </c>
      <c r="C226" s="119">
        <v>40</v>
      </c>
      <c r="D226" s="119">
        <v>27932</v>
      </c>
      <c r="E226" s="123">
        <f t="shared" si="11"/>
        <v>27972</v>
      </c>
      <c r="F226" s="118">
        <f t="shared" si="12"/>
        <v>0.26330553306850912</v>
      </c>
      <c r="G226" s="119">
        <v>106234</v>
      </c>
    </row>
    <row r="227" spans="2:7">
      <c r="B227" s="124" t="s">
        <v>31</v>
      </c>
      <c r="C227" s="119">
        <v>8</v>
      </c>
      <c r="D227" s="119">
        <v>22173</v>
      </c>
      <c r="E227" s="123">
        <f t="shared" si="11"/>
        <v>22181</v>
      </c>
      <c r="F227" s="118">
        <f t="shared" si="12"/>
        <v>0.15873958720980161</v>
      </c>
      <c r="G227" s="119">
        <v>139732</v>
      </c>
    </row>
    <row r="228" spans="2:7">
      <c r="B228" s="121" t="s">
        <v>32</v>
      </c>
      <c r="C228" s="119">
        <v>40</v>
      </c>
      <c r="D228" s="119">
        <v>32628</v>
      </c>
      <c r="E228" s="123">
        <f t="shared" si="11"/>
        <v>32668</v>
      </c>
      <c r="F228" s="118">
        <f t="shared" si="12"/>
        <v>0.37991789456545755</v>
      </c>
      <c r="G228" s="119">
        <v>85987</v>
      </c>
    </row>
    <row r="229" spans="2:7">
      <c r="B229" s="121" t="s">
        <v>33</v>
      </c>
      <c r="C229" s="119">
        <v>27596</v>
      </c>
      <c r="D229" s="119">
        <v>1703688</v>
      </c>
      <c r="E229" s="123">
        <f>SUM(C229:D229)</f>
        <v>1731284</v>
      </c>
      <c r="F229" s="118">
        <f t="shared" si="12"/>
        <v>0.65597823615889428</v>
      </c>
      <c r="G229" s="119">
        <v>2639240</v>
      </c>
    </row>
    <row r="230" spans="2:7">
      <c r="B230" s="121" t="s">
        <v>34</v>
      </c>
      <c r="C230" s="119">
        <v>116</v>
      </c>
      <c r="D230" s="119">
        <v>46795</v>
      </c>
      <c r="E230" s="123">
        <f t="shared" ref="E230:E235" si="13">SUM(C230:D230)</f>
        <v>46911</v>
      </c>
      <c r="F230" s="118">
        <f t="shared" si="12"/>
        <v>0.14834033752952672</v>
      </c>
      <c r="G230" s="119">
        <v>316239</v>
      </c>
    </row>
    <row r="231" spans="2:7">
      <c r="B231" s="121" t="s">
        <v>35</v>
      </c>
      <c r="C231" s="119">
        <v>48</v>
      </c>
      <c r="D231" s="119">
        <v>72150</v>
      </c>
      <c r="E231" s="123">
        <f t="shared" si="13"/>
        <v>72198</v>
      </c>
      <c r="F231" s="118">
        <f t="shared" si="12"/>
        <v>0.17149942633990609</v>
      </c>
      <c r="G231" s="119">
        <v>420981</v>
      </c>
    </row>
    <row r="232" spans="2:7">
      <c r="B232" s="121" t="s">
        <v>36</v>
      </c>
      <c r="C232" s="119">
        <v>716</v>
      </c>
      <c r="D232" s="119">
        <v>26028</v>
      </c>
      <c r="E232" s="123">
        <f t="shared" si="13"/>
        <v>26744</v>
      </c>
      <c r="F232" s="118">
        <f t="shared" si="12"/>
        <v>0.14793099061326312</v>
      </c>
      <c r="G232" s="119">
        <v>180787</v>
      </c>
    </row>
    <row r="233" spans="2:7">
      <c r="B233" s="121" t="s">
        <v>37</v>
      </c>
      <c r="C233" s="119">
        <v>60</v>
      </c>
      <c r="D233" s="119">
        <v>139086</v>
      </c>
      <c r="E233" s="123">
        <f t="shared" si="13"/>
        <v>139146</v>
      </c>
      <c r="F233" s="118">
        <f t="shared" si="12"/>
        <v>0.26918493526994713</v>
      </c>
      <c r="G233" s="119">
        <v>516916</v>
      </c>
    </row>
    <row r="234" spans="2:7">
      <c r="B234" s="121" t="s">
        <v>38</v>
      </c>
      <c r="C234" s="119">
        <v>36</v>
      </c>
      <c r="D234" s="119">
        <v>16638</v>
      </c>
      <c r="E234" s="123">
        <f t="shared" si="13"/>
        <v>16674</v>
      </c>
      <c r="F234" s="118">
        <f t="shared" si="12"/>
        <v>0.17811818997564416</v>
      </c>
      <c r="G234" s="119">
        <v>93612</v>
      </c>
    </row>
    <row r="235" spans="2:7">
      <c r="B235" s="137" t="s">
        <v>39</v>
      </c>
      <c r="C235" s="138">
        <f>SUM(C211:C234)</f>
        <v>45040</v>
      </c>
      <c r="D235" s="138">
        <f>SUM(D211:D234)</f>
        <v>4317349</v>
      </c>
      <c r="E235" s="139">
        <f t="shared" si="13"/>
        <v>4362389</v>
      </c>
      <c r="F235" s="140">
        <f>+E235/G235</f>
        <v>0.29467047943380759</v>
      </c>
      <c r="G235" s="141">
        <f>SUM(G211:G234)</f>
        <v>14804296</v>
      </c>
    </row>
    <row r="236" spans="2:7">
      <c r="B236" s="316" t="s">
        <v>104</v>
      </c>
      <c r="C236" s="317"/>
      <c r="D236" s="317"/>
      <c r="E236" s="317"/>
      <c r="F236" s="317"/>
      <c r="G236" s="317"/>
    </row>
    <row r="240" spans="2:7" ht="50.25" customHeight="1">
      <c r="B240" s="308" t="s">
        <v>143</v>
      </c>
      <c r="C240" s="309"/>
      <c r="D240" s="309"/>
      <c r="E240" s="309"/>
      <c r="F240" s="112"/>
      <c r="G240" s="113"/>
    </row>
    <row r="241" spans="2:7" ht="14.25">
      <c r="B241" s="306" t="s">
        <v>120</v>
      </c>
      <c r="C241" s="307"/>
      <c r="D241" s="114"/>
      <c r="E241" s="114"/>
      <c r="F241" s="114"/>
      <c r="G241" s="115"/>
    </row>
    <row r="242" spans="2:7" ht="14.25">
      <c r="B242" s="83"/>
      <c r="C242" s="87"/>
      <c r="D242" s="88"/>
      <c r="E242" s="88"/>
      <c r="F242" s="98"/>
      <c r="G242" s="99"/>
    </row>
    <row r="243" spans="2:7" ht="38.25">
      <c r="B243" s="135" t="s">
        <v>14</v>
      </c>
      <c r="C243" s="136" t="s">
        <v>59</v>
      </c>
      <c r="D243" s="136" t="s">
        <v>80</v>
      </c>
      <c r="E243" s="136" t="s">
        <v>39</v>
      </c>
      <c r="F243" s="136" t="s">
        <v>10</v>
      </c>
      <c r="G243" s="136" t="s">
        <v>112</v>
      </c>
    </row>
    <row r="244" spans="2:7">
      <c r="B244" s="121" t="s">
        <v>15</v>
      </c>
      <c r="C244" s="119">
        <v>1280</v>
      </c>
      <c r="D244" s="119">
        <v>200616</v>
      </c>
      <c r="E244" s="123">
        <f t="shared" ref="E244:E261" si="14">SUM(C244:D244)</f>
        <v>201896</v>
      </c>
      <c r="F244" s="118">
        <f t="shared" ref="F244:F267" si="15">+E244/G244</f>
        <v>0.27541387927929895</v>
      </c>
      <c r="G244" s="119">
        <v>733064</v>
      </c>
    </row>
    <row r="245" spans="2:7">
      <c r="B245" s="121" t="s">
        <v>16</v>
      </c>
      <c r="C245" s="119">
        <v>64</v>
      </c>
      <c r="D245" s="119">
        <v>34306</v>
      </c>
      <c r="E245" s="123">
        <f t="shared" si="14"/>
        <v>34370</v>
      </c>
      <c r="F245" s="118">
        <f t="shared" si="15"/>
        <v>0.18180952582467574</v>
      </c>
      <c r="G245" s="119">
        <v>189044</v>
      </c>
    </row>
    <row r="246" spans="2:7">
      <c r="B246" s="121" t="s">
        <v>17</v>
      </c>
      <c r="C246" s="119">
        <v>200</v>
      </c>
      <c r="D246" s="119">
        <v>46302</v>
      </c>
      <c r="E246" s="123">
        <f t="shared" si="14"/>
        <v>46502</v>
      </c>
      <c r="F246" s="118">
        <f t="shared" si="15"/>
        <v>0.2006056736609608</v>
      </c>
      <c r="G246" s="119">
        <v>231808</v>
      </c>
    </row>
    <row r="247" spans="2:7">
      <c r="B247" s="121" t="s">
        <v>18</v>
      </c>
      <c r="C247" s="119">
        <v>108</v>
      </c>
      <c r="D247" s="119">
        <v>25860</v>
      </c>
      <c r="E247" s="123">
        <f t="shared" si="14"/>
        <v>25968</v>
      </c>
      <c r="F247" s="118">
        <f t="shared" si="15"/>
        <v>0.15332656290593041</v>
      </c>
      <c r="G247" s="119">
        <v>169364</v>
      </c>
    </row>
    <row r="248" spans="2:7">
      <c r="B248" s="121" t="s">
        <v>19</v>
      </c>
      <c r="C248" s="119">
        <v>244</v>
      </c>
      <c r="D248" s="119">
        <v>126090</v>
      </c>
      <c r="E248" s="123">
        <f t="shared" si="14"/>
        <v>126334</v>
      </c>
      <c r="F248" s="118">
        <f t="shared" si="15"/>
        <v>0.26762049213665945</v>
      </c>
      <c r="G248" s="119">
        <v>472064</v>
      </c>
    </row>
    <row r="249" spans="2:7">
      <c r="B249" s="121" t="s">
        <v>20</v>
      </c>
      <c r="C249" s="119">
        <v>168</v>
      </c>
      <c r="D249" s="119">
        <v>78854</v>
      </c>
      <c r="E249" s="123">
        <f t="shared" si="14"/>
        <v>79022</v>
      </c>
      <c r="F249" s="118">
        <f t="shared" si="15"/>
        <v>0.18759466145029652</v>
      </c>
      <c r="G249" s="119">
        <v>421238</v>
      </c>
    </row>
    <row r="250" spans="2:7">
      <c r="B250" s="121" t="s">
        <v>55</v>
      </c>
      <c r="C250" s="119">
        <v>388</v>
      </c>
      <c r="D250" s="119">
        <v>127025</v>
      </c>
      <c r="E250" s="123">
        <f t="shared" si="14"/>
        <v>127413</v>
      </c>
      <c r="F250" s="118">
        <f t="shared" si="15"/>
        <v>0.20606287025671133</v>
      </c>
      <c r="G250" s="119">
        <v>618321</v>
      </c>
    </row>
    <row r="251" spans="2:7">
      <c r="B251" s="121" t="s">
        <v>22</v>
      </c>
      <c r="C251" s="119">
        <v>312</v>
      </c>
      <c r="D251" s="119">
        <v>82256</v>
      </c>
      <c r="E251" s="123">
        <f t="shared" si="14"/>
        <v>82568</v>
      </c>
      <c r="F251" s="118">
        <f t="shared" si="15"/>
        <v>0.1633040551097785</v>
      </c>
      <c r="G251" s="119">
        <v>505609</v>
      </c>
    </row>
    <row r="252" spans="2:7">
      <c r="B252" s="121" t="s">
        <v>23</v>
      </c>
      <c r="C252" s="119">
        <v>180</v>
      </c>
      <c r="D252" s="119">
        <v>16418</v>
      </c>
      <c r="E252" s="123">
        <f t="shared" si="14"/>
        <v>16598</v>
      </c>
      <c r="F252" s="118">
        <f t="shared" si="15"/>
        <v>0.64161737987552669</v>
      </c>
      <c r="G252" s="119">
        <v>25869</v>
      </c>
    </row>
    <row r="253" spans="2:7">
      <c r="B253" s="121" t="s">
        <v>24</v>
      </c>
      <c r="C253" s="119">
        <v>6884</v>
      </c>
      <c r="D253" s="119">
        <v>1267606</v>
      </c>
      <c r="E253" s="123">
        <f t="shared" si="14"/>
        <v>1274490</v>
      </c>
      <c r="F253" s="118">
        <f t="shared" si="15"/>
        <v>0.33962508507348699</v>
      </c>
      <c r="G253" s="119">
        <v>3752638</v>
      </c>
    </row>
    <row r="254" spans="2:7">
      <c r="B254" s="121" t="s">
        <v>25</v>
      </c>
      <c r="C254" s="119">
        <v>368</v>
      </c>
      <c r="D254" s="119">
        <v>94720</v>
      </c>
      <c r="E254" s="123">
        <f t="shared" si="14"/>
        <v>95088</v>
      </c>
      <c r="F254" s="118">
        <f t="shared" si="15"/>
        <v>0.23194740886194826</v>
      </c>
      <c r="G254" s="119">
        <v>409955</v>
      </c>
    </row>
    <row r="255" spans="2:7">
      <c r="B255" s="121" t="s">
        <v>26</v>
      </c>
      <c r="C255" s="119">
        <v>804</v>
      </c>
      <c r="D255" s="119">
        <v>106887</v>
      </c>
      <c r="E255" s="123">
        <f t="shared" si="14"/>
        <v>107691</v>
      </c>
      <c r="F255" s="118">
        <f t="shared" si="15"/>
        <v>0.23301216654513826</v>
      </c>
      <c r="G255" s="119">
        <v>462169</v>
      </c>
    </row>
    <row r="256" spans="2:7">
      <c r="B256" s="121" t="s">
        <v>27</v>
      </c>
      <c r="C256" s="119">
        <v>68</v>
      </c>
      <c r="D256" s="119">
        <v>71663</v>
      </c>
      <c r="E256" s="123">
        <f t="shared" si="14"/>
        <v>71731</v>
      </c>
      <c r="F256" s="118">
        <f t="shared" si="15"/>
        <v>8.955281644862427E-2</v>
      </c>
      <c r="G256" s="119">
        <v>800991</v>
      </c>
    </row>
    <row r="257" spans="2:7">
      <c r="B257" s="121" t="s">
        <v>28</v>
      </c>
      <c r="C257" s="119">
        <v>484</v>
      </c>
      <c r="D257" s="119">
        <v>169631</v>
      </c>
      <c r="E257" s="123">
        <f t="shared" si="14"/>
        <v>170115</v>
      </c>
      <c r="F257" s="118">
        <f t="shared" si="15"/>
        <v>0.12064500023403492</v>
      </c>
      <c r="G257" s="119">
        <v>1410046</v>
      </c>
    </row>
    <row r="258" spans="2:7" ht="15.75" customHeight="1">
      <c r="B258" s="121" t="s">
        <v>29</v>
      </c>
      <c r="C258" s="119">
        <v>8</v>
      </c>
      <c r="D258" s="119">
        <v>29928</v>
      </c>
      <c r="E258" s="123">
        <f t="shared" si="14"/>
        <v>29936</v>
      </c>
      <c r="F258" s="118">
        <f t="shared" si="15"/>
        <v>0.19656716613917816</v>
      </c>
      <c r="G258" s="119">
        <v>152294</v>
      </c>
    </row>
    <row r="259" spans="2:7">
      <c r="B259" s="121" t="s">
        <v>30</v>
      </c>
      <c r="C259" s="119">
        <v>32</v>
      </c>
      <c r="D259" s="119">
        <v>31321</v>
      </c>
      <c r="E259" s="123">
        <f t="shared" si="14"/>
        <v>31353</v>
      </c>
      <c r="F259" s="118">
        <f t="shared" si="15"/>
        <v>0.29370491803278687</v>
      </c>
      <c r="G259" s="119">
        <v>106750</v>
      </c>
    </row>
    <row r="260" spans="2:7">
      <c r="B260" s="124" t="s">
        <v>31</v>
      </c>
      <c r="C260" s="119">
        <v>12</v>
      </c>
      <c r="D260" s="119">
        <v>27544</v>
      </c>
      <c r="E260" s="123">
        <f t="shared" si="14"/>
        <v>27556</v>
      </c>
      <c r="F260" s="118">
        <f t="shared" si="15"/>
        <v>0.19625103267526992</v>
      </c>
      <c r="G260" s="119">
        <v>140412</v>
      </c>
    </row>
    <row r="261" spans="2:7">
      <c r="B261" s="121" t="s">
        <v>32</v>
      </c>
      <c r="C261" s="119">
        <v>40</v>
      </c>
      <c r="D261" s="119">
        <v>36683</v>
      </c>
      <c r="E261" s="123">
        <f t="shared" si="14"/>
        <v>36723</v>
      </c>
      <c r="F261" s="118">
        <f t="shared" si="15"/>
        <v>0.42501012672877725</v>
      </c>
      <c r="G261" s="119">
        <v>86405</v>
      </c>
    </row>
    <row r="262" spans="2:7">
      <c r="B262" s="121" t="s">
        <v>33</v>
      </c>
      <c r="C262" s="119">
        <v>30464</v>
      </c>
      <c r="D262" s="119">
        <v>1808940</v>
      </c>
      <c r="E262" s="123">
        <f>SUM(C262:D262)</f>
        <v>1839404</v>
      </c>
      <c r="F262" s="118">
        <f t="shared" si="15"/>
        <v>0.69358680581610144</v>
      </c>
      <c r="G262" s="119">
        <v>2652017</v>
      </c>
    </row>
    <row r="263" spans="2:7">
      <c r="B263" s="121" t="s">
        <v>34</v>
      </c>
      <c r="C263" s="119">
        <v>152</v>
      </c>
      <c r="D263" s="119">
        <v>52614</v>
      </c>
      <c r="E263" s="123">
        <f t="shared" ref="E263:E268" si="16">SUM(C263:D263)</f>
        <v>52766</v>
      </c>
      <c r="F263" s="118">
        <f t="shared" si="15"/>
        <v>0.16604934969301985</v>
      </c>
      <c r="G263" s="119">
        <v>317773</v>
      </c>
    </row>
    <row r="264" spans="2:7">
      <c r="B264" s="121" t="s">
        <v>35</v>
      </c>
      <c r="C264" s="119">
        <v>360</v>
      </c>
      <c r="D264" s="119">
        <v>85767</v>
      </c>
      <c r="E264" s="123">
        <f t="shared" si="16"/>
        <v>86127</v>
      </c>
      <c r="F264" s="118">
        <f t="shared" si="15"/>
        <v>0.20359982128546811</v>
      </c>
      <c r="G264" s="119">
        <v>423021</v>
      </c>
    </row>
    <row r="265" spans="2:7">
      <c r="B265" s="121" t="s">
        <v>36</v>
      </c>
      <c r="C265" s="119">
        <v>128</v>
      </c>
      <c r="D265" s="119">
        <v>30684</v>
      </c>
      <c r="E265" s="123">
        <f t="shared" si="16"/>
        <v>30812</v>
      </c>
      <c r="F265" s="118">
        <f t="shared" si="15"/>
        <v>0.16960889549445407</v>
      </c>
      <c r="G265" s="119">
        <v>181665</v>
      </c>
    </row>
    <row r="266" spans="2:7">
      <c r="B266" s="121" t="s">
        <v>37</v>
      </c>
      <c r="C266" s="119">
        <v>664</v>
      </c>
      <c r="D266" s="119">
        <v>152285</v>
      </c>
      <c r="E266" s="123">
        <f t="shared" si="16"/>
        <v>152949</v>
      </c>
      <c r="F266" s="118">
        <f t="shared" si="15"/>
        <v>0.29446112972161259</v>
      </c>
      <c r="G266" s="119">
        <v>519420</v>
      </c>
    </row>
    <row r="267" spans="2:7">
      <c r="B267" s="121" t="s">
        <v>38</v>
      </c>
      <c r="C267" s="119">
        <v>40</v>
      </c>
      <c r="D267" s="119">
        <v>20407</v>
      </c>
      <c r="E267" s="123">
        <f t="shared" si="16"/>
        <v>20447</v>
      </c>
      <c r="F267" s="118">
        <f t="shared" si="15"/>
        <v>0.21736172384101032</v>
      </c>
      <c r="G267" s="119">
        <v>94069</v>
      </c>
    </row>
    <row r="268" spans="2:7">
      <c r="B268" s="137" t="s">
        <v>39</v>
      </c>
      <c r="C268" s="138">
        <f>SUM(C244:C267)</f>
        <v>43452</v>
      </c>
      <c r="D268" s="138">
        <f>SUM(D244:D267)</f>
        <v>4724407</v>
      </c>
      <c r="E268" s="139">
        <f t="shared" si="16"/>
        <v>4767859</v>
      </c>
      <c r="F268" s="140">
        <f>+E268/G268</f>
        <v>0.32050666018822527</v>
      </c>
      <c r="G268" s="141">
        <f>SUM(G244:G267)</f>
        <v>14876006</v>
      </c>
    </row>
    <row r="269" spans="2:7">
      <c r="B269" s="316" t="s">
        <v>104</v>
      </c>
      <c r="C269" s="317"/>
      <c r="D269" s="317"/>
      <c r="E269" s="317"/>
      <c r="F269" s="317"/>
      <c r="G269" s="317"/>
    </row>
    <row r="273" spans="2:7" ht="58.5" customHeight="1">
      <c r="B273" s="308" t="s">
        <v>144</v>
      </c>
      <c r="C273" s="309"/>
      <c r="D273" s="309"/>
      <c r="E273" s="309"/>
      <c r="F273" s="112"/>
      <c r="G273" s="113"/>
    </row>
    <row r="274" spans="2:7" ht="14.25">
      <c r="B274" s="306" t="s">
        <v>120</v>
      </c>
      <c r="C274" s="307"/>
      <c r="D274" s="114"/>
      <c r="E274" s="114"/>
      <c r="F274" s="114"/>
      <c r="G274" s="115"/>
    </row>
    <row r="275" spans="2:7" ht="14.25">
      <c r="B275" s="83"/>
      <c r="C275" s="87"/>
      <c r="D275" s="88"/>
      <c r="E275" s="88"/>
      <c r="F275" s="98"/>
      <c r="G275" s="99"/>
    </row>
    <row r="276" spans="2:7" ht="38.25">
      <c r="B276" s="135" t="s">
        <v>14</v>
      </c>
      <c r="C276" s="136" t="s">
        <v>59</v>
      </c>
      <c r="D276" s="136" t="s">
        <v>80</v>
      </c>
      <c r="E276" s="136" t="s">
        <v>39</v>
      </c>
      <c r="F276" s="136" t="s">
        <v>10</v>
      </c>
      <c r="G276" s="136" t="s">
        <v>113</v>
      </c>
    </row>
    <row r="277" spans="2:7">
      <c r="B277" s="121" t="s">
        <v>15</v>
      </c>
      <c r="C277" s="119">
        <v>1556</v>
      </c>
      <c r="D277" s="119">
        <v>233081</v>
      </c>
      <c r="E277" s="123">
        <f t="shared" ref="E277:E294" si="17">SUM(C277:D277)</f>
        <v>234637</v>
      </c>
      <c r="F277" s="118">
        <f t="shared" ref="F277:F300" si="18">+E277/G277</f>
        <v>0.31853540262716329</v>
      </c>
      <c r="G277" s="119">
        <v>736612</v>
      </c>
    </row>
    <row r="278" spans="2:7">
      <c r="B278" s="121" t="s">
        <v>16</v>
      </c>
      <c r="C278" s="119">
        <v>68</v>
      </c>
      <c r="D278" s="119">
        <v>36224</v>
      </c>
      <c r="E278" s="123">
        <f t="shared" si="17"/>
        <v>36292</v>
      </c>
      <c r="F278" s="118">
        <f t="shared" si="18"/>
        <v>0.19104773034748873</v>
      </c>
      <c r="G278" s="119">
        <v>189963</v>
      </c>
    </row>
    <row r="279" spans="2:7">
      <c r="B279" s="121" t="s">
        <v>17</v>
      </c>
      <c r="C279" s="119">
        <v>216</v>
      </c>
      <c r="D279" s="119">
        <v>49262</v>
      </c>
      <c r="E279" s="123">
        <f t="shared" si="17"/>
        <v>49478</v>
      </c>
      <c r="F279" s="118">
        <f t="shared" si="18"/>
        <v>0.21241301146681663</v>
      </c>
      <c r="G279" s="119">
        <v>232933</v>
      </c>
    </row>
    <row r="280" spans="2:7">
      <c r="B280" s="121" t="s">
        <v>18</v>
      </c>
      <c r="C280" s="119">
        <v>100</v>
      </c>
      <c r="D280" s="119">
        <v>28318</v>
      </c>
      <c r="E280" s="123">
        <f t="shared" si="17"/>
        <v>28418</v>
      </c>
      <c r="F280" s="118">
        <f t="shared" si="18"/>
        <v>0.16698102675292473</v>
      </c>
      <c r="G280" s="119">
        <v>170187</v>
      </c>
    </row>
    <row r="281" spans="2:7">
      <c r="B281" s="121" t="s">
        <v>19</v>
      </c>
      <c r="C281" s="119">
        <v>232</v>
      </c>
      <c r="D281" s="119">
        <v>134688</v>
      </c>
      <c r="E281" s="123">
        <f t="shared" si="17"/>
        <v>134920</v>
      </c>
      <c r="F281" s="118">
        <f t="shared" si="18"/>
        <v>0.28442952822054463</v>
      </c>
      <c r="G281" s="119">
        <v>474353</v>
      </c>
    </row>
    <row r="282" spans="2:7">
      <c r="B282" s="121" t="s">
        <v>20</v>
      </c>
      <c r="C282" s="119">
        <v>164</v>
      </c>
      <c r="D282" s="119">
        <v>84481</v>
      </c>
      <c r="E282" s="123">
        <f t="shared" si="17"/>
        <v>84645</v>
      </c>
      <c r="F282" s="118">
        <f t="shared" si="18"/>
        <v>0.19997401247401247</v>
      </c>
      <c r="G282" s="119">
        <v>423280</v>
      </c>
    </row>
    <row r="283" spans="2:7">
      <c r="B283" s="121" t="s">
        <v>55</v>
      </c>
      <c r="C283" s="119">
        <v>440</v>
      </c>
      <c r="D283" s="119">
        <v>149473</v>
      </c>
      <c r="E283" s="123">
        <f t="shared" si="17"/>
        <v>149913</v>
      </c>
      <c r="F283" s="118">
        <f t="shared" si="18"/>
        <v>0.24128301862498311</v>
      </c>
      <c r="G283" s="119">
        <v>621316</v>
      </c>
    </row>
    <row r="284" spans="2:7">
      <c r="B284" s="121" t="s">
        <v>22</v>
      </c>
      <c r="C284" s="119">
        <v>260</v>
      </c>
      <c r="D284" s="119">
        <v>89717</v>
      </c>
      <c r="E284" s="123">
        <f t="shared" si="17"/>
        <v>89977</v>
      </c>
      <c r="F284" s="118">
        <f t="shared" si="18"/>
        <v>0.17709951009626834</v>
      </c>
      <c r="G284" s="119">
        <v>508059</v>
      </c>
    </row>
    <row r="285" spans="2:7" ht="15.75" customHeight="1">
      <c r="B285" s="121" t="s">
        <v>23</v>
      </c>
      <c r="C285" s="119">
        <v>184</v>
      </c>
      <c r="D285" s="119">
        <v>18693</v>
      </c>
      <c r="E285" s="123">
        <f t="shared" si="17"/>
        <v>18877</v>
      </c>
      <c r="F285" s="118">
        <f t="shared" si="18"/>
        <v>0.72612224487440857</v>
      </c>
      <c r="G285" s="119">
        <v>25997</v>
      </c>
    </row>
    <row r="286" spans="2:7">
      <c r="B286" s="121" t="s">
        <v>24</v>
      </c>
      <c r="C286" s="119">
        <v>7256</v>
      </c>
      <c r="D286" s="119">
        <v>1429986</v>
      </c>
      <c r="E286" s="123">
        <f t="shared" si="17"/>
        <v>1437242</v>
      </c>
      <c r="F286" s="118">
        <f t="shared" si="18"/>
        <v>0.38115011577109703</v>
      </c>
      <c r="G286" s="119">
        <v>3770803</v>
      </c>
    </row>
    <row r="287" spans="2:7">
      <c r="B287" s="121" t="s">
        <v>25</v>
      </c>
      <c r="C287" s="119">
        <v>340</v>
      </c>
      <c r="D287" s="119">
        <v>106151</v>
      </c>
      <c r="E287" s="123">
        <f t="shared" si="17"/>
        <v>106491</v>
      </c>
      <c r="F287" s="118">
        <f t="shared" si="18"/>
        <v>0.25850906557460618</v>
      </c>
      <c r="G287" s="119">
        <v>411943</v>
      </c>
    </row>
    <row r="288" spans="2:7">
      <c r="B288" s="121" t="s">
        <v>26</v>
      </c>
      <c r="C288" s="119">
        <v>932</v>
      </c>
      <c r="D288" s="119">
        <v>116957</v>
      </c>
      <c r="E288" s="123">
        <f t="shared" si="17"/>
        <v>117889</v>
      </c>
      <c r="F288" s="118">
        <f t="shared" si="18"/>
        <v>0.25384790959673392</v>
      </c>
      <c r="G288" s="119">
        <v>464408</v>
      </c>
    </row>
    <row r="289" spans="2:7">
      <c r="B289" s="121" t="s">
        <v>27</v>
      </c>
      <c r="C289" s="119">
        <v>128</v>
      </c>
      <c r="D289" s="119">
        <v>79423</v>
      </c>
      <c r="E289" s="123">
        <f t="shared" si="17"/>
        <v>79551</v>
      </c>
      <c r="F289" s="118">
        <f t="shared" si="18"/>
        <v>9.8837202078847608E-2</v>
      </c>
      <c r="G289" s="119">
        <v>804869</v>
      </c>
    </row>
    <row r="290" spans="2:7">
      <c r="B290" s="121" t="s">
        <v>28</v>
      </c>
      <c r="C290" s="119">
        <v>576</v>
      </c>
      <c r="D290" s="119">
        <v>182429</v>
      </c>
      <c r="E290" s="123">
        <f t="shared" si="17"/>
        <v>183005</v>
      </c>
      <c r="F290" s="118">
        <f t="shared" si="18"/>
        <v>0.12916109689358404</v>
      </c>
      <c r="G290" s="119">
        <v>1416874</v>
      </c>
    </row>
    <row r="291" spans="2:7">
      <c r="B291" s="121" t="s">
        <v>29</v>
      </c>
      <c r="C291" s="119">
        <v>8</v>
      </c>
      <c r="D291" s="119">
        <v>31788</v>
      </c>
      <c r="E291" s="123">
        <f t="shared" si="17"/>
        <v>31796</v>
      </c>
      <c r="F291" s="118">
        <f t="shared" si="18"/>
        <v>0.20776810685067565</v>
      </c>
      <c r="G291" s="119">
        <v>153036</v>
      </c>
    </row>
    <row r="292" spans="2:7">
      <c r="B292" s="121" t="s">
        <v>30</v>
      </c>
      <c r="C292" s="119">
        <v>32</v>
      </c>
      <c r="D292" s="119">
        <v>34969</v>
      </c>
      <c r="E292" s="123">
        <f t="shared" si="17"/>
        <v>35001</v>
      </c>
      <c r="F292" s="118">
        <f t="shared" si="18"/>
        <v>0.32629184573362296</v>
      </c>
      <c r="G292" s="119">
        <v>107269</v>
      </c>
    </row>
    <row r="293" spans="2:7">
      <c r="B293" s="124" t="s">
        <v>31</v>
      </c>
      <c r="C293" s="119">
        <v>20</v>
      </c>
      <c r="D293" s="119">
        <v>28791</v>
      </c>
      <c r="E293" s="123">
        <f t="shared" si="17"/>
        <v>28811</v>
      </c>
      <c r="F293" s="118">
        <f t="shared" si="18"/>
        <v>0.20419720186542306</v>
      </c>
      <c r="G293" s="119">
        <v>141094</v>
      </c>
    </row>
    <row r="294" spans="2:7">
      <c r="B294" s="121" t="s">
        <v>32</v>
      </c>
      <c r="C294" s="119">
        <v>32</v>
      </c>
      <c r="D294" s="119">
        <v>37785</v>
      </c>
      <c r="E294" s="123">
        <f t="shared" si="17"/>
        <v>37817</v>
      </c>
      <c r="F294" s="118">
        <f t="shared" si="18"/>
        <v>0.43554424315017221</v>
      </c>
      <c r="G294" s="119">
        <v>86827</v>
      </c>
    </row>
    <row r="295" spans="2:7">
      <c r="B295" s="121" t="s">
        <v>33</v>
      </c>
      <c r="C295" s="119">
        <v>30528</v>
      </c>
      <c r="D295" s="119">
        <v>2069983</v>
      </c>
      <c r="E295" s="123">
        <f>SUM(C295:D295)</f>
        <v>2100511</v>
      </c>
      <c r="F295" s="118">
        <f t="shared" si="18"/>
        <v>0.7882280141636383</v>
      </c>
      <c r="G295" s="119">
        <v>2664852</v>
      </c>
    </row>
    <row r="296" spans="2:7">
      <c r="B296" s="121" t="s">
        <v>34</v>
      </c>
      <c r="C296" s="119">
        <v>176</v>
      </c>
      <c r="D296" s="119">
        <v>52478</v>
      </c>
      <c r="E296" s="123">
        <f t="shared" ref="E296:E301" si="19">SUM(C296:D296)</f>
        <v>52654</v>
      </c>
      <c r="F296" s="118">
        <f t="shared" si="18"/>
        <v>0.16489724847642132</v>
      </c>
      <c r="G296" s="119">
        <v>319314</v>
      </c>
    </row>
    <row r="297" spans="2:7">
      <c r="B297" s="121" t="s">
        <v>35</v>
      </c>
      <c r="C297" s="119">
        <v>356</v>
      </c>
      <c r="D297" s="119">
        <v>96251</v>
      </c>
      <c r="E297" s="123">
        <f t="shared" si="19"/>
        <v>96607</v>
      </c>
      <c r="F297" s="118">
        <f t="shared" si="18"/>
        <v>0.22727208567019233</v>
      </c>
      <c r="G297" s="119">
        <v>425072</v>
      </c>
    </row>
    <row r="298" spans="2:7">
      <c r="B298" s="121" t="s">
        <v>36</v>
      </c>
      <c r="C298" s="119">
        <v>128</v>
      </c>
      <c r="D298" s="119">
        <v>34070</v>
      </c>
      <c r="E298" s="123">
        <f t="shared" si="19"/>
        <v>34198</v>
      </c>
      <c r="F298" s="118">
        <f t="shared" si="18"/>
        <v>0.18733805540490941</v>
      </c>
      <c r="G298" s="119">
        <v>182547</v>
      </c>
    </row>
    <row r="299" spans="2:7">
      <c r="B299" s="121" t="s">
        <v>37</v>
      </c>
      <c r="C299" s="119">
        <v>636</v>
      </c>
      <c r="D299" s="119">
        <v>161093</v>
      </c>
      <c r="E299" s="123">
        <f t="shared" si="19"/>
        <v>161729</v>
      </c>
      <c r="F299" s="118">
        <f t="shared" si="18"/>
        <v>0.30986425512755422</v>
      </c>
      <c r="G299" s="119">
        <v>521935</v>
      </c>
    </row>
    <row r="300" spans="2:7">
      <c r="B300" s="121" t="s">
        <v>38</v>
      </c>
      <c r="C300" s="119">
        <v>52</v>
      </c>
      <c r="D300" s="119">
        <v>22160</v>
      </c>
      <c r="E300" s="123">
        <f t="shared" si="19"/>
        <v>22212</v>
      </c>
      <c r="F300" s="118">
        <f t="shared" si="18"/>
        <v>0.23498545358370801</v>
      </c>
      <c r="G300" s="119">
        <v>94525</v>
      </c>
    </row>
    <row r="301" spans="2:7">
      <c r="B301" s="137" t="s">
        <v>39</v>
      </c>
      <c r="C301" s="138">
        <f>SUM(C277:C300)</f>
        <v>44420</v>
      </c>
      <c r="D301" s="138">
        <f>SUM(D277:D300)</f>
        <v>5308251</v>
      </c>
      <c r="E301" s="139">
        <f t="shared" si="19"/>
        <v>5352671</v>
      </c>
      <c r="F301" s="140">
        <f>+E301/G301</f>
        <v>0.35808446951137768</v>
      </c>
      <c r="G301" s="141">
        <f>SUM(G277:G300)</f>
        <v>14948068</v>
      </c>
    </row>
    <row r="302" spans="2:7">
      <c r="B302" s="316" t="s">
        <v>104</v>
      </c>
      <c r="C302" s="317"/>
      <c r="D302" s="317"/>
      <c r="E302" s="317"/>
      <c r="F302" s="317"/>
      <c r="G302" s="317"/>
    </row>
    <row r="306" spans="2:32" ht="54.75" customHeight="1">
      <c r="B306" s="308" t="s">
        <v>160</v>
      </c>
      <c r="C306" s="309"/>
      <c r="D306" s="309"/>
      <c r="E306" s="309"/>
      <c r="F306" s="112"/>
      <c r="G306" s="113"/>
      <c r="AA306" s="20"/>
      <c r="AB306" s="20"/>
      <c r="AC306" s="20"/>
      <c r="AD306" s="20"/>
      <c r="AE306" s="20"/>
      <c r="AF306" s="20"/>
    </row>
    <row r="307" spans="2:32" ht="14.25">
      <c r="B307" s="306" t="s">
        <v>120</v>
      </c>
      <c r="C307" s="307"/>
      <c r="D307" s="114"/>
      <c r="E307" s="114"/>
      <c r="F307" s="114"/>
      <c r="G307" s="115"/>
      <c r="AA307" s="20"/>
      <c r="AB307" s="20"/>
      <c r="AC307" s="20"/>
      <c r="AD307" s="20"/>
      <c r="AE307" s="20"/>
      <c r="AF307" s="20"/>
    </row>
    <row r="308" spans="2:32" ht="14.25">
      <c r="B308" s="83"/>
      <c r="C308" s="87"/>
      <c r="D308" s="88"/>
      <c r="E308" s="88"/>
      <c r="F308" s="98"/>
      <c r="G308" s="99"/>
      <c r="AA308" s="20"/>
      <c r="AB308" s="20"/>
      <c r="AC308" s="20"/>
      <c r="AD308" s="20"/>
      <c r="AE308" s="20"/>
      <c r="AF308" s="20"/>
    </row>
    <row r="309" spans="2:32" ht="38.25">
      <c r="B309" s="135" t="s">
        <v>14</v>
      </c>
      <c r="C309" s="136" t="s">
        <v>59</v>
      </c>
      <c r="D309" s="136" t="s">
        <v>80</v>
      </c>
      <c r="E309" s="136" t="s">
        <v>39</v>
      </c>
      <c r="F309" s="136" t="s">
        <v>10</v>
      </c>
      <c r="G309" s="136" t="s">
        <v>117</v>
      </c>
    </row>
    <row r="310" spans="2:32">
      <c r="B310" s="121" t="s">
        <v>15</v>
      </c>
      <c r="C310" s="119">
        <v>1280</v>
      </c>
      <c r="D310" s="119">
        <v>256716</v>
      </c>
      <c r="E310" s="123">
        <f t="shared" ref="E310:E327" si="20">SUM(C310:D310)</f>
        <v>257996</v>
      </c>
      <c r="F310" s="118">
        <f t="shared" ref="F310:F333" si="21">+E310/G310</f>
        <v>0.33451625994650253</v>
      </c>
      <c r="G310" s="119">
        <v>771251</v>
      </c>
    </row>
    <row r="311" spans="2:32">
      <c r="B311" s="121" t="s">
        <v>16</v>
      </c>
      <c r="C311" s="119">
        <v>52</v>
      </c>
      <c r="D311" s="119">
        <v>42246</v>
      </c>
      <c r="E311" s="123">
        <f t="shared" si="20"/>
        <v>42298</v>
      </c>
      <c r="F311" s="118">
        <f t="shared" si="21"/>
        <v>0.2155685571003384</v>
      </c>
      <c r="G311" s="119">
        <v>196216</v>
      </c>
    </row>
    <row r="312" spans="2:32">
      <c r="B312" s="121" t="s">
        <v>17</v>
      </c>
      <c r="C312" s="119">
        <v>216</v>
      </c>
      <c r="D312" s="119">
        <v>55704</v>
      </c>
      <c r="E312" s="123">
        <f t="shared" si="20"/>
        <v>55920</v>
      </c>
      <c r="F312" s="118">
        <f t="shared" si="21"/>
        <v>0.22741876448818577</v>
      </c>
      <c r="G312" s="119">
        <v>245890</v>
      </c>
    </row>
    <row r="313" spans="2:32">
      <c r="B313" s="121" t="s">
        <v>18</v>
      </c>
      <c r="C313" s="119">
        <v>72</v>
      </c>
      <c r="D313" s="119">
        <v>35154</v>
      </c>
      <c r="E313" s="123">
        <f t="shared" si="20"/>
        <v>35226</v>
      </c>
      <c r="F313" s="118">
        <f t="shared" si="21"/>
        <v>0.2007717166420637</v>
      </c>
      <c r="G313" s="119">
        <v>175453</v>
      </c>
    </row>
    <row r="314" spans="2:32">
      <c r="B314" s="121" t="s">
        <v>19</v>
      </c>
      <c r="C314" s="119">
        <v>200</v>
      </c>
      <c r="D314" s="119">
        <v>165216</v>
      </c>
      <c r="E314" s="123">
        <f t="shared" si="20"/>
        <v>165416</v>
      </c>
      <c r="F314" s="118">
        <f t="shared" si="21"/>
        <v>0.33900333642109404</v>
      </c>
      <c r="G314" s="119">
        <v>487948</v>
      </c>
    </row>
    <row r="315" spans="2:32">
      <c r="B315" s="121" t="s">
        <v>20</v>
      </c>
      <c r="C315" s="119">
        <v>132</v>
      </c>
      <c r="D315" s="119">
        <v>108693</v>
      </c>
      <c r="E315" s="123">
        <f t="shared" si="20"/>
        <v>108825</v>
      </c>
      <c r="F315" s="118">
        <f t="shared" si="21"/>
        <v>0.24762838789539193</v>
      </c>
      <c r="G315" s="119">
        <v>439469</v>
      </c>
    </row>
    <row r="316" spans="2:32">
      <c r="B316" s="121" t="s">
        <v>55</v>
      </c>
      <c r="C316" s="119">
        <v>443</v>
      </c>
      <c r="D316" s="119">
        <v>165871</v>
      </c>
      <c r="E316" s="123">
        <f t="shared" si="20"/>
        <v>166314</v>
      </c>
      <c r="F316" s="118">
        <f t="shared" si="21"/>
        <v>0.2573126015316779</v>
      </c>
      <c r="G316" s="119">
        <v>646350</v>
      </c>
    </row>
    <row r="317" spans="2:32">
      <c r="B317" s="121" t="s">
        <v>22</v>
      </c>
      <c r="C317" s="119">
        <v>232</v>
      </c>
      <c r="D317" s="119">
        <v>106061</v>
      </c>
      <c r="E317" s="123">
        <f t="shared" si="20"/>
        <v>106293</v>
      </c>
      <c r="F317" s="118">
        <f t="shared" si="21"/>
        <v>0.18524753872939356</v>
      </c>
      <c r="G317" s="119">
        <v>573789</v>
      </c>
    </row>
    <row r="318" spans="2:32">
      <c r="B318" s="121" t="s">
        <v>23</v>
      </c>
      <c r="C318" s="119">
        <v>152</v>
      </c>
      <c r="D318" s="119">
        <v>20111</v>
      </c>
      <c r="E318" s="123">
        <f t="shared" si="20"/>
        <v>20263</v>
      </c>
      <c r="F318" s="118">
        <f t="shared" si="21"/>
        <v>0.73782907912464046</v>
      </c>
      <c r="G318" s="119">
        <v>27463</v>
      </c>
    </row>
    <row r="319" spans="2:32">
      <c r="B319" s="121" t="s">
        <v>24</v>
      </c>
      <c r="C319" s="119">
        <v>4872</v>
      </c>
      <c r="D319" s="119">
        <v>1558278</v>
      </c>
      <c r="E319" s="123">
        <f t="shared" si="20"/>
        <v>1563150</v>
      </c>
      <c r="F319" s="118">
        <f t="shared" si="21"/>
        <v>0.39903037011301712</v>
      </c>
      <c r="G319" s="119">
        <v>3917371</v>
      </c>
    </row>
    <row r="320" spans="2:32">
      <c r="B320" s="121" t="s">
        <v>25</v>
      </c>
      <c r="C320" s="119">
        <v>312</v>
      </c>
      <c r="D320" s="119">
        <v>127291</v>
      </c>
      <c r="E320" s="123">
        <f t="shared" si="20"/>
        <v>127603</v>
      </c>
      <c r="F320" s="118">
        <f t="shared" si="21"/>
        <v>0.29827514066053767</v>
      </c>
      <c r="G320" s="119">
        <v>427803</v>
      </c>
    </row>
    <row r="321" spans="2:7">
      <c r="B321" s="121" t="s">
        <v>26</v>
      </c>
      <c r="C321" s="119">
        <v>1168</v>
      </c>
      <c r="D321" s="119">
        <v>135566</v>
      </c>
      <c r="E321" s="123">
        <f t="shared" si="20"/>
        <v>136734</v>
      </c>
      <c r="F321" s="118">
        <f t="shared" si="21"/>
        <v>0.28465197614264448</v>
      </c>
      <c r="G321" s="119">
        <v>480355</v>
      </c>
    </row>
    <row r="322" spans="2:7">
      <c r="B322" s="121" t="s">
        <v>27</v>
      </c>
      <c r="C322" s="119">
        <v>124</v>
      </c>
      <c r="D322" s="119">
        <v>96530</v>
      </c>
      <c r="E322" s="123">
        <f t="shared" si="20"/>
        <v>96654</v>
      </c>
      <c r="F322" s="118">
        <f t="shared" si="21"/>
        <v>0.11606242254820023</v>
      </c>
      <c r="G322" s="119">
        <v>832776</v>
      </c>
    </row>
    <row r="323" spans="2:7">
      <c r="B323" s="121" t="s">
        <v>28</v>
      </c>
      <c r="C323" s="119">
        <v>588</v>
      </c>
      <c r="D323" s="119">
        <v>230963</v>
      </c>
      <c r="E323" s="123">
        <f t="shared" si="20"/>
        <v>231551</v>
      </c>
      <c r="F323" s="118">
        <f t="shared" si="21"/>
        <v>0.15906691223295183</v>
      </c>
      <c r="G323" s="119">
        <v>1455683</v>
      </c>
    </row>
    <row r="324" spans="2:7">
      <c r="B324" s="121" t="s">
        <v>29</v>
      </c>
      <c r="C324" s="119">
        <v>8</v>
      </c>
      <c r="D324" s="119">
        <v>41701</v>
      </c>
      <c r="E324" s="123">
        <f t="shared" si="20"/>
        <v>41709</v>
      </c>
      <c r="F324" s="118">
        <f t="shared" si="21"/>
        <v>0.25580967451103054</v>
      </c>
      <c r="G324" s="119">
        <v>163047</v>
      </c>
    </row>
    <row r="325" spans="2:7">
      <c r="B325" s="121" t="s">
        <v>30</v>
      </c>
      <c r="C325" s="119">
        <v>24</v>
      </c>
      <c r="D325" s="119">
        <v>43429</v>
      </c>
      <c r="E325" s="123">
        <f t="shared" si="20"/>
        <v>43453</v>
      </c>
      <c r="F325" s="118">
        <f t="shared" si="21"/>
        <v>0.38517041173602801</v>
      </c>
      <c r="G325" s="119">
        <v>112815</v>
      </c>
    </row>
    <row r="326" spans="2:7">
      <c r="B326" s="124" t="s">
        <v>31</v>
      </c>
      <c r="C326" s="119">
        <v>12</v>
      </c>
      <c r="D326" s="119">
        <v>38087</v>
      </c>
      <c r="E326" s="123">
        <f t="shared" si="20"/>
        <v>38099</v>
      </c>
      <c r="F326" s="118">
        <f t="shared" si="21"/>
        <v>0.26442948362021101</v>
      </c>
      <c r="G326" s="119">
        <v>144080</v>
      </c>
    </row>
    <row r="327" spans="2:7">
      <c r="B327" s="121" t="s">
        <v>32</v>
      </c>
      <c r="C327" s="119">
        <v>32</v>
      </c>
      <c r="D327" s="119">
        <v>45566</v>
      </c>
      <c r="E327" s="123">
        <f t="shared" si="20"/>
        <v>45598</v>
      </c>
      <c r="F327" s="118">
        <f t="shared" si="21"/>
        <v>0.49365581153646282</v>
      </c>
      <c r="G327" s="119">
        <v>92368</v>
      </c>
    </row>
    <row r="328" spans="2:7">
      <c r="B328" s="121" t="s">
        <v>33</v>
      </c>
      <c r="C328" s="119">
        <v>24392</v>
      </c>
      <c r="D328" s="119">
        <v>2243255</v>
      </c>
      <c r="E328" s="123">
        <f>SUM(C328:D328)</f>
        <v>2267647</v>
      </c>
      <c r="F328" s="118">
        <f t="shared" si="21"/>
        <v>0.81179585525875364</v>
      </c>
      <c r="G328" s="119">
        <v>2793371</v>
      </c>
    </row>
    <row r="329" spans="2:7">
      <c r="B329" s="121" t="s">
        <v>34</v>
      </c>
      <c r="C329" s="119">
        <v>40</v>
      </c>
      <c r="D329" s="119">
        <v>59115</v>
      </c>
      <c r="E329" s="123">
        <f t="shared" ref="E329:E334" si="22">SUM(C329:D329)</f>
        <v>59155</v>
      </c>
      <c r="F329" s="118">
        <f t="shared" si="21"/>
        <v>0.17589478723435889</v>
      </c>
      <c r="G329" s="119">
        <v>336309</v>
      </c>
    </row>
    <row r="330" spans="2:7">
      <c r="B330" s="121" t="s">
        <v>35</v>
      </c>
      <c r="C330" s="119">
        <v>320</v>
      </c>
      <c r="D330" s="119">
        <v>118997</v>
      </c>
      <c r="E330" s="123">
        <f t="shared" si="22"/>
        <v>119317</v>
      </c>
      <c r="F330" s="118">
        <f t="shared" si="21"/>
        <v>0.30045880800572122</v>
      </c>
      <c r="G330" s="119">
        <v>397116</v>
      </c>
    </row>
    <row r="331" spans="2:7">
      <c r="B331" s="121" t="s">
        <v>36</v>
      </c>
      <c r="C331" s="119">
        <v>60</v>
      </c>
      <c r="D331" s="119">
        <v>40062</v>
      </c>
      <c r="E331" s="123">
        <f t="shared" si="22"/>
        <v>40122</v>
      </c>
      <c r="F331" s="118">
        <f t="shared" si="21"/>
        <v>0.20884692262846674</v>
      </c>
      <c r="G331" s="119">
        <v>192112</v>
      </c>
    </row>
    <row r="332" spans="2:7">
      <c r="B332" s="121" t="s">
        <v>37</v>
      </c>
      <c r="C332" s="119">
        <v>564</v>
      </c>
      <c r="D332" s="119">
        <v>214049</v>
      </c>
      <c r="E332" s="123">
        <f t="shared" si="22"/>
        <v>214613</v>
      </c>
      <c r="F332" s="118">
        <f t="shared" si="21"/>
        <v>0.39814223910833413</v>
      </c>
      <c r="G332" s="119">
        <v>539036</v>
      </c>
    </row>
    <row r="333" spans="2:7">
      <c r="B333" s="121" t="s">
        <v>38</v>
      </c>
      <c r="C333" s="119">
        <v>484</v>
      </c>
      <c r="D333" s="119">
        <v>24880</v>
      </c>
      <c r="E333" s="123">
        <f t="shared" si="22"/>
        <v>25364</v>
      </c>
      <c r="F333" s="118">
        <f t="shared" si="21"/>
        <v>0.25162948045119493</v>
      </c>
      <c r="G333" s="119">
        <v>100799</v>
      </c>
    </row>
    <row r="334" spans="2:7">
      <c r="B334" s="137" t="s">
        <v>39</v>
      </c>
      <c r="C334" s="138">
        <f>SUM(C310:C333)</f>
        <v>35779</v>
      </c>
      <c r="D334" s="138">
        <f>SUM(D310:D333)</f>
        <v>5973541</v>
      </c>
      <c r="E334" s="139">
        <f t="shared" si="22"/>
        <v>6009320</v>
      </c>
      <c r="F334" s="140">
        <f>+E334/G334</f>
        <v>0.38647953195312584</v>
      </c>
      <c r="G334" s="141">
        <f>SUM(G310:G333)</f>
        <v>15548870</v>
      </c>
    </row>
    <row r="335" spans="2:7" ht="15">
      <c r="B335" s="310" t="s">
        <v>104</v>
      </c>
      <c r="C335" s="311"/>
      <c r="D335" s="311"/>
      <c r="E335" s="311"/>
      <c r="F335" s="311"/>
      <c r="G335" s="311"/>
    </row>
    <row r="339" spans="2:7" ht="52.5" customHeight="1">
      <c r="B339" s="308" t="s">
        <v>161</v>
      </c>
      <c r="C339" s="309"/>
      <c r="D339" s="309"/>
      <c r="E339" s="309"/>
      <c r="F339" s="112"/>
      <c r="G339" s="113"/>
    </row>
    <row r="340" spans="2:7" ht="14.25">
      <c r="B340" s="306" t="s">
        <v>158</v>
      </c>
      <c r="C340" s="307"/>
      <c r="D340" s="114"/>
      <c r="E340" s="114"/>
      <c r="F340" s="114"/>
      <c r="G340" s="115"/>
    </row>
    <row r="341" spans="2:7" ht="14.25">
      <c r="B341" s="83"/>
      <c r="C341" s="87"/>
      <c r="D341" s="88"/>
      <c r="E341" s="88"/>
      <c r="F341" s="98"/>
      <c r="G341" s="99"/>
    </row>
    <row r="342" spans="2:7" ht="38.25">
      <c r="B342" s="135" t="s">
        <v>14</v>
      </c>
      <c r="C342" s="136" t="s">
        <v>59</v>
      </c>
      <c r="D342" s="136" t="s">
        <v>80</v>
      </c>
      <c r="E342" s="136" t="s">
        <v>39</v>
      </c>
      <c r="F342" s="136" t="s">
        <v>10</v>
      </c>
      <c r="G342" s="136" t="s">
        <v>162</v>
      </c>
    </row>
    <row r="343" spans="2:7">
      <c r="B343" s="121" t="s">
        <v>15</v>
      </c>
      <c r="C343" s="119">
        <v>1108</v>
      </c>
      <c r="D343" s="119">
        <v>266855</v>
      </c>
      <c r="E343" s="123">
        <f t="shared" ref="E343:E360" si="23">SUM(C343:D343)</f>
        <v>267963</v>
      </c>
      <c r="F343" s="118">
        <f t="shared" ref="F343:F366" si="24">+E343/G343</f>
        <v>0.34584483619791767</v>
      </c>
      <c r="G343" s="119">
        <v>774807</v>
      </c>
    </row>
    <row r="344" spans="2:7">
      <c r="B344" s="121" t="s">
        <v>16</v>
      </c>
      <c r="C344" s="119">
        <v>40</v>
      </c>
      <c r="D344" s="119">
        <v>46212</v>
      </c>
      <c r="E344" s="123">
        <f t="shared" si="23"/>
        <v>46252</v>
      </c>
      <c r="F344" s="118">
        <f t="shared" si="24"/>
        <v>0.23512307207417876</v>
      </c>
      <c r="G344" s="119">
        <v>196714</v>
      </c>
    </row>
    <row r="345" spans="2:7">
      <c r="B345" s="121" t="s">
        <v>17</v>
      </c>
      <c r="C345" s="119">
        <v>216</v>
      </c>
      <c r="D345" s="119">
        <v>62463</v>
      </c>
      <c r="E345" s="123">
        <f t="shared" si="23"/>
        <v>62679</v>
      </c>
      <c r="F345" s="118">
        <f t="shared" si="24"/>
        <v>0.2537344247164266</v>
      </c>
      <c r="G345" s="119">
        <v>247026</v>
      </c>
    </row>
    <row r="346" spans="2:7">
      <c r="B346" s="121" t="s">
        <v>18</v>
      </c>
      <c r="C346" s="119">
        <v>84</v>
      </c>
      <c r="D346" s="119">
        <v>39067</v>
      </c>
      <c r="E346" s="123">
        <f t="shared" si="23"/>
        <v>39151</v>
      </c>
      <c r="F346" s="118">
        <f t="shared" si="24"/>
        <v>0.22263101628605222</v>
      </c>
      <c r="G346" s="119">
        <v>175856</v>
      </c>
    </row>
    <row r="347" spans="2:7">
      <c r="B347" s="121" t="s">
        <v>19</v>
      </c>
      <c r="C347" s="119">
        <v>192</v>
      </c>
      <c r="D347" s="119">
        <v>180228</v>
      </c>
      <c r="E347" s="123">
        <f t="shared" si="23"/>
        <v>180420</v>
      </c>
      <c r="F347" s="118">
        <f t="shared" si="24"/>
        <v>0.36879339843055331</v>
      </c>
      <c r="G347" s="119">
        <v>489217</v>
      </c>
    </row>
    <row r="348" spans="2:7">
      <c r="B348" s="121" t="s">
        <v>20</v>
      </c>
      <c r="C348" s="119">
        <v>132</v>
      </c>
      <c r="D348" s="119">
        <v>126162</v>
      </c>
      <c r="E348" s="123">
        <f t="shared" si="23"/>
        <v>126294</v>
      </c>
      <c r="F348" s="118">
        <f t="shared" si="24"/>
        <v>0.28630823917735176</v>
      </c>
      <c r="G348" s="119">
        <v>441112</v>
      </c>
    </row>
    <row r="349" spans="2:7">
      <c r="B349" s="121" t="s">
        <v>55</v>
      </c>
      <c r="C349" s="119">
        <v>439</v>
      </c>
      <c r="D349" s="119">
        <v>186341</v>
      </c>
      <c r="E349" s="123">
        <f t="shared" si="23"/>
        <v>186780</v>
      </c>
      <c r="F349" s="118">
        <f t="shared" si="24"/>
        <v>0.2879297055649761</v>
      </c>
      <c r="G349" s="119">
        <v>648700</v>
      </c>
    </row>
    <row r="350" spans="2:7">
      <c r="B350" s="121" t="s">
        <v>22</v>
      </c>
      <c r="C350" s="119">
        <v>212</v>
      </c>
      <c r="D350" s="119">
        <v>108044</v>
      </c>
      <c r="E350" s="123">
        <f t="shared" si="23"/>
        <v>108256</v>
      </c>
      <c r="F350" s="118">
        <f t="shared" si="24"/>
        <v>0.18788051288103352</v>
      </c>
      <c r="G350" s="119">
        <v>576196</v>
      </c>
    </row>
    <row r="351" spans="2:7">
      <c r="B351" s="121" t="s">
        <v>23</v>
      </c>
      <c r="C351" s="119">
        <v>152</v>
      </c>
      <c r="D351" s="119">
        <v>21125</v>
      </c>
      <c r="E351" s="123">
        <f t="shared" si="23"/>
        <v>21277</v>
      </c>
      <c r="F351" s="118">
        <f t="shared" si="24"/>
        <v>0.76973446205050289</v>
      </c>
      <c r="G351" s="119">
        <v>27642</v>
      </c>
    </row>
    <row r="352" spans="2:7">
      <c r="B352" s="121" t="s">
        <v>24</v>
      </c>
      <c r="C352" s="119">
        <v>4836</v>
      </c>
      <c r="D352" s="119">
        <v>1639568</v>
      </c>
      <c r="E352" s="123">
        <f t="shared" si="23"/>
        <v>1644404</v>
      </c>
      <c r="F352" s="118">
        <f t="shared" si="24"/>
        <v>0.41812965496759147</v>
      </c>
      <c r="G352" s="119">
        <v>3932761</v>
      </c>
    </row>
    <row r="353" spans="2:7">
      <c r="B353" s="121" t="s">
        <v>25</v>
      </c>
      <c r="C353" s="119">
        <v>312</v>
      </c>
      <c r="D353" s="119">
        <v>132275</v>
      </c>
      <c r="E353" s="123">
        <f t="shared" si="23"/>
        <v>132587</v>
      </c>
      <c r="F353" s="118">
        <f t="shared" si="24"/>
        <v>0.30878493093578463</v>
      </c>
      <c r="G353" s="119">
        <v>429383</v>
      </c>
    </row>
    <row r="354" spans="2:7">
      <c r="B354" s="121" t="s">
        <v>26</v>
      </c>
      <c r="C354" s="119">
        <v>1172</v>
      </c>
      <c r="D354" s="119">
        <v>151315</v>
      </c>
      <c r="E354" s="123">
        <f t="shared" si="23"/>
        <v>152487</v>
      </c>
      <c r="F354" s="118">
        <f t="shared" si="24"/>
        <v>0.31652921554259811</v>
      </c>
      <c r="G354" s="119">
        <v>481747</v>
      </c>
    </row>
    <row r="355" spans="2:7">
      <c r="B355" s="121" t="s">
        <v>27</v>
      </c>
      <c r="C355" s="119">
        <v>120</v>
      </c>
      <c r="D355" s="119">
        <v>110647</v>
      </c>
      <c r="E355" s="123">
        <f t="shared" si="23"/>
        <v>110767</v>
      </c>
      <c r="F355" s="118">
        <f t="shared" si="24"/>
        <v>0.13253239815117263</v>
      </c>
      <c r="G355" s="119">
        <v>835773</v>
      </c>
    </row>
    <row r="356" spans="2:7">
      <c r="B356" s="121" t="s">
        <v>28</v>
      </c>
      <c r="C356" s="119">
        <v>588</v>
      </c>
      <c r="D356" s="119">
        <v>249246</v>
      </c>
      <c r="E356" s="123">
        <f t="shared" si="23"/>
        <v>249834</v>
      </c>
      <c r="F356" s="118">
        <f t="shared" si="24"/>
        <v>0.17117873890367333</v>
      </c>
      <c r="G356" s="119">
        <v>1459492</v>
      </c>
    </row>
    <row r="357" spans="2:7">
      <c r="B357" s="121" t="s">
        <v>29</v>
      </c>
      <c r="C357" s="119">
        <v>12</v>
      </c>
      <c r="D357" s="119">
        <v>48281</v>
      </c>
      <c r="E357" s="123">
        <f t="shared" si="23"/>
        <v>48293</v>
      </c>
      <c r="F357" s="118">
        <f t="shared" si="24"/>
        <v>0.29420580333481572</v>
      </c>
      <c r="G357" s="119">
        <v>164147</v>
      </c>
    </row>
    <row r="358" spans="2:7">
      <c r="B358" s="121" t="s">
        <v>30</v>
      </c>
      <c r="C358" s="119">
        <v>20</v>
      </c>
      <c r="D358" s="119">
        <v>48320</v>
      </c>
      <c r="E358" s="123">
        <f t="shared" si="23"/>
        <v>48340</v>
      </c>
      <c r="F358" s="118">
        <f t="shared" si="24"/>
        <v>0.42598565360686652</v>
      </c>
      <c r="G358" s="119">
        <v>113478</v>
      </c>
    </row>
    <row r="359" spans="2:7">
      <c r="B359" s="124" t="s">
        <v>31</v>
      </c>
      <c r="C359" s="119">
        <v>12</v>
      </c>
      <c r="D359" s="119">
        <v>44577</v>
      </c>
      <c r="E359" s="123">
        <f t="shared" si="23"/>
        <v>44589</v>
      </c>
      <c r="F359" s="118">
        <f t="shared" si="24"/>
        <v>0.30806273317673066</v>
      </c>
      <c r="G359" s="119">
        <v>144740</v>
      </c>
    </row>
    <row r="360" spans="2:7">
      <c r="B360" s="121" t="s">
        <v>32</v>
      </c>
      <c r="C360" s="119">
        <v>32</v>
      </c>
      <c r="D360" s="119">
        <v>47677</v>
      </c>
      <c r="E360" s="123">
        <f t="shared" si="23"/>
        <v>47709</v>
      </c>
      <c r="F360" s="118">
        <f t="shared" si="24"/>
        <v>0.51280149619502124</v>
      </c>
      <c r="G360" s="119">
        <v>93036</v>
      </c>
    </row>
    <row r="361" spans="2:7">
      <c r="B361" s="121" t="s">
        <v>33</v>
      </c>
      <c r="C361" s="119">
        <v>21444</v>
      </c>
      <c r="D361" s="119">
        <v>2283855</v>
      </c>
      <c r="E361" s="123">
        <f>SUM(C361:D361)</f>
        <v>2305299</v>
      </c>
      <c r="F361" s="118">
        <f t="shared" si="24"/>
        <v>0.82115907688756606</v>
      </c>
      <c r="G361" s="119">
        <v>2807372</v>
      </c>
    </row>
    <row r="362" spans="2:7">
      <c r="B362" s="121" t="s">
        <v>34</v>
      </c>
      <c r="C362" s="119">
        <v>40</v>
      </c>
      <c r="D362" s="119">
        <v>63085</v>
      </c>
      <c r="E362" s="123">
        <f t="shared" ref="E362:E367" si="25">SUM(C362:D362)</f>
        <v>63125</v>
      </c>
      <c r="F362" s="118">
        <f t="shared" si="24"/>
        <v>0.18657157550644024</v>
      </c>
      <c r="G362" s="119">
        <v>338342</v>
      </c>
    </row>
    <row r="363" spans="2:7">
      <c r="B363" s="121" t="s">
        <v>35</v>
      </c>
      <c r="C363" s="119">
        <v>316</v>
      </c>
      <c r="D363" s="119">
        <v>121869</v>
      </c>
      <c r="E363" s="123">
        <f t="shared" si="25"/>
        <v>122185</v>
      </c>
      <c r="F363" s="118">
        <f t="shared" si="24"/>
        <v>0.30615287473252184</v>
      </c>
      <c r="G363" s="119">
        <v>399098</v>
      </c>
    </row>
    <row r="364" spans="2:7">
      <c r="B364" s="121" t="s">
        <v>36</v>
      </c>
      <c r="C364" s="119">
        <v>64</v>
      </c>
      <c r="D364" s="119">
        <v>44292</v>
      </c>
      <c r="E364" s="123">
        <f t="shared" si="25"/>
        <v>44356</v>
      </c>
      <c r="F364" s="118">
        <f t="shared" si="24"/>
        <v>0.22943391541835637</v>
      </c>
      <c r="G364" s="119">
        <v>193328</v>
      </c>
    </row>
    <row r="365" spans="2:7">
      <c r="B365" s="121" t="s">
        <v>37</v>
      </c>
      <c r="C365" s="119">
        <v>540</v>
      </c>
      <c r="D365" s="119">
        <v>222317</v>
      </c>
      <c r="E365" s="123">
        <f t="shared" si="25"/>
        <v>222857</v>
      </c>
      <c r="F365" s="118">
        <f t="shared" si="24"/>
        <v>0.41214785443879559</v>
      </c>
      <c r="G365" s="119">
        <v>540721</v>
      </c>
    </row>
    <row r="366" spans="2:7">
      <c r="B366" s="121" t="s">
        <v>38</v>
      </c>
      <c r="C366" s="119">
        <v>484</v>
      </c>
      <c r="D366" s="119">
        <v>30787</v>
      </c>
      <c r="E366" s="123">
        <f t="shared" si="25"/>
        <v>31271</v>
      </c>
      <c r="F366" s="118">
        <f t="shared" si="24"/>
        <v>0.30831041044297869</v>
      </c>
      <c r="G366" s="119">
        <v>101427</v>
      </c>
    </row>
    <row r="367" spans="2:7">
      <c r="B367" s="137" t="s">
        <v>39</v>
      </c>
      <c r="C367" s="138">
        <f>SUM(C343:C366)</f>
        <v>32567</v>
      </c>
      <c r="D367" s="138">
        <f>SUM(D343:D366)</f>
        <v>6274608</v>
      </c>
      <c r="E367" s="139">
        <f t="shared" si="25"/>
        <v>6307175</v>
      </c>
      <c r="F367" s="140">
        <f>+E367/G367</f>
        <v>0.40399234825006092</v>
      </c>
      <c r="G367" s="141">
        <f>SUM(G343:G366)</f>
        <v>15612115</v>
      </c>
    </row>
    <row r="368" spans="2:7" ht="15">
      <c r="B368" s="310" t="s">
        <v>104</v>
      </c>
      <c r="C368" s="311"/>
      <c r="D368" s="311"/>
      <c r="E368" s="311"/>
      <c r="F368" s="311"/>
      <c r="G368" s="311"/>
    </row>
    <row r="373" spans="2:7" ht="69.75" customHeight="1">
      <c r="B373" s="308" t="s">
        <v>169</v>
      </c>
      <c r="C373" s="309"/>
      <c r="D373" s="309"/>
      <c r="E373" s="309"/>
      <c r="F373" s="112"/>
      <c r="G373" s="113"/>
    </row>
    <row r="374" spans="2:7" ht="14.25">
      <c r="B374" s="306" t="s">
        <v>166</v>
      </c>
      <c r="C374" s="307"/>
      <c r="D374" s="114"/>
      <c r="E374" s="114"/>
      <c r="F374" s="114"/>
      <c r="G374" s="115"/>
    </row>
    <row r="375" spans="2:7" ht="14.25">
      <c r="B375" s="83"/>
      <c r="C375" s="87"/>
      <c r="D375" s="88"/>
      <c r="E375" s="88"/>
      <c r="F375" s="98"/>
      <c r="G375" s="99"/>
    </row>
    <row r="376" spans="2:7" ht="38.25">
      <c r="B376" s="135" t="s">
        <v>14</v>
      </c>
      <c r="C376" s="136" t="s">
        <v>59</v>
      </c>
      <c r="D376" s="136" t="s">
        <v>80</v>
      </c>
      <c r="E376" s="136" t="s">
        <v>39</v>
      </c>
      <c r="F376" s="136" t="s">
        <v>10</v>
      </c>
      <c r="G376" s="136" t="s">
        <v>170</v>
      </c>
    </row>
    <row r="377" spans="2:7">
      <c r="B377" s="121" t="s">
        <v>15</v>
      </c>
      <c r="C377" s="119">
        <v>972</v>
      </c>
      <c r="D377" s="119">
        <v>274308</v>
      </c>
      <c r="E377" s="123">
        <f t="shared" ref="E377:E394" si="26">SUM(C377:D377)</f>
        <v>275280</v>
      </c>
      <c r="F377" s="118">
        <f t="shared" ref="F377:F400" si="27">+E377/G377</f>
        <v>0.35366532067942591</v>
      </c>
      <c r="G377" s="119">
        <v>778363</v>
      </c>
    </row>
    <row r="378" spans="2:7">
      <c r="B378" s="121" t="s">
        <v>16</v>
      </c>
      <c r="C378" s="119">
        <v>48</v>
      </c>
      <c r="D378" s="119">
        <v>49835</v>
      </c>
      <c r="E378" s="123">
        <f t="shared" si="26"/>
        <v>49883</v>
      </c>
      <c r="F378" s="118">
        <f t="shared" si="27"/>
        <v>0.252942600745649</v>
      </c>
      <c r="G378" s="119">
        <v>197210.75</v>
      </c>
    </row>
    <row r="379" spans="2:7">
      <c r="B379" s="121" t="s">
        <v>17</v>
      </c>
      <c r="C379" s="260">
        <v>0</v>
      </c>
      <c r="D379" s="119">
        <v>69193</v>
      </c>
      <c r="E379" s="123">
        <f t="shared" si="26"/>
        <v>69193</v>
      </c>
      <c r="F379" s="118">
        <f t="shared" si="27"/>
        <v>0.27882274126198187</v>
      </c>
      <c r="G379" s="119">
        <v>248161.25</v>
      </c>
    </row>
    <row r="380" spans="2:7">
      <c r="B380" s="121" t="s">
        <v>18</v>
      </c>
      <c r="C380" s="119">
        <v>68</v>
      </c>
      <c r="D380" s="119">
        <v>44169</v>
      </c>
      <c r="E380" s="123">
        <f t="shared" si="26"/>
        <v>44237</v>
      </c>
      <c r="F380" s="118">
        <f t="shared" si="27"/>
        <v>0.25097725506215285</v>
      </c>
      <c r="G380" s="119">
        <v>176259</v>
      </c>
    </row>
    <row r="381" spans="2:7">
      <c r="B381" s="121" t="s">
        <v>19</v>
      </c>
      <c r="C381" s="119">
        <v>192</v>
      </c>
      <c r="D381" s="119">
        <v>189918</v>
      </c>
      <c r="E381" s="123">
        <f t="shared" si="26"/>
        <v>190110</v>
      </c>
      <c r="F381" s="118">
        <f t="shared" si="27"/>
        <v>0.3875961485041074</v>
      </c>
      <c r="G381" s="119">
        <v>490484.75</v>
      </c>
    </row>
    <row r="382" spans="2:7">
      <c r="B382" s="121" t="s">
        <v>20</v>
      </c>
      <c r="C382" s="119">
        <v>132</v>
      </c>
      <c r="D382" s="119">
        <v>131087</v>
      </c>
      <c r="E382" s="123">
        <f t="shared" si="26"/>
        <v>131219</v>
      </c>
      <c r="F382" s="118">
        <f t="shared" si="27"/>
        <v>0.29636932389244613</v>
      </c>
      <c r="G382" s="119">
        <v>442755</v>
      </c>
    </row>
    <row r="383" spans="2:7">
      <c r="B383" s="121" t="s">
        <v>55</v>
      </c>
      <c r="C383" s="119">
        <v>27</v>
      </c>
      <c r="D383" s="119">
        <v>202271</v>
      </c>
      <c r="E383" s="123">
        <f t="shared" si="26"/>
        <v>202298</v>
      </c>
      <c r="F383" s="118">
        <f t="shared" si="27"/>
        <v>0.31072575071039088</v>
      </c>
      <c r="G383" s="119">
        <v>651050</v>
      </c>
    </row>
    <row r="384" spans="2:7">
      <c r="B384" s="121" t="s">
        <v>22</v>
      </c>
      <c r="C384" s="119">
        <v>188</v>
      </c>
      <c r="D384" s="119">
        <v>112134</v>
      </c>
      <c r="E384" s="123">
        <f t="shared" si="26"/>
        <v>112322</v>
      </c>
      <c r="F384" s="118">
        <f t="shared" si="27"/>
        <v>0.19412619706430834</v>
      </c>
      <c r="G384" s="119">
        <v>578603</v>
      </c>
    </row>
    <row r="385" spans="2:7">
      <c r="B385" s="121" t="s">
        <v>23</v>
      </c>
      <c r="C385" s="119">
        <v>52</v>
      </c>
      <c r="D385" s="119">
        <v>20871</v>
      </c>
      <c r="E385" s="123">
        <f t="shared" si="26"/>
        <v>20923</v>
      </c>
      <c r="F385" s="118">
        <f t="shared" si="27"/>
        <v>0.75205779806620898</v>
      </c>
      <c r="G385" s="119">
        <v>27821</v>
      </c>
    </row>
    <row r="386" spans="2:7">
      <c r="B386" s="121" t="s">
        <v>24</v>
      </c>
      <c r="C386" s="119">
        <v>1892</v>
      </c>
      <c r="D386" s="119">
        <v>1715595</v>
      </c>
      <c r="E386" s="123">
        <f t="shared" si="26"/>
        <v>1717487</v>
      </c>
      <c r="F386" s="118">
        <f t="shared" si="27"/>
        <v>0.43501046439206603</v>
      </c>
      <c r="G386" s="119">
        <v>3948151</v>
      </c>
    </row>
    <row r="387" spans="2:7">
      <c r="B387" s="121" t="s">
        <v>25</v>
      </c>
      <c r="C387" s="119">
        <v>284</v>
      </c>
      <c r="D387" s="119">
        <v>145031</v>
      </c>
      <c r="E387" s="123">
        <f t="shared" si="26"/>
        <v>145315</v>
      </c>
      <c r="F387" s="118">
        <f t="shared" si="27"/>
        <v>0.33718671904548653</v>
      </c>
      <c r="G387" s="119">
        <v>430963</v>
      </c>
    </row>
    <row r="388" spans="2:7">
      <c r="B388" s="121" t="s">
        <v>26</v>
      </c>
      <c r="C388" s="119">
        <v>824</v>
      </c>
      <c r="D388" s="119">
        <v>156770</v>
      </c>
      <c r="E388" s="123">
        <f t="shared" si="26"/>
        <v>157594</v>
      </c>
      <c r="F388" s="118">
        <f t="shared" si="27"/>
        <v>0.32618854560629967</v>
      </c>
      <c r="G388" s="119">
        <v>483137.75</v>
      </c>
    </row>
    <row r="389" spans="2:7">
      <c r="B389" s="121" t="s">
        <v>27</v>
      </c>
      <c r="C389" s="119">
        <v>4</v>
      </c>
      <c r="D389" s="119">
        <v>120374</v>
      </c>
      <c r="E389" s="123">
        <f t="shared" si="26"/>
        <v>120378</v>
      </c>
      <c r="F389" s="118">
        <f t="shared" si="27"/>
        <v>0.14351729317929826</v>
      </c>
      <c r="G389" s="119">
        <v>838770</v>
      </c>
    </row>
    <row r="390" spans="2:7">
      <c r="B390" s="121" t="s">
        <v>28</v>
      </c>
      <c r="C390" s="119">
        <v>244</v>
      </c>
      <c r="D390" s="119">
        <v>270032</v>
      </c>
      <c r="E390" s="123">
        <f t="shared" si="26"/>
        <v>270276</v>
      </c>
      <c r="F390" s="118">
        <f t="shared" si="27"/>
        <v>0.1847028790717429</v>
      </c>
      <c r="G390" s="119">
        <v>1463301.5</v>
      </c>
    </row>
    <row r="391" spans="2:7">
      <c r="B391" s="121" t="s">
        <v>29</v>
      </c>
      <c r="C391" s="260">
        <v>0</v>
      </c>
      <c r="D391" s="119">
        <v>53253</v>
      </c>
      <c r="E391" s="123">
        <f t="shared" si="26"/>
        <v>53253</v>
      </c>
      <c r="F391" s="118">
        <f t="shared" si="27"/>
        <v>0.32226547430115449</v>
      </c>
      <c r="G391" s="119">
        <v>165245.75</v>
      </c>
    </row>
    <row r="392" spans="2:7">
      <c r="B392" s="121" t="s">
        <v>30</v>
      </c>
      <c r="C392" s="119">
        <v>24</v>
      </c>
      <c r="D392" s="119">
        <v>51374</v>
      </c>
      <c r="E392" s="123">
        <f t="shared" si="26"/>
        <v>51398</v>
      </c>
      <c r="F392" s="118">
        <f t="shared" si="27"/>
        <v>0.45030072322511983</v>
      </c>
      <c r="G392" s="119">
        <v>114141.49999999997</v>
      </c>
    </row>
    <row r="393" spans="2:7">
      <c r="B393" s="124" t="s">
        <v>31</v>
      </c>
      <c r="C393" s="119">
        <v>12</v>
      </c>
      <c r="D393" s="119">
        <v>48045</v>
      </c>
      <c r="E393" s="123">
        <f t="shared" si="26"/>
        <v>48057</v>
      </c>
      <c r="F393" s="118">
        <f t="shared" si="27"/>
        <v>0.33051865989219303</v>
      </c>
      <c r="G393" s="119">
        <v>145398.75</v>
      </c>
    </row>
    <row r="394" spans="2:7">
      <c r="B394" s="121" t="s">
        <v>32</v>
      </c>
      <c r="C394" s="119">
        <v>32</v>
      </c>
      <c r="D394" s="119">
        <v>49931</v>
      </c>
      <c r="E394" s="123">
        <f t="shared" si="26"/>
        <v>49963</v>
      </c>
      <c r="F394" s="118">
        <f t="shared" si="27"/>
        <v>0.53319744516005096</v>
      </c>
      <c r="G394" s="119">
        <v>93704.5</v>
      </c>
    </row>
    <row r="395" spans="2:7">
      <c r="B395" s="121" t="s">
        <v>33</v>
      </c>
      <c r="C395" s="119">
        <v>25540</v>
      </c>
      <c r="D395" s="119">
        <v>2358256</v>
      </c>
      <c r="E395" s="123">
        <f>SUM(C395:D395)</f>
        <v>2383796</v>
      </c>
      <c r="F395" s="118">
        <f t="shared" si="27"/>
        <v>0.84490658756567838</v>
      </c>
      <c r="G395" s="119">
        <v>2821372.25</v>
      </c>
    </row>
    <row r="396" spans="2:7">
      <c r="B396" s="121" t="s">
        <v>34</v>
      </c>
      <c r="C396" s="260">
        <v>0</v>
      </c>
      <c r="D396" s="119">
        <v>70900</v>
      </c>
      <c r="E396" s="123">
        <f t="shared" ref="E396:E401" si="28">SUM(C396:D396)</f>
        <v>70900</v>
      </c>
      <c r="F396" s="118">
        <f t="shared" si="27"/>
        <v>0.20829966948218875</v>
      </c>
      <c r="G396" s="119">
        <v>340375</v>
      </c>
    </row>
    <row r="397" spans="2:7">
      <c r="B397" s="121" t="s">
        <v>35</v>
      </c>
      <c r="C397" s="119">
        <v>344</v>
      </c>
      <c r="D397" s="119">
        <v>134700</v>
      </c>
      <c r="E397" s="123">
        <f t="shared" si="28"/>
        <v>135044</v>
      </c>
      <c r="F397" s="118">
        <f t="shared" si="27"/>
        <v>0.33670048780731049</v>
      </c>
      <c r="G397" s="119">
        <v>401080.5</v>
      </c>
    </row>
    <row r="398" spans="2:7">
      <c r="B398" s="121" t="s">
        <v>36</v>
      </c>
      <c r="C398" s="119">
        <v>52</v>
      </c>
      <c r="D398" s="119">
        <v>49813</v>
      </c>
      <c r="E398" s="123">
        <f t="shared" si="28"/>
        <v>49865</v>
      </c>
      <c r="F398" s="118">
        <f t="shared" si="27"/>
        <v>0.25631832510251579</v>
      </c>
      <c r="G398" s="119">
        <v>194543.25</v>
      </c>
    </row>
    <row r="399" spans="2:7">
      <c r="B399" s="121" t="s">
        <v>37</v>
      </c>
      <c r="C399" s="119">
        <v>512</v>
      </c>
      <c r="D399" s="119">
        <v>231885</v>
      </c>
      <c r="E399" s="123">
        <f t="shared" si="28"/>
        <v>232397</v>
      </c>
      <c r="F399" s="118">
        <f t="shared" si="27"/>
        <v>0.4284563986060238</v>
      </c>
      <c r="G399" s="119">
        <v>542405.25</v>
      </c>
    </row>
    <row r="400" spans="2:7">
      <c r="B400" s="121" t="s">
        <v>38</v>
      </c>
      <c r="C400" s="119">
        <v>456</v>
      </c>
      <c r="D400" s="119">
        <v>32796</v>
      </c>
      <c r="E400" s="123">
        <f t="shared" si="28"/>
        <v>33252</v>
      </c>
      <c r="F400" s="118">
        <f t="shared" si="27"/>
        <v>0.32582271411143937</v>
      </c>
      <c r="G400" s="119">
        <v>102055.5</v>
      </c>
    </row>
    <row r="401" spans="2:7">
      <c r="B401" s="137" t="s">
        <v>39</v>
      </c>
      <c r="C401" s="138">
        <f>SUM(C377:C400)</f>
        <v>31899</v>
      </c>
      <c r="D401" s="138">
        <f>SUM(D377:D400)</f>
        <v>6582541</v>
      </c>
      <c r="E401" s="139">
        <f t="shared" si="28"/>
        <v>6614440</v>
      </c>
      <c r="F401" s="140">
        <f>+E401/G401</f>
        <v>0.42196433436037556</v>
      </c>
      <c r="G401" s="141">
        <f>SUM(G377:G400)</f>
        <v>15675353.25</v>
      </c>
    </row>
    <row r="402" spans="2:7" ht="15">
      <c r="B402" s="310" t="s">
        <v>104</v>
      </c>
      <c r="C402" s="311"/>
      <c r="D402" s="311"/>
      <c r="E402" s="311"/>
      <c r="F402" s="311"/>
      <c r="G402" s="311"/>
    </row>
    <row r="405" spans="2:7">
      <c r="B405" s="296"/>
      <c r="C405" s="297"/>
      <c r="D405" s="297"/>
      <c r="E405" s="297"/>
    </row>
    <row r="406" spans="2:7">
      <c r="B406" s="91"/>
      <c r="C406" s="25"/>
      <c r="D406" s="25"/>
      <c r="E406" s="25"/>
    </row>
    <row r="407" spans="2:7" ht="51" customHeight="1">
      <c r="B407" s="308" t="s">
        <v>179</v>
      </c>
      <c r="C407" s="309"/>
      <c r="D407" s="309"/>
      <c r="E407" s="309"/>
      <c r="F407" s="112"/>
      <c r="G407" s="113"/>
    </row>
    <row r="408" spans="2:7" ht="27" customHeight="1">
      <c r="B408" s="306" t="s">
        <v>171</v>
      </c>
      <c r="C408" s="307"/>
      <c r="D408" s="114"/>
      <c r="E408" s="114"/>
      <c r="F408" s="114"/>
      <c r="G408" s="115"/>
    </row>
    <row r="409" spans="2:7" ht="14.25">
      <c r="B409" s="83"/>
      <c r="C409" s="87"/>
      <c r="D409" s="88"/>
      <c r="E409" s="88"/>
      <c r="F409" s="98"/>
      <c r="G409" s="99"/>
    </row>
    <row r="410" spans="2:7" ht="38.25">
      <c r="B410" s="135" t="s">
        <v>14</v>
      </c>
      <c r="C410" s="136" t="s">
        <v>59</v>
      </c>
      <c r="D410" s="136" t="s">
        <v>80</v>
      </c>
      <c r="E410" s="136" t="s">
        <v>39</v>
      </c>
      <c r="F410" s="136" t="s">
        <v>10</v>
      </c>
      <c r="G410" s="136" t="s">
        <v>174</v>
      </c>
    </row>
    <row r="411" spans="2:7">
      <c r="B411" s="121" t="s">
        <v>15</v>
      </c>
      <c r="C411" s="119">
        <v>812</v>
      </c>
      <c r="D411" s="119">
        <v>277894</v>
      </c>
      <c r="E411" s="123">
        <f t="shared" ref="E411:E428" si="29">SUM(C411:D411)</f>
        <v>278706</v>
      </c>
      <c r="F411" s="118">
        <f t="shared" ref="F411:F434" si="30">+E411/G411</f>
        <v>0.35643845462253765</v>
      </c>
      <c r="G411" s="119">
        <v>781919</v>
      </c>
    </row>
    <row r="412" spans="2:7">
      <c r="B412" s="121" t="s">
        <v>16</v>
      </c>
      <c r="C412" s="119">
        <v>40</v>
      </c>
      <c r="D412" s="119">
        <v>51605</v>
      </c>
      <c r="E412" s="123">
        <f t="shared" si="29"/>
        <v>51645</v>
      </c>
      <c r="F412" s="118">
        <f t="shared" si="30"/>
        <v>0.26121856475205857</v>
      </c>
      <c r="G412" s="119">
        <v>197708</v>
      </c>
    </row>
    <row r="413" spans="2:7">
      <c r="B413" s="121" t="s">
        <v>17</v>
      </c>
      <c r="C413" s="260">
        <v>0</v>
      </c>
      <c r="D413" s="119">
        <v>68451</v>
      </c>
      <c r="E413" s="123">
        <f t="shared" si="29"/>
        <v>68451</v>
      </c>
      <c r="F413" s="118">
        <f t="shared" si="30"/>
        <v>0.27457610801574028</v>
      </c>
      <c r="G413" s="119">
        <v>249297</v>
      </c>
    </row>
    <row r="414" spans="2:7">
      <c r="B414" s="121" t="s">
        <v>18</v>
      </c>
      <c r="C414" s="119">
        <v>60</v>
      </c>
      <c r="D414" s="119">
        <v>44949</v>
      </c>
      <c r="E414" s="123">
        <f t="shared" si="29"/>
        <v>45009</v>
      </c>
      <c r="F414" s="118">
        <f t="shared" si="30"/>
        <v>0.25477465442483388</v>
      </c>
      <c r="G414" s="119">
        <v>176662</v>
      </c>
    </row>
    <row r="415" spans="2:7">
      <c r="B415" s="121" t="s">
        <v>19</v>
      </c>
      <c r="C415" s="119">
        <v>180</v>
      </c>
      <c r="D415" s="119">
        <v>191008</v>
      </c>
      <c r="E415" s="123">
        <f t="shared" si="29"/>
        <v>191188</v>
      </c>
      <c r="F415" s="118">
        <f t="shared" si="30"/>
        <v>0.38878868049610271</v>
      </c>
      <c r="G415" s="119">
        <v>491753</v>
      </c>
    </row>
    <row r="416" spans="2:7">
      <c r="B416" s="121" t="s">
        <v>20</v>
      </c>
      <c r="C416" s="119">
        <v>116</v>
      </c>
      <c r="D416" s="119">
        <v>130867</v>
      </c>
      <c r="E416" s="123">
        <f t="shared" si="29"/>
        <v>130983</v>
      </c>
      <c r="F416" s="118">
        <f t="shared" si="30"/>
        <v>0.29474255059653731</v>
      </c>
      <c r="G416" s="119">
        <v>444398</v>
      </c>
    </row>
    <row r="417" spans="2:7">
      <c r="B417" s="121" t="s">
        <v>55</v>
      </c>
      <c r="C417" s="119">
        <v>27</v>
      </c>
      <c r="D417" s="119">
        <v>205927</v>
      </c>
      <c r="E417" s="123">
        <f t="shared" si="29"/>
        <v>205954</v>
      </c>
      <c r="F417" s="118">
        <f t="shared" si="30"/>
        <v>0.31520355065809613</v>
      </c>
      <c r="G417" s="119">
        <v>653400</v>
      </c>
    </row>
    <row r="418" spans="2:7">
      <c r="B418" s="121" t="s">
        <v>22</v>
      </c>
      <c r="C418" s="119">
        <v>172</v>
      </c>
      <c r="D418" s="119">
        <v>115394</v>
      </c>
      <c r="E418" s="123">
        <f t="shared" si="29"/>
        <v>115566</v>
      </c>
      <c r="F418" s="118">
        <f t="shared" si="30"/>
        <v>0.198905354468942</v>
      </c>
      <c r="G418" s="119">
        <v>581010</v>
      </c>
    </row>
    <row r="419" spans="2:7">
      <c r="B419" s="121" t="s">
        <v>23</v>
      </c>
      <c r="C419" s="119">
        <v>44</v>
      </c>
      <c r="D419" s="119">
        <v>20866</v>
      </c>
      <c r="E419" s="123">
        <f t="shared" si="29"/>
        <v>20910</v>
      </c>
      <c r="F419" s="118">
        <f t="shared" si="30"/>
        <v>0.74678571428571427</v>
      </c>
      <c r="G419" s="119">
        <v>28000</v>
      </c>
    </row>
    <row r="420" spans="2:7">
      <c r="B420" s="121" t="s">
        <v>24</v>
      </c>
      <c r="C420" s="119">
        <v>1716</v>
      </c>
      <c r="D420" s="119">
        <v>1740773</v>
      </c>
      <c r="E420" s="123">
        <f t="shared" si="29"/>
        <v>1742489</v>
      </c>
      <c r="F420" s="118">
        <f t="shared" si="30"/>
        <v>0.43962936172478095</v>
      </c>
      <c r="G420" s="119">
        <v>3963541</v>
      </c>
    </row>
    <row r="421" spans="2:7">
      <c r="B421" s="121" t="s">
        <v>25</v>
      </c>
      <c r="C421" s="119">
        <v>288</v>
      </c>
      <c r="D421" s="119">
        <v>149552</v>
      </c>
      <c r="E421" s="123">
        <f t="shared" si="29"/>
        <v>149840</v>
      </c>
      <c r="F421" s="118">
        <f t="shared" si="30"/>
        <v>0.34641642565016656</v>
      </c>
      <c r="G421" s="119">
        <v>432543</v>
      </c>
    </row>
    <row r="422" spans="2:7">
      <c r="B422" s="121" t="s">
        <v>26</v>
      </c>
      <c r="C422" s="119">
        <v>824</v>
      </c>
      <c r="D422" s="119">
        <v>157258</v>
      </c>
      <c r="E422" s="123">
        <f t="shared" si="29"/>
        <v>158082</v>
      </c>
      <c r="F422" s="118">
        <f t="shared" si="30"/>
        <v>0.32625910936187513</v>
      </c>
      <c r="G422" s="119">
        <v>484529</v>
      </c>
    </row>
    <row r="423" spans="2:7">
      <c r="B423" s="121" t="s">
        <v>27</v>
      </c>
      <c r="C423" s="119">
        <v>4</v>
      </c>
      <c r="D423" s="119">
        <v>120630</v>
      </c>
      <c r="E423" s="123">
        <f t="shared" si="29"/>
        <v>120634</v>
      </c>
      <c r="F423" s="118">
        <f t="shared" si="30"/>
        <v>0.14331044101277432</v>
      </c>
      <c r="G423" s="119">
        <v>841767</v>
      </c>
    </row>
    <row r="424" spans="2:7">
      <c r="B424" s="121" t="s">
        <v>28</v>
      </c>
      <c r="C424" s="119">
        <v>240</v>
      </c>
      <c r="D424" s="119">
        <v>284362</v>
      </c>
      <c r="E424" s="123">
        <f t="shared" si="29"/>
        <v>284602</v>
      </c>
      <c r="F424" s="118">
        <f t="shared" si="30"/>
        <v>0.19398804862072466</v>
      </c>
      <c r="G424" s="119">
        <v>1467111</v>
      </c>
    </row>
    <row r="425" spans="2:7">
      <c r="B425" s="121" t="s">
        <v>29</v>
      </c>
      <c r="C425" s="260">
        <v>0</v>
      </c>
      <c r="D425" s="119">
        <v>49683</v>
      </c>
      <c r="E425" s="123">
        <f t="shared" si="29"/>
        <v>49683</v>
      </c>
      <c r="F425" s="118">
        <f t="shared" si="30"/>
        <v>0.29867444167242779</v>
      </c>
      <c r="G425" s="119">
        <v>166345</v>
      </c>
    </row>
    <row r="426" spans="2:7">
      <c r="B426" s="121" t="s">
        <v>30</v>
      </c>
      <c r="C426" s="119">
        <v>20</v>
      </c>
      <c r="D426" s="119">
        <v>50832</v>
      </c>
      <c r="E426" s="123">
        <f t="shared" si="29"/>
        <v>50852</v>
      </c>
      <c r="F426" s="118">
        <f t="shared" si="30"/>
        <v>0.44294238055833807</v>
      </c>
      <c r="G426" s="119">
        <v>114805</v>
      </c>
    </row>
    <row r="427" spans="2:7">
      <c r="B427" s="124" t="s">
        <v>31</v>
      </c>
      <c r="C427" s="119">
        <v>8</v>
      </c>
      <c r="D427" s="119">
        <v>48668</v>
      </c>
      <c r="E427" s="123">
        <f t="shared" si="29"/>
        <v>48676</v>
      </c>
      <c r="F427" s="118">
        <f t="shared" si="30"/>
        <v>0.33326486738145122</v>
      </c>
      <c r="G427" s="119">
        <v>146058</v>
      </c>
    </row>
    <row r="428" spans="2:7">
      <c r="B428" s="121" t="s">
        <v>32</v>
      </c>
      <c r="C428" s="119">
        <v>32</v>
      </c>
      <c r="D428" s="119">
        <v>50176</v>
      </c>
      <c r="E428" s="123">
        <f t="shared" si="29"/>
        <v>50208</v>
      </c>
      <c r="F428" s="118">
        <f t="shared" si="30"/>
        <v>0.53201657253663659</v>
      </c>
      <c r="G428" s="119">
        <v>94373</v>
      </c>
    </row>
    <row r="429" spans="2:7">
      <c r="B429" s="121" t="s">
        <v>33</v>
      </c>
      <c r="C429" s="119">
        <v>23052</v>
      </c>
      <c r="D429" s="119">
        <v>2361273</v>
      </c>
      <c r="E429" s="123">
        <f>SUM(C429:D429)</f>
        <v>2384325</v>
      </c>
      <c r="F429" s="118">
        <f t="shared" si="30"/>
        <v>0.84092110632357719</v>
      </c>
      <c r="G429" s="119">
        <v>2835373</v>
      </c>
    </row>
    <row r="430" spans="2:7">
      <c r="B430" s="121" t="s">
        <v>34</v>
      </c>
      <c r="C430" s="260">
        <v>0</v>
      </c>
      <c r="D430" s="119">
        <v>73853</v>
      </c>
      <c r="E430" s="123">
        <f t="shared" ref="E430:E435" si="31">SUM(C430:D430)</f>
        <v>73853</v>
      </c>
      <c r="F430" s="118">
        <f t="shared" si="30"/>
        <v>0.21568713347818977</v>
      </c>
      <c r="G430" s="119">
        <v>342408</v>
      </c>
    </row>
    <row r="431" spans="2:7">
      <c r="B431" s="121" t="s">
        <v>35</v>
      </c>
      <c r="C431" s="119">
        <v>288</v>
      </c>
      <c r="D431" s="119">
        <v>141091</v>
      </c>
      <c r="E431" s="123">
        <f t="shared" si="31"/>
        <v>141379</v>
      </c>
      <c r="F431" s="118">
        <f t="shared" si="30"/>
        <v>0.3507615434807958</v>
      </c>
      <c r="G431" s="119">
        <v>403063</v>
      </c>
    </row>
    <row r="432" spans="2:7">
      <c r="B432" s="121" t="s">
        <v>36</v>
      </c>
      <c r="C432" s="119">
        <v>52</v>
      </c>
      <c r="D432" s="119">
        <v>50752</v>
      </c>
      <c r="E432" s="123">
        <f t="shared" si="31"/>
        <v>50804</v>
      </c>
      <c r="F432" s="118">
        <f t="shared" si="30"/>
        <v>0.25952318922757062</v>
      </c>
      <c r="G432" s="119">
        <v>195759</v>
      </c>
    </row>
    <row r="433" spans="2:7">
      <c r="B433" s="121" t="s">
        <v>37</v>
      </c>
      <c r="C433" s="119">
        <v>492</v>
      </c>
      <c r="D433" s="119">
        <v>235898</v>
      </c>
      <c r="E433" s="123">
        <f t="shared" si="31"/>
        <v>236390</v>
      </c>
      <c r="F433" s="118">
        <f t="shared" si="30"/>
        <v>0.43446856218640301</v>
      </c>
      <c r="G433" s="119">
        <v>544090</v>
      </c>
    </row>
    <row r="434" spans="2:7">
      <c r="B434" s="121" t="s">
        <v>38</v>
      </c>
      <c r="C434" s="119">
        <v>432</v>
      </c>
      <c r="D434" s="119">
        <v>32242</v>
      </c>
      <c r="E434" s="123">
        <f t="shared" si="31"/>
        <v>32674</v>
      </c>
      <c r="F434" s="118">
        <f t="shared" si="30"/>
        <v>0.31819952475556074</v>
      </c>
      <c r="G434" s="119">
        <v>102684</v>
      </c>
    </row>
    <row r="435" spans="2:7">
      <c r="B435" s="137" t="s">
        <v>39</v>
      </c>
      <c r="C435" s="138">
        <f>SUM(C411:C434)</f>
        <v>28899</v>
      </c>
      <c r="D435" s="138">
        <f>SUM(D411:D434)</f>
        <v>6654004</v>
      </c>
      <c r="E435" s="139">
        <f t="shared" si="31"/>
        <v>6682903</v>
      </c>
      <c r="F435" s="140">
        <f>+E435/G435</f>
        <v>0.42461875252404979</v>
      </c>
      <c r="G435" s="141">
        <f>SUM(G411:G434)</f>
        <v>15738596</v>
      </c>
    </row>
    <row r="436" spans="2:7" ht="15">
      <c r="B436" s="310" t="s">
        <v>104</v>
      </c>
      <c r="C436" s="311"/>
      <c r="D436" s="311"/>
      <c r="E436" s="311"/>
      <c r="F436" s="311"/>
      <c r="G436" s="311"/>
    </row>
    <row r="439" spans="2:7" ht="12.75" customHeight="1"/>
    <row r="441" spans="2:7" ht="45" customHeight="1">
      <c r="B441" s="308" t="s">
        <v>178</v>
      </c>
      <c r="C441" s="309"/>
      <c r="D441" s="309"/>
      <c r="E441" s="309"/>
      <c r="F441" s="112"/>
      <c r="G441" s="113"/>
    </row>
    <row r="442" spans="2:7" ht="21" customHeight="1">
      <c r="B442" s="306" t="s">
        <v>175</v>
      </c>
      <c r="C442" s="307"/>
      <c r="D442" s="114"/>
      <c r="E442" s="114"/>
      <c r="F442" s="114"/>
      <c r="G442" s="115"/>
    </row>
    <row r="443" spans="2:7" ht="14.25">
      <c r="B443" s="83"/>
      <c r="C443" s="87"/>
      <c r="D443" s="88"/>
      <c r="E443" s="88"/>
      <c r="F443" s="98"/>
      <c r="G443" s="99"/>
    </row>
    <row r="444" spans="2:7" ht="38.25">
      <c r="B444" s="135" t="s">
        <v>14</v>
      </c>
      <c r="C444" s="136" t="s">
        <v>59</v>
      </c>
      <c r="D444" s="136" t="s">
        <v>80</v>
      </c>
      <c r="E444" s="136" t="s">
        <v>39</v>
      </c>
      <c r="F444" s="136" t="s">
        <v>10</v>
      </c>
      <c r="G444" s="136" t="s">
        <v>177</v>
      </c>
    </row>
    <row r="445" spans="2:7" ht="15">
      <c r="B445" s="121" t="s">
        <v>15</v>
      </c>
      <c r="C445" s="268">
        <v>688</v>
      </c>
      <c r="D445" s="268">
        <v>292730</v>
      </c>
      <c r="E445" s="123">
        <f t="shared" ref="E445:E462" si="32">SUM(C445:D445)</f>
        <v>293418</v>
      </c>
      <c r="F445" s="118">
        <f t="shared" ref="F445:F468" si="33">+E445/G445</f>
        <v>0.37355176410902102</v>
      </c>
      <c r="G445" s="266">
        <v>785481.5</v>
      </c>
    </row>
    <row r="446" spans="2:7" ht="15">
      <c r="B446" s="121" t="s">
        <v>16</v>
      </c>
      <c r="C446" s="268">
        <v>48</v>
      </c>
      <c r="D446" s="268">
        <v>56723</v>
      </c>
      <c r="E446" s="123">
        <f t="shared" si="32"/>
        <v>56771</v>
      </c>
      <c r="F446" s="118">
        <f t="shared" si="33"/>
        <v>0.28644373525738864</v>
      </c>
      <c r="G446" s="267">
        <v>198192.5</v>
      </c>
    </row>
    <row r="447" spans="2:7" ht="15">
      <c r="B447" s="121" t="s">
        <v>17</v>
      </c>
      <c r="C447" s="268">
        <v>0</v>
      </c>
      <c r="D447" s="268">
        <v>75272</v>
      </c>
      <c r="E447" s="123">
        <f t="shared" si="32"/>
        <v>75272</v>
      </c>
      <c r="F447" s="118">
        <f t="shared" si="33"/>
        <v>0.3005608163281604</v>
      </c>
      <c r="G447" s="267">
        <v>250438.5</v>
      </c>
    </row>
    <row r="448" spans="2:7" ht="15">
      <c r="B448" s="121" t="s">
        <v>18</v>
      </c>
      <c r="C448" s="268">
        <v>60</v>
      </c>
      <c r="D448" s="268">
        <v>48415</v>
      </c>
      <c r="E448" s="123">
        <f t="shared" si="32"/>
        <v>48475</v>
      </c>
      <c r="F448" s="118">
        <f t="shared" si="33"/>
        <v>0.27378730157833647</v>
      </c>
      <c r="G448" s="267">
        <v>177053.5</v>
      </c>
    </row>
    <row r="449" spans="2:7" ht="15">
      <c r="B449" s="121" t="s">
        <v>19</v>
      </c>
      <c r="C449" s="268">
        <v>168</v>
      </c>
      <c r="D449" s="268">
        <v>205783</v>
      </c>
      <c r="E449" s="123">
        <f t="shared" si="32"/>
        <v>205951</v>
      </c>
      <c r="F449" s="118">
        <f t="shared" si="33"/>
        <v>0.41775177814942638</v>
      </c>
      <c r="G449" s="267">
        <v>492998.50000000006</v>
      </c>
    </row>
    <row r="450" spans="2:7" ht="15">
      <c r="B450" s="121" t="s">
        <v>20</v>
      </c>
      <c r="C450" s="268">
        <v>112</v>
      </c>
      <c r="D450" s="268">
        <v>140833</v>
      </c>
      <c r="E450" s="123">
        <f t="shared" si="32"/>
        <v>140945</v>
      </c>
      <c r="F450" s="118">
        <f t="shared" si="33"/>
        <v>0.31599980942932493</v>
      </c>
      <c r="G450" s="267">
        <v>446028.74999999994</v>
      </c>
    </row>
    <row r="451" spans="2:7" ht="15">
      <c r="B451" s="121" t="s">
        <v>55</v>
      </c>
      <c r="C451" s="268">
        <v>31</v>
      </c>
      <c r="D451" s="268">
        <v>224264</v>
      </c>
      <c r="E451" s="123">
        <f t="shared" si="32"/>
        <v>224295</v>
      </c>
      <c r="F451" s="118">
        <f t="shared" si="33"/>
        <v>0.34206028432202723</v>
      </c>
      <c r="G451" s="267">
        <v>655717.75000000012</v>
      </c>
    </row>
    <row r="452" spans="2:7" ht="15">
      <c r="B452" s="121" t="s">
        <v>22</v>
      </c>
      <c r="C452" s="268">
        <v>168</v>
      </c>
      <c r="D452" s="268">
        <v>125423</v>
      </c>
      <c r="E452" s="123">
        <f t="shared" si="32"/>
        <v>125591</v>
      </c>
      <c r="F452" s="118">
        <f t="shared" si="33"/>
        <v>0.21528228040726582</v>
      </c>
      <c r="G452" s="267">
        <v>583378.24999999988</v>
      </c>
    </row>
    <row r="453" spans="2:7" ht="15">
      <c r="B453" s="121" t="s">
        <v>23</v>
      </c>
      <c r="C453" s="268">
        <v>44</v>
      </c>
      <c r="D453" s="268">
        <v>21297</v>
      </c>
      <c r="E453" s="123">
        <f t="shared" si="32"/>
        <v>21341</v>
      </c>
      <c r="F453" s="118">
        <f t="shared" si="33"/>
        <v>0.75726984014335641</v>
      </c>
      <c r="G453" s="267">
        <v>28181.5</v>
      </c>
    </row>
    <row r="454" spans="2:7" ht="15">
      <c r="B454" s="121" t="s">
        <v>24</v>
      </c>
      <c r="C454" s="268">
        <v>1624</v>
      </c>
      <c r="D454" s="268">
        <v>1892165</v>
      </c>
      <c r="E454" s="123">
        <f t="shared" si="32"/>
        <v>1893789</v>
      </c>
      <c r="F454" s="118">
        <f t="shared" si="33"/>
        <v>0.47595936352066209</v>
      </c>
      <c r="G454" s="267">
        <v>3978887.9999999995</v>
      </c>
    </row>
    <row r="455" spans="2:7" ht="15">
      <c r="B455" s="121" t="s">
        <v>25</v>
      </c>
      <c r="C455" s="268">
        <v>280</v>
      </c>
      <c r="D455" s="268">
        <v>157802</v>
      </c>
      <c r="E455" s="123">
        <f t="shared" si="32"/>
        <v>158082</v>
      </c>
      <c r="F455" s="118">
        <f t="shared" si="33"/>
        <v>0.3641399898761703</v>
      </c>
      <c r="G455" s="267">
        <v>434124.24999999994</v>
      </c>
    </row>
    <row r="456" spans="2:7" ht="15">
      <c r="B456" s="121" t="s">
        <v>26</v>
      </c>
      <c r="C456" s="268">
        <v>824</v>
      </c>
      <c r="D456" s="268">
        <v>168561</v>
      </c>
      <c r="E456" s="123">
        <f t="shared" si="32"/>
        <v>169385</v>
      </c>
      <c r="F456" s="118">
        <f t="shared" si="33"/>
        <v>0.3485958718395411</v>
      </c>
      <c r="G456" s="267">
        <v>485906.50000000006</v>
      </c>
    </row>
    <row r="457" spans="2:7" ht="15">
      <c r="B457" s="121" t="s">
        <v>27</v>
      </c>
      <c r="C457" s="268">
        <v>4</v>
      </c>
      <c r="D457" s="268">
        <v>134912</v>
      </c>
      <c r="E457" s="123">
        <f t="shared" si="32"/>
        <v>134916</v>
      </c>
      <c r="F457" s="118">
        <f t="shared" si="33"/>
        <v>0.15971479669705407</v>
      </c>
      <c r="G457" s="267">
        <v>844730.74999999988</v>
      </c>
    </row>
    <row r="458" spans="2:7" ht="15">
      <c r="B458" s="121" t="s">
        <v>28</v>
      </c>
      <c r="C458" s="268">
        <v>240</v>
      </c>
      <c r="D458" s="268">
        <v>322886</v>
      </c>
      <c r="E458" s="123">
        <f t="shared" si="32"/>
        <v>323126</v>
      </c>
      <c r="F458" s="118">
        <f t="shared" si="33"/>
        <v>0.21969131808093895</v>
      </c>
      <c r="G458" s="267">
        <v>1470818.25</v>
      </c>
    </row>
    <row r="459" spans="2:7" ht="15">
      <c r="B459" s="121" t="s">
        <v>29</v>
      </c>
      <c r="C459" s="268">
        <v>0</v>
      </c>
      <c r="D459" s="268">
        <v>54194</v>
      </c>
      <c r="E459" s="123">
        <f t="shared" si="32"/>
        <v>54194</v>
      </c>
      <c r="F459" s="118">
        <f t="shared" si="33"/>
        <v>0.32366365711743217</v>
      </c>
      <c r="G459" s="267">
        <v>167439.25</v>
      </c>
    </row>
    <row r="460" spans="2:7" ht="15">
      <c r="B460" s="121" t="s">
        <v>30</v>
      </c>
      <c r="C460" s="268">
        <v>20</v>
      </c>
      <c r="D460" s="268">
        <v>52230</v>
      </c>
      <c r="E460" s="123">
        <f t="shared" si="32"/>
        <v>52250</v>
      </c>
      <c r="F460" s="118">
        <f t="shared" si="33"/>
        <v>0.4524984844548367</v>
      </c>
      <c r="G460" s="267">
        <v>115470.00000000001</v>
      </c>
    </row>
    <row r="461" spans="2:7" ht="15">
      <c r="B461" s="124" t="s">
        <v>31</v>
      </c>
      <c r="C461" s="268">
        <v>8</v>
      </c>
      <c r="D461" s="268">
        <v>55520</v>
      </c>
      <c r="E461" s="123">
        <f t="shared" si="32"/>
        <v>55528</v>
      </c>
      <c r="F461" s="118">
        <f t="shared" si="33"/>
        <v>0.37854816471153657</v>
      </c>
      <c r="G461" s="267">
        <v>146686.75000000003</v>
      </c>
    </row>
    <row r="462" spans="2:7" ht="15">
      <c r="B462" s="121" t="s">
        <v>32</v>
      </c>
      <c r="C462" s="268">
        <v>32</v>
      </c>
      <c r="D462" s="268">
        <v>52146</v>
      </c>
      <c r="E462" s="123">
        <f t="shared" si="32"/>
        <v>52178</v>
      </c>
      <c r="F462" s="118">
        <f t="shared" si="33"/>
        <v>0.54893585683776414</v>
      </c>
      <c r="G462" s="267">
        <v>95053.000000000015</v>
      </c>
    </row>
    <row r="463" spans="2:7" ht="15">
      <c r="B463" s="121" t="s">
        <v>33</v>
      </c>
      <c r="C463" s="268">
        <v>22812</v>
      </c>
      <c r="D463" s="268">
        <v>2497035</v>
      </c>
      <c r="E463" s="123">
        <f>SUM(C463:D463)</f>
        <v>2519847</v>
      </c>
      <c r="F463" s="118">
        <f t="shared" si="33"/>
        <v>0.88434371789617661</v>
      </c>
      <c r="G463" s="267">
        <v>2849397.7499999995</v>
      </c>
    </row>
    <row r="464" spans="2:7" ht="15">
      <c r="B464" s="121" t="s">
        <v>34</v>
      </c>
      <c r="C464" s="268">
        <v>0</v>
      </c>
      <c r="D464" s="268">
        <v>87099</v>
      </c>
      <c r="E464" s="123">
        <f t="shared" ref="E464:E469" si="34">SUM(C464:D464)</f>
        <v>87099</v>
      </c>
      <c r="F464" s="118">
        <f t="shared" si="33"/>
        <v>0.25285517705871763</v>
      </c>
      <c r="G464" s="267">
        <v>344462.00000000006</v>
      </c>
    </row>
    <row r="465" spans="2:26" ht="15">
      <c r="B465" s="121" t="s">
        <v>35</v>
      </c>
      <c r="C465" s="268">
        <v>280</v>
      </c>
      <c r="D465" s="268">
        <v>147949</v>
      </c>
      <c r="E465" s="123">
        <f t="shared" si="34"/>
        <v>148229</v>
      </c>
      <c r="F465" s="118">
        <f t="shared" si="33"/>
        <v>0.36595280329934976</v>
      </c>
      <c r="G465" s="267">
        <v>405049.50000000006</v>
      </c>
    </row>
    <row r="466" spans="2:26" ht="15">
      <c r="B466" s="121" t="s">
        <v>36</v>
      </c>
      <c r="C466" s="268">
        <v>52</v>
      </c>
      <c r="D466" s="268">
        <v>55904</v>
      </c>
      <c r="E466" s="123">
        <f t="shared" si="34"/>
        <v>55956</v>
      </c>
      <c r="F466" s="118">
        <f t="shared" si="33"/>
        <v>0.2840647618515787</v>
      </c>
      <c r="G466" s="267">
        <v>196983.25000000003</v>
      </c>
    </row>
    <row r="467" spans="2:26" ht="15">
      <c r="B467" s="121" t="s">
        <v>37</v>
      </c>
      <c r="C467" s="268">
        <v>472</v>
      </c>
      <c r="D467" s="268">
        <v>256093</v>
      </c>
      <c r="E467" s="123">
        <f t="shared" si="34"/>
        <v>256565</v>
      </c>
      <c r="F467" s="118">
        <f t="shared" si="33"/>
        <v>0.47009255637162156</v>
      </c>
      <c r="G467" s="267">
        <v>545775.50000000012</v>
      </c>
    </row>
    <row r="468" spans="2:26" ht="15">
      <c r="B468" s="121" t="s">
        <v>38</v>
      </c>
      <c r="C468" s="268">
        <v>432</v>
      </c>
      <c r="D468" s="268">
        <v>35905</v>
      </c>
      <c r="E468" s="123">
        <f t="shared" si="34"/>
        <v>36337</v>
      </c>
      <c r="F468" s="118">
        <f t="shared" si="33"/>
        <v>0.35170653212829539</v>
      </c>
      <c r="G468" s="267">
        <v>103316.25</v>
      </c>
    </row>
    <row r="469" spans="2:26">
      <c r="B469" s="137" t="s">
        <v>39</v>
      </c>
      <c r="C469" s="138">
        <f>SUM(C445:C468)</f>
        <v>28399</v>
      </c>
      <c r="D469" s="138">
        <f>SUM(D445:D468)</f>
        <v>7161141</v>
      </c>
      <c r="E469" s="139">
        <f t="shared" si="34"/>
        <v>7189540</v>
      </c>
      <c r="F469" s="140">
        <f>+E469/G469</f>
        <v>0.45498891589692653</v>
      </c>
      <c r="G469" s="141">
        <f>SUM(G445:G468)</f>
        <v>15801571.75</v>
      </c>
    </row>
    <row r="470" spans="2:26" ht="15">
      <c r="B470" s="310" t="s">
        <v>104</v>
      </c>
      <c r="C470" s="311"/>
      <c r="D470" s="311"/>
      <c r="E470" s="311"/>
      <c r="F470" s="311"/>
      <c r="G470" s="311"/>
    </row>
    <row r="472" spans="2:26">
      <c r="B472" s="296"/>
      <c r="C472" s="297"/>
      <c r="D472" s="297"/>
      <c r="E472" s="297"/>
    </row>
    <row r="473" spans="2:26">
      <c r="C473" s="25"/>
      <c r="D473" s="25"/>
      <c r="E473" s="25"/>
    </row>
    <row r="475" spans="2:26" ht="50.25" customHeight="1">
      <c r="B475" s="308" t="s">
        <v>195</v>
      </c>
      <c r="C475" s="309"/>
      <c r="D475" s="309"/>
      <c r="E475" s="309"/>
      <c r="F475" s="112"/>
      <c r="G475" s="113"/>
      <c r="I475" s="304" t="s">
        <v>145</v>
      </c>
      <c r="J475" s="305"/>
      <c r="K475" s="305"/>
      <c r="L475" s="305"/>
      <c r="M475" s="305"/>
      <c r="N475" s="305"/>
      <c r="O475" s="240"/>
      <c r="P475" s="240"/>
      <c r="Q475" s="240"/>
      <c r="R475" s="227"/>
      <c r="S475" s="227"/>
      <c r="T475" s="227"/>
      <c r="U475" s="227"/>
      <c r="V475" s="112"/>
      <c r="W475" s="112"/>
      <c r="X475" s="112"/>
      <c r="Y475" s="112"/>
      <c r="Z475" s="113"/>
    </row>
    <row r="476" spans="2:26" ht="26.25" customHeight="1">
      <c r="B476" s="306" t="s">
        <v>193</v>
      </c>
      <c r="C476" s="307"/>
      <c r="D476" s="114"/>
      <c r="E476" s="114"/>
      <c r="F476" s="114"/>
      <c r="G476" s="115"/>
      <c r="I476" s="306" t="s">
        <v>193</v>
      </c>
      <c r="J476" s="307"/>
      <c r="K476" s="307"/>
      <c r="L476" s="223"/>
      <c r="M476" s="223"/>
      <c r="N476" s="222"/>
      <c r="O476" s="222"/>
      <c r="P476" s="228"/>
      <c r="Q476" s="228"/>
      <c r="R476" s="228"/>
      <c r="S476" s="228"/>
      <c r="T476" s="228"/>
      <c r="U476" s="228"/>
      <c r="V476" s="114"/>
      <c r="W476" s="114"/>
      <c r="X476" s="114"/>
      <c r="Y476" s="114"/>
      <c r="Z476" s="115"/>
    </row>
    <row r="477" spans="2:26" ht="15">
      <c r="B477" s="283"/>
      <c r="C477" s="285"/>
      <c r="D477" s="88"/>
      <c r="E477" s="88"/>
      <c r="F477" s="98"/>
      <c r="G477" s="99"/>
      <c r="I477" s="225"/>
      <c r="J477" s="226"/>
      <c r="K477" s="226"/>
      <c r="L477" s="226"/>
      <c r="M477" s="226"/>
      <c r="N477" s="226"/>
      <c r="O477" s="226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30"/>
    </row>
    <row r="478" spans="2:26" ht="38.25">
      <c r="B478" s="135" t="s">
        <v>14</v>
      </c>
      <c r="C478" s="136" t="s">
        <v>59</v>
      </c>
      <c r="D478" s="136" t="s">
        <v>80</v>
      </c>
      <c r="E478" s="136" t="s">
        <v>39</v>
      </c>
      <c r="F478" s="136" t="s">
        <v>10</v>
      </c>
      <c r="G478" s="136" t="s">
        <v>188</v>
      </c>
    </row>
    <row r="479" spans="2:26" ht="15">
      <c r="B479" s="121" t="s">
        <v>15</v>
      </c>
      <c r="C479" s="268">
        <v>340</v>
      </c>
      <c r="D479" s="268">
        <v>306921</v>
      </c>
      <c r="E479" s="123">
        <f t="shared" ref="E479:E496" si="35">SUM(C479:D479)</f>
        <v>307261</v>
      </c>
      <c r="F479" s="118">
        <f t="shared" ref="F479:F502" si="36">+E479/G479</f>
        <v>0.3894092091188831</v>
      </c>
      <c r="G479" s="266">
        <v>789044</v>
      </c>
    </row>
    <row r="480" spans="2:26" ht="15">
      <c r="B480" s="121" t="s">
        <v>16</v>
      </c>
      <c r="C480" s="268">
        <v>36</v>
      </c>
      <c r="D480" s="268">
        <v>61578</v>
      </c>
      <c r="E480" s="123">
        <f t="shared" si="35"/>
        <v>61614</v>
      </c>
      <c r="F480" s="118">
        <f t="shared" si="36"/>
        <v>0.31012145341433583</v>
      </c>
      <c r="G480" s="267">
        <v>198677</v>
      </c>
    </row>
    <row r="481" spans="2:7" ht="15">
      <c r="B481" s="121" t="s">
        <v>17</v>
      </c>
      <c r="C481" s="268">
        <v>0</v>
      </c>
      <c r="D481" s="268">
        <v>78757</v>
      </c>
      <c r="E481" s="123">
        <f t="shared" si="35"/>
        <v>78757</v>
      </c>
      <c r="F481" s="118">
        <f t="shared" si="36"/>
        <v>0.31304952698942684</v>
      </c>
      <c r="G481" s="267">
        <v>251580</v>
      </c>
    </row>
    <row r="482" spans="2:7" ht="15">
      <c r="B482" s="121" t="s">
        <v>18</v>
      </c>
      <c r="C482" s="268">
        <v>64</v>
      </c>
      <c r="D482" s="268">
        <v>47125</v>
      </c>
      <c r="E482" s="123">
        <f t="shared" si="35"/>
        <v>47189</v>
      </c>
      <c r="F482" s="118">
        <f t="shared" si="36"/>
        <v>0.26593592380737691</v>
      </c>
      <c r="G482" s="267">
        <v>177445</v>
      </c>
    </row>
    <row r="483" spans="2:7" ht="15">
      <c r="B483" s="121" t="s">
        <v>19</v>
      </c>
      <c r="C483" s="268">
        <v>160</v>
      </c>
      <c r="D483" s="268">
        <v>212091</v>
      </c>
      <c r="E483" s="123">
        <f t="shared" si="35"/>
        <v>212251</v>
      </c>
      <c r="F483" s="118">
        <f t="shared" si="36"/>
        <v>0.42944577981725623</v>
      </c>
      <c r="G483" s="267">
        <v>494244</v>
      </c>
    </row>
    <row r="484" spans="2:7" ht="15">
      <c r="B484" s="121" t="s">
        <v>20</v>
      </c>
      <c r="C484" s="268">
        <v>376</v>
      </c>
      <c r="D484" s="268">
        <v>147616</v>
      </c>
      <c r="E484" s="123">
        <f t="shared" si="35"/>
        <v>147992</v>
      </c>
      <c r="F484" s="118">
        <f t="shared" si="36"/>
        <v>0.33059018004735735</v>
      </c>
      <c r="G484" s="267">
        <v>447660</v>
      </c>
    </row>
    <row r="485" spans="2:7" ht="15">
      <c r="B485" s="121" t="s">
        <v>55</v>
      </c>
      <c r="C485" s="268">
        <v>132</v>
      </c>
      <c r="D485" s="268">
        <v>218010</v>
      </c>
      <c r="E485" s="123">
        <f t="shared" si="35"/>
        <v>218142</v>
      </c>
      <c r="F485" s="118">
        <f t="shared" si="36"/>
        <v>0.33150465931955092</v>
      </c>
      <c r="G485" s="267">
        <v>658036</v>
      </c>
    </row>
    <row r="486" spans="2:7" ht="15">
      <c r="B486" s="121" t="s">
        <v>22</v>
      </c>
      <c r="C486" s="268">
        <v>144</v>
      </c>
      <c r="D486" s="268">
        <v>114425</v>
      </c>
      <c r="E486" s="123">
        <f t="shared" si="35"/>
        <v>114569</v>
      </c>
      <c r="F486" s="118">
        <f t="shared" si="36"/>
        <v>0.19559468507734568</v>
      </c>
      <c r="G486" s="267">
        <v>585747</v>
      </c>
    </row>
    <row r="487" spans="2:7" ht="15">
      <c r="B487" s="121" t="s">
        <v>23</v>
      </c>
      <c r="C487" s="268">
        <v>44</v>
      </c>
      <c r="D487" s="268">
        <v>22846</v>
      </c>
      <c r="E487" s="123">
        <f t="shared" si="35"/>
        <v>22890</v>
      </c>
      <c r="F487" s="118">
        <f t="shared" si="36"/>
        <v>0.80703733737615913</v>
      </c>
      <c r="G487" s="267">
        <v>28363</v>
      </c>
    </row>
    <row r="488" spans="2:7" ht="15">
      <c r="B488" s="121" t="s">
        <v>24</v>
      </c>
      <c r="C488" s="268">
        <v>2096</v>
      </c>
      <c r="D488" s="268">
        <v>2031343</v>
      </c>
      <c r="E488" s="123">
        <f t="shared" si="35"/>
        <v>2033439</v>
      </c>
      <c r="F488" s="118">
        <f t="shared" si="36"/>
        <v>0.50909348097946161</v>
      </c>
      <c r="G488" s="267">
        <v>3994235</v>
      </c>
    </row>
    <row r="489" spans="2:7" ht="15">
      <c r="B489" s="121" t="s">
        <v>25</v>
      </c>
      <c r="C489" s="268">
        <v>276</v>
      </c>
      <c r="D489" s="268">
        <v>163392</v>
      </c>
      <c r="E489" s="123">
        <f t="shared" si="35"/>
        <v>163668</v>
      </c>
      <c r="F489" s="118">
        <f t="shared" si="36"/>
        <v>0.37563861870160153</v>
      </c>
      <c r="G489" s="267">
        <v>435706</v>
      </c>
    </row>
    <row r="490" spans="2:7" ht="15">
      <c r="B490" s="121" t="s">
        <v>26</v>
      </c>
      <c r="C490" s="268">
        <v>2704</v>
      </c>
      <c r="D490" s="268">
        <v>178101</v>
      </c>
      <c r="E490" s="123">
        <f t="shared" si="35"/>
        <v>180805</v>
      </c>
      <c r="F490" s="118">
        <f t="shared" si="36"/>
        <v>0.37104645340294368</v>
      </c>
      <c r="G490" s="267">
        <v>487284</v>
      </c>
    </row>
    <row r="491" spans="2:7" ht="15">
      <c r="B491" s="121" t="s">
        <v>27</v>
      </c>
      <c r="C491" s="268">
        <v>4</v>
      </c>
      <c r="D491" s="268">
        <v>141718</v>
      </c>
      <c r="E491" s="123">
        <f t="shared" si="35"/>
        <v>141722</v>
      </c>
      <c r="F491" s="118">
        <f t="shared" si="36"/>
        <v>0.16718513144468233</v>
      </c>
      <c r="G491" s="267">
        <v>847695</v>
      </c>
    </row>
    <row r="492" spans="2:7" ht="15">
      <c r="B492" s="121" t="s">
        <v>28</v>
      </c>
      <c r="C492" s="268">
        <v>244</v>
      </c>
      <c r="D492" s="268">
        <v>348812</v>
      </c>
      <c r="E492" s="123">
        <f t="shared" si="35"/>
        <v>349056</v>
      </c>
      <c r="F492" s="118">
        <f t="shared" si="36"/>
        <v>0.23672420832186072</v>
      </c>
      <c r="G492" s="267">
        <v>1474526</v>
      </c>
    </row>
    <row r="493" spans="2:7" ht="15">
      <c r="B493" s="121" t="s">
        <v>29</v>
      </c>
      <c r="C493" s="268">
        <v>0</v>
      </c>
      <c r="D493" s="268">
        <v>57776</v>
      </c>
      <c r="E493" s="123">
        <f t="shared" si="35"/>
        <v>57776</v>
      </c>
      <c r="F493" s="118">
        <f t="shared" si="36"/>
        <v>0.34281509962381479</v>
      </c>
      <c r="G493" s="267">
        <v>168534</v>
      </c>
    </row>
    <row r="494" spans="2:7" ht="15">
      <c r="B494" s="121" t="s">
        <v>30</v>
      </c>
      <c r="C494" s="268">
        <v>20</v>
      </c>
      <c r="D494" s="268">
        <v>51481</v>
      </c>
      <c r="E494" s="123">
        <f t="shared" si="35"/>
        <v>51501</v>
      </c>
      <c r="F494" s="118">
        <f t="shared" si="36"/>
        <v>0.44345804451715676</v>
      </c>
      <c r="G494" s="267">
        <v>116135</v>
      </c>
    </row>
    <row r="495" spans="2:7" ht="15">
      <c r="B495" s="124" t="s">
        <v>31</v>
      </c>
      <c r="C495" s="268">
        <v>0</v>
      </c>
      <c r="D495" s="268">
        <v>55752</v>
      </c>
      <c r="E495" s="123">
        <f t="shared" si="35"/>
        <v>55752</v>
      </c>
      <c r="F495" s="118">
        <f t="shared" si="36"/>
        <v>0.37845176355589344</v>
      </c>
      <c r="G495" s="267">
        <v>147316</v>
      </c>
    </row>
    <row r="496" spans="2:7" ht="15">
      <c r="B496" s="121" t="s">
        <v>32</v>
      </c>
      <c r="C496" s="268">
        <v>20</v>
      </c>
      <c r="D496" s="268">
        <v>54230</v>
      </c>
      <c r="E496" s="123">
        <f t="shared" si="35"/>
        <v>54250</v>
      </c>
      <c r="F496" s="118">
        <f t="shared" si="36"/>
        <v>0.56668024610113543</v>
      </c>
      <c r="G496" s="267">
        <v>95733</v>
      </c>
    </row>
    <row r="497" spans="2:7" ht="15">
      <c r="B497" s="121" t="s">
        <v>33</v>
      </c>
      <c r="C497" s="268">
        <v>5524</v>
      </c>
      <c r="D497" s="268">
        <v>2600868</v>
      </c>
      <c r="E497" s="123">
        <f>SUM(C497:D497)</f>
        <v>2606392</v>
      </c>
      <c r="F497" s="118">
        <f t="shared" si="36"/>
        <v>0.91023645476061343</v>
      </c>
      <c r="G497" s="267">
        <v>2863423</v>
      </c>
    </row>
    <row r="498" spans="2:7" ht="15">
      <c r="B498" s="121" t="s">
        <v>34</v>
      </c>
      <c r="C498" s="268">
        <v>0</v>
      </c>
      <c r="D498" s="268">
        <v>88338</v>
      </c>
      <c r="E498" s="123">
        <f t="shared" ref="E498:E503" si="37">SUM(C498:D498)</f>
        <v>88338</v>
      </c>
      <c r="F498" s="118">
        <f t="shared" si="36"/>
        <v>0.25493195119417283</v>
      </c>
      <c r="G498" s="267">
        <v>346516</v>
      </c>
    </row>
    <row r="499" spans="2:7" ht="15">
      <c r="B499" s="121" t="s">
        <v>35</v>
      </c>
      <c r="C499" s="268">
        <v>244</v>
      </c>
      <c r="D499" s="268">
        <v>158665</v>
      </c>
      <c r="E499" s="123">
        <f t="shared" si="37"/>
        <v>158909</v>
      </c>
      <c r="F499" s="118">
        <f t="shared" si="36"/>
        <v>0.39040527127821617</v>
      </c>
      <c r="G499" s="267">
        <v>407036</v>
      </c>
    </row>
    <row r="500" spans="2:7" ht="15">
      <c r="B500" s="121" t="s">
        <v>36</v>
      </c>
      <c r="C500" s="268">
        <v>44</v>
      </c>
      <c r="D500" s="268">
        <v>61064</v>
      </c>
      <c r="E500" s="123">
        <f t="shared" si="37"/>
        <v>61108</v>
      </c>
      <c r="F500" s="118">
        <f t="shared" si="36"/>
        <v>0.30830238940910559</v>
      </c>
      <c r="G500" s="267">
        <v>198208</v>
      </c>
    </row>
    <row r="501" spans="2:7" ht="15">
      <c r="B501" s="121" t="s">
        <v>37</v>
      </c>
      <c r="C501" s="268">
        <v>436</v>
      </c>
      <c r="D501" s="268">
        <v>272481</v>
      </c>
      <c r="E501" s="123">
        <f t="shared" si="37"/>
        <v>272917</v>
      </c>
      <c r="F501" s="118">
        <f t="shared" si="36"/>
        <v>0.49851404940260585</v>
      </c>
      <c r="G501" s="267">
        <v>547461</v>
      </c>
    </row>
    <row r="502" spans="2:7" ht="15">
      <c r="B502" s="121" t="s">
        <v>38</v>
      </c>
      <c r="C502" s="268">
        <v>200</v>
      </c>
      <c r="D502" s="268">
        <v>38876</v>
      </c>
      <c r="E502" s="123">
        <f t="shared" si="37"/>
        <v>39076</v>
      </c>
      <c r="F502" s="118">
        <f t="shared" si="36"/>
        <v>0.37591511221849178</v>
      </c>
      <c r="G502" s="267">
        <v>103949</v>
      </c>
    </row>
    <row r="503" spans="2:7">
      <c r="B503" s="137" t="s">
        <v>39</v>
      </c>
      <c r="C503" s="138">
        <f>SUM(C479:C502)</f>
        <v>13108</v>
      </c>
      <c r="D503" s="138">
        <f>SUM(D479:D502)</f>
        <v>7512266</v>
      </c>
      <c r="E503" s="139">
        <f t="shared" si="37"/>
        <v>7525374</v>
      </c>
      <c r="F503" s="140">
        <f>+E503/G503</f>
        <v>0.47435146770287195</v>
      </c>
      <c r="G503" s="141">
        <f>SUM(G479:G502)</f>
        <v>15864553</v>
      </c>
    </row>
    <row r="504" spans="2:7" ht="15">
      <c r="B504" s="310" t="s">
        <v>104</v>
      </c>
      <c r="C504" s="311"/>
      <c r="D504" s="311"/>
      <c r="E504" s="311"/>
      <c r="F504" s="311"/>
      <c r="G504" s="311"/>
    </row>
    <row r="507" spans="2:7">
      <c r="B507" s="284" t="s">
        <v>182</v>
      </c>
    </row>
    <row r="508" spans="2:7">
      <c r="B508" s="286" t="s">
        <v>183</v>
      </c>
    </row>
    <row r="510" spans="2:7">
      <c r="B510" s="91" t="s">
        <v>105</v>
      </c>
    </row>
  </sheetData>
  <mergeCells count="46">
    <mergeCell ref="B470:G470"/>
    <mergeCell ref="B402:G402"/>
    <mergeCell ref="I476:K476"/>
    <mergeCell ref="I475:N475"/>
    <mergeCell ref="B407:E407"/>
    <mergeCell ref="B408:C408"/>
    <mergeCell ref="B436:G436"/>
    <mergeCell ref="B475:E475"/>
    <mergeCell ref="B476:C476"/>
    <mergeCell ref="B273:E273"/>
    <mergeCell ref="B274:C274"/>
    <mergeCell ref="B306:E306"/>
    <mergeCell ref="B441:E441"/>
    <mergeCell ref="B442:C442"/>
    <mergeCell ref="B48:C48"/>
    <mergeCell ref="B79:E79"/>
    <mergeCell ref="B405:E405"/>
    <mergeCell ref="B80:C80"/>
    <mergeCell ref="B111:E111"/>
    <mergeCell ref="B112:C112"/>
    <mergeCell ref="B143:E143"/>
    <mergeCell ref="B144:C144"/>
    <mergeCell ref="B307:C307"/>
    <mergeCell ref="B339:E339"/>
    <mergeCell ref="B340:C340"/>
    <mergeCell ref="B368:G368"/>
    <mergeCell ref="B373:E373"/>
    <mergeCell ref="B374:C374"/>
    <mergeCell ref="B240:E240"/>
    <mergeCell ref="B241:C241"/>
    <mergeCell ref="B504:G504"/>
    <mergeCell ref="B472:E472"/>
    <mergeCell ref="A8:I8"/>
    <mergeCell ref="B43:G44"/>
    <mergeCell ref="B36:D36"/>
    <mergeCell ref="B335:G335"/>
    <mergeCell ref="B302:G302"/>
    <mergeCell ref="B269:G269"/>
    <mergeCell ref="B236:G236"/>
    <mergeCell ref="B175:E175"/>
    <mergeCell ref="B176:C176"/>
    <mergeCell ref="B207:E207"/>
    <mergeCell ref="B208:C208"/>
    <mergeCell ref="B11:D11"/>
    <mergeCell ref="B12:C12"/>
    <mergeCell ref="B47:E47"/>
  </mergeCells>
  <phoneticPr fontId="0" type="noConversion"/>
  <pageMargins left="0.75" right="0.75" top="1" bottom="1" header="0" footer="0"/>
  <pageSetup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S49"/>
  <sheetViews>
    <sheetView zoomScale="80" zoomScaleNormal="80" workbookViewId="0">
      <selection activeCell="C47" sqref="C47"/>
    </sheetView>
  </sheetViews>
  <sheetFormatPr baseColWidth="10" defaultColWidth="10.85546875" defaultRowHeight="14.25"/>
  <cols>
    <col min="1" max="1" width="11.42578125" style="3" customWidth="1"/>
    <col min="2" max="2" width="54.140625" style="3" customWidth="1"/>
    <col min="3" max="3" width="53.85546875" style="3" customWidth="1"/>
    <col min="4" max="4" width="9.7109375" style="3" customWidth="1"/>
    <col min="5" max="16384" width="10.85546875" style="3"/>
  </cols>
  <sheetData>
    <row r="6" spans="1:19" ht="15" thickBot="1"/>
    <row r="7" spans="1:19" ht="21" thickBot="1">
      <c r="A7" s="326" t="s">
        <v>11</v>
      </c>
      <c r="B7" s="327"/>
      <c r="C7" s="327"/>
      <c r="D7" s="327"/>
      <c r="E7" s="327"/>
      <c r="F7" s="327"/>
      <c r="G7" s="327"/>
      <c r="H7" s="327"/>
      <c r="I7" s="327"/>
      <c r="J7" s="328"/>
      <c r="M7" s="1"/>
      <c r="N7" s="1"/>
      <c r="O7" s="1"/>
      <c r="P7" s="1"/>
      <c r="Q7" s="2"/>
      <c r="R7" s="2"/>
      <c r="S7" s="2"/>
    </row>
    <row r="8" spans="1:19" ht="21.75" customHeight="1"/>
    <row r="9" spans="1:19" ht="68.25" customHeight="1">
      <c r="B9" s="244" t="s">
        <v>146</v>
      </c>
      <c r="C9" s="163"/>
      <c r="E9" s="304" t="s">
        <v>147</v>
      </c>
      <c r="F9" s="305"/>
      <c r="G9" s="305"/>
      <c r="H9" s="305"/>
      <c r="I9" s="305"/>
      <c r="J9" s="193"/>
      <c r="K9" s="193"/>
      <c r="L9" s="113"/>
    </row>
    <row r="10" spans="1:19" ht="27" customHeight="1">
      <c r="B10" s="205" t="s">
        <v>193</v>
      </c>
      <c r="C10" s="152"/>
      <c r="E10" s="306" t="s">
        <v>193</v>
      </c>
      <c r="F10" s="307"/>
      <c r="G10" s="307"/>
      <c r="H10" s="307"/>
      <c r="I10" s="196"/>
      <c r="J10" s="196"/>
      <c r="K10" s="196"/>
      <c r="L10" s="115"/>
    </row>
    <row r="11" spans="1:19" ht="10.5" customHeight="1">
      <c r="B11" s="329"/>
      <c r="C11" s="330"/>
      <c r="E11" s="194"/>
      <c r="F11" s="195"/>
      <c r="G11" s="195"/>
      <c r="H11" s="195"/>
      <c r="I11" s="195"/>
      <c r="J11" s="195"/>
      <c r="K11" s="195"/>
      <c r="L11" s="86"/>
    </row>
    <row r="12" spans="1:19">
      <c r="A12" s="10"/>
      <c r="B12" s="281" t="s">
        <v>1</v>
      </c>
      <c r="C12" s="288" t="s">
        <v>2</v>
      </c>
      <c r="D12" s="10"/>
      <c r="E12" s="10"/>
      <c r="F12" s="22"/>
      <c r="G12" s="22"/>
      <c r="H12" s="22"/>
      <c r="I12" s="22"/>
      <c r="J12" s="22"/>
      <c r="K12" s="22"/>
      <c r="L12" s="22"/>
    </row>
    <row r="13" spans="1:19">
      <c r="A13" s="10"/>
      <c r="B13" s="277">
        <v>1998</v>
      </c>
      <c r="C13" s="287">
        <v>14</v>
      </c>
      <c r="D13" s="10"/>
      <c r="E13" s="10"/>
      <c r="F13" s="22"/>
      <c r="G13" s="22"/>
      <c r="H13" s="22"/>
      <c r="I13" s="22"/>
      <c r="J13" s="22"/>
      <c r="K13" s="22"/>
      <c r="L13" s="22"/>
    </row>
    <row r="14" spans="1:19">
      <c r="A14" s="10"/>
      <c r="B14" s="277">
        <v>1999</v>
      </c>
      <c r="C14" s="258">
        <v>18</v>
      </c>
      <c r="D14" s="10"/>
      <c r="E14" s="10"/>
    </row>
    <row r="15" spans="1:19">
      <c r="A15" s="10"/>
      <c r="B15" s="277">
        <v>2000</v>
      </c>
      <c r="C15" s="258">
        <v>39</v>
      </c>
      <c r="D15" s="10"/>
      <c r="E15" s="10"/>
    </row>
    <row r="16" spans="1:19">
      <c r="A16" s="10"/>
      <c r="B16" s="277">
        <v>2001</v>
      </c>
      <c r="C16" s="258">
        <v>72</v>
      </c>
      <c r="D16" s="10"/>
      <c r="E16" s="10"/>
    </row>
    <row r="17" spans="1:5">
      <c r="A17" s="10"/>
      <c r="B17" s="277">
        <v>2002</v>
      </c>
      <c r="C17" s="258">
        <v>96</v>
      </c>
      <c r="D17" s="10"/>
      <c r="E17" s="10"/>
    </row>
    <row r="18" spans="1:5">
      <c r="A18" s="10"/>
      <c r="B18" s="277">
        <v>2003</v>
      </c>
      <c r="C18" s="258">
        <v>107</v>
      </c>
      <c r="D18" s="10"/>
      <c r="E18" s="10"/>
    </row>
    <row r="19" spans="1:5">
      <c r="A19" s="10"/>
      <c r="B19" s="277">
        <v>2004</v>
      </c>
      <c r="C19" s="258">
        <v>126</v>
      </c>
      <c r="D19" s="10"/>
      <c r="E19" s="10"/>
    </row>
    <row r="20" spans="1:5">
      <c r="A20" s="10"/>
      <c r="B20" s="277">
        <v>2005</v>
      </c>
      <c r="C20" s="272">
        <v>105</v>
      </c>
      <c r="D20" s="10"/>
      <c r="E20" s="10"/>
    </row>
    <row r="21" spans="1:5">
      <c r="A21" s="10"/>
      <c r="B21" s="277">
        <v>2006</v>
      </c>
      <c r="C21" s="272">
        <v>114</v>
      </c>
      <c r="D21" s="10"/>
      <c r="E21" s="10"/>
    </row>
    <row r="22" spans="1:5">
      <c r="A22" s="10"/>
      <c r="B22" s="277">
        <v>2007</v>
      </c>
      <c r="C22" s="272">
        <v>130</v>
      </c>
      <c r="D22" s="10"/>
      <c r="E22" s="27"/>
    </row>
    <row r="23" spans="1:5">
      <c r="A23" s="10"/>
      <c r="B23" s="277">
        <v>2008</v>
      </c>
      <c r="C23" s="273">
        <v>167</v>
      </c>
      <c r="D23" s="10"/>
      <c r="E23" s="27"/>
    </row>
    <row r="24" spans="1:5" hidden="1">
      <c r="A24" s="10"/>
      <c r="B24" s="277">
        <v>39814</v>
      </c>
      <c r="C24" s="269">
        <v>171</v>
      </c>
      <c r="D24" s="10"/>
      <c r="E24" s="27"/>
    </row>
    <row r="25" spans="1:5" hidden="1">
      <c r="A25" s="10"/>
      <c r="B25" s="277">
        <v>39903</v>
      </c>
      <c r="C25" s="269">
        <v>179</v>
      </c>
      <c r="D25" s="10"/>
      <c r="E25" s="27"/>
    </row>
    <row r="26" spans="1:5" hidden="1">
      <c r="A26" s="10"/>
      <c r="B26" s="277">
        <f>+B25+91</f>
        <v>39994</v>
      </c>
      <c r="C26" s="269">
        <v>192</v>
      </c>
      <c r="D26" s="10"/>
      <c r="E26" s="27"/>
    </row>
    <row r="27" spans="1:5" hidden="1">
      <c r="A27" s="10"/>
      <c r="B27" s="277">
        <v>40057</v>
      </c>
      <c r="C27" s="269">
        <v>192</v>
      </c>
      <c r="D27" s="10"/>
      <c r="E27" s="27"/>
    </row>
    <row r="28" spans="1:5">
      <c r="A28" s="10"/>
      <c r="B28" s="277">
        <v>2009</v>
      </c>
      <c r="C28" s="274">
        <v>195</v>
      </c>
      <c r="D28" s="10"/>
      <c r="E28" s="27"/>
    </row>
    <row r="29" spans="1:5" hidden="1">
      <c r="A29" s="10"/>
      <c r="B29" s="277">
        <v>40238</v>
      </c>
      <c r="C29" s="274">
        <v>208</v>
      </c>
      <c r="D29" s="10"/>
      <c r="E29" s="27"/>
    </row>
    <row r="30" spans="1:5" hidden="1">
      <c r="A30" s="10"/>
      <c r="B30" s="277">
        <v>40330</v>
      </c>
      <c r="C30" s="274">
        <v>218</v>
      </c>
      <c r="D30" s="10"/>
      <c r="E30" s="27"/>
    </row>
    <row r="31" spans="1:5" hidden="1">
      <c r="A31" s="10"/>
      <c r="B31" s="277">
        <v>40422</v>
      </c>
      <c r="C31" s="274">
        <v>219</v>
      </c>
      <c r="D31" s="10"/>
      <c r="E31" s="27"/>
    </row>
    <row r="32" spans="1:5">
      <c r="A32" s="10"/>
      <c r="B32" s="277">
        <v>2010</v>
      </c>
      <c r="C32" s="272">
        <v>219</v>
      </c>
      <c r="D32" s="10"/>
      <c r="E32" s="27"/>
    </row>
    <row r="33" spans="1:5" hidden="1">
      <c r="A33" s="10"/>
      <c r="B33" s="277">
        <v>40603</v>
      </c>
      <c r="C33" s="274">
        <v>254</v>
      </c>
      <c r="D33" s="10"/>
      <c r="E33" s="27"/>
    </row>
    <row r="34" spans="1:5" hidden="1">
      <c r="A34" s="10"/>
      <c r="B34" s="277">
        <v>40695</v>
      </c>
      <c r="C34" s="274">
        <v>254</v>
      </c>
      <c r="D34" s="10"/>
      <c r="E34" s="27"/>
    </row>
    <row r="35" spans="1:5" hidden="1">
      <c r="A35" s="10"/>
      <c r="B35" s="277">
        <v>40787</v>
      </c>
      <c r="C35" s="274">
        <v>254</v>
      </c>
      <c r="D35" s="10"/>
      <c r="E35" s="27"/>
    </row>
    <row r="36" spans="1:5">
      <c r="A36" s="10"/>
      <c r="B36" s="277" t="s">
        <v>103</v>
      </c>
      <c r="C36" s="274">
        <v>261</v>
      </c>
      <c r="D36" s="10"/>
      <c r="E36" s="27"/>
    </row>
    <row r="37" spans="1:5">
      <c r="A37" s="10"/>
      <c r="B37" s="277" t="s">
        <v>115</v>
      </c>
      <c r="C37" s="275">
        <v>309</v>
      </c>
      <c r="D37" s="10"/>
      <c r="E37" s="27"/>
    </row>
    <row r="38" spans="1:5">
      <c r="A38" s="10"/>
      <c r="B38" s="277" t="s">
        <v>164</v>
      </c>
      <c r="C38" s="275">
        <v>321</v>
      </c>
      <c r="D38" s="10"/>
      <c r="E38" s="27"/>
    </row>
    <row r="39" spans="1:5">
      <c r="A39" s="10"/>
      <c r="B39" s="277" t="s">
        <v>165</v>
      </c>
      <c r="C39" s="275">
        <v>327</v>
      </c>
      <c r="D39" s="10"/>
      <c r="E39" s="27"/>
    </row>
    <row r="40" spans="1:5">
      <c r="A40" s="10"/>
      <c r="B40" s="276">
        <v>41518</v>
      </c>
      <c r="C40" s="275">
        <v>332</v>
      </c>
      <c r="D40" s="10"/>
      <c r="E40" s="27"/>
    </row>
    <row r="41" spans="1:5">
      <c r="A41" s="10"/>
      <c r="B41" s="276">
        <v>41609</v>
      </c>
      <c r="C41" s="275">
        <v>341</v>
      </c>
      <c r="D41" s="10"/>
      <c r="E41" s="27"/>
    </row>
    <row r="42" spans="1:5">
      <c r="A42" s="10"/>
      <c r="B42" s="276">
        <v>41699</v>
      </c>
      <c r="C42" s="275">
        <v>350</v>
      </c>
      <c r="D42" s="10"/>
      <c r="E42" s="27"/>
    </row>
    <row r="43" spans="1:5">
      <c r="A43" s="10"/>
      <c r="B43" s="271">
        <v>41791</v>
      </c>
      <c r="C43" s="270">
        <v>339</v>
      </c>
      <c r="D43" s="10"/>
      <c r="E43" s="27"/>
    </row>
    <row r="44" spans="1:5">
      <c r="A44" s="10"/>
      <c r="B44" s="289"/>
      <c r="C44" s="64"/>
      <c r="D44" s="10"/>
      <c r="E44" s="27"/>
    </row>
    <row r="45" spans="1:5">
      <c r="A45" s="10"/>
      <c r="B45" s="63"/>
      <c r="C45" s="64"/>
      <c r="D45" s="10"/>
      <c r="E45" s="27"/>
    </row>
    <row r="46" spans="1:5">
      <c r="B46" s="290" t="s">
        <v>182</v>
      </c>
      <c r="E46" s="4"/>
    </row>
    <row r="47" spans="1:5">
      <c r="B47" s="291" t="s">
        <v>190</v>
      </c>
      <c r="E47" s="4"/>
    </row>
    <row r="48" spans="1:5">
      <c r="B48" s="143"/>
      <c r="E48" s="4"/>
    </row>
    <row r="49" spans="2:2">
      <c r="B49" s="91" t="s">
        <v>105</v>
      </c>
    </row>
  </sheetData>
  <mergeCells count="4">
    <mergeCell ref="A7:J7"/>
    <mergeCell ref="B11:C11"/>
    <mergeCell ref="E9:I9"/>
    <mergeCell ref="E10:H10"/>
  </mergeCells>
  <phoneticPr fontId="14" type="noConversion"/>
  <pageMargins left="0.75" right="0.75" top="1" bottom="1" header="0" footer="0"/>
  <headerFooter alignWithMargins="0"/>
  <ignoredErrors>
    <ignoredError sqref="B36:B37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86"/>
  <sheetViews>
    <sheetView topLeftCell="A16" zoomScale="80" zoomScaleNormal="80" workbookViewId="0">
      <selection activeCell="G25" sqref="G25"/>
    </sheetView>
  </sheetViews>
  <sheetFormatPr baseColWidth="10" defaultColWidth="10.85546875" defaultRowHeight="14.25"/>
  <cols>
    <col min="1" max="1" width="7.5703125" style="3" customWidth="1"/>
    <col min="2" max="2" width="24.140625" style="3" customWidth="1"/>
    <col min="3" max="3" width="29.5703125" style="3" customWidth="1"/>
    <col min="4" max="4" width="24.140625" style="3" customWidth="1"/>
    <col min="5" max="16384" width="10.85546875" style="3"/>
  </cols>
  <sheetData>
    <row r="6" spans="1:22" ht="15" thickBot="1"/>
    <row r="7" spans="1:22" ht="42" customHeight="1" thickBot="1">
      <c r="A7" s="331" t="s">
        <v>191</v>
      </c>
      <c r="B7" s="332"/>
      <c r="C7" s="332"/>
      <c r="D7" s="332"/>
      <c r="E7" s="332"/>
      <c r="F7" s="332"/>
      <c r="G7" s="332"/>
      <c r="H7" s="332"/>
      <c r="I7" s="333"/>
      <c r="L7" s="1"/>
      <c r="M7" s="1"/>
      <c r="N7" s="1"/>
      <c r="O7" s="1"/>
      <c r="P7" s="2"/>
      <c r="Q7" s="2"/>
      <c r="R7" s="2"/>
    </row>
    <row r="8" spans="1:22">
      <c r="A8" s="20"/>
      <c r="B8" s="20"/>
      <c r="C8" s="20"/>
      <c r="D8" s="20"/>
      <c r="E8" s="20"/>
      <c r="F8" s="20"/>
      <c r="G8" s="20"/>
      <c r="H8" s="20"/>
    </row>
    <row r="9" spans="1:22">
      <c r="A9" s="20"/>
      <c r="B9" s="20"/>
      <c r="C9" s="20"/>
      <c r="D9" s="20"/>
      <c r="E9" s="20"/>
      <c r="F9" s="20"/>
      <c r="G9" s="20"/>
      <c r="H9" s="20"/>
    </row>
    <row r="10" spans="1:22" ht="60" customHeight="1">
      <c r="A10" s="20"/>
      <c r="B10" s="308" t="s">
        <v>146</v>
      </c>
      <c r="C10" s="309"/>
      <c r="D10" s="113"/>
      <c r="E10" s="20"/>
      <c r="F10" s="20"/>
      <c r="G10" s="20"/>
      <c r="H10" s="20"/>
      <c r="K10" s="320" t="s">
        <v>151</v>
      </c>
      <c r="L10" s="321"/>
      <c r="M10" s="321"/>
      <c r="N10" s="321"/>
      <c r="O10" s="321"/>
      <c r="P10" s="321"/>
      <c r="Q10" s="321"/>
      <c r="R10" s="237"/>
      <c r="S10" s="237"/>
      <c r="T10" s="231"/>
      <c r="U10" s="231"/>
      <c r="V10" s="113"/>
    </row>
    <row r="11" spans="1:22" ht="25.5" customHeight="1">
      <c r="A11" s="20"/>
      <c r="B11" s="302" t="s">
        <v>193</v>
      </c>
      <c r="C11" s="303"/>
      <c r="D11" s="144"/>
      <c r="E11" s="20"/>
      <c r="F11" s="20"/>
      <c r="G11" s="20"/>
      <c r="H11" s="20"/>
      <c r="K11" s="306" t="s">
        <v>193</v>
      </c>
      <c r="L11" s="307"/>
      <c r="M11" s="307"/>
      <c r="N11" s="307"/>
      <c r="O11" s="236"/>
      <c r="P11" s="236"/>
      <c r="Q11" s="236"/>
      <c r="R11" s="114"/>
      <c r="S11" s="114"/>
      <c r="T11" s="114"/>
      <c r="U11" s="114"/>
      <c r="V11" s="115"/>
    </row>
    <row r="12" spans="1:22" ht="12" customHeight="1">
      <c r="A12" s="20"/>
      <c r="B12" s="337"/>
      <c r="C12" s="338"/>
      <c r="D12" s="99"/>
      <c r="E12" s="20"/>
      <c r="F12" s="20"/>
      <c r="G12" s="20"/>
      <c r="H12" s="20"/>
      <c r="K12" s="234"/>
      <c r="L12" s="235"/>
      <c r="M12" s="235"/>
      <c r="N12" s="235"/>
      <c r="O12" s="235"/>
      <c r="P12" s="235"/>
      <c r="Q12" s="235"/>
      <c r="R12" s="85"/>
      <c r="S12" s="85"/>
      <c r="T12" s="85"/>
      <c r="U12" s="85"/>
      <c r="V12" s="86"/>
    </row>
    <row r="13" spans="1:22" ht="21.75" customHeight="1">
      <c r="B13" s="133" t="s">
        <v>45</v>
      </c>
      <c r="C13" s="145" t="s">
        <v>51</v>
      </c>
      <c r="D13" s="145" t="s">
        <v>52</v>
      </c>
    </row>
    <row r="14" spans="1:22">
      <c r="B14" s="116" t="s">
        <v>79</v>
      </c>
      <c r="C14" s="146">
        <v>685790</v>
      </c>
      <c r="D14" s="104">
        <f t="shared" ref="D14:D24" si="0">+C14/$C$25</f>
        <v>0.56197186330232529</v>
      </c>
    </row>
    <row r="15" spans="1:22">
      <c r="B15" s="116" t="s">
        <v>49</v>
      </c>
      <c r="C15" s="146">
        <v>155043</v>
      </c>
      <c r="D15" s="104">
        <f t="shared" si="0"/>
        <v>0.12705026845241607</v>
      </c>
    </row>
    <row r="16" spans="1:22">
      <c r="B16" s="116" t="s">
        <v>50</v>
      </c>
      <c r="C16" s="146">
        <v>8306</v>
      </c>
      <c r="D16" s="104">
        <f t="shared" si="0"/>
        <v>6.8063668128568715E-3</v>
      </c>
    </row>
    <row r="17" spans="1:9">
      <c r="B17" s="116" t="s">
        <v>46</v>
      </c>
      <c r="C17" s="146">
        <v>121296</v>
      </c>
      <c r="D17" s="104">
        <f t="shared" si="0"/>
        <v>9.9396227899384432E-2</v>
      </c>
    </row>
    <row r="18" spans="1:9">
      <c r="B18" s="116" t="s">
        <v>180</v>
      </c>
      <c r="C18" s="146">
        <v>736</v>
      </c>
      <c r="D18" s="104">
        <f t="shared" si="0"/>
        <v>6.0311653915996353E-4</v>
      </c>
    </row>
    <row r="19" spans="1:9">
      <c r="B19" s="116" t="s">
        <v>88</v>
      </c>
      <c r="C19" s="146">
        <v>857</v>
      </c>
      <c r="D19" s="104">
        <f t="shared" si="0"/>
        <v>7.022702093207728E-4</v>
      </c>
    </row>
    <row r="20" spans="1:9">
      <c r="B20" s="116" t="s">
        <v>48</v>
      </c>
      <c r="C20" s="146">
        <v>38675</v>
      </c>
      <c r="D20" s="104">
        <f t="shared" si="0"/>
        <v>3.1692299119580963E-2</v>
      </c>
    </row>
    <row r="21" spans="1:9">
      <c r="B21" s="116" t="s">
        <v>89</v>
      </c>
      <c r="C21" s="146">
        <v>60982</v>
      </c>
      <c r="D21" s="104">
        <f t="shared" si="0"/>
        <v>4.997181085740883E-2</v>
      </c>
    </row>
    <row r="22" spans="1:9">
      <c r="B22" s="116" t="s">
        <v>47</v>
      </c>
      <c r="C22" s="146">
        <v>52731</v>
      </c>
      <c r="D22" s="104">
        <f t="shared" si="0"/>
        <v>4.3210513894625054E-2</v>
      </c>
      <c r="G22" s="65"/>
    </row>
    <row r="23" spans="1:9">
      <c r="B23" s="116" t="s">
        <v>108</v>
      </c>
      <c r="C23" s="146">
        <v>446</v>
      </c>
      <c r="D23" s="104">
        <f t="shared" si="0"/>
        <v>3.6547551150182574E-4</v>
      </c>
      <c r="G23" s="65"/>
    </row>
    <row r="24" spans="1:9">
      <c r="B24" s="116" t="s">
        <v>68</v>
      </c>
      <c r="C24" s="146">
        <v>95466</v>
      </c>
      <c r="D24" s="104">
        <f t="shared" si="0"/>
        <v>7.8229787401419948E-2</v>
      </c>
    </row>
    <row r="25" spans="1:9" ht="15" thickBot="1">
      <c r="B25" s="147" t="s">
        <v>39</v>
      </c>
      <c r="C25" s="148">
        <f>SUM(C14:C24)</f>
        <v>1220328</v>
      </c>
      <c r="D25" s="149">
        <f>SUM(D14:D24)</f>
        <v>1</v>
      </c>
    </row>
    <row r="26" spans="1:9">
      <c r="C26" s="17"/>
      <c r="E26" s="17"/>
    </row>
    <row r="27" spans="1:9">
      <c r="B27" s="292" t="s">
        <v>182</v>
      </c>
      <c r="C27" s="17"/>
      <c r="E27" s="17"/>
    </row>
    <row r="28" spans="1:9">
      <c r="B28" s="293" t="s">
        <v>183</v>
      </c>
      <c r="C28" s="17"/>
      <c r="E28" s="17"/>
    </row>
    <row r="29" spans="1:9">
      <c r="B29" s="293" t="s">
        <v>184</v>
      </c>
      <c r="C29" s="17"/>
      <c r="E29" s="17"/>
    </row>
    <row r="30" spans="1:9">
      <c r="C30" s="17"/>
      <c r="E30" s="17"/>
    </row>
    <row r="31" spans="1:9" ht="15" thickBot="1"/>
    <row r="32" spans="1:9" ht="48.75" customHeight="1" thickBot="1">
      <c r="A32" s="334" t="s">
        <v>196</v>
      </c>
      <c r="B32" s="335"/>
      <c r="C32" s="335"/>
      <c r="D32" s="335"/>
      <c r="E32" s="335"/>
      <c r="F32" s="335"/>
      <c r="G32" s="335"/>
      <c r="H32" s="335"/>
      <c r="I32" s="336"/>
    </row>
    <row r="34" spans="2:8" ht="70.5" customHeight="1">
      <c r="B34" s="308" t="s">
        <v>148</v>
      </c>
      <c r="C34" s="339"/>
      <c r="D34" s="113"/>
    </row>
    <row r="35" spans="2:8">
      <c r="B35" s="302" t="s">
        <v>197</v>
      </c>
      <c r="C35" s="303"/>
      <c r="D35" s="144"/>
      <c r="E35" s="55"/>
      <c r="F35" s="55"/>
      <c r="G35" s="55"/>
      <c r="H35" s="55"/>
    </row>
    <row r="36" spans="2:8" ht="9.75" customHeight="1">
      <c r="B36" s="337"/>
      <c r="C36" s="338"/>
      <c r="D36" s="99"/>
      <c r="E36" s="55"/>
      <c r="F36" s="56"/>
      <c r="G36" s="57"/>
      <c r="H36" s="55"/>
    </row>
    <row r="37" spans="2:8" ht="22.5" customHeight="1">
      <c r="B37" s="150" t="s">
        <v>69</v>
      </c>
      <c r="C37" s="150" t="s">
        <v>70</v>
      </c>
      <c r="D37" s="150" t="s">
        <v>52</v>
      </c>
      <c r="E37" s="55"/>
      <c r="F37" s="56"/>
      <c r="G37" s="57"/>
      <c r="H37" s="55"/>
    </row>
    <row r="38" spans="2:8">
      <c r="B38" s="21" t="s">
        <v>53</v>
      </c>
      <c r="C38" s="263">
        <v>270185</v>
      </c>
      <c r="D38" s="29">
        <f>+C38/$C$41</f>
        <v>6.2148125929858425E-2</v>
      </c>
      <c r="E38" s="55"/>
      <c r="F38" s="55"/>
      <c r="G38" s="55"/>
      <c r="H38" s="55"/>
    </row>
    <row r="39" spans="2:8">
      <c r="B39" s="21" t="s">
        <v>71</v>
      </c>
      <c r="C39" s="263">
        <v>2707655</v>
      </c>
      <c r="D39" s="29">
        <f>+C39/$C$41</f>
        <v>0.62281652909899077</v>
      </c>
      <c r="E39" s="55"/>
      <c r="F39" s="55"/>
      <c r="G39" s="55"/>
      <c r="H39" s="55"/>
    </row>
    <row r="40" spans="2:8">
      <c r="B40" s="21" t="s">
        <v>72</v>
      </c>
      <c r="C40" s="263">
        <v>1369596</v>
      </c>
      <c r="D40" s="29">
        <f>+C40/$C$41</f>
        <v>0.31503534497115082</v>
      </c>
      <c r="E40" s="55"/>
      <c r="F40" s="55"/>
      <c r="G40" s="55"/>
      <c r="H40" s="55"/>
    </row>
    <row r="41" spans="2:8" ht="15" thickBot="1">
      <c r="B41" s="35" t="s">
        <v>39</v>
      </c>
      <c r="C41" s="36">
        <f>+SUM(C38:C40)</f>
        <v>4347436</v>
      </c>
      <c r="D41" s="37">
        <f>+SUM(D38:D40)</f>
        <v>1</v>
      </c>
      <c r="E41" s="58"/>
      <c r="F41" s="58"/>
      <c r="G41" s="59"/>
      <c r="H41" s="58"/>
    </row>
    <row r="42" spans="2:8" ht="15" thickBot="1">
      <c r="B42" s="32" t="s">
        <v>10</v>
      </c>
      <c r="C42" s="33">
        <f>+C41/15901108</f>
        <v>0.27340459545334828</v>
      </c>
      <c r="D42" s="31"/>
    </row>
    <row r="43" spans="2:8">
      <c r="B43" s="78"/>
      <c r="C43" s="79"/>
      <c r="D43" s="31"/>
      <c r="F43" s="259"/>
      <c r="G43" s="259"/>
    </row>
    <row r="44" spans="2:8">
      <c r="B44" s="292" t="s">
        <v>182</v>
      </c>
      <c r="C44" s="79"/>
      <c r="D44" s="31"/>
      <c r="F44" s="259"/>
      <c r="G44" s="259"/>
    </row>
    <row r="45" spans="2:8">
      <c r="B45" s="293" t="s">
        <v>183</v>
      </c>
      <c r="C45" s="79"/>
      <c r="D45" s="31"/>
      <c r="F45" s="259"/>
      <c r="G45" s="259"/>
    </row>
    <row r="46" spans="2:8">
      <c r="B46" s="293" t="s">
        <v>184</v>
      </c>
      <c r="C46" s="79"/>
      <c r="D46" s="31"/>
      <c r="F46" s="259"/>
      <c r="G46" s="259"/>
    </row>
    <row r="47" spans="2:8">
      <c r="B47" s="30" t="s">
        <v>73</v>
      </c>
      <c r="F47" s="259"/>
      <c r="G47" s="259"/>
    </row>
    <row r="48" spans="2:8" ht="15">
      <c r="B48" s="43" t="s">
        <v>105</v>
      </c>
      <c r="F48" s="259"/>
      <c r="G48" s="259"/>
    </row>
    <row r="52" spans="2:13" ht="33.75" customHeight="1">
      <c r="B52" s="340" t="s">
        <v>149</v>
      </c>
      <c r="C52" s="341"/>
      <c r="D52" s="341"/>
      <c r="E52" s="341"/>
      <c r="F52" s="249"/>
      <c r="G52" s="239"/>
      <c r="H52" s="239"/>
      <c r="I52" s="232"/>
      <c r="J52" s="238"/>
      <c r="K52" s="233"/>
      <c r="L52" s="233"/>
      <c r="M52" s="20"/>
    </row>
    <row r="53" spans="2:13" ht="21.75" customHeight="1">
      <c r="B53" s="256" t="s">
        <v>150</v>
      </c>
      <c r="C53" s="257"/>
      <c r="D53" s="257"/>
      <c r="E53" s="257"/>
      <c r="F53" s="250"/>
      <c r="G53" s="247"/>
      <c r="H53" s="247"/>
      <c r="I53" s="248"/>
      <c r="J53" s="238"/>
      <c r="K53" s="233"/>
      <c r="L53" s="233"/>
      <c r="M53" s="20"/>
    </row>
    <row r="54" spans="2:13" ht="15" customHeight="1">
      <c r="B54" s="306" t="s">
        <v>193</v>
      </c>
      <c r="C54" s="307"/>
      <c r="D54" s="307"/>
      <c r="E54" s="236"/>
      <c r="F54" s="236"/>
      <c r="G54" s="236"/>
      <c r="H54" s="236"/>
      <c r="I54" s="115"/>
      <c r="J54" s="20"/>
      <c r="K54" s="20"/>
      <c r="L54" s="20"/>
      <c r="M54" s="20"/>
    </row>
    <row r="55" spans="2:13" ht="15">
      <c r="B55" s="234"/>
      <c r="C55" s="235"/>
      <c r="D55" s="235"/>
      <c r="E55" s="235"/>
      <c r="F55" s="235"/>
      <c r="G55" s="235"/>
      <c r="H55" s="235"/>
      <c r="I55" s="86"/>
      <c r="J55" s="20"/>
      <c r="K55" s="20"/>
      <c r="L55" s="20"/>
      <c r="M55" s="20"/>
    </row>
    <row r="84" spans="2:2">
      <c r="B84" s="292" t="s">
        <v>182</v>
      </c>
    </row>
    <row r="85" spans="2:2">
      <c r="B85" s="293" t="s">
        <v>183</v>
      </c>
    </row>
    <row r="86" spans="2:2">
      <c r="B86" s="293" t="s">
        <v>184</v>
      </c>
    </row>
  </sheetData>
  <mergeCells count="12">
    <mergeCell ref="B54:D54"/>
    <mergeCell ref="K10:Q10"/>
    <mergeCell ref="B34:C34"/>
    <mergeCell ref="B35:C35"/>
    <mergeCell ref="B36:C36"/>
    <mergeCell ref="B52:E52"/>
    <mergeCell ref="K11:N11"/>
    <mergeCell ref="A7:I7"/>
    <mergeCell ref="A32:I32"/>
    <mergeCell ref="B12:C12"/>
    <mergeCell ref="B10:C10"/>
    <mergeCell ref="B11:C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121"/>
  <sheetViews>
    <sheetView tabSelected="1" topLeftCell="A85" zoomScale="70" zoomScaleNormal="70" workbookViewId="0">
      <selection activeCell="I76" sqref="I76"/>
    </sheetView>
  </sheetViews>
  <sheetFormatPr baseColWidth="10" defaultColWidth="10.85546875" defaultRowHeight="14.25"/>
  <cols>
    <col min="1" max="1" width="8.85546875" style="42" customWidth="1"/>
    <col min="2" max="2" width="57.7109375" style="42" customWidth="1"/>
    <col min="3" max="3" width="40.42578125" style="42" customWidth="1"/>
    <col min="4" max="4" width="20.85546875" style="42" customWidth="1"/>
    <col min="5" max="5" width="20.85546875" style="42" hidden="1" customWidth="1"/>
    <col min="6" max="8" width="10.85546875" style="42"/>
    <col min="9" max="9" width="4.42578125" style="42" customWidth="1"/>
    <col min="10" max="256" width="10.85546875" style="42"/>
    <col min="257" max="257" width="11.42578125" style="42" customWidth="1"/>
    <col min="258" max="258" width="34.5703125" style="42" customWidth="1"/>
    <col min="259" max="259" width="26.7109375" style="42" customWidth="1"/>
    <col min="260" max="260" width="15.140625" style="42" customWidth="1"/>
    <col min="261" max="261" width="16.28515625" style="42" customWidth="1"/>
    <col min="262" max="512" width="10.85546875" style="42"/>
    <col min="513" max="513" width="11.42578125" style="42" customWidth="1"/>
    <col min="514" max="514" width="34.5703125" style="42" customWidth="1"/>
    <col min="515" max="515" width="26.7109375" style="42" customWidth="1"/>
    <col min="516" max="516" width="15.140625" style="42" customWidth="1"/>
    <col min="517" max="517" width="16.28515625" style="42" customWidth="1"/>
    <col min="518" max="768" width="10.85546875" style="42"/>
    <col min="769" max="769" width="11.42578125" style="42" customWidth="1"/>
    <col min="770" max="770" width="34.5703125" style="42" customWidth="1"/>
    <col min="771" max="771" width="26.7109375" style="42" customWidth="1"/>
    <col min="772" max="772" width="15.140625" style="42" customWidth="1"/>
    <col min="773" max="773" width="16.28515625" style="42" customWidth="1"/>
    <col min="774" max="1024" width="10.85546875" style="42"/>
    <col min="1025" max="1025" width="11.42578125" style="42" customWidth="1"/>
    <col min="1026" max="1026" width="34.5703125" style="42" customWidth="1"/>
    <col min="1027" max="1027" width="26.7109375" style="42" customWidth="1"/>
    <col min="1028" max="1028" width="15.140625" style="42" customWidth="1"/>
    <col min="1029" max="1029" width="16.28515625" style="42" customWidth="1"/>
    <col min="1030" max="1280" width="10.85546875" style="42"/>
    <col min="1281" max="1281" width="11.42578125" style="42" customWidth="1"/>
    <col min="1282" max="1282" width="34.5703125" style="42" customWidth="1"/>
    <col min="1283" max="1283" width="26.7109375" style="42" customWidth="1"/>
    <col min="1284" max="1284" width="15.140625" style="42" customWidth="1"/>
    <col min="1285" max="1285" width="16.28515625" style="42" customWidth="1"/>
    <col min="1286" max="1536" width="10.85546875" style="42"/>
    <col min="1537" max="1537" width="11.42578125" style="42" customWidth="1"/>
    <col min="1538" max="1538" width="34.5703125" style="42" customWidth="1"/>
    <col min="1539" max="1539" width="26.7109375" style="42" customWidth="1"/>
    <col min="1540" max="1540" width="15.140625" style="42" customWidth="1"/>
    <col min="1541" max="1541" width="16.28515625" style="42" customWidth="1"/>
    <col min="1542" max="1792" width="10.85546875" style="42"/>
    <col min="1793" max="1793" width="11.42578125" style="42" customWidth="1"/>
    <col min="1794" max="1794" width="34.5703125" style="42" customWidth="1"/>
    <col min="1795" max="1795" width="26.7109375" style="42" customWidth="1"/>
    <col min="1796" max="1796" width="15.140625" style="42" customWidth="1"/>
    <col min="1797" max="1797" width="16.28515625" style="42" customWidth="1"/>
    <col min="1798" max="2048" width="10.85546875" style="42"/>
    <col min="2049" max="2049" width="11.42578125" style="42" customWidth="1"/>
    <col min="2050" max="2050" width="34.5703125" style="42" customWidth="1"/>
    <col min="2051" max="2051" width="26.7109375" style="42" customWidth="1"/>
    <col min="2052" max="2052" width="15.140625" style="42" customWidth="1"/>
    <col min="2053" max="2053" width="16.28515625" style="42" customWidth="1"/>
    <col min="2054" max="2304" width="10.85546875" style="42"/>
    <col min="2305" max="2305" width="11.42578125" style="42" customWidth="1"/>
    <col min="2306" max="2306" width="34.5703125" style="42" customWidth="1"/>
    <col min="2307" max="2307" width="26.7109375" style="42" customWidth="1"/>
    <col min="2308" max="2308" width="15.140625" style="42" customWidth="1"/>
    <col min="2309" max="2309" width="16.28515625" style="42" customWidth="1"/>
    <col min="2310" max="2560" width="10.85546875" style="42"/>
    <col min="2561" max="2561" width="11.42578125" style="42" customWidth="1"/>
    <col min="2562" max="2562" width="34.5703125" style="42" customWidth="1"/>
    <col min="2563" max="2563" width="26.7109375" style="42" customWidth="1"/>
    <col min="2564" max="2564" width="15.140625" style="42" customWidth="1"/>
    <col min="2565" max="2565" width="16.28515625" style="42" customWidth="1"/>
    <col min="2566" max="2816" width="10.85546875" style="42"/>
    <col min="2817" max="2817" width="11.42578125" style="42" customWidth="1"/>
    <col min="2818" max="2818" width="34.5703125" style="42" customWidth="1"/>
    <col min="2819" max="2819" width="26.7109375" style="42" customWidth="1"/>
    <col min="2820" max="2820" width="15.140625" style="42" customWidth="1"/>
    <col min="2821" max="2821" width="16.28515625" style="42" customWidth="1"/>
    <col min="2822" max="3072" width="10.85546875" style="42"/>
    <col min="3073" max="3073" width="11.42578125" style="42" customWidth="1"/>
    <col min="3074" max="3074" width="34.5703125" style="42" customWidth="1"/>
    <col min="3075" max="3075" width="26.7109375" style="42" customWidth="1"/>
    <col min="3076" max="3076" width="15.140625" style="42" customWidth="1"/>
    <col min="3077" max="3077" width="16.28515625" style="42" customWidth="1"/>
    <col min="3078" max="3328" width="10.85546875" style="42"/>
    <col min="3329" max="3329" width="11.42578125" style="42" customWidth="1"/>
    <col min="3330" max="3330" width="34.5703125" style="42" customWidth="1"/>
    <col min="3331" max="3331" width="26.7109375" style="42" customWidth="1"/>
    <col min="3332" max="3332" width="15.140625" style="42" customWidth="1"/>
    <col min="3333" max="3333" width="16.28515625" style="42" customWidth="1"/>
    <col min="3334" max="3584" width="10.85546875" style="42"/>
    <col min="3585" max="3585" width="11.42578125" style="42" customWidth="1"/>
    <col min="3586" max="3586" width="34.5703125" style="42" customWidth="1"/>
    <col min="3587" max="3587" width="26.7109375" style="42" customWidth="1"/>
    <col min="3588" max="3588" width="15.140625" style="42" customWidth="1"/>
    <col min="3589" max="3589" width="16.28515625" style="42" customWidth="1"/>
    <col min="3590" max="3840" width="10.85546875" style="42"/>
    <col min="3841" max="3841" width="11.42578125" style="42" customWidth="1"/>
    <col min="3842" max="3842" width="34.5703125" style="42" customWidth="1"/>
    <col min="3843" max="3843" width="26.7109375" style="42" customWidth="1"/>
    <col min="3844" max="3844" width="15.140625" style="42" customWidth="1"/>
    <col min="3845" max="3845" width="16.28515625" style="42" customWidth="1"/>
    <col min="3846" max="4096" width="10.85546875" style="42"/>
    <col min="4097" max="4097" width="11.42578125" style="42" customWidth="1"/>
    <col min="4098" max="4098" width="34.5703125" style="42" customWidth="1"/>
    <col min="4099" max="4099" width="26.7109375" style="42" customWidth="1"/>
    <col min="4100" max="4100" width="15.140625" style="42" customWidth="1"/>
    <col min="4101" max="4101" width="16.28515625" style="42" customWidth="1"/>
    <col min="4102" max="4352" width="10.85546875" style="42"/>
    <col min="4353" max="4353" width="11.42578125" style="42" customWidth="1"/>
    <col min="4354" max="4354" width="34.5703125" style="42" customWidth="1"/>
    <col min="4355" max="4355" width="26.7109375" style="42" customWidth="1"/>
    <col min="4356" max="4356" width="15.140625" style="42" customWidth="1"/>
    <col min="4357" max="4357" width="16.28515625" style="42" customWidth="1"/>
    <col min="4358" max="4608" width="10.85546875" style="42"/>
    <col min="4609" max="4609" width="11.42578125" style="42" customWidth="1"/>
    <col min="4610" max="4610" width="34.5703125" style="42" customWidth="1"/>
    <col min="4611" max="4611" width="26.7109375" style="42" customWidth="1"/>
    <col min="4612" max="4612" width="15.140625" style="42" customWidth="1"/>
    <col min="4613" max="4613" width="16.28515625" style="42" customWidth="1"/>
    <col min="4614" max="4864" width="10.85546875" style="42"/>
    <col min="4865" max="4865" width="11.42578125" style="42" customWidth="1"/>
    <col min="4866" max="4866" width="34.5703125" style="42" customWidth="1"/>
    <col min="4867" max="4867" width="26.7109375" style="42" customWidth="1"/>
    <col min="4868" max="4868" width="15.140625" style="42" customWidth="1"/>
    <col min="4869" max="4869" width="16.28515625" style="42" customWidth="1"/>
    <col min="4870" max="5120" width="10.85546875" style="42"/>
    <col min="5121" max="5121" width="11.42578125" style="42" customWidth="1"/>
    <col min="5122" max="5122" width="34.5703125" style="42" customWidth="1"/>
    <col min="5123" max="5123" width="26.7109375" style="42" customWidth="1"/>
    <col min="5124" max="5124" width="15.140625" style="42" customWidth="1"/>
    <col min="5125" max="5125" width="16.28515625" style="42" customWidth="1"/>
    <col min="5126" max="5376" width="10.85546875" style="42"/>
    <col min="5377" max="5377" width="11.42578125" style="42" customWidth="1"/>
    <col min="5378" max="5378" width="34.5703125" style="42" customWidth="1"/>
    <col min="5379" max="5379" width="26.7109375" style="42" customWidth="1"/>
    <col min="5380" max="5380" width="15.140625" style="42" customWidth="1"/>
    <col min="5381" max="5381" width="16.28515625" style="42" customWidth="1"/>
    <col min="5382" max="5632" width="10.85546875" style="42"/>
    <col min="5633" max="5633" width="11.42578125" style="42" customWidth="1"/>
    <col min="5634" max="5634" width="34.5703125" style="42" customWidth="1"/>
    <col min="5635" max="5635" width="26.7109375" style="42" customWidth="1"/>
    <col min="5636" max="5636" width="15.140625" style="42" customWidth="1"/>
    <col min="5637" max="5637" width="16.28515625" style="42" customWidth="1"/>
    <col min="5638" max="5888" width="10.85546875" style="42"/>
    <col min="5889" max="5889" width="11.42578125" style="42" customWidth="1"/>
    <col min="5890" max="5890" width="34.5703125" style="42" customWidth="1"/>
    <col min="5891" max="5891" width="26.7109375" style="42" customWidth="1"/>
    <col min="5892" max="5892" width="15.140625" style="42" customWidth="1"/>
    <col min="5893" max="5893" width="16.28515625" style="42" customWidth="1"/>
    <col min="5894" max="6144" width="10.85546875" style="42"/>
    <col min="6145" max="6145" width="11.42578125" style="42" customWidth="1"/>
    <col min="6146" max="6146" width="34.5703125" style="42" customWidth="1"/>
    <col min="6147" max="6147" width="26.7109375" style="42" customWidth="1"/>
    <col min="6148" max="6148" width="15.140625" style="42" customWidth="1"/>
    <col min="6149" max="6149" width="16.28515625" style="42" customWidth="1"/>
    <col min="6150" max="6400" width="10.85546875" style="42"/>
    <col min="6401" max="6401" width="11.42578125" style="42" customWidth="1"/>
    <col min="6402" max="6402" width="34.5703125" style="42" customWidth="1"/>
    <col min="6403" max="6403" width="26.7109375" style="42" customWidth="1"/>
    <col min="6404" max="6404" width="15.140625" style="42" customWidth="1"/>
    <col min="6405" max="6405" width="16.28515625" style="42" customWidth="1"/>
    <col min="6406" max="6656" width="10.85546875" style="42"/>
    <col min="6657" max="6657" width="11.42578125" style="42" customWidth="1"/>
    <col min="6658" max="6658" width="34.5703125" style="42" customWidth="1"/>
    <col min="6659" max="6659" width="26.7109375" style="42" customWidth="1"/>
    <col min="6660" max="6660" width="15.140625" style="42" customWidth="1"/>
    <col min="6661" max="6661" width="16.28515625" style="42" customWidth="1"/>
    <col min="6662" max="6912" width="10.85546875" style="42"/>
    <col min="6913" max="6913" width="11.42578125" style="42" customWidth="1"/>
    <col min="6914" max="6914" width="34.5703125" style="42" customWidth="1"/>
    <col min="6915" max="6915" width="26.7109375" style="42" customWidth="1"/>
    <col min="6916" max="6916" width="15.140625" style="42" customWidth="1"/>
    <col min="6917" max="6917" width="16.28515625" style="42" customWidth="1"/>
    <col min="6918" max="7168" width="10.85546875" style="42"/>
    <col min="7169" max="7169" width="11.42578125" style="42" customWidth="1"/>
    <col min="7170" max="7170" width="34.5703125" style="42" customWidth="1"/>
    <col min="7171" max="7171" width="26.7109375" style="42" customWidth="1"/>
    <col min="7172" max="7172" width="15.140625" style="42" customWidth="1"/>
    <col min="7173" max="7173" width="16.28515625" style="42" customWidth="1"/>
    <col min="7174" max="7424" width="10.85546875" style="42"/>
    <col min="7425" max="7425" width="11.42578125" style="42" customWidth="1"/>
    <col min="7426" max="7426" width="34.5703125" style="42" customWidth="1"/>
    <col min="7427" max="7427" width="26.7109375" style="42" customWidth="1"/>
    <col min="7428" max="7428" width="15.140625" style="42" customWidth="1"/>
    <col min="7429" max="7429" width="16.28515625" style="42" customWidth="1"/>
    <col min="7430" max="7680" width="10.85546875" style="42"/>
    <col min="7681" max="7681" width="11.42578125" style="42" customWidth="1"/>
    <col min="7682" max="7682" width="34.5703125" style="42" customWidth="1"/>
    <col min="7683" max="7683" width="26.7109375" style="42" customWidth="1"/>
    <col min="7684" max="7684" width="15.140625" style="42" customWidth="1"/>
    <col min="7685" max="7685" width="16.28515625" style="42" customWidth="1"/>
    <col min="7686" max="7936" width="10.85546875" style="42"/>
    <col min="7937" max="7937" width="11.42578125" style="42" customWidth="1"/>
    <col min="7938" max="7938" width="34.5703125" style="42" customWidth="1"/>
    <col min="7939" max="7939" width="26.7109375" style="42" customWidth="1"/>
    <col min="7940" max="7940" width="15.140625" style="42" customWidth="1"/>
    <col min="7941" max="7941" width="16.28515625" style="42" customWidth="1"/>
    <col min="7942" max="8192" width="10.85546875" style="42"/>
    <col min="8193" max="8193" width="11.42578125" style="42" customWidth="1"/>
    <col min="8194" max="8194" width="34.5703125" style="42" customWidth="1"/>
    <col min="8195" max="8195" width="26.7109375" style="42" customWidth="1"/>
    <col min="8196" max="8196" width="15.140625" style="42" customWidth="1"/>
    <col min="8197" max="8197" width="16.28515625" style="42" customWidth="1"/>
    <col min="8198" max="8448" width="10.85546875" style="42"/>
    <col min="8449" max="8449" width="11.42578125" style="42" customWidth="1"/>
    <col min="8450" max="8450" width="34.5703125" style="42" customWidth="1"/>
    <col min="8451" max="8451" width="26.7109375" style="42" customWidth="1"/>
    <col min="8452" max="8452" width="15.140625" style="42" customWidth="1"/>
    <col min="8453" max="8453" width="16.28515625" style="42" customWidth="1"/>
    <col min="8454" max="8704" width="10.85546875" style="42"/>
    <col min="8705" max="8705" width="11.42578125" style="42" customWidth="1"/>
    <col min="8706" max="8706" width="34.5703125" style="42" customWidth="1"/>
    <col min="8707" max="8707" width="26.7109375" style="42" customWidth="1"/>
    <col min="8708" max="8708" width="15.140625" style="42" customWidth="1"/>
    <col min="8709" max="8709" width="16.28515625" style="42" customWidth="1"/>
    <col min="8710" max="8960" width="10.85546875" style="42"/>
    <col min="8961" max="8961" width="11.42578125" style="42" customWidth="1"/>
    <col min="8962" max="8962" width="34.5703125" style="42" customWidth="1"/>
    <col min="8963" max="8963" width="26.7109375" style="42" customWidth="1"/>
    <col min="8964" max="8964" width="15.140625" style="42" customWidth="1"/>
    <col min="8965" max="8965" width="16.28515625" style="42" customWidth="1"/>
    <col min="8966" max="9216" width="10.85546875" style="42"/>
    <col min="9217" max="9217" width="11.42578125" style="42" customWidth="1"/>
    <col min="9218" max="9218" width="34.5703125" style="42" customWidth="1"/>
    <col min="9219" max="9219" width="26.7109375" style="42" customWidth="1"/>
    <col min="9220" max="9220" width="15.140625" style="42" customWidth="1"/>
    <col min="9221" max="9221" width="16.28515625" style="42" customWidth="1"/>
    <col min="9222" max="9472" width="10.85546875" style="42"/>
    <col min="9473" max="9473" width="11.42578125" style="42" customWidth="1"/>
    <col min="9474" max="9474" width="34.5703125" style="42" customWidth="1"/>
    <col min="9475" max="9475" width="26.7109375" style="42" customWidth="1"/>
    <col min="9476" max="9476" width="15.140625" style="42" customWidth="1"/>
    <col min="9477" max="9477" width="16.28515625" style="42" customWidth="1"/>
    <col min="9478" max="9728" width="10.85546875" style="42"/>
    <col min="9729" max="9729" width="11.42578125" style="42" customWidth="1"/>
    <col min="9730" max="9730" width="34.5703125" style="42" customWidth="1"/>
    <col min="9731" max="9731" width="26.7109375" style="42" customWidth="1"/>
    <col min="9732" max="9732" width="15.140625" style="42" customWidth="1"/>
    <col min="9733" max="9733" width="16.28515625" style="42" customWidth="1"/>
    <col min="9734" max="9984" width="10.85546875" style="42"/>
    <col min="9985" max="9985" width="11.42578125" style="42" customWidth="1"/>
    <col min="9986" max="9986" width="34.5703125" style="42" customWidth="1"/>
    <col min="9987" max="9987" width="26.7109375" style="42" customWidth="1"/>
    <col min="9988" max="9988" width="15.140625" style="42" customWidth="1"/>
    <col min="9989" max="9989" width="16.28515625" style="42" customWidth="1"/>
    <col min="9990" max="10240" width="10.85546875" style="42"/>
    <col min="10241" max="10241" width="11.42578125" style="42" customWidth="1"/>
    <col min="10242" max="10242" width="34.5703125" style="42" customWidth="1"/>
    <col min="10243" max="10243" width="26.7109375" style="42" customWidth="1"/>
    <col min="10244" max="10244" width="15.140625" style="42" customWidth="1"/>
    <col min="10245" max="10245" width="16.28515625" style="42" customWidth="1"/>
    <col min="10246" max="10496" width="10.85546875" style="42"/>
    <col min="10497" max="10497" width="11.42578125" style="42" customWidth="1"/>
    <col min="10498" max="10498" width="34.5703125" style="42" customWidth="1"/>
    <col min="10499" max="10499" width="26.7109375" style="42" customWidth="1"/>
    <col min="10500" max="10500" width="15.140625" style="42" customWidth="1"/>
    <col min="10501" max="10501" width="16.28515625" style="42" customWidth="1"/>
    <col min="10502" max="10752" width="10.85546875" style="42"/>
    <col min="10753" max="10753" width="11.42578125" style="42" customWidth="1"/>
    <col min="10754" max="10754" width="34.5703125" style="42" customWidth="1"/>
    <col min="10755" max="10755" width="26.7109375" style="42" customWidth="1"/>
    <col min="10756" max="10756" width="15.140625" style="42" customWidth="1"/>
    <col min="10757" max="10757" width="16.28515625" style="42" customWidth="1"/>
    <col min="10758" max="11008" width="10.85546875" style="42"/>
    <col min="11009" max="11009" width="11.42578125" style="42" customWidth="1"/>
    <col min="11010" max="11010" width="34.5703125" style="42" customWidth="1"/>
    <col min="11011" max="11011" width="26.7109375" style="42" customWidth="1"/>
    <col min="11012" max="11012" width="15.140625" style="42" customWidth="1"/>
    <col min="11013" max="11013" width="16.28515625" style="42" customWidth="1"/>
    <col min="11014" max="11264" width="10.85546875" style="42"/>
    <col min="11265" max="11265" width="11.42578125" style="42" customWidth="1"/>
    <col min="11266" max="11266" width="34.5703125" style="42" customWidth="1"/>
    <col min="11267" max="11267" width="26.7109375" style="42" customWidth="1"/>
    <col min="11268" max="11268" width="15.140625" style="42" customWidth="1"/>
    <col min="11269" max="11269" width="16.28515625" style="42" customWidth="1"/>
    <col min="11270" max="11520" width="10.85546875" style="42"/>
    <col min="11521" max="11521" width="11.42578125" style="42" customWidth="1"/>
    <col min="11522" max="11522" width="34.5703125" style="42" customWidth="1"/>
    <col min="11523" max="11523" width="26.7109375" style="42" customWidth="1"/>
    <col min="11524" max="11524" width="15.140625" style="42" customWidth="1"/>
    <col min="11525" max="11525" width="16.28515625" style="42" customWidth="1"/>
    <col min="11526" max="11776" width="10.85546875" style="42"/>
    <col min="11777" max="11777" width="11.42578125" style="42" customWidth="1"/>
    <col min="11778" max="11778" width="34.5703125" style="42" customWidth="1"/>
    <col min="11779" max="11779" width="26.7109375" style="42" customWidth="1"/>
    <col min="11780" max="11780" width="15.140625" style="42" customWidth="1"/>
    <col min="11781" max="11781" width="16.28515625" style="42" customWidth="1"/>
    <col min="11782" max="12032" width="10.85546875" style="42"/>
    <col min="12033" max="12033" width="11.42578125" style="42" customWidth="1"/>
    <col min="12034" max="12034" width="34.5703125" style="42" customWidth="1"/>
    <col min="12035" max="12035" width="26.7109375" style="42" customWidth="1"/>
    <col min="12036" max="12036" width="15.140625" style="42" customWidth="1"/>
    <col min="12037" max="12037" width="16.28515625" style="42" customWidth="1"/>
    <col min="12038" max="12288" width="10.85546875" style="42"/>
    <col min="12289" max="12289" width="11.42578125" style="42" customWidth="1"/>
    <col min="12290" max="12290" width="34.5703125" style="42" customWidth="1"/>
    <col min="12291" max="12291" width="26.7109375" style="42" customWidth="1"/>
    <col min="12292" max="12292" width="15.140625" style="42" customWidth="1"/>
    <col min="12293" max="12293" width="16.28515625" style="42" customWidth="1"/>
    <col min="12294" max="12544" width="10.85546875" style="42"/>
    <col min="12545" max="12545" width="11.42578125" style="42" customWidth="1"/>
    <col min="12546" max="12546" width="34.5703125" style="42" customWidth="1"/>
    <col min="12547" max="12547" width="26.7109375" style="42" customWidth="1"/>
    <col min="12548" max="12548" width="15.140625" style="42" customWidth="1"/>
    <col min="12549" max="12549" width="16.28515625" style="42" customWidth="1"/>
    <col min="12550" max="12800" width="10.85546875" style="42"/>
    <col min="12801" max="12801" width="11.42578125" style="42" customWidth="1"/>
    <col min="12802" max="12802" width="34.5703125" style="42" customWidth="1"/>
    <col min="12803" max="12803" width="26.7109375" style="42" customWidth="1"/>
    <col min="12804" max="12804" width="15.140625" style="42" customWidth="1"/>
    <col min="12805" max="12805" width="16.28515625" style="42" customWidth="1"/>
    <col min="12806" max="13056" width="10.85546875" style="42"/>
    <col min="13057" max="13057" width="11.42578125" style="42" customWidth="1"/>
    <col min="13058" max="13058" width="34.5703125" style="42" customWidth="1"/>
    <col min="13059" max="13059" width="26.7109375" style="42" customWidth="1"/>
    <col min="13060" max="13060" width="15.140625" style="42" customWidth="1"/>
    <col min="13061" max="13061" width="16.28515625" style="42" customWidth="1"/>
    <col min="13062" max="13312" width="10.85546875" style="42"/>
    <col min="13313" max="13313" width="11.42578125" style="42" customWidth="1"/>
    <col min="13314" max="13314" width="34.5703125" style="42" customWidth="1"/>
    <col min="13315" max="13315" width="26.7109375" style="42" customWidth="1"/>
    <col min="13316" max="13316" width="15.140625" style="42" customWidth="1"/>
    <col min="13317" max="13317" width="16.28515625" style="42" customWidth="1"/>
    <col min="13318" max="13568" width="10.85546875" style="42"/>
    <col min="13569" max="13569" width="11.42578125" style="42" customWidth="1"/>
    <col min="13570" max="13570" width="34.5703125" style="42" customWidth="1"/>
    <col min="13571" max="13571" width="26.7109375" style="42" customWidth="1"/>
    <col min="13572" max="13572" width="15.140625" style="42" customWidth="1"/>
    <col min="13573" max="13573" width="16.28515625" style="42" customWidth="1"/>
    <col min="13574" max="13824" width="10.85546875" style="42"/>
    <col min="13825" max="13825" width="11.42578125" style="42" customWidth="1"/>
    <col min="13826" max="13826" width="34.5703125" style="42" customWidth="1"/>
    <col min="13827" max="13827" width="26.7109375" style="42" customWidth="1"/>
    <col min="13828" max="13828" width="15.140625" style="42" customWidth="1"/>
    <col min="13829" max="13829" width="16.28515625" style="42" customWidth="1"/>
    <col min="13830" max="14080" width="10.85546875" style="42"/>
    <col min="14081" max="14081" width="11.42578125" style="42" customWidth="1"/>
    <col min="14082" max="14082" width="34.5703125" style="42" customWidth="1"/>
    <col min="14083" max="14083" width="26.7109375" style="42" customWidth="1"/>
    <col min="14084" max="14084" width="15.140625" style="42" customWidth="1"/>
    <col min="14085" max="14085" width="16.28515625" style="42" customWidth="1"/>
    <col min="14086" max="14336" width="10.85546875" style="42"/>
    <col min="14337" max="14337" width="11.42578125" style="42" customWidth="1"/>
    <col min="14338" max="14338" width="34.5703125" style="42" customWidth="1"/>
    <col min="14339" max="14339" width="26.7109375" style="42" customWidth="1"/>
    <col min="14340" max="14340" width="15.140625" style="42" customWidth="1"/>
    <col min="14341" max="14341" width="16.28515625" style="42" customWidth="1"/>
    <col min="14342" max="14592" width="10.85546875" style="42"/>
    <col min="14593" max="14593" width="11.42578125" style="42" customWidth="1"/>
    <col min="14594" max="14594" width="34.5703125" style="42" customWidth="1"/>
    <col min="14595" max="14595" width="26.7109375" style="42" customWidth="1"/>
    <col min="14596" max="14596" width="15.140625" style="42" customWidth="1"/>
    <col min="14597" max="14597" width="16.28515625" style="42" customWidth="1"/>
    <col min="14598" max="14848" width="10.85546875" style="42"/>
    <col min="14849" max="14849" width="11.42578125" style="42" customWidth="1"/>
    <col min="14850" max="14850" width="34.5703125" style="42" customWidth="1"/>
    <col min="14851" max="14851" width="26.7109375" style="42" customWidth="1"/>
    <col min="14852" max="14852" width="15.140625" style="42" customWidth="1"/>
    <col min="14853" max="14853" width="16.28515625" style="42" customWidth="1"/>
    <col min="14854" max="15104" width="10.85546875" style="42"/>
    <col min="15105" max="15105" width="11.42578125" style="42" customWidth="1"/>
    <col min="15106" max="15106" width="34.5703125" style="42" customWidth="1"/>
    <col min="15107" max="15107" width="26.7109375" style="42" customWidth="1"/>
    <col min="15108" max="15108" width="15.140625" style="42" customWidth="1"/>
    <col min="15109" max="15109" width="16.28515625" style="42" customWidth="1"/>
    <col min="15110" max="15360" width="10.85546875" style="42"/>
    <col min="15361" max="15361" width="11.42578125" style="42" customWidth="1"/>
    <col min="15362" max="15362" width="34.5703125" style="42" customWidth="1"/>
    <col min="15363" max="15363" width="26.7109375" style="42" customWidth="1"/>
    <col min="15364" max="15364" width="15.140625" style="42" customWidth="1"/>
    <col min="15365" max="15365" width="16.28515625" style="42" customWidth="1"/>
    <col min="15366" max="15616" width="10.85546875" style="42"/>
    <col min="15617" max="15617" width="11.42578125" style="42" customWidth="1"/>
    <col min="15618" max="15618" width="34.5703125" style="42" customWidth="1"/>
    <col min="15619" max="15619" width="26.7109375" style="42" customWidth="1"/>
    <col min="15620" max="15620" width="15.140625" style="42" customWidth="1"/>
    <col min="15621" max="15621" width="16.28515625" style="42" customWidth="1"/>
    <col min="15622" max="15872" width="10.85546875" style="42"/>
    <col min="15873" max="15873" width="11.42578125" style="42" customWidth="1"/>
    <col min="15874" max="15874" width="34.5703125" style="42" customWidth="1"/>
    <col min="15875" max="15875" width="26.7109375" style="42" customWidth="1"/>
    <col min="15876" max="15876" width="15.140625" style="42" customWidth="1"/>
    <col min="15877" max="15877" width="16.28515625" style="42" customWidth="1"/>
    <col min="15878" max="16128" width="10.85546875" style="42"/>
    <col min="16129" max="16129" width="11.42578125" style="42" customWidth="1"/>
    <col min="16130" max="16130" width="34.5703125" style="42" customWidth="1"/>
    <col min="16131" max="16131" width="26.7109375" style="42" customWidth="1"/>
    <col min="16132" max="16132" width="15.140625" style="42" customWidth="1"/>
    <col min="16133" max="16133" width="16.28515625" style="42" customWidth="1"/>
    <col min="16134" max="16384" width="10.85546875" style="42"/>
  </cols>
  <sheetData>
    <row r="6" spans="1:20" ht="15" thickBo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0" ht="21" thickBot="1">
      <c r="A7" s="344" t="s">
        <v>90</v>
      </c>
      <c r="B7" s="345"/>
      <c r="C7" s="345"/>
      <c r="D7" s="345"/>
      <c r="E7" s="345"/>
      <c r="F7" s="345"/>
      <c r="G7" s="345"/>
      <c r="H7" s="345"/>
      <c r="I7" s="345"/>
      <c r="J7" s="345"/>
      <c r="K7" s="346"/>
      <c r="L7" s="44"/>
      <c r="M7" s="44"/>
      <c r="N7" s="46"/>
      <c r="O7" s="46"/>
      <c r="P7" s="46"/>
      <c r="Q7" s="46"/>
      <c r="R7" s="47"/>
      <c r="S7" s="47"/>
      <c r="T7" s="47"/>
    </row>
    <row r="9" spans="1:20">
      <c r="A9" s="44"/>
      <c r="B9" s="44"/>
      <c r="C9" s="44"/>
      <c r="D9" s="44"/>
      <c r="E9" s="44"/>
      <c r="F9" s="48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s="45" customFormat="1" ht="65.25" customHeight="1">
      <c r="A10" s="44"/>
      <c r="B10" s="142" t="s">
        <v>198</v>
      </c>
      <c r="C10" s="163"/>
      <c r="D10" s="44"/>
      <c r="E10" s="44"/>
      <c r="F10" s="48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s="45" customFormat="1">
      <c r="A11" s="44"/>
      <c r="B11" s="164" t="s">
        <v>193</v>
      </c>
      <c r="C11" s="152"/>
      <c r="D11" s="44"/>
      <c r="E11" s="44"/>
      <c r="F11" s="48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pans="1:20" s="45" customFormat="1">
      <c r="A12" s="44"/>
      <c r="B12" s="337"/>
      <c r="C12" s="348"/>
      <c r="D12" s="44"/>
      <c r="E12" s="44"/>
      <c r="F12" s="48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spans="1:20">
      <c r="A13" s="44"/>
      <c r="B13" s="156" t="s">
        <v>91</v>
      </c>
      <c r="C13" s="157">
        <f>C14*1000</f>
        <v>385431220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spans="1:20">
      <c r="A14" s="44"/>
      <c r="B14" s="156" t="s">
        <v>92</v>
      </c>
      <c r="C14" s="159">
        <v>385431.22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spans="1:20">
      <c r="A15" s="44"/>
      <c r="B15" s="156" t="s">
        <v>93</v>
      </c>
      <c r="C15" s="154">
        <f>C14/155.52</f>
        <v>2478.3386059670779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pans="1:20">
      <c r="B16" s="44"/>
      <c r="C16" s="44"/>
      <c r="D16" s="44"/>
      <c r="E16" s="44"/>
    </row>
    <row r="17" spans="2:9" s="45" customFormat="1">
      <c r="B17" s="292" t="s">
        <v>182</v>
      </c>
      <c r="C17" s="44"/>
      <c r="D17" s="44"/>
      <c r="E17" s="44"/>
    </row>
    <row r="18" spans="2:9" s="45" customFormat="1">
      <c r="B18" s="293" t="s">
        <v>183</v>
      </c>
      <c r="C18" s="44"/>
      <c r="D18" s="44"/>
      <c r="E18" s="44"/>
    </row>
    <row r="19" spans="2:9" s="45" customFormat="1">
      <c r="B19" s="293"/>
      <c r="C19" s="44"/>
      <c r="D19" s="44"/>
      <c r="E19" s="44"/>
    </row>
    <row r="20" spans="2:9" s="45" customFormat="1">
      <c r="B20" s="44"/>
      <c r="C20" s="44"/>
      <c r="D20" s="44"/>
      <c r="E20" s="44"/>
    </row>
    <row r="21" spans="2:9" s="45" customFormat="1" ht="50.25" customHeight="1">
      <c r="B21" s="142" t="s">
        <v>153</v>
      </c>
      <c r="C21" s="162"/>
      <c r="D21" s="160"/>
      <c r="E21" s="158"/>
    </row>
    <row r="22" spans="2:9" s="45" customFormat="1">
      <c r="B22" s="164" t="s">
        <v>193</v>
      </c>
      <c r="C22" s="165"/>
      <c r="D22" s="153"/>
      <c r="E22" s="155"/>
    </row>
    <row r="23" spans="2:9" s="45" customFormat="1">
      <c r="B23" s="349"/>
      <c r="C23" s="350"/>
      <c r="D23" s="151"/>
      <c r="E23" s="161"/>
    </row>
    <row r="24" spans="2:9" ht="12.75" customHeight="1">
      <c r="B24" s="182" t="s">
        <v>94</v>
      </c>
      <c r="C24" s="183" t="s">
        <v>102</v>
      </c>
      <c r="D24" s="347" t="s">
        <v>10</v>
      </c>
      <c r="E24" s="347"/>
    </row>
    <row r="25" spans="2:9">
      <c r="B25" s="166" t="s">
        <v>95</v>
      </c>
      <c r="C25" s="49">
        <v>1220328</v>
      </c>
      <c r="D25" s="50">
        <f>$C$13/C25</f>
        <v>315.84231452527519</v>
      </c>
      <c r="E25" s="167" t="s">
        <v>96</v>
      </c>
    </row>
    <row r="26" spans="2:9">
      <c r="B26" s="166" t="s">
        <v>97</v>
      </c>
      <c r="C26" s="49">
        <v>7525474</v>
      </c>
      <c r="D26" s="50">
        <f t="shared" ref="D26:D27" si="0">$C$13/C26</f>
        <v>51.216869528749953</v>
      </c>
      <c r="E26" s="168" t="s">
        <v>98</v>
      </c>
    </row>
    <row r="27" spans="2:9">
      <c r="B27" s="166" t="s">
        <v>99</v>
      </c>
      <c r="C27" s="169">
        <v>15901108</v>
      </c>
      <c r="D27" s="50">
        <f t="shared" si="0"/>
        <v>24.239268106348312</v>
      </c>
      <c r="E27" s="168" t="s">
        <v>100</v>
      </c>
    </row>
    <row r="29" spans="2:9" s="45" customFormat="1">
      <c r="B29" s="292" t="s">
        <v>182</v>
      </c>
    </row>
    <row r="30" spans="2:9" s="45" customFormat="1">
      <c r="B30" s="293" t="s">
        <v>183</v>
      </c>
    </row>
    <row r="31" spans="2:9" s="45" customFormat="1"/>
    <row r="32" spans="2:9" s="45" customFormat="1" ht="48.75" customHeight="1">
      <c r="B32" s="245" t="s">
        <v>152</v>
      </c>
      <c r="C32" s="215"/>
      <c r="D32" s="215"/>
      <c r="E32" s="185"/>
      <c r="F32" s="218"/>
      <c r="G32" s="218"/>
      <c r="H32" s="218"/>
      <c r="I32" s="20"/>
    </row>
    <row r="33" spans="2:9" s="45" customFormat="1" ht="15">
      <c r="B33" s="205" t="s">
        <v>194</v>
      </c>
      <c r="C33" s="206"/>
      <c r="D33" s="206"/>
      <c r="E33" s="214"/>
      <c r="F33" s="218"/>
      <c r="G33" s="218"/>
      <c r="H33" s="218"/>
      <c r="I33" s="20"/>
    </row>
    <row r="34" spans="2:9" s="45" customFormat="1" ht="15">
      <c r="B34" s="210"/>
      <c r="C34" s="211"/>
      <c r="D34" s="211"/>
      <c r="E34" s="212"/>
      <c r="F34" s="218"/>
      <c r="G34" s="218"/>
      <c r="H34" s="218"/>
      <c r="I34" s="20"/>
    </row>
    <row r="35" spans="2:9" s="45" customFormat="1"/>
    <row r="57" spans="2:8" ht="15">
      <c r="B57" s="292" t="s">
        <v>182</v>
      </c>
      <c r="C57" s="280"/>
      <c r="D57" s="280"/>
      <c r="E57" s="280"/>
    </row>
    <row r="58" spans="2:8" s="45" customFormat="1">
      <c r="B58" s="293" t="s">
        <v>183</v>
      </c>
      <c r="C58" s="67"/>
    </row>
    <row r="59" spans="2:8" s="45" customFormat="1">
      <c r="B59" s="66"/>
      <c r="C59" s="67"/>
    </row>
    <row r="60" spans="2:8" s="45" customFormat="1" ht="59.25" customHeight="1">
      <c r="B60" s="174" t="s">
        <v>192</v>
      </c>
      <c r="C60" s="175"/>
      <c r="D60" s="171"/>
    </row>
    <row r="61" spans="2:8" s="45" customFormat="1">
      <c r="B61" s="164" t="s">
        <v>194</v>
      </c>
      <c r="C61" s="165"/>
      <c r="D61" s="173"/>
    </row>
    <row r="62" spans="2:8" s="45" customFormat="1">
      <c r="B62" s="329"/>
      <c r="C62" s="343"/>
      <c r="D62" s="176"/>
    </row>
    <row r="63" spans="2:8" s="45" customFormat="1" ht="31.5" customHeight="1">
      <c r="B63" s="178" t="s">
        <v>45</v>
      </c>
      <c r="C63" s="179" t="s">
        <v>101</v>
      </c>
      <c r="D63" s="178" t="s">
        <v>118</v>
      </c>
    </row>
    <row r="64" spans="2:8" s="45" customFormat="1">
      <c r="B64" s="189" t="s">
        <v>79</v>
      </c>
      <c r="C64" s="180">
        <v>251540</v>
      </c>
      <c r="D64" s="177">
        <f>C64/$C$76</f>
        <v>0.65261968140515447</v>
      </c>
      <c r="G64" s="294"/>
      <c r="H64" s="295"/>
    </row>
    <row r="65" spans="2:8" s="45" customFormat="1">
      <c r="B65" s="189" t="s">
        <v>88</v>
      </c>
      <c r="C65" s="181">
        <v>40039.06</v>
      </c>
      <c r="D65" s="177">
        <f t="shared" ref="D65:D75" si="1">C65/$C$76</f>
        <v>0.10388120609430652</v>
      </c>
      <c r="G65" s="294"/>
      <c r="H65" s="295"/>
    </row>
    <row r="66" spans="2:8" s="45" customFormat="1">
      <c r="B66" s="184" t="s">
        <v>49</v>
      </c>
      <c r="C66" s="180">
        <v>13363.05</v>
      </c>
      <c r="D66" s="177">
        <f t="shared" si="1"/>
        <v>3.4670388143440999E-2</v>
      </c>
      <c r="G66" s="294"/>
      <c r="H66" s="295"/>
    </row>
    <row r="67" spans="2:8" s="45" customFormat="1">
      <c r="B67" s="189" t="s">
        <v>50</v>
      </c>
      <c r="C67" s="181">
        <v>5644.12</v>
      </c>
      <c r="D67" s="177">
        <f t="shared" si="1"/>
        <v>1.4643650299007953E-2</v>
      </c>
    </row>
    <row r="68" spans="2:8" s="45" customFormat="1">
      <c r="B68" s="189" t="s">
        <v>119</v>
      </c>
      <c r="C68" s="180">
        <v>16554</v>
      </c>
      <c r="D68" s="177">
        <f t="shared" si="1"/>
        <v>4.294929715345841E-2</v>
      </c>
    </row>
    <row r="69" spans="2:8" s="45" customFormat="1">
      <c r="B69" s="189" t="s">
        <v>107</v>
      </c>
      <c r="C69" s="180">
        <v>9089.8700000000008</v>
      </c>
      <c r="D69" s="177">
        <f t="shared" si="1"/>
        <v>2.3583637049432584E-2</v>
      </c>
    </row>
    <row r="70" spans="2:8" s="45" customFormat="1">
      <c r="B70" s="189" t="s">
        <v>181</v>
      </c>
      <c r="C70" s="180">
        <v>6054.69</v>
      </c>
      <c r="D70" s="177">
        <f t="shared" si="1"/>
        <v>1.5708872778909814E-2</v>
      </c>
    </row>
    <row r="71" spans="2:8" s="45" customFormat="1">
      <c r="B71" s="189" t="s">
        <v>180</v>
      </c>
      <c r="C71" s="181">
        <v>2441.41</v>
      </c>
      <c r="D71" s="177">
        <f t="shared" si="1"/>
        <v>6.3342300086640622E-3</v>
      </c>
    </row>
    <row r="72" spans="2:8" s="45" customFormat="1">
      <c r="B72" s="189" t="s">
        <v>106</v>
      </c>
      <c r="C72" s="181">
        <v>1677</v>
      </c>
      <c r="D72" s="177">
        <f t="shared" si="1"/>
        <v>4.3509708424761236E-3</v>
      </c>
    </row>
    <row r="73" spans="2:8" s="45" customFormat="1">
      <c r="B73" s="189" t="s">
        <v>109</v>
      </c>
      <c r="C73" s="180">
        <v>2733.59</v>
      </c>
      <c r="D73" s="177">
        <f t="shared" si="1"/>
        <v>7.0922900329661942E-3</v>
      </c>
    </row>
    <row r="74" spans="2:8" s="45" customFormat="1">
      <c r="B74" s="189" t="s">
        <v>108</v>
      </c>
      <c r="C74" s="181">
        <v>2048</v>
      </c>
      <c r="D74" s="177">
        <f t="shared" si="1"/>
        <v>5.3135290908712584E-3</v>
      </c>
    </row>
    <row r="75" spans="2:8" s="45" customFormat="1">
      <c r="B75" s="189" t="s">
        <v>68</v>
      </c>
      <c r="C75" s="181">
        <v>34246.43</v>
      </c>
      <c r="D75" s="177">
        <f t="shared" si="1"/>
        <v>8.8852247101311621E-2</v>
      </c>
    </row>
    <row r="76" spans="2:8" s="45" customFormat="1">
      <c r="B76" s="192" t="s">
        <v>39</v>
      </c>
      <c r="C76" s="191">
        <f>SUM(C64:C75)</f>
        <v>385431.22</v>
      </c>
      <c r="D76" s="110">
        <f>SUM(D64:D75)</f>
        <v>1</v>
      </c>
    </row>
    <row r="77" spans="2:8" s="45" customFormat="1" ht="15" customHeight="1">
      <c r="B77" s="351"/>
      <c r="C77" s="351"/>
      <c r="D77" s="351"/>
    </row>
    <row r="78" spans="2:8" s="45" customFormat="1" ht="15">
      <c r="B78" s="292" t="s">
        <v>182</v>
      </c>
      <c r="C78" s="261"/>
      <c r="D78" s="261"/>
    </row>
    <row r="79" spans="2:8" s="45" customFormat="1">
      <c r="B79" s="293" t="s">
        <v>183</v>
      </c>
      <c r="C79" s="67"/>
    </row>
    <row r="80" spans="2:8" s="45" customFormat="1">
      <c r="B80" s="293"/>
      <c r="C80" s="67"/>
    </row>
    <row r="81" spans="2:23" s="45" customFormat="1" ht="38.25" customHeight="1">
      <c r="B81" s="241" t="s">
        <v>154</v>
      </c>
      <c r="C81" s="240"/>
      <c r="D81" s="215"/>
      <c r="E81" s="215"/>
      <c r="F81" s="207"/>
      <c r="G81" s="207"/>
      <c r="H81" s="208"/>
      <c r="J81" s="320" t="s">
        <v>156</v>
      </c>
      <c r="K81" s="342"/>
      <c r="L81" s="342"/>
      <c r="M81" s="342"/>
      <c r="N81" s="342"/>
      <c r="O81" s="342"/>
      <c r="P81" s="342"/>
      <c r="Q81" s="201"/>
      <c r="R81" s="201"/>
      <c r="S81" s="201"/>
      <c r="T81" s="201"/>
      <c r="U81" s="201"/>
      <c r="V81" s="201"/>
      <c r="W81" s="171"/>
    </row>
    <row r="82" spans="2:23" s="45" customFormat="1" ht="22.5" customHeight="1">
      <c r="B82" s="254" t="s">
        <v>155</v>
      </c>
      <c r="C82" s="251"/>
      <c r="D82" s="251"/>
      <c r="E82" s="251"/>
      <c r="F82" s="209"/>
      <c r="G82" s="209"/>
      <c r="H82" s="252"/>
      <c r="J82" s="255" t="s">
        <v>155</v>
      </c>
      <c r="K82" s="253"/>
      <c r="L82" s="253"/>
      <c r="M82" s="253"/>
      <c r="N82" s="253"/>
      <c r="O82" s="253"/>
      <c r="P82" s="253"/>
      <c r="Q82" s="170"/>
      <c r="R82" s="170"/>
      <c r="S82" s="170"/>
      <c r="T82" s="170"/>
      <c r="U82" s="170"/>
      <c r="V82" s="170"/>
      <c r="W82" s="172"/>
    </row>
    <row r="83" spans="2:23" s="45" customFormat="1" ht="15" customHeight="1">
      <c r="B83" s="306" t="s">
        <v>193</v>
      </c>
      <c r="C83" s="307"/>
      <c r="D83" s="213"/>
      <c r="E83" s="213"/>
      <c r="F83" s="213"/>
      <c r="G83" s="213"/>
      <c r="H83" s="214"/>
      <c r="J83" s="306" t="s">
        <v>193</v>
      </c>
      <c r="K83" s="307"/>
      <c r="L83" s="307"/>
      <c r="M83" s="307"/>
      <c r="N83" s="209"/>
      <c r="O83" s="209"/>
      <c r="P83" s="209"/>
      <c r="Q83" s="170"/>
      <c r="R83" s="170"/>
      <c r="S83" s="170"/>
      <c r="T83" s="170"/>
      <c r="U83" s="170"/>
      <c r="V83" s="170"/>
      <c r="W83" s="172"/>
    </row>
    <row r="84" spans="2:23" s="45" customFormat="1" ht="15">
      <c r="B84" s="210"/>
      <c r="C84" s="211"/>
      <c r="D84" s="211"/>
      <c r="E84" s="211"/>
      <c r="F84" s="211"/>
      <c r="G84" s="211"/>
      <c r="H84" s="212"/>
      <c r="J84" s="216"/>
      <c r="K84" s="217"/>
      <c r="L84" s="217"/>
      <c r="M84" s="217"/>
      <c r="N84" s="217"/>
      <c r="O84" s="217"/>
      <c r="P84" s="217"/>
      <c r="Q84" s="200"/>
      <c r="R84" s="200"/>
      <c r="S84" s="200"/>
      <c r="T84" s="200"/>
      <c r="U84" s="200"/>
      <c r="V84" s="200"/>
      <c r="W84" s="199"/>
    </row>
    <row r="85" spans="2:23" s="45" customFormat="1">
      <c r="B85" s="66"/>
      <c r="C85" s="67"/>
    </row>
    <row r="86" spans="2:23" s="45" customFormat="1">
      <c r="B86" s="66"/>
      <c r="C86" s="67"/>
    </row>
    <row r="87" spans="2:23" s="45" customFormat="1">
      <c r="B87" s="66"/>
      <c r="C87" s="67"/>
    </row>
    <row r="88" spans="2:23" s="45" customFormat="1">
      <c r="B88" s="66"/>
      <c r="C88" s="67"/>
    </row>
    <row r="89" spans="2:23" s="45" customFormat="1">
      <c r="B89" s="66"/>
      <c r="C89" s="67"/>
    </row>
    <row r="90" spans="2:23" s="45" customFormat="1">
      <c r="B90" s="66"/>
      <c r="C90" s="67"/>
    </row>
    <row r="91" spans="2:23" s="45" customFormat="1">
      <c r="B91" s="66"/>
      <c r="C91" s="67"/>
    </row>
    <row r="92" spans="2:23" s="45" customFormat="1">
      <c r="B92" s="66"/>
      <c r="C92" s="67"/>
    </row>
    <row r="93" spans="2:23" s="45" customFormat="1">
      <c r="B93" s="66"/>
      <c r="C93" s="67"/>
    </row>
    <row r="94" spans="2:23" s="45" customFormat="1">
      <c r="B94" s="66"/>
      <c r="C94" s="67"/>
    </row>
    <row r="95" spans="2:23" s="45" customFormat="1">
      <c r="B95" s="66"/>
      <c r="C95" s="67"/>
    </row>
    <row r="96" spans="2:23" s="45" customFormat="1">
      <c r="B96" s="66"/>
      <c r="C96" s="67"/>
    </row>
    <row r="97" spans="2:3" s="45" customFormat="1">
      <c r="B97" s="66"/>
      <c r="C97" s="67"/>
    </row>
    <row r="98" spans="2:3" s="45" customFormat="1">
      <c r="B98" s="66"/>
      <c r="C98" s="67"/>
    </row>
    <row r="99" spans="2:3" s="45" customFormat="1">
      <c r="B99" s="66"/>
      <c r="C99" s="67"/>
    </row>
    <row r="100" spans="2:3" s="45" customFormat="1">
      <c r="B100" s="66"/>
      <c r="C100" s="67"/>
    </row>
    <row r="101" spans="2:3" s="45" customFormat="1">
      <c r="B101" s="66"/>
      <c r="C101" s="67"/>
    </row>
    <row r="102" spans="2:3" s="45" customFormat="1">
      <c r="B102" s="66"/>
      <c r="C102" s="67"/>
    </row>
    <row r="103" spans="2:3" s="45" customFormat="1">
      <c r="B103" s="66"/>
      <c r="C103" s="67"/>
    </row>
    <row r="104" spans="2:3" s="45" customFormat="1">
      <c r="B104" s="66"/>
      <c r="C104" s="67"/>
    </row>
    <row r="105" spans="2:3" s="45" customFormat="1">
      <c r="B105" s="66"/>
      <c r="C105" s="67"/>
    </row>
    <row r="106" spans="2:3" s="45" customFormat="1">
      <c r="B106" s="66"/>
      <c r="C106" s="67"/>
    </row>
    <row r="107" spans="2:3" s="45" customFormat="1">
      <c r="B107" s="66"/>
      <c r="C107" s="67"/>
    </row>
    <row r="108" spans="2:3" s="45" customFormat="1">
      <c r="B108" s="66"/>
      <c r="C108" s="67"/>
    </row>
    <row r="109" spans="2:3" s="45" customFormat="1">
      <c r="B109" s="66"/>
      <c r="C109" s="67"/>
    </row>
    <row r="110" spans="2:3" s="45" customFormat="1">
      <c r="B110" s="66"/>
      <c r="C110" s="67"/>
    </row>
    <row r="111" spans="2:3" s="45" customFormat="1">
      <c r="B111" s="66"/>
      <c r="C111" s="67"/>
    </row>
    <row r="112" spans="2:3" s="45" customFormat="1">
      <c r="B112" s="66"/>
      <c r="C112" s="67"/>
    </row>
    <row r="113" spans="2:3" s="45" customFormat="1">
      <c r="B113" s="66"/>
      <c r="C113" s="67"/>
    </row>
    <row r="114" spans="2:3" s="45" customFormat="1">
      <c r="B114" s="66"/>
      <c r="C114" s="67"/>
    </row>
    <row r="115" spans="2:3" s="45" customFormat="1">
      <c r="B115" s="66"/>
      <c r="C115" s="67"/>
    </row>
    <row r="116" spans="2:3" s="45" customFormat="1">
      <c r="B116" s="66"/>
      <c r="C116" s="67"/>
    </row>
    <row r="117" spans="2:3" s="45" customFormat="1">
      <c r="B117" s="66"/>
      <c r="C117" s="67"/>
    </row>
    <row r="118" spans="2:3">
      <c r="B118" s="292" t="s">
        <v>182</v>
      </c>
    </row>
    <row r="119" spans="2:3">
      <c r="B119" s="293" t="s">
        <v>183</v>
      </c>
    </row>
    <row r="121" spans="2:3" ht="15">
      <c r="B121" s="43" t="s">
        <v>105</v>
      </c>
    </row>
  </sheetData>
  <mergeCells count="9">
    <mergeCell ref="J81:P81"/>
    <mergeCell ref="J83:M83"/>
    <mergeCell ref="B62:C62"/>
    <mergeCell ref="B83:C83"/>
    <mergeCell ref="A7:K7"/>
    <mergeCell ref="D24:E24"/>
    <mergeCell ref="B12:C12"/>
    <mergeCell ref="B23:C23"/>
    <mergeCell ref="B77:D7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</vt:lpstr>
      <vt:lpstr>ABONADOS </vt:lpstr>
      <vt:lpstr>USUARIOS</vt:lpstr>
      <vt:lpstr>NRO. ISPs</vt:lpstr>
      <vt:lpstr>PART DE MERCADO</vt:lpstr>
      <vt:lpstr>CAPACIDAD INTERNACIONAL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NFernandez</dc:creator>
  <cp:lastModifiedBy>PC</cp:lastModifiedBy>
  <cp:lastPrinted>2013-04-26T18:13:52Z</cp:lastPrinted>
  <dcterms:created xsi:type="dcterms:W3CDTF">2009-04-24T14:32:10Z</dcterms:created>
  <dcterms:modified xsi:type="dcterms:W3CDTF">2014-10-02T16:53:28Z</dcterms:modified>
</cp:coreProperties>
</file>