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5\01. ENERO_2015\"/>
    </mc:Choice>
  </mc:AlternateContent>
  <bookViews>
    <workbookView xWindow="0" yWindow="840" windowWidth="19200" windowHeight="1075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61" r:id="rId5"/>
    <sheet name="Gráfico1" sheetId="54" r:id="rId6"/>
    <sheet name="Gráfico2" sheetId="55" r:id="rId7"/>
    <sheet name="Gráfico3" sheetId="62" r:id="rId8"/>
    <sheet name="Gráfico4" sheetId="63" r:id="rId9"/>
  </sheets>
  <externalReferences>
    <externalReference r:id="rId10"/>
  </externalReferences>
  <definedNames>
    <definedName name="_xlnm.Print_Area" localSheetId="2">'3-Fijo'!$A$11:$K$83</definedName>
    <definedName name="_xlnm.Print_Titles" localSheetId="2">'3-Fijo'!$13:$13</definedName>
  </definedNames>
  <calcPr calcId="152511"/>
</workbook>
</file>

<file path=xl/calcChain.xml><?xml version="1.0" encoding="utf-8"?>
<calcChain xmlns="http://schemas.openxmlformats.org/spreadsheetml/2006/main">
  <c r="D14" i="35" l="1"/>
  <c r="B8" i="63"/>
  <c r="B8" i="62"/>
  <c r="L39" i="61"/>
  <c r="L38" i="61"/>
  <c r="L37" i="61"/>
  <c r="L36" i="61"/>
  <c r="L35" i="61"/>
  <c r="L34" i="61"/>
  <c r="L33" i="61"/>
  <c r="L32" i="61"/>
  <c r="L31" i="61"/>
  <c r="L30" i="61"/>
  <c r="L29" i="61"/>
  <c r="I25" i="61"/>
  <c r="I24" i="61"/>
  <c r="I23" i="61"/>
  <c r="I22" i="61"/>
  <c r="I21" i="61"/>
  <c r="I20" i="61"/>
  <c r="I19" i="61"/>
  <c r="I18" i="61"/>
  <c r="I17" i="61"/>
  <c r="I16" i="61"/>
  <c r="I15" i="61"/>
  <c r="D13" i="35" l="1"/>
  <c r="K55" i="33"/>
  <c r="J55" i="33"/>
  <c r="H55" i="33"/>
  <c r="G55" i="33"/>
  <c r="F55" i="33"/>
  <c r="D55" i="33"/>
  <c r="B55" i="33"/>
  <c r="K117" i="33"/>
  <c r="K26" i="33" l="1"/>
  <c r="I111" i="53"/>
  <c r="I83" i="53"/>
  <c r="I54" i="53"/>
  <c r="I110" i="53" l="1"/>
  <c r="I82" i="53"/>
  <c r="I53" i="53"/>
  <c r="I25" i="53"/>
  <c r="B53" i="33"/>
  <c r="J54" i="33"/>
  <c r="H54" i="33"/>
  <c r="G54" i="33"/>
  <c r="F54" i="33"/>
  <c r="D54" i="33"/>
  <c r="B54" i="33"/>
  <c r="K25" i="33"/>
  <c r="E16" i="35" l="1"/>
  <c r="E15" i="35"/>
  <c r="C15" i="35" l="1"/>
  <c r="I26" i="53" l="1"/>
  <c r="I108" i="53" l="1"/>
  <c r="I109" i="53"/>
  <c r="I106" i="53"/>
  <c r="I107" i="53"/>
  <c r="I78" i="53"/>
  <c r="I79" i="53"/>
  <c r="I80" i="53"/>
  <c r="I81" i="53"/>
  <c r="K24" i="33"/>
  <c r="K23" i="33"/>
  <c r="K22" i="33"/>
  <c r="K21" i="33"/>
  <c r="K20" i="33"/>
  <c r="K19" i="33"/>
  <c r="K18" i="33"/>
  <c r="K17" i="33"/>
  <c r="K16" i="33"/>
  <c r="K15" i="33"/>
  <c r="K14" i="33"/>
  <c r="K105" i="33" l="1"/>
  <c r="K106" i="33"/>
  <c r="K107" i="33"/>
  <c r="K108" i="33"/>
  <c r="K109" i="33"/>
  <c r="K110" i="33"/>
  <c r="K111" i="33"/>
  <c r="K112" i="33"/>
  <c r="K113" i="33"/>
  <c r="K114" i="33"/>
  <c r="K115" i="33"/>
  <c r="K116" i="33"/>
  <c r="K54" i="33" s="1"/>
  <c r="C13" i="35" l="1"/>
  <c r="E13" i="35" s="1"/>
  <c r="J53" i="33" l="1"/>
  <c r="H53" i="33"/>
  <c r="G53" i="33"/>
  <c r="F53" i="33"/>
  <c r="D53" i="33"/>
  <c r="I52" i="53" l="1"/>
  <c r="I24" i="53"/>
  <c r="J52" i="33" l="1"/>
  <c r="I52" i="33"/>
  <c r="H52" i="33"/>
  <c r="G52" i="33"/>
  <c r="F52" i="33"/>
  <c r="D52" i="33"/>
  <c r="B52" i="33"/>
  <c r="I51" i="53"/>
  <c r="I23" i="53"/>
  <c r="K103" i="33" l="1"/>
  <c r="K52" i="33" s="1"/>
  <c r="I43" i="53" l="1"/>
  <c r="I44" i="53"/>
  <c r="I45" i="53"/>
  <c r="I46" i="53"/>
  <c r="I47" i="53"/>
  <c r="I48" i="53"/>
  <c r="I49" i="53"/>
  <c r="I50" i="53"/>
  <c r="I42" i="53"/>
  <c r="I15" i="53" l="1"/>
  <c r="I16" i="53"/>
  <c r="I17" i="53"/>
  <c r="I18" i="53"/>
  <c r="I19" i="53"/>
  <c r="I20" i="53"/>
  <c r="I21" i="53"/>
  <c r="I22" i="53"/>
  <c r="I14" i="53"/>
  <c r="J51" i="33" l="1"/>
  <c r="I51" i="33"/>
  <c r="H51" i="33"/>
  <c r="G51" i="33"/>
  <c r="F51" i="33"/>
  <c r="D51" i="33"/>
  <c r="B51" i="33"/>
  <c r="K102" i="33" l="1"/>
  <c r="K51" i="33" s="1"/>
  <c r="E50" i="33" l="1"/>
  <c r="E49" i="33"/>
  <c r="E48" i="33"/>
  <c r="E47" i="33"/>
  <c r="E46" i="33"/>
  <c r="E18" i="35"/>
  <c r="F50" i="33"/>
  <c r="J50" i="33"/>
  <c r="I50" i="33"/>
  <c r="H50" i="33"/>
  <c r="G50" i="33"/>
  <c r="D50" i="33"/>
  <c r="B50" i="33"/>
  <c r="K101" i="33"/>
  <c r="B59" i="35"/>
  <c r="K100" i="33"/>
  <c r="E22" i="35"/>
  <c r="B49" i="33"/>
  <c r="B48" i="33"/>
  <c r="J49" i="33"/>
  <c r="I49" i="33"/>
  <c r="H49" i="33"/>
  <c r="G49" i="33"/>
  <c r="F49" i="33"/>
  <c r="D49" i="33"/>
  <c r="K99" i="33"/>
  <c r="J48" i="33"/>
  <c r="I48" i="33"/>
  <c r="H48" i="33"/>
  <c r="G48" i="33"/>
  <c r="F48" i="33"/>
  <c r="D48" i="33"/>
  <c r="K98" i="33"/>
  <c r="C61" i="35"/>
  <c r="C62" i="35"/>
  <c r="B58" i="35"/>
  <c r="C14" i="35"/>
  <c r="D64" i="35" s="1"/>
  <c r="E67" i="35"/>
  <c r="D15" i="35"/>
  <c r="K97" i="33"/>
  <c r="K96" i="33"/>
  <c r="K95" i="33"/>
  <c r="K104" i="33"/>
  <c r="E25" i="35"/>
  <c r="E24" i="35"/>
  <c r="E23" i="35"/>
  <c r="E21" i="35"/>
  <c r="E20" i="35"/>
  <c r="E19" i="35"/>
  <c r="E17" i="35"/>
  <c r="I46" i="33"/>
  <c r="J47" i="33"/>
  <c r="I47" i="33"/>
  <c r="H46" i="33"/>
  <c r="G46" i="33"/>
  <c r="H47" i="33"/>
  <c r="G47" i="33"/>
  <c r="F47" i="33"/>
  <c r="F46" i="33"/>
  <c r="F45" i="33"/>
  <c r="F44" i="33"/>
  <c r="D47" i="33"/>
  <c r="D46" i="33"/>
  <c r="D45" i="33"/>
  <c r="D44" i="33"/>
  <c r="D43" i="33"/>
  <c r="C47" i="33"/>
  <c r="C46" i="33"/>
  <c r="C45" i="33"/>
  <c r="C44" i="33"/>
  <c r="C43" i="33"/>
  <c r="B47" i="33"/>
  <c r="B46" i="33"/>
  <c r="B45" i="33"/>
  <c r="B44" i="33"/>
  <c r="B43" i="33"/>
  <c r="E68" i="35" l="1"/>
  <c r="E69" i="35" s="1"/>
  <c r="K53" i="33"/>
  <c r="K49" i="33"/>
  <c r="C63" i="35"/>
  <c r="K47" i="33"/>
  <c r="K44" i="33"/>
  <c r="K48" i="33"/>
  <c r="K45" i="33"/>
  <c r="K43" i="33"/>
  <c r="B60" i="35"/>
  <c r="K50" i="33"/>
  <c r="K46" i="33"/>
  <c r="E14" i="35"/>
  <c r="D65" i="35" l="1"/>
  <c r="D66" i="35" s="1"/>
</calcChain>
</file>

<file path=xl/sharedStrings.xml><?xml version="1.0" encoding="utf-8"?>
<sst xmlns="http://schemas.openxmlformats.org/spreadsheetml/2006/main" count="315" uniqueCount="105">
  <si>
    <t>MES</t>
  </si>
  <si>
    <t>CONECEL S.A.</t>
  </si>
  <si>
    <t>OTECEL S.A.</t>
  </si>
  <si>
    <t>TOTAL</t>
  </si>
  <si>
    <t>Etapa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</si>
  <si>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</si>
  <si>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</si>
  <si>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</si>
  <si>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</si>
  <si>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</si>
  <si>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</si>
  <si>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</si>
  <si>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</si>
  <si>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</si>
  <si>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</si>
  <si>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</si>
  <si>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</si>
  <si>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</si>
  <si>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</si>
  <si>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</si>
  <si>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</si>
  <si>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</si>
  <si>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</si>
  <si>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</si>
  <si>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</si>
  <si>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Linkotel S.A.</t>
  </si>
  <si>
    <t>Setel S.A.</t>
  </si>
  <si>
    <t>Ecuadortelecom S.A.</t>
  </si>
  <si>
    <t>Conecel S.A.</t>
  </si>
  <si>
    <t>Otecel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</si>
  <si>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</si>
  <si>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</si>
  <si>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</si>
  <si>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</si>
  <si>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</si>
  <si>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</si>
  <si>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</si>
  <si>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</si>
  <si>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</si>
  <si>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</si>
  <si>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</si>
  <si>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</si>
  <si>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</si>
  <si>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</si>
  <si>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</si>
  <si>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 xml:space="preserve">A continuación se presenta información relacionada con el Recurso Numérico utilizado y asignado por la SENATEL, a los distintos operadores de Telefonía Fija. 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</si>
  <si>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</si>
  <si>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El Recurso Utilizado corresponde a la cantidad de números que la Senatel ha asignado a los operadores  y la cantidad de números que éstos han utilizado con respecto a lo asignado por la SENATEL.</t>
  </si>
  <si>
    <t>Notas:</t>
  </si>
  <si>
    <t>1.  Relación Porcentual: dado por la división entre la cantidad de números asignados sobre la cantidad de números disponibles</t>
  </si>
  <si>
    <t>1. Recurso Numérico Asignado: corresponde a la cantidad de números asignados por la SENATEL a las empresas de Telefonía Fija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</si>
  <si>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</si>
  <si>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</si>
  <si>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</si>
  <si>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</si>
  <si>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</si>
  <si>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</si>
  <si>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</si>
  <si>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</si>
  <si>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</si>
  <si>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</si>
  <si>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</si>
  <si>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</si>
  <si>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</si>
  <si>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</si>
  <si>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</si>
  <si>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</si>
  <si>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</si>
  <si>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</si>
  <si>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</si>
  <si>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</si>
  <si>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</si>
  <si>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</si>
  <si>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</si>
  <si>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</si>
  <si>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</si>
  <si>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</si>
  <si>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</si>
  <si>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</si>
  <si>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</si>
  <si>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</si>
  <si>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</si>
  <si>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</si>
  <si>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</si>
  <si>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</si>
  <si>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</si>
  <si>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</si>
  <si>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</si>
  <si>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</si>
  <si>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</si>
  <si>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</si>
  <si>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</si>
  <si>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</si>
  <si>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</si>
  <si>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</si>
  <si>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</si>
  <si>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</si>
  <si>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</si>
  <si>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</si>
  <si>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>AÑO 2013</t>
  </si>
  <si>
    <t>LEVEL 3 
ECUADOR LVLT S.A.</t>
  </si>
  <si>
    <t>GRUPO
 CORIPAR S.A.</t>
  </si>
  <si>
    <t xml:space="preserve">      Fecha de publicación: Enero de 2015</t>
  </si>
  <si>
    <t xml:space="preserve">      Fecha de publicación:  Enero de 2015</t>
  </si>
  <si>
    <t>AÑO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</si>
</sst>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23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0" fontId="6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justify" wrapText="1"/>
    </xf>
    <xf numFmtId="0" fontId="10" fillId="2" borderId="0" xfId="5" applyFont="1" applyFill="1" applyBorder="1" applyAlignment="1" applyProtection="1">
      <alignment vertical="center" wrapText="1"/>
    </xf>
    <xf numFmtId="0" fontId="0" fillId="2" borderId="12" xfId="1" applyFont="1" applyFill="1" applyBorder="1" applyAlignment="1">
      <alignment vertical="top" wrapText="1"/>
    </xf>
    <xf numFmtId="0" fontId="0" fillId="2" borderId="13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3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1" fontId="4" fillId="2" borderId="18" xfId="1" applyNumberFormat="1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1" xfId="6" applyFont="1" applyFill="1" applyBorder="1"/>
    <xf numFmtId="9" fontId="2" fillId="2" borderId="12" xfId="6" applyFont="1" applyFill="1" applyBorder="1"/>
    <xf numFmtId="3" fontId="0" fillId="2" borderId="17" xfId="1" applyNumberFormat="1" applyFont="1" applyFill="1" applyBorder="1" applyAlignment="1">
      <alignment vertical="center" wrapText="1"/>
    </xf>
    <xf numFmtId="3" fontId="0" fillId="2" borderId="20" xfId="1" applyNumberFormat="1" applyFont="1" applyFill="1" applyBorder="1" applyAlignment="1">
      <alignment vertical="center" wrapText="1"/>
    </xf>
    <xf numFmtId="164" fontId="0" fillId="2" borderId="16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9" xfId="1" applyNumberFormat="1" applyFont="1" applyFill="1" applyBorder="1" applyAlignment="1">
      <alignment vertical="center" wrapText="1"/>
    </xf>
    <xf numFmtId="3" fontId="0" fillId="2" borderId="21" xfId="1" applyNumberFormat="1" applyFont="1" applyFill="1" applyBorder="1" applyAlignment="1">
      <alignment vertical="center" wrapText="1"/>
    </xf>
    <xf numFmtId="3" fontId="0" fillId="2" borderId="15" xfId="1" applyNumberFormat="1" applyFont="1" applyFill="1" applyBorder="1" applyAlignment="1">
      <alignment vertical="center" wrapText="1"/>
    </xf>
    <xf numFmtId="164" fontId="0" fillId="2" borderId="22" xfId="6" applyNumberFormat="1" applyFont="1" applyFill="1" applyBorder="1" applyAlignment="1">
      <alignment vertical="center" wrapText="1"/>
    </xf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3" fillId="2" borderId="0" xfId="1" applyFont="1" applyFill="1" applyBorder="1"/>
    <xf numFmtId="0" fontId="9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7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9" xfId="1" applyNumberFormat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3" fontId="2" fillId="2" borderId="25" xfId="1" applyNumberFormat="1" applyFont="1" applyFill="1" applyBorder="1"/>
    <xf numFmtId="3" fontId="2" fillId="2" borderId="26" xfId="1" applyNumberFormat="1" applyFont="1" applyFill="1" applyBorder="1"/>
    <xf numFmtId="3" fontId="2" fillId="2" borderId="5" xfId="1" applyNumberFormat="1" applyFont="1" applyFill="1" applyBorder="1"/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13" fillId="2" borderId="0" xfId="1" applyFont="1" applyFill="1" applyBorder="1" applyAlignment="1">
      <alignment vertical="top" wrapText="1"/>
    </xf>
    <xf numFmtId="3" fontId="13" fillId="2" borderId="0" xfId="1" applyNumberFormat="1" applyFont="1" applyFill="1" applyBorder="1"/>
    <xf numFmtId="1" fontId="4" fillId="2" borderId="30" xfId="1" applyNumberFormat="1" applyFont="1" applyFill="1" applyBorder="1"/>
    <xf numFmtId="3" fontId="2" fillId="2" borderId="31" xfId="1" applyNumberFormat="1" applyFont="1" applyFill="1" applyBorder="1" applyAlignment="1">
      <alignment horizontal="right"/>
    </xf>
    <xf numFmtId="3" fontId="2" fillId="2" borderId="32" xfId="1" applyNumberFormat="1" applyFont="1" applyFill="1" applyBorder="1" applyAlignment="1">
      <alignment horizontal="right"/>
    </xf>
    <xf numFmtId="9" fontId="2" fillId="2" borderId="31" xfId="6" applyFont="1" applyFill="1" applyBorder="1"/>
    <xf numFmtId="9" fontId="2" fillId="2" borderId="31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18" xfId="2" applyNumberFormat="1" applyFont="1" applyFill="1" applyBorder="1"/>
    <xf numFmtId="3" fontId="2" fillId="2" borderId="11" xfId="2" applyNumberFormat="1" applyFont="1" applyFill="1" applyBorder="1"/>
    <xf numFmtId="3" fontId="2" fillId="2" borderId="6" xfId="2" applyNumberFormat="1" applyFont="1" applyFill="1" applyBorder="1"/>
    <xf numFmtId="1" fontId="4" fillId="2" borderId="13" xfId="2" applyNumberFormat="1" applyFont="1" applyFill="1" applyBorder="1"/>
    <xf numFmtId="3" fontId="2" fillId="2" borderId="9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2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4" xfId="2" applyNumberFormat="1" applyFont="1" applyFill="1" applyBorder="1" applyAlignment="1">
      <alignment horizontal="right"/>
    </xf>
    <xf numFmtId="3" fontId="2" fillId="2" borderId="32" xfId="2" applyNumberFormat="1" applyFont="1" applyFill="1" applyBorder="1" applyAlignment="1">
      <alignment horizontal="right"/>
    </xf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3" fillId="2" borderId="0" xfId="2" applyFont="1" applyFill="1" applyBorder="1"/>
    <xf numFmtId="0" fontId="14" fillId="2" borderId="0" xfId="2" applyFont="1" applyFill="1" applyBorder="1"/>
    <xf numFmtId="17" fontId="16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right"/>
    </xf>
    <xf numFmtId="1" fontId="4" fillId="2" borderId="30" xfId="2" applyNumberFormat="1" applyFont="1" applyFill="1" applyBorder="1"/>
    <xf numFmtId="3" fontId="2" fillId="2" borderId="35" xfId="2" applyNumberFormat="1" applyFont="1" applyFill="1" applyBorder="1" applyAlignment="1">
      <alignment horizontal="right"/>
    </xf>
    <xf numFmtId="3" fontId="2" fillId="2" borderId="36" xfId="2" applyNumberFormat="1" applyFont="1" applyFill="1" applyBorder="1" applyAlignment="1">
      <alignment horizontal="right"/>
    </xf>
    <xf numFmtId="0" fontId="15" fillId="2" borderId="0" xfId="2" applyFont="1" applyFill="1" applyBorder="1" applyAlignment="1"/>
    <xf numFmtId="0" fontId="16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/>
    </xf>
    <xf numFmtId="1" fontId="16" fillId="2" borderId="0" xfId="2" applyNumberFormat="1" applyFont="1" applyFill="1" applyBorder="1"/>
    <xf numFmtId="0" fontId="17" fillId="2" borderId="0" xfId="1" applyFont="1" applyFill="1" applyBorder="1" applyAlignment="1">
      <alignment vertical="top" wrapText="1"/>
    </xf>
    <xf numFmtId="0" fontId="18" fillId="2" borderId="0" xfId="1" applyFont="1" applyFill="1" applyAlignment="1">
      <alignment vertical="top" wrapText="1"/>
    </xf>
    <xf numFmtId="3" fontId="18" fillId="2" borderId="0" xfId="1" applyNumberFormat="1" applyFont="1" applyFill="1" applyAlignment="1">
      <alignment vertical="top" wrapText="1"/>
    </xf>
    <xf numFmtId="3" fontId="2" fillId="2" borderId="44" xfId="2" applyNumberFormat="1" applyFont="1" applyFill="1" applyBorder="1"/>
    <xf numFmtId="3" fontId="2" fillId="2" borderId="31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9" xfId="6" applyFont="1" applyFill="1" applyBorder="1"/>
    <xf numFmtId="9" fontId="2" fillId="2" borderId="27" xfId="6" applyFont="1" applyFill="1" applyBorder="1" applyAlignment="1">
      <alignment horizontal="right"/>
    </xf>
    <xf numFmtId="9" fontId="2" fillId="2" borderId="20" xfId="6" applyFont="1" applyFill="1" applyBorder="1"/>
    <xf numFmtId="3" fontId="2" fillId="2" borderId="46" xfId="2" applyNumberFormat="1" applyFont="1" applyFill="1" applyBorder="1"/>
    <xf numFmtId="3" fontId="2" fillId="2" borderId="48" xfId="2" applyNumberFormat="1" applyFont="1" applyFill="1" applyBorder="1"/>
    <xf numFmtId="3" fontId="2" fillId="2" borderId="47" xfId="2" applyNumberFormat="1" applyFont="1" applyFill="1" applyBorder="1" applyAlignment="1">
      <alignment horizontal="right"/>
    </xf>
    <xf numFmtId="3" fontId="2" fillId="2" borderId="49" xfId="2" applyNumberFormat="1" applyFont="1" applyFill="1" applyBorder="1" applyAlignment="1">
      <alignment horizontal="right"/>
    </xf>
    <xf numFmtId="3" fontId="2" fillId="2" borderId="50" xfId="2" applyNumberFormat="1" applyFont="1" applyFill="1" applyBorder="1" applyAlignment="1">
      <alignment horizontal="right"/>
    </xf>
    <xf numFmtId="3" fontId="2" fillId="2" borderId="28" xfId="2" applyNumberFormat="1" applyFont="1" applyFill="1" applyBorder="1"/>
    <xf numFmtId="3" fontId="2" fillId="2" borderId="15" xfId="2" applyNumberFormat="1" applyFont="1" applyFill="1" applyBorder="1"/>
    <xf numFmtId="3" fontId="2" fillId="2" borderId="38" xfId="2" applyNumberFormat="1" applyFont="1" applyFill="1" applyBorder="1"/>
    <xf numFmtId="1" fontId="4" fillId="2" borderId="28" xfId="2" applyNumberFormat="1" applyFont="1" applyFill="1" applyBorder="1"/>
    <xf numFmtId="1" fontId="4" fillId="2" borderId="9" xfId="2" applyNumberFormat="1" applyFont="1" applyFill="1" applyBorder="1"/>
    <xf numFmtId="1" fontId="4" fillId="2" borderId="45" xfId="2" applyNumberFormat="1" applyFont="1" applyFill="1" applyBorder="1"/>
    <xf numFmtId="3" fontId="2" fillId="2" borderId="41" xfId="2" applyNumberFormat="1" applyFont="1" applyFill="1" applyBorder="1" applyAlignment="1">
      <alignment horizontal="right"/>
    </xf>
    <xf numFmtId="3" fontId="2" fillId="2" borderId="52" xfId="2" applyNumberFormat="1" applyFont="1" applyFill="1" applyBorder="1" applyAlignment="1">
      <alignment horizontal="right"/>
    </xf>
    <xf numFmtId="3" fontId="2" fillId="2" borderId="36" xfId="1" applyNumberFormat="1" applyFont="1" applyFill="1" applyBorder="1" applyAlignment="1">
      <alignment horizontal="right"/>
    </xf>
    <xf numFmtId="9" fontId="2" fillId="2" borderId="36" xfId="6" applyFont="1" applyFill="1" applyBorder="1" applyAlignment="1">
      <alignment horizontal="right"/>
    </xf>
    <xf numFmtId="9" fontId="2" fillId="2" borderId="45" xfId="6" applyFont="1" applyFill="1" applyBorder="1" applyAlignment="1">
      <alignment horizontal="right"/>
    </xf>
    <xf numFmtId="3" fontId="1" fillId="2" borderId="46" xfId="2" applyNumberFormat="1" applyFont="1" applyFill="1" applyBorder="1" applyAlignment="1">
      <alignment horizontal="center" vertical="center"/>
    </xf>
    <xf numFmtId="3" fontId="1" fillId="2" borderId="48" xfId="2" applyNumberFormat="1" applyFont="1" applyFill="1" applyBorder="1" applyAlignment="1">
      <alignment horizontal="center" vertical="center"/>
    </xf>
    <xf numFmtId="3" fontId="1" fillId="2" borderId="49" xfId="2" applyNumberFormat="1" applyFont="1" applyFill="1" applyBorder="1" applyAlignment="1">
      <alignment horizontal="center" vertical="center"/>
    </xf>
    <xf numFmtId="3" fontId="2" fillId="2" borderId="46" xfId="2" applyNumberFormat="1" applyFont="1" applyFill="1" applyBorder="1" applyAlignment="1">
      <alignment horizontal="center" vertical="center"/>
    </xf>
    <xf numFmtId="3" fontId="2" fillId="2" borderId="47" xfId="2" applyNumberFormat="1" applyFont="1" applyFill="1" applyBorder="1" applyAlignment="1">
      <alignment horizontal="center" vertical="center"/>
    </xf>
    <xf numFmtId="3" fontId="2" fillId="2" borderId="45" xfId="2" applyNumberFormat="1" applyFont="1" applyFill="1" applyBorder="1"/>
    <xf numFmtId="0" fontId="1" fillId="2" borderId="11" xfId="1" applyFont="1" applyFill="1" applyBorder="1" applyAlignment="1">
      <alignment vertical="top" wrapText="1"/>
    </xf>
    <xf numFmtId="1" fontId="4" fillId="2" borderId="15" xfId="1" applyNumberFormat="1" applyFont="1" applyFill="1" applyBorder="1"/>
    <xf numFmtId="0" fontId="1" fillId="2" borderId="12" xfId="1" applyFont="1" applyFill="1" applyBorder="1" applyAlignment="1">
      <alignment vertical="top" wrapText="1"/>
    </xf>
    <xf numFmtId="3" fontId="2" fillId="2" borderId="25" xfId="2" applyNumberFormat="1" applyFont="1" applyFill="1" applyBorder="1" applyAlignment="1">
      <alignment horizontal="right"/>
    </xf>
    <xf numFmtId="3" fontId="2" fillId="2" borderId="26" xfId="2" applyNumberFormat="1" applyFont="1" applyFill="1" applyBorder="1" applyAlignment="1">
      <alignment horizontal="right"/>
    </xf>
    <xf numFmtId="17" fontId="4" fillId="2" borderId="15" xfId="2" applyNumberFormat="1" applyFont="1" applyFill="1" applyBorder="1"/>
    <xf numFmtId="17" fontId="4" fillId="2" borderId="9" xfId="1" applyNumberFormat="1" applyFont="1" applyFill="1" applyBorder="1"/>
    <xf numFmtId="9" fontId="2" fillId="2" borderId="9" xfId="6" applyFont="1" applyFill="1" applyBorder="1" applyAlignment="1">
      <alignment horizontal="right"/>
    </xf>
    <xf numFmtId="1" fontId="4" fillId="2" borderId="45" xfId="1" applyNumberFormat="1" applyFont="1" applyFill="1" applyBorder="1"/>
    <xf numFmtId="9" fontId="2" fillId="2" borderId="26" xfId="6" applyFont="1" applyFill="1" applyBorder="1" applyAlignment="1">
      <alignment horizontal="right"/>
    </xf>
    <xf numFmtId="9" fontId="2" fillId="2" borderId="28" xfId="6" applyFont="1" applyFill="1" applyBorder="1" applyAlignment="1">
      <alignment horizontal="right"/>
    </xf>
    <xf numFmtId="3" fontId="1" fillId="2" borderId="32" xfId="1" applyNumberFormat="1" applyFont="1" applyFill="1" applyBorder="1" applyAlignment="1">
      <alignment horizontal="right"/>
    </xf>
    <xf numFmtId="0" fontId="21" fillId="5" borderId="0" xfId="1" applyFont="1" applyFill="1" applyAlignment="1">
      <alignment wrapText="1"/>
    </xf>
    <xf numFmtId="0" fontId="22" fillId="5" borderId="0" xfId="1" applyFont="1" applyFill="1" applyAlignment="1"/>
    <xf numFmtId="0" fontId="21" fillId="5" borderId="0" xfId="1" applyFont="1" applyFill="1" applyAlignment="1">
      <alignment horizontal="left" vertical="center"/>
    </xf>
    <xf numFmtId="0" fontId="23" fillId="6" borderId="0" xfId="0" applyFont="1" applyFill="1" applyAlignment="1"/>
    <xf numFmtId="0" fontId="9" fillId="7" borderId="0" xfId="1" applyFont="1" applyFill="1" applyBorder="1" applyAlignment="1">
      <alignment wrapText="1"/>
    </xf>
    <xf numFmtId="0" fontId="21" fillId="5" borderId="0" xfId="1" applyFont="1" applyFill="1" applyAlignment="1" applyProtection="1">
      <alignment wrapText="1"/>
      <protection locked="0"/>
    </xf>
    <xf numFmtId="0" fontId="18" fillId="5" borderId="0" xfId="1" applyFont="1" applyFill="1" applyAlignment="1">
      <alignment vertical="top" wrapText="1"/>
    </xf>
    <xf numFmtId="3" fontId="18" fillId="5" borderId="0" xfId="1" applyNumberFormat="1" applyFont="1" applyFill="1" applyAlignment="1">
      <alignment vertical="top" wrapText="1"/>
    </xf>
    <xf numFmtId="3" fontId="18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20" fillId="8" borderId="2" xfId="1" applyFont="1" applyFill="1" applyBorder="1" applyAlignment="1">
      <alignment horizontal="center" vertical="center" wrapText="1"/>
    </xf>
    <xf numFmtId="0" fontId="20" fillId="8" borderId="7" xfId="1" applyFont="1" applyFill="1" applyBorder="1" applyAlignment="1">
      <alignment horizontal="center" vertical="center" wrapText="1"/>
    </xf>
    <xf numFmtId="0" fontId="20" fillId="8" borderId="10" xfId="1" applyFont="1" applyFill="1" applyBorder="1" applyAlignment="1">
      <alignment horizontal="center" vertical="top" wrapText="1"/>
    </xf>
    <xf numFmtId="0" fontId="1" fillId="9" borderId="18" xfId="1" applyFont="1" applyFill="1" applyBorder="1" applyAlignment="1">
      <alignment vertical="center" wrapText="1"/>
    </xf>
    <xf numFmtId="0" fontId="1" fillId="9" borderId="13" xfId="1" applyFont="1" applyFill="1" applyBorder="1" applyAlignment="1">
      <alignment vertical="center" wrapText="1"/>
    </xf>
    <xf numFmtId="0" fontId="24" fillId="2" borderId="0" xfId="1" applyFont="1" applyFill="1" applyAlignment="1">
      <alignment vertical="top"/>
    </xf>
    <xf numFmtId="0" fontId="25" fillId="2" borderId="0" xfId="1" applyFont="1" applyFill="1" applyAlignment="1">
      <alignment vertical="top"/>
    </xf>
    <xf numFmtId="0" fontId="25" fillId="2" borderId="8" xfId="1" applyFont="1" applyFill="1" applyBorder="1"/>
    <xf numFmtId="0" fontId="18" fillId="5" borderId="0" xfId="1" applyFont="1" applyFill="1" applyAlignment="1" applyProtection="1">
      <alignment vertical="top" wrapText="1"/>
      <protection locked="0"/>
    </xf>
    <xf numFmtId="0" fontId="18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0" fontId="24" fillId="2" borderId="0" xfId="1" applyFont="1" applyFill="1" applyBorder="1"/>
    <xf numFmtId="0" fontId="25" fillId="2" borderId="0" xfId="1" applyFont="1" applyFill="1" applyBorder="1"/>
    <xf numFmtId="0" fontId="18" fillId="5" borderId="0" xfId="1" applyFont="1" applyFill="1" applyBorder="1" applyProtection="1">
      <protection locked="0"/>
    </xf>
    <xf numFmtId="0" fontId="18" fillId="5" borderId="0" xfId="2" applyFont="1" applyFill="1" applyBorder="1"/>
    <xf numFmtId="0" fontId="1" fillId="7" borderId="0" xfId="2" applyFont="1" applyFill="1" applyBorder="1"/>
    <xf numFmtId="3" fontId="2" fillId="11" borderId="51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46" xfId="2" applyNumberFormat="1" applyFont="1" applyFill="1" applyBorder="1" applyAlignment="1">
      <alignment horizontal="center"/>
    </xf>
    <xf numFmtId="0" fontId="24" fillId="2" borderId="0" xfId="2" applyFont="1" applyFill="1" applyBorder="1"/>
    <xf numFmtId="0" fontId="25" fillId="2" borderId="0" xfId="2" applyFont="1" applyFill="1" applyBorder="1"/>
    <xf numFmtId="17" fontId="25" fillId="2" borderId="0" xfId="2" applyNumberFormat="1" applyFont="1" applyFill="1" applyBorder="1"/>
    <xf numFmtId="0" fontId="18" fillId="5" borderId="0" xfId="2" applyFont="1" applyFill="1" applyBorder="1" applyProtection="1">
      <protection locked="0"/>
    </xf>
    <xf numFmtId="0" fontId="0" fillId="4" borderId="0" xfId="0" applyFill="1"/>
    <xf numFmtId="0" fontId="18" fillId="5" borderId="0" xfId="0" applyFont="1" applyFill="1"/>
    <xf numFmtId="0" fontId="0" fillId="8" borderId="0" xfId="0" applyFill="1"/>
    <xf numFmtId="3" fontId="1" fillId="2" borderId="39" xfId="2" applyNumberFormat="1" applyFont="1" applyFill="1" applyBorder="1" applyAlignment="1">
      <alignment horizontal="right"/>
    </xf>
    <xf numFmtId="3" fontId="1" fillId="2" borderId="32" xfId="2" applyNumberFormat="1" applyFont="1" applyFill="1" applyBorder="1" applyAlignment="1">
      <alignment horizontal="right"/>
    </xf>
    <xf numFmtId="3" fontId="1" fillId="2" borderId="50" xfId="2" applyNumberFormat="1" applyFont="1" applyFill="1" applyBorder="1" applyAlignment="1">
      <alignment horizontal="right"/>
    </xf>
    <xf numFmtId="3" fontId="1" fillId="2" borderId="15" xfId="2" applyNumberFormat="1" applyFont="1" applyFill="1" applyBorder="1"/>
    <xf numFmtId="0" fontId="18" fillId="4" borderId="0" xfId="1" applyFont="1" applyFill="1" applyBorder="1"/>
    <xf numFmtId="3" fontId="18" fillId="4" borderId="0" xfId="1" applyNumberFormat="1" applyFont="1" applyFill="1" applyBorder="1"/>
    <xf numFmtId="0" fontId="1" fillId="2" borderId="0" xfId="1" applyFont="1" applyFill="1" applyAlignment="1">
      <alignment vertical="top" wrapText="1"/>
    </xf>
    <xf numFmtId="3" fontId="1" fillId="2" borderId="0" xfId="1" applyNumberFormat="1" applyFont="1" applyFill="1" applyAlignment="1">
      <alignment vertical="top" wrapText="1"/>
    </xf>
    <xf numFmtId="0" fontId="1" fillId="2" borderId="0" xfId="1" applyFont="1" applyFill="1" applyBorder="1" applyAlignment="1">
      <alignment vertical="top" wrapText="1"/>
    </xf>
    <xf numFmtId="9" fontId="1" fillId="2" borderId="26" xfId="6" applyFont="1" applyFill="1" applyBorder="1" applyAlignment="1">
      <alignment horizontal="right"/>
    </xf>
    <xf numFmtId="9" fontId="1" fillId="2" borderId="1" xfId="6" applyFont="1" applyFill="1" applyBorder="1" applyAlignment="1">
      <alignment horizontal="right"/>
    </xf>
    <xf numFmtId="3" fontId="1" fillId="11" borderId="51" xfId="2" applyNumberFormat="1" applyFont="1" applyFill="1" applyBorder="1" applyAlignment="1">
      <alignment horizontal="center"/>
    </xf>
    <xf numFmtId="3" fontId="2" fillId="2" borderId="28" xfId="6" applyNumberFormat="1" applyFont="1" applyFill="1" applyBorder="1"/>
    <xf numFmtId="3" fontId="2" fillId="2" borderId="9" xfId="6" applyNumberFormat="1" applyFont="1" applyFill="1" applyBorder="1"/>
    <xf numFmtId="1" fontId="4" fillId="2" borderId="33" xfId="2" applyNumberFormat="1" applyFont="1" applyFill="1" applyBorder="1"/>
    <xf numFmtId="3" fontId="2" fillId="2" borderId="58" xfId="2" applyNumberFormat="1" applyFont="1" applyFill="1" applyBorder="1" applyAlignment="1">
      <alignment horizontal="right"/>
    </xf>
    <xf numFmtId="3" fontId="1" fillId="2" borderId="59" xfId="2" applyNumberFormat="1" applyFont="1" applyFill="1" applyBorder="1" applyAlignment="1">
      <alignment horizontal="right"/>
    </xf>
    <xf numFmtId="3" fontId="1" fillId="2" borderId="60" xfId="2" applyNumberFormat="1" applyFont="1" applyFill="1" applyBorder="1" applyAlignment="1">
      <alignment horizontal="right"/>
    </xf>
    <xf numFmtId="3" fontId="1" fillId="2" borderId="14" xfId="2" applyNumberFormat="1" applyFont="1" applyFill="1" applyBorder="1" applyAlignment="1">
      <alignment horizontal="right"/>
    </xf>
    <xf numFmtId="0" fontId="0" fillId="2" borderId="0" xfId="1" applyFont="1" applyFill="1" applyBorder="1"/>
    <xf numFmtId="0" fontId="18" fillId="5" borderId="0" xfId="7" applyFont="1" applyFill="1"/>
    <xf numFmtId="0" fontId="0" fillId="2" borderId="0" xfId="7" applyFont="1" applyFill="1"/>
    <xf numFmtId="0" fontId="21" fillId="5" borderId="0" xfId="7" applyFont="1" applyFill="1" applyAlignment="1">
      <alignment horizontal="left" vertical="center"/>
    </xf>
    <xf numFmtId="0" fontId="21" fillId="5" borderId="0" xfId="7" applyFont="1" applyFill="1" applyAlignment="1">
      <alignment wrapText="1"/>
    </xf>
    <xf numFmtId="0" fontId="18" fillId="5" borderId="0" xfId="8" applyFont="1" applyFill="1" applyBorder="1"/>
    <xf numFmtId="0" fontId="0" fillId="7" borderId="0" xfId="7" applyFont="1" applyFill="1"/>
    <xf numFmtId="0" fontId="25" fillId="2" borderId="0" xfId="7" applyFont="1" applyFill="1" applyAlignment="1">
      <alignment vertical="top"/>
    </xf>
    <xf numFmtId="0" fontId="0" fillId="4" borderId="0" xfId="7" applyFont="1" applyFill="1"/>
    <xf numFmtId="0" fontId="20" fillId="8" borderId="61" xfId="7" applyFont="1" applyFill="1" applyBorder="1" applyAlignment="1">
      <alignment horizontal="center" vertical="center"/>
    </xf>
    <xf numFmtId="0" fontId="4" fillId="0" borderId="62" xfId="7" applyFont="1" applyBorder="1" applyAlignment="1">
      <alignment horizontal="center" vertical="center"/>
    </xf>
    <xf numFmtId="0" fontId="4" fillId="9" borderId="63" xfId="7" applyFont="1" applyFill="1" applyBorder="1" applyAlignment="1">
      <alignment horizontal="center" vertical="center"/>
    </xf>
    <xf numFmtId="0" fontId="20" fillId="8" borderId="64" xfId="7" applyFont="1" applyFill="1" applyBorder="1" applyAlignment="1">
      <alignment horizontal="right" vertical="center"/>
    </xf>
    <xf numFmtId="0" fontId="1" fillId="0" borderId="1" xfId="7" applyFont="1" applyBorder="1" applyAlignment="1">
      <alignment horizontal="right" vertical="center"/>
    </xf>
    <xf numFmtId="0" fontId="4" fillId="9" borderId="65" xfId="7" applyFont="1" applyFill="1" applyBorder="1" applyAlignment="1">
      <alignment horizontal="right" vertical="center"/>
    </xf>
    <xf numFmtId="0" fontId="1" fillId="2" borderId="1" xfId="7" applyFont="1" applyFill="1" applyBorder="1" applyAlignment="1">
      <alignment horizontal="right" vertical="center"/>
    </xf>
    <xf numFmtId="17" fontId="20" fillId="8" borderId="64" xfId="7" applyNumberFormat="1" applyFont="1" applyFill="1" applyBorder="1" applyAlignment="1">
      <alignment horizontal="right" vertical="center"/>
    </xf>
    <xf numFmtId="0" fontId="1" fillId="0" borderId="1" xfId="7" applyFont="1" applyFill="1" applyBorder="1" applyAlignment="1">
      <alignment horizontal="right" vertical="center"/>
    </xf>
    <xf numFmtId="17" fontId="20" fillId="8" borderId="66" xfId="7" applyNumberFormat="1" applyFont="1" applyFill="1" applyBorder="1" applyAlignment="1">
      <alignment horizontal="right" vertical="center"/>
    </xf>
    <xf numFmtId="0" fontId="1" fillId="0" borderId="67" xfId="7" applyFont="1" applyFill="1" applyBorder="1" applyAlignment="1">
      <alignment horizontal="right" vertical="center"/>
    </xf>
    <xf numFmtId="0" fontId="4" fillId="9" borderId="68" xfId="7" applyFont="1" applyFill="1" applyBorder="1" applyAlignment="1">
      <alignment horizontal="right" vertical="center"/>
    </xf>
    <xf numFmtId="0" fontId="4" fillId="0" borderId="62" xfId="7" applyFont="1" applyBorder="1" applyAlignment="1">
      <alignment horizontal="center" vertical="center" wrapText="1"/>
    </xf>
    <xf numFmtId="0" fontId="4" fillId="4" borderId="62" xfId="7" applyFont="1" applyFill="1" applyBorder="1" applyAlignment="1">
      <alignment horizontal="center" vertical="center"/>
    </xf>
    <xf numFmtId="0" fontId="20" fillId="8" borderId="64" xfId="7" applyFont="1" applyFill="1" applyBorder="1" applyAlignment="1">
      <alignment horizontal="right"/>
    </xf>
    <xf numFmtId="3" fontId="1" fillId="0" borderId="1" xfId="7" applyNumberFormat="1" applyFont="1" applyBorder="1" applyAlignment="1">
      <alignment horizontal="right"/>
    </xf>
    <xf numFmtId="0" fontId="1" fillId="0" borderId="1" xfId="7" applyFont="1" applyBorder="1" applyAlignment="1">
      <alignment horizontal="right"/>
    </xf>
    <xf numFmtId="0" fontId="1" fillId="4" borderId="1" xfId="7" applyFont="1" applyFill="1" applyBorder="1" applyAlignment="1">
      <alignment horizontal="right"/>
    </xf>
    <xf numFmtId="3" fontId="4" fillId="9" borderId="65" xfId="7" applyNumberFormat="1" applyFont="1" applyFill="1" applyBorder="1" applyAlignment="1">
      <alignment horizontal="right"/>
    </xf>
    <xf numFmtId="3" fontId="1" fillId="2" borderId="1" xfId="7" applyNumberFormat="1" applyFont="1" applyFill="1" applyBorder="1" applyAlignment="1">
      <alignment horizontal="right"/>
    </xf>
    <xf numFmtId="0" fontId="1" fillId="2" borderId="1" xfId="7" applyFont="1" applyFill="1" applyBorder="1" applyAlignment="1">
      <alignment horizontal="right"/>
    </xf>
    <xf numFmtId="17" fontId="20" fillId="8" borderId="64" xfId="7" applyNumberFormat="1" applyFont="1" applyFill="1" applyBorder="1" applyAlignment="1">
      <alignment horizontal="right"/>
    </xf>
    <xf numFmtId="3" fontId="1" fillId="0" borderId="1" xfId="7" applyNumberFormat="1" applyFont="1" applyFill="1" applyBorder="1" applyAlignment="1">
      <alignment horizontal="right"/>
    </xf>
    <xf numFmtId="0" fontId="1" fillId="0" borderId="1" xfId="7" applyFont="1" applyFill="1" applyBorder="1" applyAlignment="1">
      <alignment horizontal="right"/>
    </xf>
    <xf numFmtId="0" fontId="21" fillId="5" borderId="0" xfId="7" applyFont="1" applyFill="1" applyAlignment="1">
      <alignment horizontal="left"/>
    </xf>
    <xf numFmtId="0" fontId="1" fillId="2" borderId="0" xfId="1" applyFont="1" applyFill="1" applyBorder="1"/>
    <xf numFmtId="0" fontId="1" fillId="2" borderId="0" xfId="1" applyFont="1" applyFill="1" applyBorder="1"/>
    <xf numFmtId="0" fontId="17" fillId="2" borderId="0" xfId="1" applyFont="1" applyFill="1" applyBorder="1"/>
    <xf numFmtId="0" fontId="17" fillId="4" borderId="0" xfId="1" applyFont="1" applyFill="1" applyBorder="1"/>
    <xf numFmtId="3" fontId="1" fillId="4" borderId="32" xfId="2" applyNumberFormat="1" applyFont="1" applyFill="1" applyBorder="1" applyAlignment="1">
      <alignment horizontal="right"/>
    </xf>
    <xf numFmtId="0" fontId="1" fillId="2" borderId="0" xfId="1" applyFont="1" applyFill="1" applyBorder="1"/>
    <xf numFmtId="1" fontId="20" fillId="4" borderId="0" xfId="1" applyNumberFormat="1" applyFont="1" applyFill="1" applyBorder="1"/>
    <xf numFmtId="3" fontId="18" fillId="4" borderId="0" xfId="1" applyNumberFormat="1" applyFont="1" applyFill="1" applyBorder="1" applyAlignment="1">
      <alignment horizontal="right"/>
    </xf>
    <xf numFmtId="9" fontId="18" fillId="4" borderId="0" xfId="6" applyFont="1" applyFill="1" applyBorder="1"/>
    <xf numFmtId="17" fontId="20" fillId="4" borderId="0" xfId="1" applyNumberFormat="1" applyFont="1" applyFill="1" applyBorder="1"/>
    <xf numFmtId="9" fontId="2" fillId="2" borderId="0" xfId="6" applyFont="1" applyFill="1" applyBorder="1" applyAlignment="1">
      <alignment horizontal="center"/>
    </xf>
    <xf numFmtId="9" fontId="2" fillId="2" borderId="0" xfId="6" applyFont="1" applyFill="1" applyBorder="1" applyAlignment="1">
      <alignment horizontal="right"/>
    </xf>
    <xf numFmtId="9" fontId="1" fillId="2" borderId="0" xfId="6" applyFont="1" applyFill="1" applyBorder="1" applyAlignment="1">
      <alignment horizontal="right"/>
    </xf>
    <xf numFmtId="3" fontId="18" fillId="4" borderId="0" xfId="1" applyNumberFormat="1" applyFont="1" applyFill="1" applyBorder="1" applyAlignment="1">
      <alignment horizontal="center"/>
    </xf>
    <xf numFmtId="0" fontId="18" fillId="2" borderId="0" xfId="1" applyFont="1" applyFill="1" applyBorder="1"/>
    <xf numFmtId="0" fontId="1" fillId="2" borderId="0" xfId="1" applyFont="1" applyFill="1" applyBorder="1"/>
    <xf numFmtId="0" fontId="1" fillId="4" borderId="0" xfId="1" applyFont="1" applyFill="1" applyBorder="1"/>
    <xf numFmtId="3" fontId="1" fillId="4" borderId="0" xfId="1" applyNumberFormat="1" applyFont="1" applyFill="1" applyBorder="1"/>
    <xf numFmtId="3" fontId="1" fillId="2" borderId="19" xfId="2" applyNumberFormat="1" applyFont="1" applyFill="1" applyBorder="1" applyAlignment="1">
      <alignment horizontal="right"/>
    </xf>
    <xf numFmtId="0" fontId="1" fillId="9" borderId="30" xfId="1" applyFont="1" applyFill="1" applyBorder="1" applyAlignment="1">
      <alignment horizontal="left" vertical="center" wrapText="1"/>
    </xf>
    <xf numFmtId="0" fontId="1" fillId="9" borderId="33" xfId="1" applyFont="1" applyFill="1" applyBorder="1" applyAlignment="1">
      <alignment horizontal="left" vertical="center" wrapText="1"/>
    </xf>
    <xf numFmtId="0" fontId="1" fillId="9" borderId="29" xfId="1" applyFont="1" applyFill="1" applyBorder="1" applyAlignment="1">
      <alignment horizontal="left" vertical="center" wrapText="1"/>
    </xf>
    <xf numFmtId="0" fontId="20" fillId="8" borderId="19" xfId="1" applyFont="1" applyFill="1" applyBorder="1" applyAlignment="1">
      <alignment horizontal="center" vertical="top" wrapText="1"/>
    </xf>
    <xf numFmtId="0" fontId="20" fillId="8" borderId="37" xfId="1" applyFont="1" applyFill="1" applyBorder="1" applyAlignment="1">
      <alignment horizontal="center" vertical="top" wrapText="1"/>
    </xf>
    <xf numFmtId="9" fontId="2" fillId="2" borderId="13" xfId="6" applyFont="1" applyFill="1" applyBorder="1" applyAlignment="1">
      <alignment horizontal="center"/>
    </xf>
    <xf numFmtId="9" fontId="2" fillId="2" borderId="41" xfId="6" applyFont="1" applyFill="1" applyBorder="1" applyAlignment="1">
      <alignment horizontal="center"/>
    </xf>
    <xf numFmtId="0" fontId="18" fillId="2" borderId="0" xfId="1" applyFont="1" applyFill="1" applyBorder="1"/>
    <xf numFmtId="3" fontId="18" fillId="4" borderId="0" xfId="1" applyNumberFormat="1" applyFont="1" applyFill="1" applyBorder="1" applyAlignment="1">
      <alignment horizontal="center"/>
    </xf>
    <xf numFmtId="0" fontId="1" fillId="2" borderId="0" xfId="1" applyFont="1" applyFill="1" applyBorder="1"/>
    <xf numFmtId="9" fontId="2" fillId="2" borderId="47" xfId="6" applyFont="1" applyFill="1" applyBorder="1" applyAlignment="1">
      <alignment horizontal="center"/>
    </xf>
    <xf numFmtId="3" fontId="2" fillId="2" borderId="53" xfId="1" applyNumberFormat="1" applyFont="1" applyFill="1" applyBorder="1" applyAlignment="1">
      <alignment horizontal="center"/>
    </xf>
    <xf numFmtId="3" fontId="2" fillId="2" borderId="54" xfId="1" applyNumberFormat="1" applyFont="1" applyFill="1" applyBorder="1" applyAlignment="1">
      <alignment horizontal="center"/>
    </xf>
    <xf numFmtId="3" fontId="1" fillId="2" borderId="56" xfId="1" applyNumberFormat="1" applyFont="1" applyFill="1" applyBorder="1" applyAlignment="1">
      <alignment horizontal="center"/>
    </xf>
    <xf numFmtId="3" fontId="1" fillId="2" borderId="57" xfId="1" applyNumberFormat="1" applyFont="1" applyFill="1" applyBorder="1" applyAlignment="1">
      <alignment horizontal="center"/>
    </xf>
    <xf numFmtId="9" fontId="2" fillId="2" borderId="30" xfId="6" applyFont="1" applyFill="1" applyBorder="1" applyAlignment="1">
      <alignment horizontal="center"/>
    </xf>
    <xf numFmtId="9" fontId="2" fillId="2" borderId="52" xfId="6" applyFont="1" applyFill="1" applyBorder="1" applyAlignment="1">
      <alignment horizontal="center"/>
    </xf>
    <xf numFmtId="9" fontId="2" fillId="2" borderId="49" xfId="6" applyFont="1" applyFill="1" applyBorder="1" applyAlignment="1">
      <alignment horizontal="center"/>
    </xf>
    <xf numFmtId="0" fontId="19" fillId="8" borderId="2" xfId="1" applyFont="1" applyFill="1" applyBorder="1" applyAlignment="1">
      <alignment horizontal="center"/>
    </xf>
    <xf numFmtId="0" fontId="19" fillId="8" borderId="40" xfId="1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19" fillId="8" borderId="42" xfId="1" applyFont="1" applyFill="1" applyBorder="1" applyAlignment="1">
      <alignment horizontal="center"/>
    </xf>
    <xf numFmtId="0" fontId="19" fillId="8" borderId="43" xfId="1" applyFont="1" applyFill="1" applyBorder="1" applyAlignment="1">
      <alignment horizontal="center"/>
    </xf>
    <xf numFmtId="3" fontId="2" fillId="2" borderId="33" xfId="1" applyNumberFormat="1" applyFont="1" applyFill="1" applyBorder="1" applyAlignment="1">
      <alignment horizontal="center"/>
    </xf>
    <xf numFmtId="3" fontId="2" fillId="2" borderId="38" xfId="1" applyNumberFormat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52" xfId="1" applyNumberFormat="1" applyFont="1" applyFill="1" applyBorder="1" applyAlignment="1">
      <alignment horizontal="center"/>
    </xf>
    <xf numFmtId="3" fontId="2" fillId="2" borderId="49" xfId="1" applyNumberFormat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2" fillId="2" borderId="50" xfId="1" applyNumberFormat="1" applyFont="1" applyFill="1" applyBorder="1" applyAlignment="1">
      <alignment horizontal="center"/>
    </xf>
    <xf numFmtId="3" fontId="2" fillId="2" borderId="39" xfId="1" applyNumberFormat="1" applyFont="1" applyFill="1" applyBorder="1" applyAlignment="1">
      <alignment horizontal="center"/>
    </xf>
    <xf numFmtId="3" fontId="2" fillId="2" borderId="34" xfId="1" applyNumberFormat="1" applyFont="1" applyFill="1" applyBorder="1" applyAlignment="1">
      <alignment horizontal="center"/>
    </xf>
    <xf numFmtId="3" fontId="2" fillId="2" borderId="2" xfId="1" applyNumberFormat="1" applyFont="1" applyFill="1" applyBorder="1" applyAlignment="1">
      <alignment horizontal="center"/>
    </xf>
    <xf numFmtId="3" fontId="2" fillId="2" borderId="57" xfId="1" applyNumberFormat="1" applyFont="1" applyFill="1" applyBorder="1" applyAlignment="1">
      <alignment horizontal="center"/>
    </xf>
    <xf numFmtId="9" fontId="2" fillId="2" borderId="53" xfId="6" applyFont="1" applyFill="1" applyBorder="1" applyAlignment="1">
      <alignment horizontal="center"/>
    </xf>
    <xf numFmtId="9" fontId="2" fillId="2" borderId="54" xfId="6" applyFont="1" applyFill="1" applyBorder="1" applyAlignment="1">
      <alignment horizontal="center"/>
    </xf>
    <xf numFmtId="9" fontId="2" fillId="2" borderId="55" xfId="6" applyFont="1" applyFill="1" applyBorder="1" applyAlignment="1">
      <alignment horizontal="center"/>
    </xf>
    <xf numFmtId="9" fontId="2" fillId="2" borderId="33" xfId="6" applyFont="1" applyFill="1" applyBorder="1" applyAlignment="1">
      <alignment horizontal="center"/>
    </xf>
    <xf numFmtId="9" fontId="2" fillId="2" borderId="38" xfId="6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3" fontId="13" fillId="2" borderId="0" xfId="2" applyNumberFormat="1" applyFont="1" applyFill="1" applyBorder="1" applyAlignment="1">
      <alignment horizontal="center"/>
    </xf>
    <xf numFmtId="0" fontId="19" fillId="8" borderId="2" xfId="2" applyFont="1" applyFill="1" applyBorder="1" applyAlignment="1">
      <alignment horizontal="center"/>
    </xf>
    <xf numFmtId="0" fontId="19" fillId="8" borderId="4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22" fillId="8" borderId="69" xfId="7" applyFont="1" applyFill="1" applyBorder="1" applyAlignment="1">
      <alignment horizontal="center"/>
    </xf>
    <xf numFmtId="0" fontId="22" fillId="8" borderId="70" xfId="7" applyFont="1" applyFill="1" applyBorder="1" applyAlignment="1">
      <alignment horizontal="center"/>
    </xf>
    <xf numFmtId="0" fontId="22" fillId="8" borderId="71" xfId="7" applyFont="1" applyFill="1" applyBorder="1" applyAlignment="1">
      <alignment horizontal="center"/>
    </xf>
    <xf numFmtId="0" fontId="1" fillId="4" borderId="0" xfId="9" applyFill="1"/>
    <xf numFmtId="0" fontId="23" fillId="6" borderId="0" xfId="9" applyFont="1" applyFill="1" applyAlignment="1"/>
    <xf numFmtId="0" fontId="22" fillId="8" borderId="72" xfId="7" applyFont="1" applyFill="1" applyBorder="1" applyAlignment="1">
      <alignment horizontal="center" vertical="center"/>
    </xf>
    <xf numFmtId="0" fontId="22" fillId="8" borderId="73" xfId="7" applyFont="1" applyFill="1" applyBorder="1" applyAlignment="1">
      <alignment horizontal="center" vertical="center"/>
    </xf>
    <xf numFmtId="0" fontId="22" fillId="8" borderId="74" xfId="7" applyFont="1" applyFill="1" applyBorder="1" applyAlignment="1">
      <alignment horizontal="center" vertical="center"/>
    </xf>
    <xf numFmtId="0" fontId="18" fillId="5" borderId="0" xfId="9" applyFont="1" applyFill="1"/>
    <xf numFmtId="0" fontId="1" fillId="8" borderId="0" xfId="9" applyFill="1"/>
  </cellXfs>
  <cellStyles count="10">
    <cellStyle name="=C:\WINNT\SYSTEM32\COMMAND.COM" xfId="1"/>
    <cellStyle name="=C:\WINNT\SYSTEM32\COMMAND.COM 2" xfId="7"/>
    <cellStyle name="=C:\WINNT\SYSTEM32\COMMAND.COM_43-Recurso Numérico Fijo PTFN_DGP_PT_PA_Mar10" xfId="2"/>
    <cellStyle name="=C:\WINNT\SYSTEM32\COMMAND.COM_43-Recurso Numérico Fijo PTFN_DGP_PT_PA_Mar10 2" xfId="8"/>
    <cellStyle name="ANCLAS,REZONES Y SUS PARTES,DE FUNDICION,DE HIERRO O DE ACERO" xfId="3"/>
    <cellStyle name="Euro" xfId="4"/>
    <cellStyle name="Hipervínculo" xfId="5" builtinId="8"/>
    <cellStyle name="Normal" xfId="0" builtinId="0"/>
    <cellStyle name="Normal 2" xfId="9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18104880778257"/>
                  <c:y val="2.303039410150067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FIJO
4,484.284  números asignados
8 %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547634384970406"/>
                  <c:y val="-3.010739115625813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FIJO
51,515.716 números libres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92 %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('2-PTFN'!$A$59:$A$60,'2-PTFN'!$A$62:$A$63,'2-PTFN'!$A$65:$A$66,'2-PTFN'!$A$68:$A$69)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'2-PTFN'!$B$59:$B$60</c:f>
              <c:numCache>
                <c:formatCode>#,##0</c:formatCode>
                <c:ptCount val="2"/>
                <c:pt idx="0">
                  <c:v>4498384</c:v>
                </c:pt>
                <c:pt idx="1">
                  <c:v>51501616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 2.512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2.997.488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('2-PTFN'!$A$59:$A$60,'2-PTFN'!$A$62:$A$63,'2-PTFN'!$A$65:$A$66,'2-PTFN'!$A$68:$A$69)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'2-PTFN'!$D$65:$D$66</c:f>
              <c:numCache>
                <c:formatCode>#,##0</c:formatCode>
                <c:ptCount val="2"/>
                <c:pt idx="0" formatCode="General">
                  <c:v>2512</c:v>
                </c:pt>
                <c:pt idx="1">
                  <c:v>2997488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C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1XY
239 números asignados
 24,6 %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030A0"/>
                        </a:solidFill>
                      </a:rPr>
                      <a:t>1XY
731  números libres
75,4 %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('2-PTFN'!$A$59:$A$60,'2-PTFN'!$A$62:$A$63,'2-PTFN'!$A$65:$A$66,'2-PTFN'!$A$68:$A$69)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'2-PTFN'!$E$68:$E$69</c:f>
              <c:numCache>
                <c:formatCode>#,##0</c:formatCode>
                <c:ptCount val="2"/>
                <c:pt idx="0">
                  <c:v>239</c:v>
                </c:pt>
                <c:pt idx="1">
                  <c:v>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(CA)'!$B$69:$G$69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665704202759063E-3"/>
                  <c:y val="-3.27044025157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4.0251572327044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5.2830188679245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1.2832852101379532E-2"/>
                  <c:y val="-7.5471698113207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(CA)'!$A$71:$A$94</c:f>
              <c:numCache>
                <c:formatCode>0</c:formatCode>
                <c:ptCount val="2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 formatCode="mmm\-yy">
                  <c:v>42005</c:v>
                </c:pt>
                <c:pt idx="13" formatCode="mmm\-yy">
                  <c:v>42036</c:v>
                </c:pt>
                <c:pt idx="14" formatCode="mmm\-yy">
                  <c:v>42064</c:v>
                </c:pt>
                <c:pt idx="15" formatCode="mmm\-yy">
                  <c:v>42095</c:v>
                </c:pt>
                <c:pt idx="16" formatCode="mmm\-yy">
                  <c:v>42125</c:v>
                </c:pt>
                <c:pt idx="17" formatCode="mmm\-yy">
                  <c:v>42156</c:v>
                </c:pt>
                <c:pt idx="18" formatCode="mmm\-yy">
                  <c:v>42186</c:v>
                </c:pt>
                <c:pt idx="19" formatCode="mmm\-yy">
                  <c:v>42217</c:v>
                </c:pt>
                <c:pt idx="20" formatCode="mmm\-yy">
                  <c:v>42248</c:v>
                </c:pt>
                <c:pt idx="21" formatCode="mmm\-yy">
                  <c:v>42278</c:v>
                </c:pt>
                <c:pt idx="22" formatCode="mmm\-yy">
                  <c:v>42309</c:v>
                </c:pt>
                <c:pt idx="23" formatCode="mmm\-yy">
                  <c:v>42339</c:v>
                </c:pt>
              </c:numCache>
            </c:numRef>
          </c:cat>
          <c:val>
            <c:numRef>
              <c:f>'4-Fijo (CA)'!$I$71:$I$83</c:f>
              <c:numCache>
                <c:formatCode>#,##0</c:formatCode>
                <c:ptCount val="13"/>
                <c:pt idx="7">
                  <c:v>2528912</c:v>
                </c:pt>
                <c:pt idx="8">
                  <c:v>2820479</c:v>
                </c:pt>
                <c:pt idx="9">
                  <c:v>3020896</c:v>
                </c:pt>
                <c:pt idx="10">
                  <c:v>3226033</c:v>
                </c:pt>
                <c:pt idx="11">
                  <c:v>3361578</c:v>
                </c:pt>
                <c:pt idx="12">
                  <c:v>3473891</c:v>
                </c:pt>
              </c:numCache>
            </c:numRef>
          </c:val>
        </c:ser>
        <c:ser>
          <c:idx val="3"/>
          <c:order val="2"/>
          <c:tx>
            <c:strRef>
              <c:f>'4-Fijo (CA)'!$B$40:$G$40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-2.3526623737630785E-17"/>
                  <c:y val="-1.2578616352201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665704202758829E-3"/>
                  <c:y val="-1.7610062893081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5094339622641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832852101379532E-3"/>
                  <c:y val="-1.7610062893081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4.2767295597484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665704202759063E-3"/>
                  <c:y val="-3.27044025157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5.1331408405518126E-3"/>
                  <c:y val="-2.0125984251968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9.4106494950523142E-17"/>
                  <c:y val="-2.2641509433962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65704202759063E-3"/>
                  <c:y val="-3.0188877333729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-4.7798742138364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(CA)'!$A$71:$A$94</c:f>
              <c:numCache>
                <c:formatCode>0</c:formatCode>
                <c:ptCount val="2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 formatCode="mmm\-yy">
                  <c:v>42005</c:v>
                </c:pt>
                <c:pt idx="13" formatCode="mmm\-yy">
                  <c:v>42036</c:v>
                </c:pt>
                <c:pt idx="14" formatCode="mmm\-yy">
                  <c:v>42064</c:v>
                </c:pt>
                <c:pt idx="15" formatCode="mmm\-yy">
                  <c:v>42095</c:v>
                </c:pt>
                <c:pt idx="16" formatCode="mmm\-yy">
                  <c:v>42125</c:v>
                </c:pt>
                <c:pt idx="17" formatCode="mmm\-yy">
                  <c:v>42156</c:v>
                </c:pt>
                <c:pt idx="18" formatCode="mmm\-yy">
                  <c:v>42186</c:v>
                </c:pt>
                <c:pt idx="19" formatCode="mmm\-yy">
                  <c:v>42217</c:v>
                </c:pt>
                <c:pt idx="20" formatCode="mmm\-yy">
                  <c:v>42248</c:v>
                </c:pt>
                <c:pt idx="21" formatCode="mmm\-yy">
                  <c:v>42278</c:v>
                </c:pt>
                <c:pt idx="22" formatCode="mmm\-yy">
                  <c:v>42309</c:v>
                </c:pt>
                <c:pt idx="23" formatCode="mmm\-yy">
                  <c:v>42339</c:v>
                </c:pt>
              </c:numCache>
            </c:numRef>
          </c:cat>
          <c:val>
            <c:numRef>
              <c:f>'4-Fijo (CA)'!$I$42:$I$54</c:f>
              <c:numCache>
                <c:formatCode>#,##0</c:formatCode>
                <c:ptCount val="13"/>
                <c:pt idx="0">
                  <c:v>1947814</c:v>
                </c:pt>
                <c:pt idx="1">
                  <c:v>2066034</c:v>
                </c:pt>
                <c:pt idx="2">
                  <c:v>2165510</c:v>
                </c:pt>
                <c:pt idx="3">
                  <c:v>2387109</c:v>
                </c:pt>
                <c:pt idx="4">
                  <c:v>2544563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4296696</c:v>
                </c:pt>
                <c:pt idx="11">
                  <c:v>4474284</c:v>
                </c:pt>
                <c:pt idx="12">
                  <c:v>4498384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01584"/>
        <c:axId val="231953984"/>
      </c:barChart>
      <c:lineChart>
        <c:grouping val="standard"/>
        <c:varyColors val="0"/>
        <c:ser>
          <c:idx val="2"/>
          <c:order val="1"/>
          <c:tx>
            <c:strRef>
              <c:f>'4-Fijo (CA)'!$B$97:$G$97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915570948241671E-2"/>
                  <c:y val="5.956717674441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9.4106494950523142E-17"/>
                  <c:y val="-3.7735849056603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416426050689766E-3"/>
                  <c:y val="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-5.0314465408805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0"/>
                  <c:y val="-6.540880503144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832852101379532E-3"/>
                  <c:y val="-7.54716981132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'4-Fijo (CA)'!$A$99:$A$122</c:f>
              <c:numCache>
                <c:formatCode>0</c:formatCode>
                <c:ptCount val="2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 formatCode="mmm\-yy">
                  <c:v>42005</c:v>
                </c:pt>
                <c:pt idx="13" formatCode="mmm\-yy">
                  <c:v>42036</c:v>
                </c:pt>
                <c:pt idx="14" formatCode="mmm\-yy">
                  <c:v>42064</c:v>
                </c:pt>
                <c:pt idx="15" formatCode="mmm\-yy">
                  <c:v>42095</c:v>
                </c:pt>
                <c:pt idx="16" formatCode="mmm\-yy">
                  <c:v>42125</c:v>
                </c:pt>
                <c:pt idx="17" formatCode="mmm\-yy">
                  <c:v>42156</c:v>
                </c:pt>
                <c:pt idx="18" formatCode="mmm\-yy">
                  <c:v>42186</c:v>
                </c:pt>
                <c:pt idx="19" formatCode="mmm\-yy">
                  <c:v>42217</c:v>
                </c:pt>
                <c:pt idx="20" formatCode="mmm\-yy">
                  <c:v>42248</c:v>
                </c:pt>
                <c:pt idx="21" formatCode="mmm\-yy">
                  <c:v>42278</c:v>
                </c:pt>
                <c:pt idx="22" formatCode="mmm\-yy">
                  <c:v>42309</c:v>
                </c:pt>
                <c:pt idx="23" formatCode="mmm\-yy">
                  <c:v>42339</c:v>
                </c:pt>
              </c:numCache>
            </c:numRef>
          </c:cat>
          <c:val>
            <c:numRef>
              <c:f>'4-Fijo (CA)'!$I$99:$I$111</c:f>
              <c:numCache>
                <c:formatCode>#,##0</c:formatCode>
                <c:ptCount val="13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2414460</c:v>
                </c:pt>
                <c:pt idx="11">
                  <c:v>2478938</c:v>
                </c:pt>
                <c:pt idx="12">
                  <c:v>2457669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01584"/>
        <c:axId val="231953984"/>
      </c:lineChart>
      <c:catAx>
        <c:axId val="2320015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31953984"/>
        <c:crosses val="autoZero"/>
        <c:auto val="1"/>
        <c:lblAlgn val="ctr"/>
        <c:lblOffset val="100"/>
        <c:tickLblSkip val="1"/>
        <c:noMultiLvlLbl val="0"/>
      </c:catAx>
      <c:valAx>
        <c:axId val="231953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2001584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'5-RI'!$G$14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'5-RI'!$F$15:$F$24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</c:strCache>
            </c:strRef>
          </c:cat>
          <c:val>
            <c:numRef>
              <c:f>'5-RI'!$G$15:$G$24</c:f>
              <c:numCache>
                <c:formatCode>General</c:formatCode>
                <c:ptCount val="10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275</c:v>
                </c:pt>
                <c:pt idx="9">
                  <c:v>314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'5-RI'!$H$14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'5-RI'!$F$15:$F$24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</c:strCache>
            </c:strRef>
          </c:cat>
          <c:val>
            <c:numRef>
              <c:f>'5-RI'!$H$15:$H$24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472525936"/>
        <c:axId val="472524816"/>
      </c:barChart>
      <c:catAx>
        <c:axId val="4725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72524816"/>
        <c:crosses val="autoZero"/>
        <c:auto val="1"/>
        <c:lblAlgn val="ctr"/>
        <c:lblOffset val="100"/>
        <c:noMultiLvlLbl val="0"/>
      </c:catAx>
      <c:valAx>
        <c:axId val="47252481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72525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953089036947307"/>
          <c:y val="0.92790568776668281"/>
          <c:w val="0.3142614577024026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'5-RI'!$D$28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415784408084673E-2"/>
                  <c:y val="0.43108863685617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24863650946423E-2"/>
                  <c:y val="0.36723619639288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815206929740089E-2"/>
                  <c:y val="0.32324072334994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96535129932632E-2"/>
                  <c:y val="0.27629771966577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948347770291948E-2"/>
                  <c:y val="0.23708483228587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9098492139878089E-2"/>
                  <c:y val="0.20782258181030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1665062560154087E-2"/>
                  <c:y val="0.17910607045678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4231632980429809E-2"/>
                  <c:y val="0.1470428856943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3644529996791789E-2"/>
                  <c:y val="0.10563086036263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6531921719601993E-2"/>
                  <c:y val="3.2866093573165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4497914661533526E-2"/>
                  <c:y val="3.0018034735665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'5-RI'!$C$29:$C$39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ene-15</c:v>
                </c:pt>
              </c:strCache>
            </c:strRef>
          </c:cat>
          <c:val>
            <c:numRef>
              <c:f>'5-RI'!$D$29:$D$38</c:f>
              <c:numCache>
                <c:formatCode>#,##0</c:formatCode>
                <c:ptCount val="10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>
                  <c:v>1937</c:v>
                </c:pt>
                <c:pt idx="9">
                  <c:v>2044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'5-RI'!$E$28</c:f>
              <c:strCache>
                <c:ptCount val="1"/>
                <c:pt idx="0">
                  <c:v>ETAPA E.P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'5-RI'!$C$29:$C$39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ene-15</c:v>
                </c:pt>
              </c:strCache>
            </c:strRef>
          </c:cat>
          <c:val>
            <c:numRef>
              <c:f>'5-RI'!$E$29:$E$38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20</c:v>
                </c:pt>
                <c:pt idx="9">
                  <c:v>22</c:v>
                </c:pt>
              </c:numCache>
            </c:numRef>
          </c:val>
          <c:extLst/>
        </c:ser>
        <c:ser>
          <c:idx val="2"/>
          <c:order val="2"/>
          <c:tx>
            <c:strRef>
              <c:f>'5-RI'!$F$28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'5-RI'!$C$29:$C$39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ene-15</c:v>
                </c:pt>
              </c:strCache>
            </c:strRef>
          </c:cat>
          <c:val>
            <c:numRef>
              <c:f>'5-RI'!$F$29:$F$38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/>
        </c:ser>
        <c:ser>
          <c:idx val="3"/>
          <c:order val="3"/>
          <c:tx>
            <c:strRef>
              <c:f>'5-RI'!$G$28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'5-RI'!$C$29:$C$39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ene-15</c:v>
                </c:pt>
              </c:strCache>
            </c:strRef>
          </c:cat>
          <c:val>
            <c:numRef>
              <c:f>'5-RI'!$G$29:$G$38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65</c:v>
                </c:pt>
              </c:numCache>
            </c:numRef>
          </c:val>
          <c:extLst/>
        </c:ser>
        <c:ser>
          <c:idx val="4"/>
          <c:order val="4"/>
          <c:tx>
            <c:strRef>
              <c:f>'5-RI'!$H$28</c:f>
              <c:strCache>
                <c:ptCount val="1"/>
                <c:pt idx="0">
                  <c:v>LEVEL 3 
ECUADOR LVLT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'5-RI'!$C$29:$C$39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ene-15</c:v>
                </c:pt>
              </c:strCache>
            </c:strRef>
          </c:cat>
          <c:val>
            <c:numRef>
              <c:f>'5-RI'!$H$29:$H$38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/>
        </c:ser>
        <c:ser>
          <c:idx val="5"/>
          <c:order val="5"/>
          <c:tx>
            <c:strRef>
              <c:f>'5-RI'!$I$28</c:f>
              <c:strCache>
                <c:ptCount val="1"/>
                <c:pt idx="0">
                  <c:v>GRUPO
 CORIPAR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'5-RI'!$C$29:$C$39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ene-15</c:v>
                </c:pt>
              </c:strCache>
            </c:strRef>
          </c:cat>
          <c:val>
            <c:numRef>
              <c:f>'5-RI'!$I$29:$I$38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/>
        </c:ser>
        <c:ser>
          <c:idx val="6"/>
          <c:order val="6"/>
          <c:tx>
            <c:strRef>
              <c:f>'5-RI'!$J$28</c:f>
              <c:strCache>
                <c:ptCount val="1"/>
                <c:pt idx="0">
                  <c:v>CONECEL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'5-RI'!$C$29:$C$39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ene-15</c:v>
                </c:pt>
              </c:strCache>
            </c:strRef>
          </c:cat>
          <c:val>
            <c:numRef>
              <c:f>'5-RI'!$J$29:$J$38</c:f>
              <c:numCache>
                <c:formatCode>General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extLst/>
        </c:ser>
        <c:ser>
          <c:idx val="7"/>
          <c:order val="7"/>
          <c:tx>
            <c:strRef>
              <c:f>'5-RI'!$K$28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'5-RI'!$C$29:$C$39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ene-15</c:v>
                </c:pt>
              </c:strCache>
            </c:strRef>
          </c:cat>
          <c:val>
            <c:numRef>
              <c:f>'5-RI'!$K$29:$K$38</c:f>
              <c:numCache>
                <c:formatCode>General</c:formatCode>
                <c:ptCount val="10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  <c:pt idx="9">
                  <c:v>27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929792"/>
        <c:axId val="375930352"/>
      </c:barChart>
      <c:catAx>
        <c:axId val="37592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75930352"/>
        <c:crosses val="autoZero"/>
        <c:auto val="1"/>
        <c:lblAlgn val="ctr"/>
        <c:lblOffset val="100"/>
        <c:noMultiLvlLbl val="0"/>
      </c:catAx>
      <c:valAx>
        <c:axId val="375930352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75929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3324225</xdr:colOff>
      <xdr:row>2</xdr:row>
      <xdr:rowOff>76200</xdr:rowOff>
    </xdr:from>
    <xdr:to>
      <xdr:col>4</xdr:col>
      <xdr:colOff>12975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174</xdr:row>
      <xdr:rowOff>85725</xdr:rowOff>
    </xdr:from>
    <xdr:to>
      <xdr:col>9</xdr:col>
      <xdr:colOff>581025</xdr:colOff>
      <xdr:row>179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8984575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1171575</xdr:colOff>
      <xdr:row>31</xdr:row>
      <xdr:rowOff>38100</xdr:rowOff>
    </xdr:from>
    <xdr:to>
      <xdr:col>3</xdr:col>
      <xdr:colOff>310092</xdr:colOff>
      <xdr:row>32</xdr:row>
      <xdr:rowOff>139700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4200525" y="5991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3</xdr:col>
      <xdr:colOff>57150</xdr:colOff>
      <xdr:row>2</xdr:row>
      <xdr:rowOff>104775</xdr:rowOff>
    </xdr:from>
    <xdr:to>
      <xdr:col>4</xdr:col>
      <xdr:colOff>822600</xdr:colOff>
      <xdr:row>7</xdr:row>
      <xdr:rowOff>45444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49530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70</xdr:row>
      <xdr:rowOff>0</xdr:rowOff>
    </xdr:from>
    <xdr:to>
      <xdr:col>7</xdr:col>
      <xdr:colOff>595842</xdr:colOff>
      <xdr:row>71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4953000" y="89630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7</xdr:col>
      <xdr:colOff>885825</xdr:colOff>
      <xdr:row>2</xdr:row>
      <xdr:rowOff>47625</xdr:rowOff>
    </xdr:from>
    <xdr:to>
      <xdr:col>10</xdr:col>
      <xdr:colOff>736875</xdr:colOff>
      <xdr:row>6</xdr:row>
      <xdr:rowOff>169269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130</xdr:row>
      <xdr:rowOff>19050</xdr:rowOff>
    </xdr:from>
    <xdr:to>
      <xdr:col>5</xdr:col>
      <xdr:colOff>986367</xdr:colOff>
      <xdr:row>131</xdr:row>
      <xdr:rowOff>120650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3895725" y="155733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257175</xdr:colOff>
      <xdr:row>2</xdr:row>
      <xdr:rowOff>95250</xdr:rowOff>
    </xdr:from>
    <xdr:to>
      <xdr:col>8</xdr:col>
      <xdr:colOff>1041675</xdr:colOff>
      <xdr:row>7</xdr:row>
      <xdr:rowOff>35919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40</xdr:row>
      <xdr:rowOff>66675</xdr:rowOff>
    </xdr:from>
    <xdr:to>
      <xdr:col>8</xdr:col>
      <xdr:colOff>205317</xdr:colOff>
      <xdr:row>42</xdr:row>
      <xdr:rowOff>6350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5019675" y="7239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504825</xdr:colOff>
      <xdr:row>2</xdr:row>
      <xdr:rowOff>19050</xdr:rowOff>
    </xdr:from>
    <xdr:to>
      <xdr:col>12</xdr:col>
      <xdr:colOff>822600</xdr:colOff>
      <xdr:row>6</xdr:row>
      <xdr:rowOff>140694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911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180975</xdr:colOff>
      <xdr:row>2</xdr:row>
      <xdr:rowOff>19050</xdr:rowOff>
    </xdr:from>
    <xdr:to>
      <xdr:col>14</xdr:col>
      <xdr:colOff>12975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0.56834</cdr:x>
      <cdr:y>0.53573</cdr:y>
    </cdr:from>
    <cdr:to>
      <cdr:x>0.62659</cdr:x>
      <cdr:y>0.55001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4554" y="2852458"/>
          <a:ext cx="576470" cy="760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482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2</xdr:row>
      <xdr:rowOff>104775</xdr:rowOff>
    </xdr:from>
    <xdr:to>
      <xdr:col>14</xdr:col>
      <xdr:colOff>3450</xdr:colOff>
      <xdr:row>7</xdr:row>
      <xdr:rowOff>45444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4953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ENERO 2015  - 8,2 % asignado - 53 %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33576"/>
    <xdr:ext cx="9906000" cy="4914900"/>
    <xdr:graphicFrame macro="">
      <xdr:nvGraphicFramePr>
        <xdr:cNvPr id="2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123825</xdr:rowOff>
    </xdr:from>
    <xdr:to>
      <xdr:col>13</xdr:col>
      <xdr:colOff>746400</xdr:colOff>
      <xdr:row>7</xdr:row>
      <xdr:rowOff>64494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514350"/>
          <a:ext cx="2880000" cy="84554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6727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2</xdr:row>
      <xdr:rowOff>123825</xdr:rowOff>
    </xdr:from>
    <xdr:to>
      <xdr:col>14</xdr:col>
      <xdr:colOff>3450</xdr:colOff>
      <xdr:row>7</xdr:row>
      <xdr:rowOff>64494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514350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1-recurso_numerico_movil_ptfn_dgp_lr_ene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2-PTFN"/>
      <sheetName val="3-Móvil I"/>
      <sheetName val="4-Móvil II"/>
      <sheetName val="5-RI"/>
      <sheetName val="Gráfico1"/>
      <sheetName val="Gráfico2"/>
      <sheetName val="Gráfico3"/>
      <sheetName val="Gráfico4"/>
      <sheetName val="Gráfico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4">
          <cell r="G14" t="str">
            <v>CNT  E.P.</v>
          </cell>
          <cell r="H14" t="str">
            <v>SETEL S.A.</v>
          </cell>
        </row>
        <row r="15">
          <cell r="F15" t="str">
            <v>AÑO 2005</v>
          </cell>
          <cell r="G15">
            <v>211</v>
          </cell>
          <cell r="H15">
            <v>0</v>
          </cell>
        </row>
        <row r="16">
          <cell r="F16" t="str">
            <v>AÑO 2006</v>
          </cell>
          <cell r="G16">
            <v>237</v>
          </cell>
          <cell r="H16">
            <v>0</v>
          </cell>
        </row>
        <row r="17">
          <cell r="F17" t="str">
            <v>AÑO 2007</v>
          </cell>
          <cell r="G17">
            <v>247</v>
          </cell>
          <cell r="H17">
            <v>0</v>
          </cell>
        </row>
        <row r="18">
          <cell r="F18" t="str">
            <v>AÑO 2008</v>
          </cell>
          <cell r="G18">
            <v>276</v>
          </cell>
          <cell r="H18">
            <v>0</v>
          </cell>
        </row>
        <row r="19">
          <cell r="F19" t="str">
            <v>AÑO 2009</v>
          </cell>
          <cell r="G19">
            <v>224</v>
          </cell>
          <cell r="H19">
            <v>1</v>
          </cell>
        </row>
        <row r="20">
          <cell r="F20" t="str">
            <v>AÑO 2010</v>
          </cell>
          <cell r="G20">
            <v>212</v>
          </cell>
          <cell r="H20">
            <v>1</v>
          </cell>
        </row>
        <row r="21">
          <cell r="F21" t="str">
            <v>AÑO 2011</v>
          </cell>
          <cell r="G21">
            <v>218</v>
          </cell>
          <cell r="H21">
            <v>3</v>
          </cell>
        </row>
        <row r="22">
          <cell r="F22" t="str">
            <v>AÑO 2012</v>
          </cell>
          <cell r="G22">
            <v>249</v>
          </cell>
          <cell r="H22">
            <v>3</v>
          </cell>
        </row>
        <row r="23">
          <cell r="F23" t="str">
            <v>AÑO 2013</v>
          </cell>
          <cell r="G23">
            <v>275</v>
          </cell>
          <cell r="H23">
            <v>3</v>
          </cell>
        </row>
        <row r="24">
          <cell r="F24" t="str">
            <v>AÑO 2014</v>
          </cell>
          <cell r="G24">
            <v>314</v>
          </cell>
          <cell r="H24">
            <v>3</v>
          </cell>
        </row>
        <row r="28">
          <cell r="D28" t="str">
            <v>CNT  E.P.</v>
          </cell>
          <cell r="E28" t="str">
            <v>ETAPA E.P</v>
          </cell>
          <cell r="F28" t="str">
            <v>LINKOTEL S.A.</v>
          </cell>
          <cell r="G28" t="str">
            <v>SETEL S.A.</v>
          </cell>
          <cell r="H28" t="str">
            <v>LEVEL 3 
ECUADOR LVLT S.A.</v>
          </cell>
          <cell r="I28" t="str">
            <v>GRUPO
 CORIPAR S.A.</v>
          </cell>
          <cell r="J28" t="str">
            <v>CONECEL S.A.</v>
          </cell>
          <cell r="K28" t="str">
            <v>OTECEL S.A.</v>
          </cell>
        </row>
        <row r="29">
          <cell r="C29" t="str">
            <v>AÑO 2005</v>
          </cell>
          <cell r="D29">
            <v>1162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3</v>
          </cell>
          <cell r="K29">
            <v>9</v>
          </cell>
        </row>
        <row r="30">
          <cell r="C30" t="str">
            <v>AÑO 2006</v>
          </cell>
          <cell r="D30">
            <v>1382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3</v>
          </cell>
        </row>
        <row r="31">
          <cell r="C31" t="str">
            <v>AÑO 2007</v>
          </cell>
          <cell r="D31">
            <v>1405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5</v>
          </cell>
        </row>
        <row r="32">
          <cell r="C32" t="str">
            <v>AÑO 2008</v>
          </cell>
          <cell r="D32">
            <v>1920</v>
          </cell>
          <cell r="E32">
            <v>0</v>
          </cell>
          <cell r="F32">
            <v>2</v>
          </cell>
          <cell r="G32">
            <v>0</v>
          </cell>
          <cell r="H32">
            <v>10</v>
          </cell>
          <cell r="I32">
            <v>0</v>
          </cell>
          <cell r="J32">
            <v>0</v>
          </cell>
          <cell r="K32">
            <v>18</v>
          </cell>
        </row>
        <row r="33">
          <cell r="C33" t="str">
            <v>AÑO 2009</v>
          </cell>
          <cell r="D33">
            <v>1822</v>
          </cell>
          <cell r="E33">
            <v>0</v>
          </cell>
          <cell r="F33">
            <v>2</v>
          </cell>
          <cell r="G33">
            <v>2</v>
          </cell>
          <cell r="H33">
            <v>10</v>
          </cell>
          <cell r="I33">
            <v>0</v>
          </cell>
          <cell r="J33">
            <v>0</v>
          </cell>
          <cell r="K33">
            <v>22</v>
          </cell>
        </row>
        <row r="34">
          <cell r="C34" t="str">
            <v>AÑO 2010</v>
          </cell>
          <cell r="D34">
            <v>1816</v>
          </cell>
          <cell r="E34">
            <v>3</v>
          </cell>
          <cell r="F34">
            <v>2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23</v>
          </cell>
        </row>
        <row r="35">
          <cell r="C35" t="str">
            <v>AÑO 2011</v>
          </cell>
          <cell r="D35">
            <v>1699</v>
          </cell>
          <cell r="E35">
            <v>8</v>
          </cell>
          <cell r="F35">
            <v>2</v>
          </cell>
          <cell r="G35">
            <v>63</v>
          </cell>
          <cell r="H35">
            <v>0</v>
          </cell>
          <cell r="I35">
            <v>1</v>
          </cell>
          <cell r="J35">
            <v>0</v>
          </cell>
          <cell r="K35">
            <v>23</v>
          </cell>
        </row>
        <row r="36">
          <cell r="C36" t="str">
            <v>AÑO 2012</v>
          </cell>
          <cell r="D36">
            <v>1792</v>
          </cell>
          <cell r="E36">
            <v>11</v>
          </cell>
          <cell r="F36">
            <v>2</v>
          </cell>
          <cell r="G36">
            <v>63</v>
          </cell>
          <cell r="H36">
            <v>0</v>
          </cell>
          <cell r="I36">
            <v>1</v>
          </cell>
          <cell r="J36">
            <v>3</v>
          </cell>
          <cell r="K36">
            <v>23</v>
          </cell>
        </row>
        <row r="37">
          <cell r="C37" t="str">
            <v>AÑO 2013</v>
          </cell>
          <cell r="D37">
            <v>1937</v>
          </cell>
          <cell r="E37">
            <v>20</v>
          </cell>
          <cell r="F37">
            <v>2</v>
          </cell>
          <cell r="G37">
            <v>65</v>
          </cell>
          <cell r="H37">
            <v>0</v>
          </cell>
          <cell r="I37">
            <v>1</v>
          </cell>
          <cell r="J37">
            <v>3</v>
          </cell>
          <cell r="K37">
            <v>24</v>
          </cell>
        </row>
        <row r="38">
          <cell r="C38" t="str">
            <v>AÑO 2014</v>
          </cell>
          <cell r="D38">
            <v>2044</v>
          </cell>
          <cell r="E38">
            <v>22</v>
          </cell>
          <cell r="F38">
            <v>2</v>
          </cell>
          <cell r="G38">
            <v>65</v>
          </cell>
          <cell r="H38">
            <v>1</v>
          </cell>
          <cell r="I38">
            <v>1</v>
          </cell>
          <cell r="J38">
            <v>4</v>
          </cell>
          <cell r="K38">
            <v>27</v>
          </cell>
        </row>
        <row r="39">
          <cell r="C39">
            <v>42005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D11" sqref="D11"/>
    </sheetView>
  </sheetViews>
  <sheetFormatPr baseColWidth="10" defaultRowHeight="14.25" x14ac:dyDescent="0.2"/>
  <cols>
    <col min="1" max="1" width="32.5703125" style="24" customWidth="1"/>
    <col min="2" max="2" width="19.140625" style="25" customWidth="1"/>
    <col min="3" max="3" width="74.7109375" style="25" customWidth="1"/>
    <col min="4" max="4" width="18.140625" style="25" customWidth="1"/>
    <col min="5" max="26" width="11.42578125" style="24"/>
    <col min="27" max="16384" width="11.42578125" style="25"/>
  </cols>
  <sheetData>
    <row r="1" spans="1:26" x14ac:dyDescent="0.2">
      <c r="B1" s="156"/>
      <c r="C1" s="156"/>
      <c r="D1" s="161"/>
    </row>
    <row r="2" spans="1:26" ht="18" x14ac:dyDescent="0.25">
      <c r="B2" s="157" t="s">
        <v>89</v>
      </c>
      <c r="C2" s="156"/>
      <c r="D2" s="156"/>
    </row>
    <row r="3" spans="1:26" x14ac:dyDescent="0.2">
      <c r="B3" s="158" t="s">
        <v>90</v>
      </c>
      <c r="C3" s="156"/>
      <c r="D3" s="156"/>
    </row>
    <row r="4" spans="1:26" x14ac:dyDescent="0.2">
      <c r="B4" s="156"/>
      <c r="C4" s="156"/>
      <c r="D4" s="156"/>
    </row>
    <row r="5" spans="1:26" x14ac:dyDescent="0.2">
      <c r="B5" s="156"/>
      <c r="C5" s="156"/>
      <c r="D5" s="156"/>
    </row>
    <row r="6" spans="1:26" x14ac:dyDescent="0.2">
      <c r="B6" s="156"/>
      <c r="C6" s="156"/>
      <c r="D6" s="156"/>
    </row>
    <row r="7" spans="1:26" x14ac:dyDescent="0.2">
      <c r="B7" s="156"/>
      <c r="C7" s="156"/>
      <c r="D7" s="156"/>
    </row>
    <row r="8" spans="1:26" x14ac:dyDescent="0.2">
      <c r="B8" s="159" t="s">
        <v>102</v>
      </c>
      <c r="C8" s="159"/>
      <c r="D8" s="156"/>
    </row>
    <row r="9" spans="1:26" x14ac:dyDescent="0.2">
      <c r="B9" s="156"/>
      <c r="C9" s="156"/>
      <c r="D9" s="156"/>
    </row>
    <row r="10" spans="1:26" x14ac:dyDescent="0.2">
      <c r="B10" s="156"/>
      <c r="C10" s="156"/>
      <c r="D10" s="156"/>
    </row>
    <row r="11" spans="1:26" s="23" customFormat="1" x14ac:dyDescent="0.2">
      <c r="A11" s="22"/>
      <c r="B11" s="160"/>
      <c r="C11" s="160"/>
      <c r="D11" s="160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23" customFormat="1" x14ac:dyDescent="0.2">
      <c r="A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23" customFormat="1" x14ac:dyDescent="0.2">
      <c r="A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">
      <c r="C14" s="23"/>
    </row>
    <row r="15" spans="1:26" ht="57" x14ac:dyDescent="0.2">
      <c r="C15" s="26" t="s">
        <v>46</v>
      </c>
    </row>
    <row r="16" spans="1:26" ht="7.5" customHeight="1" x14ac:dyDescent="0.2">
      <c r="C16" s="26"/>
    </row>
    <row r="17" spans="2:4" ht="42.75" x14ac:dyDescent="0.2">
      <c r="C17" s="26" t="s">
        <v>47</v>
      </c>
    </row>
    <row r="18" spans="2:4" ht="8.25" customHeight="1" x14ac:dyDescent="0.2">
      <c r="C18" s="26"/>
    </row>
    <row r="19" spans="2:4" ht="28.5" x14ac:dyDescent="0.2">
      <c r="C19" s="27" t="s">
        <v>54</v>
      </c>
    </row>
    <row r="20" spans="2:4" ht="8.25" customHeight="1" x14ac:dyDescent="0.2">
      <c r="C20" s="27"/>
    </row>
    <row r="21" spans="2:4" ht="42.75" x14ac:dyDescent="0.2">
      <c r="C21" s="29" t="s">
        <v>45</v>
      </c>
    </row>
    <row r="22" spans="2:4" x14ac:dyDescent="0.2">
      <c r="C22" s="29"/>
    </row>
    <row r="23" spans="2:4" ht="25.5" customHeight="1" x14ac:dyDescent="0.2">
      <c r="B23" s="23"/>
      <c r="C23" s="30" t="s">
        <v>44</v>
      </c>
      <c r="D23" s="23"/>
    </row>
    <row r="24" spans="2:4" ht="25.5" customHeight="1" x14ac:dyDescent="0.2">
      <c r="B24" s="23"/>
      <c r="C24" s="30" t="s">
        <v>53</v>
      </c>
      <c r="D24" s="23"/>
    </row>
    <row r="25" spans="2:4" ht="25.5" customHeight="1" x14ac:dyDescent="0.2">
      <c r="B25" s="23"/>
      <c r="C25" s="30" t="s">
        <v>74</v>
      </c>
      <c r="D25" s="23"/>
    </row>
    <row r="26" spans="2:4" ht="15" customHeight="1" x14ac:dyDescent="0.2">
      <c r="C26" s="30" t="s">
        <v>75</v>
      </c>
    </row>
    <row r="28" spans="2:4" x14ac:dyDescent="0.2">
      <c r="C28" s="23"/>
    </row>
    <row r="30" spans="2:4" x14ac:dyDescent="0.2">
      <c r="C30" s="56"/>
    </row>
    <row r="32" spans="2:4" x14ac:dyDescent="0.2">
      <c r="D32" s="56"/>
    </row>
    <row r="54" spans="2:4" x14ac:dyDescent="0.2">
      <c r="B54" s="24"/>
      <c r="C54" s="24"/>
      <c r="D54" s="24"/>
    </row>
    <row r="55" spans="2:4" x14ac:dyDescent="0.2">
      <c r="B55" s="24"/>
      <c r="C55" s="24"/>
      <c r="D55" s="24"/>
    </row>
    <row r="56" spans="2:4" s="24" customFormat="1" x14ac:dyDescent="0.2"/>
    <row r="57" spans="2:4" s="24" customFormat="1" x14ac:dyDescent="0.2"/>
    <row r="58" spans="2:4" s="24" customFormat="1" x14ac:dyDescent="0.2"/>
    <row r="59" spans="2:4" s="24" customFormat="1" x14ac:dyDescent="0.2"/>
    <row r="60" spans="2:4" s="24" customFormat="1" x14ac:dyDescent="0.2"/>
    <row r="61" spans="2:4" s="24" customFormat="1" x14ac:dyDescent="0.2"/>
    <row r="62" spans="2:4" s="24" customFormat="1" x14ac:dyDescent="0.2"/>
    <row r="63" spans="2:4" s="24" customFormat="1" x14ac:dyDescent="0.2"/>
    <row r="64" spans="2:4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x14ac:dyDescent="0.2"/>
    <row r="213" s="24" customFormat="1" x14ac:dyDescent="0.2"/>
    <row r="214" s="24" customFormat="1" x14ac:dyDescent="0.2"/>
    <row r="215" s="24" customFormat="1" x14ac:dyDescent="0.2"/>
    <row r="216" s="24" customFormat="1" x14ac:dyDescent="0.2"/>
    <row r="217" s="24" customFormat="1" x14ac:dyDescent="0.2"/>
    <row r="218" s="24" customFormat="1" x14ac:dyDescent="0.2"/>
    <row r="219" s="24" customFormat="1" x14ac:dyDescent="0.2"/>
    <row r="220" s="24" customFormat="1" x14ac:dyDescent="0.2"/>
    <row r="221" s="24" customFormat="1" x14ac:dyDescent="0.2"/>
    <row r="222" s="24" customFormat="1" x14ac:dyDescent="0.2"/>
    <row r="223" s="24" customFormat="1" x14ac:dyDescent="0.2"/>
    <row r="224" s="24" customFormat="1" x14ac:dyDescent="0.2"/>
    <row r="225" s="24" customFormat="1" x14ac:dyDescent="0.2"/>
    <row r="226" s="24" customFormat="1" x14ac:dyDescent="0.2"/>
  </sheetData>
  <sheetProtection algorithmName="SHA-512" hashValue="Rp4y49v+4ewUbKYHtB91qKcanDFNAHppAl4WKGy8ktAEJSW9cMOV6Y9E9xthFrkUHUGf0GK/1utheCHfxQZseQ==" saltValue="udZchI9Nl6u/HjtvLIdqiQ==" spinCount="100000" sheet="1" objects="1" scenarios="1"/>
  <phoneticPr fontId="11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7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6" bestFit="1" customWidth="1"/>
    <col min="2" max="2" width="30.5703125" style="16" customWidth="1"/>
    <col min="3" max="3" width="11.42578125" style="17"/>
    <col min="4" max="4" width="31.7109375" style="16" bestFit="1" customWidth="1"/>
    <col min="5" max="5" width="12.42578125" style="16" bestFit="1" customWidth="1"/>
    <col min="6" max="6" width="15" style="19" bestFit="1" customWidth="1"/>
    <col min="7" max="7" width="11.5703125" style="19" bestFit="1" customWidth="1"/>
    <col min="8" max="21" width="11.42578125" style="19"/>
    <col min="22" max="16384" width="11.42578125" style="16"/>
  </cols>
  <sheetData>
    <row r="1" spans="1:21" x14ac:dyDescent="0.2">
      <c r="A1" s="162"/>
      <c r="B1" s="162"/>
      <c r="C1" s="163"/>
      <c r="D1" s="162"/>
      <c r="E1" s="175"/>
    </row>
    <row r="2" spans="1:21" ht="18" x14ac:dyDescent="0.25">
      <c r="A2" s="157" t="s">
        <v>89</v>
      </c>
      <c r="B2" s="162"/>
      <c r="C2" s="163"/>
      <c r="D2" s="162"/>
      <c r="E2" s="162"/>
    </row>
    <row r="3" spans="1:21" ht="14.25" x14ac:dyDescent="0.2">
      <c r="A3" s="158" t="s">
        <v>91</v>
      </c>
      <c r="B3" s="162"/>
      <c r="C3" s="163"/>
      <c r="D3" s="162"/>
      <c r="E3" s="162"/>
    </row>
    <row r="4" spans="1:21" ht="14.25" x14ac:dyDescent="0.2">
      <c r="A4" s="156"/>
      <c r="B4" s="162"/>
      <c r="C4" s="163"/>
      <c r="D4" s="162"/>
      <c r="E4" s="162"/>
    </row>
    <row r="5" spans="1:21" ht="14.25" x14ac:dyDescent="0.2">
      <c r="A5" s="156"/>
      <c r="B5" s="162"/>
      <c r="C5" s="163"/>
      <c r="D5" s="162"/>
      <c r="E5" s="162"/>
    </row>
    <row r="6" spans="1:21" ht="14.25" x14ac:dyDescent="0.2">
      <c r="A6" s="156"/>
      <c r="B6" s="162"/>
      <c r="C6" s="164"/>
      <c r="D6" s="162"/>
      <c r="E6" s="162"/>
    </row>
    <row r="7" spans="1:21" ht="14.25" x14ac:dyDescent="0.2">
      <c r="A7" s="156"/>
      <c r="B7" s="162"/>
      <c r="C7" s="163"/>
      <c r="D7" s="162"/>
      <c r="E7" s="162"/>
    </row>
    <row r="8" spans="1:21" x14ac:dyDescent="0.2">
      <c r="A8" s="159" t="s">
        <v>103</v>
      </c>
      <c r="B8" s="162"/>
      <c r="C8" s="163"/>
      <c r="D8" s="162"/>
      <c r="E8" s="162"/>
    </row>
    <row r="9" spans="1:21" x14ac:dyDescent="0.2">
      <c r="A9" s="162"/>
      <c r="B9" s="162"/>
      <c r="C9" s="163"/>
      <c r="D9" s="162"/>
      <c r="E9" s="162"/>
    </row>
    <row r="10" spans="1:21" x14ac:dyDescent="0.2">
      <c r="A10" s="162"/>
      <c r="B10" s="162"/>
      <c r="C10" s="163"/>
      <c r="D10" s="162"/>
      <c r="E10" s="162"/>
    </row>
    <row r="11" spans="1:21" ht="13.5" thickBot="1" x14ac:dyDescent="0.25">
      <c r="A11" s="165"/>
      <c r="B11" s="165"/>
      <c r="C11" s="166"/>
      <c r="D11" s="165"/>
      <c r="E11" s="165"/>
    </row>
    <row r="12" spans="1:21" s="21" customFormat="1" ht="27" thickTop="1" thickBot="1" x14ac:dyDescent="0.25">
      <c r="A12" s="167" t="s">
        <v>12</v>
      </c>
      <c r="B12" s="271" t="s">
        <v>51</v>
      </c>
      <c r="C12" s="272"/>
      <c r="D12" s="168" t="s">
        <v>52</v>
      </c>
      <c r="E12" s="169" t="s">
        <v>13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6.25" thickTop="1" x14ac:dyDescent="0.2">
      <c r="A13" s="170" t="s">
        <v>7</v>
      </c>
      <c r="B13" s="144" t="s">
        <v>85</v>
      </c>
      <c r="C13" s="45">
        <f>8000000*7</f>
        <v>56000000</v>
      </c>
      <c r="D13" s="46">
        <f>+'3-Fijo'!K26</f>
        <v>4498384</v>
      </c>
      <c r="E13" s="47">
        <f>+D13/C13</f>
        <v>8.0328285714285713E-2</v>
      </c>
      <c r="F13" s="57"/>
      <c r="G13" s="54"/>
    </row>
    <row r="14" spans="1:21" ht="25.5" x14ac:dyDescent="0.2">
      <c r="A14" s="171" t="s">
        <v>8</v>
      </c>
      <c r="B14" s="31" t="s">
        <v>9</v>
      </c>
      <c r="C14" s="48">
        <f>3*1000000</f>
        <v>3000000</v>
      </c>
      <c r="D14" s="60">
        <f>+'5-RI'!I25+'5-RI'!L39</f>
        <v>2512</v>
      </c>
      <c r="E14" s="36">
        <f>+D14/C14</f>
        <v>8.3733333333333338E-4</v>
      </c>
      <c r="F14" s="57"/>
      <c r="G14" s="54"/>
    </row>
    <row r="15" spans="1:21" ht="25.5" customHeight="1" x14ac:dyDescent="0.2">
      <c r="A15" s="268" t="s">
        <v>11</v>
      </c>
      <c r="B15" s="32" t="s">
        <v>10</v>
      </c>
      <c r="C15" s="33">
        <f>SUM(C16:C25)</f>
        <v>970</v>
      </c>
      <c r="D15" s="60">
        <f>SUM(D16:D25)</f>
        <v>239</v>
      </c>
      <c r="E15" s="36">
        <f>+D15/C15</f>
        <v>0.2463917525773196</v>
      </c>
      <c r="F15" s="57"/>
      <c r="G15" s="59"/>
    </row>
    <row r="16" spans="1:21" x14ac:dyDescent="0.2">
      <c r="A16" s="269"/>
      <c r="B16" s="146" t="s">
        <v>88</v>
      </c>
      <c r="C16" s="48">
        <v>97</v>
      </c>
      <c r="D16" s="49">
        <v>34</v>
      </c>
      <c r="E16" s="36">
        <f>+D16/C16</f>
        <v>0.35051546391752575</v>
      </c>
      <c r="F16" s="53"/>
      <c r="G16" s="53"/>
    </row>
    <row r="17" spans="1:7" x14ac:dyDescent="0.2">
      <c r="A17" s="269"/>
      <c r="B17" s="34" t="s">
        <v>4</v>
      </c>
      <c r="C17" s="48">
        <v>97</v>
      </c>
      <c r="D17" s="49">
        <v>40</v>
      </c>
      <c r="E17" s="36">
        <f t="shared" ref="E17:E25" si="0">+D17/C17</f>
        <v>0.41237113402061853</v>
      </c>
      <c r="G17" s="54"/>
    </row>
    <row r="18" spans="1:7" ht="13.5" customHeight="1" x14ac:dyDescent="0.2">
      <c r="A18" s="269"/>
      <c r="B18" s="34" t="s">
        <v>62</v>
      </c>
      <c r="C18" s="48">
        <v>97</v>
      </c>
      <c r="D18" s="49">
        <v>18</v>
      </c>
      <c r="E18" s="36">
        <f>+D18/C18</f>
        <v>0.18556701030927836</v>
      </c>
      <c r="G18" s="54"/>
    </row>
    <row r="19" spans="1:7" x14ac:dyDescent="0.2">
      <c r="A19" s="269"/>
      <c r="B19" s="34" t="s">
        <v>25</v>
      </c>
      <c r="C19" s="48">
        <v>97</v>
      </c>
      <c r="D19" s="49">
        <v>17</v>
      </c>
      <c r="E19" s="36">
        <f t="shared" si="0"/>
        <v>0.17525773195876287</v>
      </c>
      <c r="G19" s="54"/>
    </row>
    <row r="20" spans="1:7" x14ac:dyDescent="0.2">
      <c r="A20" s="269"/>
      <c r="B20" s="34" t="s">
        <v>26</v>
      </c>
      <c r="C20" s="48">
        <v>97</v>
      </c>
      <c r="D20" s="49">
        <v>25</v>
      </c>
      <c r="E20" s="36">
        <f t="shared" si="0"/>
        <v>0.25773195876288657</v>
      </c>
      <c r="G20" s="54"/>
    </row>
    <row r="21" spans="1:7" x14ac:dyDescent="0.2">
      <c r="A21" s="269"/>
      <c r="B21" s="34" t="s">
        <v>27</v>
      </c>
      <c r="C21" s="48">
        <v>97</v>
      </c>
      <c r="D21" s="49">
        <v>23</v>
      </c>
      <c r="E21" s="36">
        <f t="shared" si="0"/>
        <v>0.23711340206185566</v>
      </c>
      <c r="G21" s="117" t="s">
        <v>58</v>
      </c>
    </row>
    <row r="22" spans="1:7" x14ac:dyDescent="0.2">
      <c r="A22" s="269"/>
      <c r="B22" s="146" t="s">
        <v>86</v>
      </c>
      <c r="C22" s="48">
        <v>97</v>
      </c>
      <c r="D22" s="49">
        <v>15</v>
      </c>
      <c r="E22" s="36">
        <f t="shared" si="0"/>
        <v>0.15463917525773196</v>
      </c>
      <c r="G22" s="54"/>
    </row>
    <row r="23" spans="1:7" x14ac:dyDescent="0.2">
      <c r="A23" s="269"/>
      <c r="B23" s="34" t="s">
        <v>28</v>
      </c>
      <c r="C23" s="48">
        <v>97</v>
      </c>
      <c r="D23" s="49">
        <v>21</v>
      </c>
      <c r="E23" s="36">
        <f t="shared" si="0"/>
        <v>0.21649484536082475</v>
      </c>
      <c r="G23" s="54"/>
    </row>
    <row r="24" spans="1:7" x14ac:dyDescent="0.2">
      <c r="A24" s="269"/>
      <c r="B24" s="34" t="s">
        <v>29</v>
      </c>
      <c r="C24" s="48">
        <v>97</v>
      </c>
      <c r="D24" s="49">
        <v>22</v>
      </c>
      <c r="E24" s="36">
        <f t="shared" si="0"/>
        <v>0.22680412371134021</v>
      </c>
      <c r="G24" s="54"/>
    </row>
    <row r="25" spans="1:7" ht="13.5" thickBot="1" x14ac:dyDescent="0.25">
      <c r="A25" s="270"/>
      <c r="B25" s="35" t="s">
        <v>60</v>
      </c>
      <c r="C25" s="50">
        <v>97</v>
      </c>
      <c r="D25" s="51">
        <v>24</v>
      </c>
      <c r="E25" s="52">
        <f t="shared" si="0"/>
        <v>0.24742268041237114</v>
      </c>
      <c r="G25" s="54"/>
    </row>
    <row r="26" spans="1:7" ht="13.5" thickTop="1" x14ac:dyDescent="0.2">
      <c r="D26" s="17"/>
    </row>
    <row r="27" spans="1:7" x14ac:dyDescent="0.2">
      <c r="A27" s="172" t="s">
        <v>48</v>
      </c>
    </row>
    <row r="28" spans="1:7" ht="4.5" customHeight="1" x14ac:dyDescent="0.2">
      <c r="A28" s="173"/>
    </row>
    <row r="29" spans="1:7" x14ac:dyDescent="0.2">
      <c r="A29" s="173" t="s">
        <v>49</v>
      </c>
      <c r="E29" s="18"/>
    </row>
    <row r="30" spans="1:7" x14ac:dyDescent="0.2">
      <c r="A30" s="174"/>
    </row>
    <row r="35" spans="1:8" x14ac:dyDescent="0.2">
      <c r="A35" s="202"/>
      <c r="B35" s="202"/>
      <c r="C35" s="203"/>
      <c r="D35" s="202"/>
      <c r="E35" s="202"/>
      <c r="F35" s="204"/>
    </row>
    <row r="36" spans="1:8" x14ac:dyDescent="0.2">
      <c r="A36" s="202"/>
      <c r="B36" s="202"/>
      <c r="C36" s="203"/>
      <c r="D36" s="202"/>
      <c r="E36" s="202"/>
      <c r="F36" s="204"/>
    </row>
    <row r="37" spans="1:8" x14ac:dyDescent="0.2">
      <c r="A37" s="202"/>
      <c r="B37" s="202"/>
      <c r="C37" s="203"/>
      <c r="D37" s="202"/>
      <c r="E37" s="202"/>
      <c r="F37" s="204"/>
    </row>
    <row r="38" spans="1:8" x14ac:dyDescent="0.2">
      <c r="A38" s="202"/>
      <c r="B38" s="202"/>
      <c r="C38" s="203"/>
      <c r="D38" s="202"/>
      <c r="E38" s="202"/>
      <c r="F38" s="204"/>
    </row>
    <row r="39" spans="1:8" x14ac:dyDescent="0.2">
      <c r="A39" s="202"/>
      <c r="B39" s="202"/>
      <c r="C39" s="203"/>
      <c r="D39" s="202"/>
      <c r="E39" s="202"/>
      <c r="F39" s="204"/>
    </row>
    <row r="40" spans="1:8" x14ac:dyDescent="0.2">
      <c r="A40" s="202"/>
      <c r="B40" s="202"/>
      <c r="C40" s="203"/>
      <c r="D40" s="202"/>
      <c r="E40" s="202"/>
      <c r="F40" s="204"/>
    </row>
    <row r="41" spans="1:8" x14ac:dyDescent="0.2">
      <c r="A41" s="202"/>
      <c r="B41" s="202"/>
      <c r="C41" s="203"/>
      <c r="D41" s="202"/>
      <c r="E41" s="202"/>
      <c r="F41" s="204"/>
    </row>
    <row r="42" spans="1:8" x14ac:dyDescent="0.2">
      <c r="A42" s="202"/>
      <c r="B42" s="202"/>
      <c r="C42" s="203"/>
      <c r="D42" s="202"/>
      <c r="E42" s="202"/>
      <c r="F42" s="204"/>
    </row>
    <row r="43" spans="1:8" x14ac:dyDescent="0.2">
      <c r="A43" s="202"/>
      <c r="B43" s="202"/>
      <c r="C43" s="203"/>
      <c r="D43" s="202"/>
      <c r="E43" s="202"/>
      <c r="F43" s="204"/>
    </row>
    <row r="44" spans="1:8" x14ac:dyDescent="0.2">
      <c r="A44" s="202"/>
      <c r="B44" s="202"/>
      <c r="C44" s="203"/>
      <c r="D44" s="202"/>
      <c r="E44" s="202"/>
      <c r="F44" s="204"/>
    </row>
    <row r="45" spans="1:8" x14ac:dyDescent="0.2">
      <c r="A45" s="202"/>
      <c r="B45" s="202"/>
      <c r="C45" s="203"/>
      <c r="D45" s="202"/>
      <c r="E45" s="202"/>
      <c r="F45" s="204"/>
    </row>
    <row r="46" spans="1:8" x14ac:dyDescent="0.2">
      <c r="A46" s="202"/>
      <c r="B46" s="202"/>
      <c r="C46" s="203"/>
      <c r="D46" s="202"/>
      <c r="E46" s="202"/>
      <c r="F46" s="204"/>
    </row>
    <row r="47" spans="1:8" x14ac:dyDescent="0.2">
      <c r="A47" s="202"/>
      <c r="B47" s="202"/>
      <c r="C47" s="203"/>
      <c r="D47" s="202"/>
      <c r="E47" s="202"/>
      <c r="F47" s="204"/>
    </row>
    <row r="48" spans="1:8" x14ac:dyDescent="0.2">
      <c r="A48" s="202"/>
      <c r="B48" s="202"/>
      <c r="C48" s="203"/>
      <c r="D48" s="202"/>
      <c r="E48" s="202"/>
      <c r="F48" s="204"/>
      <c r="G48" s="69"/>
      <c r="H48" s="69"/>
    </row>
    <row r="49" spans="1:8" x14ac:dyDescent="0.2">
      <c r="A49" s="202"/>
      <c r="B49" s="202"/>
      <c r="C49" s="203"/>
      <c r="D49" s="202"/>
      <c r="E49" s="202"/>
      <c r="F49" s="204"/>
      <c r="G49" s="69"/>
      <c r="H49" s="69"/>
    </row>
    <row r="50" spans="1:8" x14ac:dyDescent="0.2">
      <c r="A50" s="202"/>
      <c r="B50" s="202"/>
      <c r="C50" s="203"/>
      <c r="D50" s="202"/>
      <c r="E50" s="202"/>
      <c r="F50" s="204"/>
      <c r="G50" s="69"/>
      <c r="H50" s="69"/>
    </row>
    <row r="51" spans="1:8" x14ac:dyDescent="0.2">
      <c r="A51" s="202"/>
      <c r="B51" s="202"/>
      <c r="C51" s="203"/>
      <c r="D51" s="202"/>
      <c r="E51" s="202"/>
      <c r="F51" s="204"/>
      <c r="G51" s="69"/>
      <c r="H51" s="69"/>
    </row>
    <row r="52" spans="1:8" ht="13.5" customHeight="1" x14ac:dyDescent="0.2">
      <c r="A52" s="202"/>
      <c r="B52" s="202"/>
      <c r="C52" s="203"/>
      <c r="D52" s="202"/>
      <c r="E52" s="202"/>
      <c r="F52" s="204"/>
      <c r="G52" s="69"/>
      <c r="H52" s="69"/>
    </row>
    <row r="53" spans="1:8" x14ac:dyDescent="0.2">
      <c r="A53" s="112"/>
      <c r="B53" s="112"/>
      <c r="C53" s="113"/>
      <c r="D53" s="112"/>
      <c r="E53" s="112"/>
      <c r="F53" s="204"/>
      <c r="G53" s="69"/>
      <c r="H53" s="69"/>
    </row>
    <row r="54" spans="1:8" x14ac:dyDescent="0.2">
      <c r="A54" s="112"/>
      <c r="B54" s="112"/>
      <c r="C54" s="113"/>
      <c r="D54" s="112"/>
      <c r="E54" s="112"/>
      <c r="F54" s="204"/>
      <c r="G54" s="69"/>
      <c r="H54" s="69"/>
    </row>
    <row r="55" spans="1:8" ht="8.25" customHeight="1" x14ac:dyDescent="0.2">
      <c r="A55" s="112"/>
      <c r="B55" s="112"/>
      <c r="C55" s="113"/>
      <c r="D55" s="112"/>
      <c r="E55" s="112"/>
      <c r="F55" s="204"/>
      <c r="G55" s="111"/>
      <c r="H55" s="69"/>
    </row>
    <row r="56" spans="1:8" x14ac:dyDescent="0.2">
      <c r="A56" s="112"/>
      <c r="B56" s="112"/>
      <c r="C56" s="113"/>
      <c r="D56" s="112"/>
      <c r="E56" s="112"/>
      <c r="F56" s="204"/>
      <c r="G56" s="111"/>
      <c r="H56" s="69"/>
    </row>
    <row r="57" spans="1:8" x14ac:dyDescent="0.2">
      <c r="A57" s="112"/>
      <c r="B57" s="112"/>
      <c r="C57" s="113"/>
      <c r="D57" s="112"/>
      <c r="E57" s="112"/>
      <c r="F57" s="204"/>
      <c r="G57" s="111"/>
      <c r="H57" s="69"/>
    </row>
    <row r="58" spans="1:8" x14ac:dyDescent="0.2">
      <c r="A58" s="112" t="s">
        <v>32</v>
      </c>
      <c r="B58" s="113">
        <f>+C13</f>
        <v>56000000</v>
      </c>
      <c r="C58" s="113"/>
      <c r="D58" s="112"/>
      <c r="E58" s="112"/>
      <c r="F58" s="204"/>
      <c r="G58" s="111"/>
      <c r="H58" s="69"/>
    </row>
    <row r="59" spans="1:8" x14ac:dyDescent="0.2">
      <c r="A59" s="112" t="s">
        <v>33</v>
      </c>
      <c r="B59" s="113">
        <f>+D13</f>
        <v>4498384</v>
      </c>
      <c r="C59" s="113"/>
      <c r="D59" s="112"/>
      <c r="E59" s="112"/>
      <c r="F59" s="204"/>
      <c r="G59" s="111"/>
      <c r="H59" s="69"/>
    </row>
    <row r="60" spans="1:8" x14ac:dyDescent="0.2">
      <c r="A60" s="112" t="s">
        <v>34</v>
      </c>
      <c r="B60" s="113">
        <f>+B58-B59</f>
        <v>51501616</v>
      </c>
      <c r="C60" s="113"/>
      <c r="D60" s="112"/>
      <c r="E60" s="112"/>
      <c r="F60" s="204"/>
      <c r="G60" s="111"/>
      <c r="H60" s="69"/>
    </row>
    <row r="61" spans="1:8" x14ac:dyDescent="0.2">
      <c r="A61" s="112" t="s">
        <v>35</v>
      </c>
      <c r="B61" s="112"/>
      <c r="C61" s="113" t="e">
        <f>+#REF!</f>
        <v>#REF!</v>
      </c>
      <c r="D61" s="112"/>
      <c r="E61" s="112"/>
      <c r="F61" s="204"/>
      <c r="G61" s="111"/>
      <c r="H61" s="69"/>
    </row>
    <row r="62" spans="1:8" x14ac:dyDescent="0.2">
      <c r="A62" s="112" t="s">
        <v>36</v>
      </c>
      <c r="B62" s="112"/>
      <c r="C62" s="113" t="e">
        <f>+#REF!</f>
        <v>#REF!</v>
      </c>
      <c r="D62" s="112"/>
      <c r="E62" s="112"/>
      <c r="F62" s="204"/>
      <c r="G62" s="111"/>
      <c r="H62" s="69"/>
    </row>
    <row r="63" spans="1:8" x14ac:dyDescent="0.2">
      <c r="A63" s="112" t="s">
        <v>37</v>
      </c>
      <c r="B63" s="112"/>
      <c r="C63" s="113" t="e">
        <f>+C61-C62</f>
        <v>#REF!</v>
      </c>
      <c r="D63" s="112"/>
      <c r="E63" s="112"/>
      <c r="F63" s="204"/>
      <c r="G63" s="111"/>
      <c r="H63" s="69"/>
    </row>
    <row r="64" spans="1:8" x14ac:dyDescent="0.2">
      <c r="A64" s="112" t="s">
        <v>38</v>
      </c>
      <c r="B64" s="112"/>
      <c r="C64" s="113"/>
      <c r="D64" s="113">
        <f>+C14</f>
        <v>3000000</v>
      </c>
      <c r="E64" s="112"/>
      <c r="F64" s="204"/>
      <c r="G64" s="111"/>
      <c r="H64" s="69"/>
    </row>
    <row r="65" spans="1:8" x14ac:dyDescent="0.2">
      <c r="A65" s="112" t="s">
        <v>39</v>
      </c>
      <c r="B65" s="112"/>
      <c r="C65" s="113"/>
      <c r="D65" s="112">
        <f>+D14</f>
        <v>2512</v>
      </c>
      <c r="E65" s="112"/>
      <c r="F65" s="204"/>
      <c r="G65" s="111"/>
      <c r="H65" s="69"/>
    </row>
    <row r="66" spans="1:8" x14ac:dyDescent="0.2">
      <c r="A66" s="112" t="s">
        <v>40</v>
      </c>
      <c r="B66" s="112"/>
      <c r="C66" s="113"/>
      <c r="D66" s="113">
        <f>+D64-D65</f>
        <v>2997488</v>
      </c>
      <c r="E66" s="112"/>
      <c r="F66" s="204"/>
      <c r="G66" s="111"/>
      <c r="H66" s="69"/>
    </row>
    <row r="67" spans="1:8" x14ac:dyDescent="0.2">
      <c r="A67" s="112" t="s">
        <v>41</v>
      </c>
      <c r="B67" s="112"/>
      <c r="C67" s="113"/>
      <c r="D67" s="112"/>
      <c r="E67" s="113">
        <f>+C15</f>
        <v>970</v>
      </c>
      <c r="F67" s="204"/>
      <c r="G67" s="111"/>
      <c r="H67" s="69"/>
    </row>
    <row r="68" spans="1:8" x14ac:dyDescent="0.2">
      <c r="A68" s="112" t="s">
        <v>42</v>
      </c>
      <c r="B68" s="112"/>
      <c r="C68" s="113"/>
      <c r="D68" s="112"/>
      <c r="E68" s="113">
        <f>+D15</f>
        <v>239</v>
      </c>
      <c r="F68" s="204"/>
      <c r="G68" s="111"/>
      <c r="H68" s="69"/>
    </row>
    <row r="69" spans="1:8" x14ac:dyDescent="0.2">
      <c r="A69" s="112" t="s">
        <v>43</v>
      </c>
      <c r="B69" s="112"/>
      <c r="C69" s="113"/>
      <c r="D69" s="112"/>
      <c r="E69" s="113">
        <f>+E67-E68</f>
        <v>731</v>
      </c>
      <c r="F69" s="204"/>
      <c r="G69" s="111"/>
      <c r="H69" s="69"/>
    </row>
    <row r="70" spans="1:8" x14ac:dyDescent="0.2">
      <c r="A70" s="112"/>
      <c r="B70" s="112"/>
      <c r="C70" s="113"/>
      <c r="D70" s="112"/>
      <c r="E70" s="112"/>
      <c r="F70" s="204"/>
      <c r="G70" s="111"/>
      <c r="H70" s="69"/>
    </row>
    <row r="71" spans="1:8" x14ac:dyDescent="0.2">
      <c r="A71" s="112"/>
      <c r="B71" s="112"/>
      <c r="C71" s="113"/>
      <c r="D71" s="112"/>
      <c r="E71" s="112"/>
      <c r="F71" s="204"/>
      <c r="G71" s="111"/>
      <c r="H71" s="69"/>
    </row>
    <row r="72" spans="1:8" x14ac:dyDescent="0.2">
      <c r="A72" s="112"/>
      <c r="B72" s="112"/>
      <c r="C72" s="113"/>
      <c r="D72" s="112"/>
      <c r="E72" s="112"/>
      <c r="F72" s="111"/>
      <c r="G72" s="111"/>
      <c r="H72" s="69"/>
    </row>
    <row r="73" spans="1:8" x14ac:dyDescent="0.2">
      <c r="A73" s="112"/>
      <c r="B73" s="112"/>
      <c r="C73" s="113"/>
      <c r="D73" s="112"/>
      <c r="E73" s="112"/>
      <c r="F73" s="111"/>
      <c r="G73" s="111"/>
      <c r="H73" s="69"/>
    </row>
    <row r="74" spans="1:8" x14ac:dyDescent="0.2">
      <c r="A74" s="112"/>
      <c r="B74" s="112"/>
      <c r="C74" s="113"/>
      <c r="D74" s="112"/>
      <c r="E74" s="112"/>
      <c r="F74" s="111"/>
      <c r="G74" s="111"/>
      <c r="H74" s="69"/>
    </row>
    <row r="75" spans="1:8" x14ac:dyDescent="0.2">
      <c r="A75" s="67"/>
      <c r="B75" s="67"/>
      <c r="C75" s="68"/>
      <c r="D75" s="67"/>
      <c r="E75" s="67"/>
      <c r="F75" s="69"/>
      <c r="G75" s="69"/>
      <c r="H75" s="69"/>
    </row>
    <row r="76" spans="1:8" x14ac:dyDescent="0.2">
      <c r="A76" s="67"/>
      <c r="B76" s="67"/>
      <c r="C76" s="68"/>
      <c r="D76" s="67"/>
      <c r="E76" s="67"/>
      <c r="F76" s="69"/>
      <c r="G76" s="69"/>
      <c r="H76" s="69"/>
    </row>
    <row r="77" spans="1:8" x14ac:dyDescent="0.2">
      <c r="A77" s="67"/>
      <c r="B77" s="67"/>
      <c r="C77" s="68"/>
      <c r="D77" s="67"/>
      <c r="E77" s="67"/>
      <c r="F77" s="69"/>
      <c r="G77" s="69"/>
      <c r="H77" s="69"/>
    </row>
  </sheetData>
  <sheetProtection algorithmName="SHA-512" hashValue="WGPUfgWXlmzmZNTcJ/cqF4mwUk2OfjFVE1MjcpwUGx1PyKC/dBUSXREA/NiHS9t0diGN5r37oDo82R7k/9dI2g==" saltValue="jwXF+gW4Bc42E9CGKEbKGg==" spinCount="100000" sheet="1" objects="1" scenarios="1"/>
  <mergeCells count="2">
    <mergeCell ref="A15:A25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Q132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1.42578125" style="1" customWidth="1"/>
    <col min="12" max="16384" width="11.42578125" style="1"/>
  </cols>
  <sheetData>
    <row r="1" spans="1:12" x14ac:dyDescent="0.2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83"/>
    </row>
    <row r="2" spans="1:12" ht="18" x14ac:dyDescent="0.25">
      <c r="A2" s="157" t="s">
        <v>89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2" ht="14.25" x14ac:dyDescent="0.2">
      <c r="A3" s="158" t="s">
        <v>92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ht="14.25" x14ac:dyDescent="0.2">
      <c r="A4" s="156"/>
      <c r="B4" s="176"/>
      <c r="C4" s="176"/>
      <c r="D4" s="176"/>
      <c r="E4" s="176"/>
      <c r="F4" s="176"/>
      <c r="G4" s="176"/>
      <c r="H4" s="176"/>
      <c r="I4" s="176"/>
      <c r="J4" s="176"/>
      <c r="K4" s="176"/>
    </row>
    <row r="5" spans="1:12" ht="14.25" x14ac:dyDescent="0.2">
      <c r="A5" s="156"/>
      <c r="B5" s="176"/>
      <c r="C5" s="176"/>
      <c r="D5" s="176"/>
      <c r="E5" s="176"/>
      <c r="F5" s="176"/>
      <c r="G5" s="176"/>
      <c r="H5" s="176"/>
      <c r="I5" s="176"/>
      <c r="J5" s="176"/>
      <c r="K5" s="176"/>
    </row>
    <row r="6" spans="1:12" ht="14.25" x14ac:dyDescent="0.2">
      <c r="A6" s="156"/>
      <c r="B6" s="176"/>
      <c r="C6" s="176"/>
      <c r="D6" s="176"/>
      <c r="E6" s="176"/>
      <c r="F6" s="176"/>
      <c r="G6" s="176"/>
      <c r="H6" s="176"/>
      <c r="I6" s="176"/>
      <c r="J6" s="176"/>
      <c r="K6" s="176"/>
    </row>
    <row r="7" spans="1:12" ht="14.25" x14ac:dyDescent="0.2">
      <c r="A7" s="156"/>
      <c r="B7" s="176"/>
      <c r="C7" s="176"/>
      <c r="D7" s="176"/>
      <c r="E7" s="176"/>
      <c r="F7" s="176"/>
      <c r="G7" s="176"/>
      <c r="H7" s="176"/>
      <c r="I7" s="176"/>
      <c r="J7" s="176"/>
      <c r="K7" s="176"/>
    </row>
    <row r="8" spans="1:12" x14ac:dyDescent="0.2">
      <c r="A8" s="159" t="s">
        <v>103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</row>
    <row r="9" spans="1:12" x14ac:dyDescent="0.2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</row>
    <row r="10" spans="1:12" x14ac:dyDescent="0.2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</row>
    <row r="11" spans="1:12" ht="13.5" thickBot="1" x14ac:dyDescent="0.25">
      <c r="A11" s="177"/>
      <c r="B11" s="177"/>
      <c r="C11" s="177"/>
      <c r="D11" s="177"/>
      <c r="E11" s="177"/>
      <c r="F11" s="177"/>
      <c r="G11" s="177"/>
      <c r="H11" s="178"/>
      <c r="I11" s="177"/>
      <c r="J11" s="177"/>
      <c r="K11" s="177"/>
    </row>
    <row r="12" spans="1:12" ht="17.25" thickTop="1" thickBot="1" x14ac:dyDescent="0.3">
      <c r="B12" s="286" t="s">
        <v>6</v>
      </c>
      <c r="C12" s="287"/>
      <c r="D12" s="287"/>
      <c r="E12" s="287"/>
      <c r="F12" s="287"/>
      <c r="G12" s="287"/>
      <c r="H12" s="287"/>
      <c r="I12" s="287"/>
      <c r="J12" s="287"/>
      <c r="K12" s="13"/>
      <c r="L12" s="13"/>
    </row>
    <row r="13" spans="1:12" s="4" customFormat="1" ht="54.75" customHeight="1" thickTop="1" thickBot="1" x14ac:dyDescent="0.25">
      <c r="A13" s="8" t="s">
        <v>0</v>
      </c>
      <c r="B13" s="61" t="s">
        <v>79</v>
      </c>
      <c r="C13" s="62" t="s">
        <v>80</v>
      </c>
      <c r="D13" s="63" t="s">
        <v>77</v>
      </c>
      <c r="E13" s="62" t="s">
        <v>78</v>
      </c>
      <c r="F13" s="63" t="s">
        <v>25</v>
      </c>
      <c r="G13" s="63" t="s">
        <v>26</v>
      </c>
      <c r="H13" s="62" t="s">
        <v>30</v>
      </c>
      <c r="I13" s="62" t="s">
        <v>31</v>
      </c>
      <c r="J13" s="62" t="s">
        <v>86</v>
      </c>
      <c r="K13" s="28" t="s">
        <v>3</v>
      </c>
    </row>
    <row r="14" spans="1:12" ht="13.5" thickTop="1" x14ac:dyDescent="0.2">
      <c r="A14" s="40">
        <v>2003</v>
      </c>
      <c r="B14" s="64">
        <v>863523</v>
      </c>
      <c r="C14" s="65">
        <v>946391</v>
      </c>
      <c r="D14" s="65">
        <v>121800</v>
      </c>
      <c r="E14" s="65">
        <v>0</v>
      </c>
      <c r="F14" s="65">
        <v>3100</v>
      </c>
      <c r="G14" s="65">
        <v>15000</v>
      </c>
      <c r="H14" s="65">
        <v>0</v>
      </c>
      <c r="I14" s="65">
        <v>0</v>
      </c>
      <c r="J14" s="65">
        <v>0</v>
      </c>
      <c r="K14" s="66">
        <f t="shared" ref="K14:K26" si="0">SUM(B14:J14)</f>
        <v>1949814</v>
      </c>
    </row>
    <row r="15" spans="1:12" x14ac:dyDescent="0.2">
      <c r="A15" s="37">
        <v>2004</v>
      </c>
      <c r="B15" s="39">
        <v>1082320</v>
      </c>
      <c r="C15" s="6">
        <v>839614</v>
      </c>
      <c r="D15" s="11">
        <v>123100</v>
      </c>
      <c r="E15" s="11">
        <v>400</v>
      </c>
      <c r="F15" s="11">
        <v>5600</v>
      </c>
      <c r="G15" s="11">
        <v>15000</v>
      </c>
      <c r="H15" s="11">
        <v>0</v>
      </c>
      <c r="I15" s="11">
        <v>0</v>
      </c>
      <c r="J15" s="11">
        <v>0</v>
      </c>
      <c r="K15" s="66">
        <f t="shared" si="0"/>
        <v>2066034</v>
      </c>
    </row>
    <row r="16" spans="1:12" x14ac:dyDescent="0.2">
      <c r="A16" s="37">
        <v>2005</v>
      </c>
      <c r="B16" s="39">
        <v>1117452</v>
      </c>
      <c r="C16" s="11">
        <v>851058</v>
      </c>
      <c r="D16" s="11">
        <v>131500</v>
      </c>
      <c r="E16" s="11">
        <v>400</v>
      </c>
      <c r="F16" s="11">
        <v>14100</v>
      </c>
      <c r="G16" s="11">
        <v>21000</v>
      </c>
      <c r="H16" s="11">
        <v>30000</v>
      </c>
      <c r="I16" s="6">
        <v>0</v>
      </c>
      <c r="J16" s="6">
        <v>0</v>
      </c>
      <c r="K16" s="66">
        <f t="shared" si="0"/>
        <v>2165510</v>
      </c>
    </row>
    <row r="17" spans="1:11" x14ac:dyDescent="0.2">
      <c r="A17" s="37">
        <v>2006</v>
      </c>
      <c r="B17" s="39">
        <v>1175613</v>
      </c>
      <c r="C17" s="11">
        <v>960896</v>
      </c>
      <c r="D17" s="11">
        <v>131100</v>
      </c>
      <c r="E17" s="11">
        <v>400</v>
      </c>
      <c r="F17" s="11">
        <v>14100</v>
      </c>
      <c r="G17" s="11">
        <v>65000</v>
      </c>
      <c r="H17" s="11">
        <v>40000</v>
      </c>
      <c r="I17" s="11">
        <v>3200</v>
      </c>
      <c r="J17" s="6">
        <v>0</v>
      </c>
      <c r="K17" s="66">
        <f t="shared" si="0"/>
        <v>2390309</v>
      </c>
    </row>
    <row r="18" spans="1:11" x14ac:dyDescent="0.2">
      <c r="A18" s="37">
        <v>2007</v>
      </c>
      <c r="B18" s="39">
        <v>1200005</v>
      </c>
      <c r="C18" s="11">
        <v>978758</v>
      </c>
      <c r="D18" s="11">
        <v>175800</v>
      </c>
      <c r="E18" s="11">
        <v>5700</v>
      </c>
      <c r="F18" s="11">
        <v>14100</v>
      </c>
      <c r="G18" s="11">
        <v>112000</v>
      </c>
      <c r="H18" s="11">
        <v>40000</v>
      </c>
      <c r="I18" s="11">
        <v>8200</v>
      </c>
      <c r="J18" s="11">
        <v>10000</v>
      </c>
      <c r="K18" s="66">
        <f t="shared" si="0"/>
        <v>2544563</v>
      </c>
    </row>
    <row r="19" spans="1:11" x14ac:dyDescent="0.2">
      <c r="A19" s="37">
        <v>2008</v>
      </c>
      <c r="B19" s="288">
        <v>2333334</v>
      </c>
      <c r="C19" s="289"/>
      <c r="D19" s="11">
        <v>179800</v>
      </c>
      <c r="E19" s="11">
        <v>9300</v>
      </c>
      <c r="F19" s="11">
        <v>14100</v>
      </c>
      <c r="G19" s="11">
        <v>112000</v>
      </c>
      <c r="H19" s="11">
        <v>110000</v>
      </c>
      <c r="I19" s="11">
        <v>8200</v>
      </c>
      <c r="J19" s="11">
        <v>10000</v>
      </c>
      <c r="K19" s="66">
        <f t="shared" si="0"/>
        <v>2776734</v>
      </c>
    </row>
    <row r="20" spans="1:11" x14ac:dyDescent="0.2">
      <c r="A20" s="37">
        <v>2009</v>
      </c>
      <c r="B20" s="288">
        <v>2329068</v>
      </c>
      <c r="C20" s="289"/>
      <c r="D20" s="11">
        <v>182000</v>
      </c>
      <c r="E20" s="11">
        <v>10600</v>
      </c>
      <c r="F20" s="11">
        <v>15100</v>
      </c>
      <c r="G20" s="11">
        <v>139000</v>
      </c>
      <c r="H20" s="11">
        <v>110000</v>
      </c>
      <c r="I20" s="11">
        <v>8200</v>
      </c>
      <c r="J20" s="11">
        <v>10000</v>
      </c>
      <c r="K20" s="66">
        <f t="shared" si="0"/>
        <v>2803968</v>
      </c>
    </row>
    <row r="21" spans="1:11" x14ac:dyDescent="0.2">
      <c r="A21" s="71">
        <v>2010</v>
      </c>
      <c r="B21" s="292">
        <v>2559276</v>
      </c>
      <c r="C21" s="293"/>
      <c r="D21" s="72">
        <v>218500</v>
      </c>
      <c r="E21" s="72">
        <v>10600</v>
      </c>
      <c r="F21" s="72">
        <v>20800</v>
      </c>
      <c r="G21" s="72">
        <v>139000</v>
      </c>
      <c r="H21" s="72">
        <v>110000</v>
      </c>
      <c r="I21" s="72">
        <v>8200</v>
      </c>
      <c r="J21" s="72">
        <v>10000</v>
      </c>
      <c r="K21" s="66">
        <f t="shared" si="0"/>
        <v>3076376</v>
      </c>
    </row>
    <row r="22" spans="1:11" x14ac:dyDescent="0.2">
      <c r="A22" s="71">
        <v>2011</v>
      </c>
      <c r="B22" s="294">
        <v>3026484</v>
      </c>
      <c r="C22" s="295"/>
      <c r="D22" s="296">
        <v>259800</v>
      </c>
      <c r="E22" s="295"/>
      <c r="F22" s="135">
        <v>20800</v>
      </c>
      <c r="G22" s="135">
        <v>139000</v>
      </c>
      <c r="H22" s="135">
        <v>125000</v>
      </c>
      <c r="I22" s="135">
        <v>8200</v>
      </c>
      <c r="J22" s="135">
        <v>10000</v>
      </c>
      <c r="K22" s="66">
        <f t="shared" si="0"/>
        <v>3589284</v>
      </c>
    </row>
    <row r="23" spans="1:11" ht="13.5" thickBot="1" x14ac:dyDescent="0.25">
      <c r="A23" s="145">
        <v>2012</v>
      </c>
      <c r="B23" s="300">
        <v>3336796</v>
      </c>
      <c r="C23" s="299"/>
      <c r="D23" s="298">
        <v>259800</v>
      </c>
      <c r="E23" s="299"/>
      <c r="F23" s="73">
        <v>20800</v>
      </c>
      <c r="G23" s="73">
        <v>139000</v>
      </c>
      <c r="H23" s="73">
        <v>185000</v>
      </c>
      <c r="I23" s="73">
        <v>8200</v>
      </c>
      <c r="J23" s="73">
        <v>20000</v>
      </c>
      <c r="K23" s="66">
        <f t="shared" si="0"/>
        <v>3969596</v>
      </c>
    </row>
    <row r="24" spans="1:11" ht="14.25" thickTop="1" thickBot="1" x14ac:dyDescent="0.25">
      <c r="A24" s="145">
        <v>2013</v>
      </c>
      <c r="B24" s="297">
        <v>3654996</v>
      </c>
      <c r="C24" s="282"/>
      <c r="D24" s="281">
        <v>264800</v>
      </c>
      <c r="E24" s="282"/>
      <c r="F24" s="155">
        <v>21900</v>
      </c>
      <c r="G24" s="155">
        <v>140000</v>
      </c>
      <c r="H24" s="155">
        <v>190000</v>
      </c>
      <c r="I24" s="155" t="s">
        <v>83</v>
      </c>
      <c r="J24" s="155">
        <v>20000</v>
      </c>
      <c r="K24" s="66">
        <f t="shared" si="0"/>
        <v>4291696</v>
      </c>
    </row>
    <row r="25" spans="1:11" s="215" customFormat="1" ht="14.25" thickTop="1" thickBot="1" x14ac:dyDescent="0.25">
      <c r="A25" s="152">
        <v>2014</v>
      </c>
      <c r="B25" s="279">
        <v>3761584</v>
      </c>
      <c r="C25" s="280"/>
      <c r="D25" s="281">
        <v>284800</v>
      </c>
      <c r="E25" s="282"/>
      <c r="F25" s="155">
        <v>21900</v>
      </c>
      <c r="G25" s="155">
        <v>146000</v>
      </c>
      <c r="H25" s="155">
        <v>250000</v>
      </c>
      <c r="I25" s="155" t="s">
        <v>83</v>
      </c>
      <c r="J25" s="155">
        <v>20000</v>
      </c>
      <c r="K25" s="66">
        <f t="shared" si="0"/>
        <v>4484284</v>
      </c>
    </row>
    <row r="26" spans="1:11" s="215" customFormat="1" ht="14.25" thickTop="1" thickBot="1" x14ac:dyDescent="0.25">
      <c r="A26" s="150">
        <v>42005</v>
      </c>
      <c r="B26" s="301">
        <v>3775684</v>
      </c>
      <c r="C26" s="302"/>
      <c r="D26" s="281">
        <v>284800</v>
      </c>
      <c r="E26" s="282"/>
      <c r="F26" s="155">
        <v>21900</v>
      </c>
      <c r="G26" s="155">
        <v>146000</v>
      </c>
      <c r="H26" s="155">
        <v>250000</v>
      </c>
      <c r="I26" s="155" t="s">
        <v>83</v>
      </c>
      <c r="J26" s="155">
        <v>20000</v>
      </c>
      <c r="K26" s="66">
        <f t="shared" si="0"/>
        <v>4498384</v>
      </c>
    </row>
    <row r="27" spans="1:11" s="215" customFormat="1" ht="14.25" thickTop="1" thickBot="1" x14ac:dyDescent="0.25">
      <c r="A27" s="150">
        <v>42036</v>
      </c>
      <c r="B27" s="279"/>
      <c r="C27" s="280"/>
      <c r="D27" s="281"/>
      <c r="E27" s="282"/>
      <c r="F27" s="155"/>
      <c r="G27" s="155"/>
      <c r="H27" s="155"/>
      <c r="I27" s="155"/>
      <c r="J27" s="155"/>
      <c r="K27" s="66"/>
    </row>
    <row r="28" spans="1:11" s="215" customFormat="1" ht="14.25" thickTop="1" thickBot="1" x14ac:dyDescent="0.25">
      <c r="A28" s="150">
        <v>42064</v>
      </c>
      <c r="B28" s="279"/>
      <c r="C28" s="280"/>
      <c r="D28" s="281"/>
      <c r="E28" s="282"/>
      <c r="F28" s="155"/>
      <c r="G28" s="155"/>
      <c r="H28" s="155"/>
      <c r="I28" s="155"/>
      <c r="J28" s="155"/>
      <c r="K28" s="66"/>
    </row>
    <row r="29" spans="1:11" s="215" customFormat="1" ht="14.25" thickTop="1" thickBot="1" x14ac:dyDescent="0.25">
      <c r="A29" s="150">
        <v>42095</v>
      </c>
      <c r="B29" s="279"/>
      <c r="C29" s="280"/>
      <c r="D29" s="281"/>
      <c r="E29" s="282"/>
      <c r="F29" s="155"/>
      <c r="G29" s="155"/>
      <c r="H29" s="155"/>
      <c r="I29" s="155"/>
      <c r="J29" s="155"/>
      <c r="K29" s="66"/>
    </row>
    <row r="30" spans="1:11" s="215" customFormat="1" ht="14.25" thickTop="1" thickBot="1" x14ac:dyDescent="0.25">
      <c r="A30" s="150">
        <v>42125</v>
      </c>
      <c r="B30" s="279"/>
      <c r="C30" s="280"/>
      <c r="D30" s="281"/>
      <c r="E30" s="282"/>
      <c r="F30" s="155"/>
      <c r="G30" s="155"/>
      <c r="H30" s="155"/>
      <c r="I30" s="155"/>
      <c r="J30" s="155"/>
      <c r="K30" s="66"/>
    </row>
    <row r="31" spans="1:11" s="215" customFormat="1" ht="14.25" thickTop="1" thickBot="1" x14ac:dyDescent="0.25">
      <c r="A31" s="150">
        <v>42156</v>
      </c>
      <c r="B31" s="279"/>
      <c r="C31" s="280"/>
      <c r="D31" s="281"/>
      <c r="E31" s="282"/>
      <c r="F31" s="155"/>
      <c r="G31" s="155"/>
      <c r="H31" s="155"/>
      <c r="I31" s="155"/>
      <c r="J31" s="155"/>
      <c r="K31" s="66"/>
    </row>
    <row r="32" spans="1:11" s="215" customFormat="1" ht="14.25" thickTop="1" thickBot="1" x14ac:dyDescent="0.25">
      <c r="A32" s="150">
        <v>42186</v>
      </c>
      <c r="B32" s="279"/>
      <c r="C32" s="280"/>
      <c r="D32" s="281"/>
      <c r="E32" s="282"/>
      <c r="F32" s="155"/>
      <c r="G32" s="155"/>
      <c r="H32" s="155"/>
      <c r="I32" s="155"/>
      <c r="J32" s="155"/>
      <c r="K32" s="66"/>
    </row>
    <row r="33" spans="1:13" s="215" customFormat="1" ht="14.25" thickTop="1" thickBot="1" x14ac:dyDescent="0.25">
      <c r="A33" s="150">
        <v>42217</v>
      </c>
      <c r="B33" s="279"/>
      <c r="C33" s="280"/>
      <c r="D33" s="281"/>
      <c r="E33" s="282"/>
      <c r="F33" s="155"/>
      <c r="G33" s="155"/>
      <c r="H33" s="155"/>
      <c r="I33" s="155"/>
      <c r="J33" s="155"/>
      <c r="K33" s="66"/>
    </row>
    <row r="34" spans="1:13" s="215" customFormat="1" ht="14.25" thickTop="1" thickBot="1" x14ac:dyDescent="0.25">
      <c r="A34" s="150">
        <v>42248</v>
      </c>
      <c r="B34" s="279"/>
      <c r="C34" s="280"/>
      <c r="D34" s="281"/>
      <c r="E34" s="282"/>
      <c r="F34" s="155"/>
      <c r="G34" s="155"/>
      <c r="H34" s="155"/>
      <c r="I34" s="155"/>
      <c r="J34" s="155"/>
      <c r="K34" s="66"/>
    </row>
    <row r="35" spans="1:13" s="215" customFormat="1" ht="14.25" thickTop="1" thickBot="1" x14ac:dyDescent="0.25">
      <c r="A35" s="150">
        <v>42278</v>
      </c>
      <c r="B35" s="279"/>
      <c r="C35" s="280"/>
      <c r="D35" s="281"/>
      <c r="E35" s="282"/>
      <c r="F35" s="155"/>
      <c r="G35" s="155"/>
      <c r="H35" s="155"/>
      <c r="I35" s="155"/>
      <c r="J35" s="155"/>
      <c r="K35" s="66"/>
    </row>
    <row r="36" spans="1:13" s="215" customFormat="1" ht="14.25" thickTop="1" thickBot="1" x14ac:dyDescent="0.25">
      <c r="A36" s="150">
        <v>42309</v>
      </c>
      <c r="B36" s="279"/>
      <c r="C36" s="280"/>
      <c r="D36" s="281"/>
      <c r="E36" s="282"/>
      <c r="F36" s="155"/>
      <c r="G36" s="155"/>
      <c r="H36" s="155"/>
      <c r="I36" s="155"/>
      <c r="J36" s="155"/>
      <c r="K36" s="66"/>
    </row>
    <row r="37" spans="1:13" ht="14.25" thickTop="1" thickBot="1" x14ac:dyDescent="0.25">
      <c r="A37" s="150">
        <v>42339</v>
      </c>
      <c r="B37" s="279"/>
      <c r="C37" s="280"/>
      <c r="D37" s="281"/>
      <c r="E37" s="282"/>
      <c r="F37" s="155"/>
      <c r="G37" s="155"/>
      <c r="H37" s="155"/>
      <c r="I37" s="155"/>
      <c r="J37" s="155"/>
      <c r="K37" s="66"/>
    </row>
    <row r="38" spans="1:13" ht="13.5" thickTop="1" x14ac:dyDescent="0.2">
      <c r="A38" s="5"/>
      <c r="B38" s="118"/>
      <c r="C38" s="118"/>
      <c r="D38" s="10"/>
      <c r="E38" s="10"/>
      <c r="F38" s="10"/>
      <c r="G38" s="10"/>
      <c r="H38" s="10"/>
      <c r="I38" s="10"/>
      <c r="J38" s="10"/>
      <c r="K38" s="12"/>
    </row>
    <row r="39" spans="1:13" x14ac:dyDescent="0.2">
      <c r="A39" s="5"/>
      <c r="B39" s="10"/>
      <c r="C39" s="10"/>
      <c r="D39" s="10"/>
      <c r="E39" s="10"/>
      <c r="F39" s="10"/>
      <c r="G39" s="10"/>
      <c r="H39" s="10"/>
      <c r="I39" s="10"/>
      <c r="J39" s="10"/>
      <c r="K39" s="38"/>
      <c r="L39" s="10"/>
      <c r="M39" s="2"/>
    </row>
    <row r="40" spans="1:13" ht="13.5" thickBot="1" x14ac:dyDescent="0.25">
      <c r="A40" s="5"/>
      <c r="B40" s="10"/>
      <c r="C40" s="10"/>
      <c r="D40" s="10"/>
      <c r="E40" s="10"/>
      <c r="F40" s="10"/>
      <c r="G40" s="10"/>
      <c r="H40" s="10"/>
      <c r="I40" s="10"/>
      <c r="J40" s="10"/>
      <c r="K40" s="38"/>
      <c r="L40" s="10"/>
      <c r="M40" s="2"/>
    </row>
    <row r="41" spans="1:13" ht="17.25" thickTop="1" thickBot="1" x14ac:dyDescent="0.3">
      <c r="B41" s="290" t="s">
        <v>55</v>
      </c>
      <c r="C41" s="291"/>
      <c r="D41" s="291"/>
      <c r="E41" s="291"/>
      <c r="F41" s="291"/>
      <c r="G41" s="291"/>
      <c r="H41" s="291"/>
      <c r="I41" s="291"/>
      <c r="J41" s="291"/>
      <c r="K41" s="13"/>
      <c r="L41" s="13"/>
    </row>
    <row r="42" spans="1:13" s="4" customFormat="1" ht="45" customHeight="1" thickTop="1" thickBot="1" x14ac:dyDescent="0.25">
      <c r="A42" s="8" t="s">
        <v>0</v>
      </c>
      <c r="B42" s="41" t="s">
        <v>79</v>
      </c>
      <c r="C42" s="9" t="s">
        <v>80</v>
      </c>
      <c r="D42" s="42" t="s">
        <v>77</v>
      </c>
      <c r="E42" s="9" t="s">
        <v>78</v>
      </c>
      <c r="F42" s="42" t="s">
        <v>25</v>
      </c>
      <c r="G42" s="42" t="s">
        <v>26</v>
      </c>
      <c r="H42" s="9" t="s">
        <v>30</v>
      </c>
      <c r="I42" s="9" t="s">
        <v>31</v>
      </c>
      <c r="J42" s="9" t="s">
        <v>86</v>
      </c>
      <c r="K42" s="28" t="s">
        <v>3</v>
      </c>
    </row>
    <row r="43" spans="1:13" ht="13.5" thickTop="1" x14ac:dyDescent="0.2">
      <c r="A43" s="40">
        <v>2003</v>
      </c>
      <c r="B43" s="43">
        <f t="shared" ref="B43:D47" si="1">+B94/B14</f>
        <v>0</v>
      </c>
      <c r="C43" s="15">
        <f t="shared" si="1"/>
        <v>0</v>
      </c>
      <c r="D43" s="15">
        <f t="shared" si="1"/>
        <v>0</v>
      </c>
      <c r="E43" s="179" t="s">
        <v>5</v>
      </c>
      <c r="F43" s="179" t="s">
        <v>5</v>
      </c>
      <c r="G43" s="179" t="s">
        <v>5</v>
      </c>
      <c r="H43" s="179" t="s">
        <v>5</v>
      </c>
      <c r="I43" s="179" t="s">
        <v>5</v>
      </c>
      <c r="J43" s="179" t="s">
        <v>5</v>
      </c>
      <c r="K43" s="121">
        <f t="shared" ref="K43:K53" si="2">+K94/K14</f>
        <v>0</v>
      </c>
    </row>
    <row r="44" spans="1:13" x14ac:dyDescent="0.2">
      <c r="A44" s="37">
        <v>2004</v>
      </c>
      <c r="B44" s="44">
        <f t="shared" si="1"/>
        <v>0.79758204597531224</v>
      </c>
      <c r="C44" s="3">
        <f t="shared" si="1"/>
        <v>0.77157122201392547</v>
      </c>
      <c r="D44" s="3">
        <f t="shared" si="1"/>
        <v>0.81937449228269699</v>
      </c>
      <c r="E44" s="180" t="s">
        <v>5</v>
      </c>
      <c r="F44" s="14">
        <f t="shared" ref="F44:F53" si="3">+F95/F15</f>
        <v>5.9821428571428574E-2</v>
      </c>
      <c r="G44" s="180" t="s">
        <v>5</v>
      </c>
      <c r="H44" s="180" t="s">
        <v>5</v>
      </c>
      <c r="I44" s="180" t="s">
        <v>5</v>
      </c>
      <c r="J44" s="180" t="s">
        <v>5</v>
      </c>
      <c r="K44" s="119">
        <f t="shared" si="2"/>
        <v>0.78036518276078715</v>
      </c>
    </row>
    <row r="45" spans="1:13" x14ac:dyDescent="0.2">
      <c r="A45" s="37">
        <v>2005</v>
      </c>
      <c r="B45" s="44">
        <f t="shared" si="1"/>
        <v>0.80596213528634786</v>
      </c>
      <c r="C45" s="3">
        <f t="shared" si="1"/>
        <v>0.81637914219712404</v>
      </c>
      <c r="D45" s="3">
        <f t="shared" si="1"/>
        <v>0.79782509505703425</v>
      </c>
      <c r="E45" s="180" t="s">
        <v>5</v>
      </c>
      <c r="F45" s="14">
        <f t="shared" si="3"/>
        <v>8.3120567375886523E-2</v>
      </c>
      <c r="G45" s="180" t="s">
        <v>5</v>
      </c>
      <c r="H45" s="180" t="s">
        <v>5</v>
      </c>
      <c r="I45" s="180" t="s">
        <v>5</v>
      </c>
      <c r="J45" s="180" t="s">
        <v>5</v>
      </c>
      <c r="K45" s="119">
        <f t="shared" si="2"/>
        <v>0.7857253025846106</v>
      </c>
    </row>
    <row r="46" spans="1:13" x14ac:dyDescent="0.2">
      <c r="A46" s="37">
        <v>2006</v>
      </c>
      <c r="B46" s="44">
        <f t="shared" si="1"/>
        <v>0.81433856209483901</v>
      </c>
      <c r="C46" s="3">
        <f t="shared" si="1"/>
        <v>0.73050257259890772</v>
      </c>
      <c r="D46" s="3">
        <f t="shared" si="1"/>
        <v>0.80707093821510301</v>
      </c>
      <c r="E46" s="14">
        <f>+E97/E17</f>
        <v>0.83250000000000002</v>
      </c>
      <c r="F46" s="14">
        <f t="shared" si="3"/>
        <v>0.15148936170212765</v>
      </c>
      <c r="G46" s="14">
        <f t="shared" ref="G46:I52" si="4">+G97/G17</f>
        <v>0.10850769230769231</v>
      </c>
      <c r="H46" s="14">
        <f t="shared" si="4"/>
        <v>1.5474999999999999E-2</v>
      </c>
      <c r="I46" s="14">
        <f t="shared" si="4"/>
        <v>0</v>
      </c>
      <c r="J46" s="14"/>
      <c r="K46" s="119">
        <f t="shared" si="2"/>
        <v>0.74267887540899524</v>
      </c>
    </row>
    <row r="47" spans="1:13" x14ac:dyDescent="0.2">
      <c r="A47" s="37">
        <v>2007</v>
      </c>
      <c r="B47" s="44">
        <f t="shared" si="1"/>
        <v>0.81738826088224636</v>
      </c>
      <c r="C47" s="3">
        <f t="shared" si="1"/>
        <v>0.73189491171464238</v>
      </c>
      <c r="D47" s="3">
        <f t="shared" si="1"/>
        <v>0.60841296928327648</v>
      </c>
      <c r="E47" s="14">
        <f>+E98/E18</f>
        <v>0.1119298245614035</v>
      </c>
      <c r="F47" s="14">
        <f t="shared" si="3"/>
        <v>0.2652482269503546</v>
      </c>
      <c r="G47" s="14">
        <f t="shared" si="4"/>
        <v>0.12261607142857144</v>
      </c>
      <c r="H47" s="14">
        <f t="shared" si="4"/>
        <v>2.0799999999999999E-2</v>
      </c>
      <c r="I47" s="14">
        <f t="shared" si="4"/>
        <v>0</v>
      </c>
      <c r="J47" s="14">
        <f t="shared" ref="J47:J53" si="5">+J98/J18</f>
        <v>0</v>
      </c>
      <c r="K47" s="119">
        <f t="shared" si="2"/>
        <v>0.7164766602359619</v>
      </c>
    </row>
    <row r="48" spans="1:13" x14ac:dyDescent="0.2">
      <c r="A48" s="37">
        <v>2008</v>
      </c>
      <c r="B48" s="273">
        <f t="shared" ref="B48:B53" si="6">(+B99+C99)/B19</f>
        <v>0.74159721668650946</v>
      </c>
      <c r="C48" s="274"/>
      <c r="D48" s="3">
        <f t="shared" ref="D48:D53" si="7">+D99/D19</f>
        <v>0.72414905450500555</v>
      </c>
      <c r="E48" s="14">
        <f>+E99/E19</f>
        <v>0.22688172043010751</v>
      </c>
      <c r="F48" s="14">
        <f t="shared" si="3"/>
        <v>0.37709219858156029</v>
      </c>
      <c r="G48" s="14">
        <f t="shared" si="4"/>
        <v>0.30005357142857142</v>
      </c>
      <c r="H48" s="14">
        <f t="shared" si="4"/>
        <v>7.5745454545454546E-2</v>
      </c>
      <c r="I48" s="14">
        <f t="shared" si="4"/>
        <v>0</v>
      </c>
      <c r="J48" s="14">
        <f t="shared" si="5"/>
        <v>0</v>
      </c>
      <c r="K48" s="119">
        <f t="shared" si="2"/>
        <v>0.68784442442092042</v>
      </c>
    </row>
    <row r="49" spans="1:11" x14ac:dyDescent="0.2">
      <c r="A49" s="37">
        <v>2009</v>
      </c>
      <c r="B49" s="273">
        <f t="shared" si="6"/>
        <v>0.77854017143338017</v>
      </c>
      <c r="C49" s="274"/>
      <c r="D49" s="3">
        <f t="shared" si="7"/>
        <v>0.74695054945054951</v>
      </c>
      <c r="E49" s="14">
        <f>+E100/E20</f>
        <v>0.25424528301886795</v>
      </c>
      <c r="F49" s="14">
        <f t="shared" si="3"/>
        <v>0.45</v>
      </c>
      <c r="G49" s="14">
        <f t="shared" si="4"/>
        <v>0.27402158273381294</v>
      </c>
      <c r="H49" s="14">
        <f t="shared" si="4"/>
        <v>0.1227</v>
      </c>
      <c r="I49" s="14">
        <f t="shared" si="4"/>
        <v>0</v>
      </c>
      <c r="J49" s="14">
        <f t="shared" si="5"/>
        <v>9.1399999999999995E-2</v>
      </c>
      <c r="K49" s="119">
        <f t="shared" si="2"/>
        <v>0.71727209440335982</v>
      </c>
    </row>
    <row r="50" spans="1:11" x14ac:dyDescent="0.2">
      <c r="A50" s="37">
        <v>2010</v>
      </c>
      <c r="B50" s="306">
        <f t="shared" si="6"/>
        <v>0.72595218335185419</v>
      </c>
      <c r="C50" s="307"/>
      <c r="D50" s="74">
        <f t="shared" si="7"/>
        <v>0.64157437070938217</v>
      </c>
      <c r="E50" s="75">
        <f>+E101/E21</f>
        <v>0.23254716981132076</v>
      </c>
      <c r="F50" s="75">
        <f t="shared" si="3"/>
        <v>0.32783653846153848</v>
      </c>
      <c r="G50" s="75">
        <f t="shared" si="4"/>
        <v>0.29584172661870506</v>
      </c>
      <c r="H50" s="75">
        <f t="shared" si="4"/>
        <v>0.32144545454545453</v>
      </c>
      <c r="I50" s="75">
        <f t="shared" si="4"/>
        <v>0</v>
      </c>
      <c r="J50" s="75">
        <f t="shared" si="5"/>
        <v>0.18779999999999999</v>
      </c>
      <c r="K50" s="120">
        <f t="shared" si="2"/>
        <v>0.67798572086116915</v>
      </c>
    </row>
    <row r="51" spans="1:11" x14ac:dyDescent="0.2">
      <c r="A51" s="71">
        <v>2011</v>
      </c>
      <c r="B51" s="283">
        <f t="shared" si="6"/>
        <v>0.64395681589593734</v>
      </c>
      <c r="C51" s="284"/>
      <c r="D51" s="285">
        <f t="shared" si="7"/>
        <v>0.56033872209391844</v>
      </c>
      <c r="E51" s="284"/>
      <c r="F51" s="136">
        <f t="shared" si="3"/>
        <v>0.41528846153846155</v>
      </c>
      <c r="G51" s="136">
        <f t="shared" si="4"/>
        <v>0.3406043165467626</v>
      </c>
      <c r="H51" s="136">
        <f t="shared" si="4"/>
        <v>0.52148000000000005</v>
      </c>
      <c r="I51" s="136">
        <f t="shared" si="4"/>
        <v>0</v>
      </c>
      <c r="J51" s="136">
        <f t="shared" si="5"/>
        <v>0.24990000000000001</v>
      </c>
      <c r="K51" s="137">
        <f t="shared" si="2"/>
        <v>0.61843225556963455</v>
      </c>
    </row>
    <row r="52" spans="1:11" ht="13.5" thickBot="1" x14ac:dyDescent="0.25">
      <c r="A52" s="152">
        <v>2012</v>
      </c>
      <c r="B52" s="283">
        <f t="shared" si="6"/>
        <v>0.60157288608593396</v>
      </c>
      <c r="C52" s="284"/>
      <c r="D52" s="285">
        <f t="shared" si="7"/>
        <v>0.57899923017705923</v>
      </c>
      <c r="E52" s="284"/>
      <c r="F52" s="136">
        <f t="shared" si="3"/>
        <v>0.32855769230769233</v>
      </c>
      <c r="G52" s="136">
        <f t="shared" si="4"/>
        <v>0.38789208633093525</v>
      </c>
      <c r="H52" s="136">
        <f t="shared" si="4"/>
        <v>0.46134054054054052</v>
      </c>
      <c r="I52" s="136">
        <f t="shared" si="4"/>
        <v>0</v>
      </c>
      <c r="J52" s="136">
        <f t="shared" si="5"/>
        <v>0.16355</v>
      </c>
      <c r="K52" s="137">
        <f t="shared" si="2"/>
        <v>0.58119768359299029</v>
      </c>
    </row>
    <row r="53" spans="1:11" ht="13.5" thickTop="1" x14ac:dyDescent="0.2">
      <c r="A53" s="152">
        <v>2013</v>
      </c>
      <c r="B53" s="303">
        <f t="shared" si="6"/>
        <v>0.56445561089533336</v>
      </c>
      <c r="C53" s="304"/>
      <c r="D53" s="305">
        <f t="shared" si="7"/>
        <v>0.57598564954682785</v>
      </c>
      <c r="E53" s="304"/>
      <c r="F53" s="153">
        <f t="shared" si="3"/>
        <v>0.29095890410958902</v>
      </c>
      <c r="G53" s="153">
        <f>+G104/G24</f>
        <v>0.47155000000000002</v>
      </c>
      <c r="H53" s="153">
        <f>+H104/H24</f>
        <v>0.63793157894736841</v>
      </c>
      <c r="I53" s="205" t="s">
        <v>83</v>
      </c>
      <c r="J53" s="153">
        <f t="shared" si="5"/>
        <v>0.23430000000000001</v>
      </c>
      <c r="K53" s="154">
        <f t="shared" si="2"/>
        <v>0.56245502943358527</v>
      </c>
    </row>
    <row r="54" spans="1:11" s="215" customFormat="1" x14ac:dyDescent="0.2">
      <c r="A54" s="152">
        <v>2014</v>
      </c>
      <c r="B54" s="273">
        <f>(+B116+C116)/B25</f>
        <v>0.55796122059217601</v>
      </c>
      <c r="C54" s="274"/>
      <c r="D54" s="273">
        <f>(+D116+E116)/D25</f>
        <v>0.53532654494382026</v>
      </c>
      <c r="E54" s="274"/>
      <c r="F54" s="14">
        <f t="shared" ref="F54:H55" si="8">+F116/F25</f>
        <v>0.31045662100456622</v>
      </c>
      <c r="G54" s="14">
        <f t="shared" si="8"/>
        <v>0.51980821917808218</v>
      </c>
      <c r="H54" s="14">
        <f t="shared" si="8"/>
        <v>0.55542800000000003</v>
      </c>
      <c r="I54" s="206" t="s">
        <v>83</v>
      </c>
      <c r="J54" s="14">
        <f>+J116/J25</f>
        <v>0.30554999999999999</v>
      </c>
      <c r="K54" s="14">
        <f>+K116/K25</f>
        <v>0.55280575449726199</v>
      </c>
    </row>
    <row r="55" spans="1:11" s="215" customFormat="1" x14ac:dyDescent="0.2">
      <c r="A55" s="150">
        <v>42005</v>
      </c>
      <c r="B55" s="273">
        <f>(+B117+C117)/B26</f>
        <v>0.55144392380294538</v>
      </c>
      <c r="C55" s="274"/>
      <c r="D55" s="273">
        <f>(+D117+E117)/D26</f>
        <v>0.53078300561797753</v>
      </c>
      <c r="E55" s="274"/>
      <c r="F55" s="14">
        <f t="shared" si="8"/>
        <v>0.31050228310502281</v>
      </c>
      <c r="G55" s="14">
        <f t="shared" si="8"/>
        <v>0.52182876712328763</v>
      </c>
      <c r="H55" s="14">
        <f t="shared" si="8"/>
        <v>0.54095599999999999</v>
      </c>
      <c r="I55" s="206" t="s">
        <v>83</v>
      </c>
      <c r="J55" s="14">
        <f>+J117/J26</f>
        <v>0.30990000000000001</v>
      </c>
      <c r="K55" s="14">
        <f>+K117/K26</f>
        <v>0.54634486517825065</v>
      </c>
    </row>
    <row r="56" spans="1:11" s="215" customFormat="1" x14ac:dyDescent="0.2">
      <c r="A56" s="150">
        <v>42036</v>
      </c>
      <c r="B56" s="273"/>
      <c r="C56" s="274"/>
      <c r="D56" s="278"/>
      <c r="E56" s="274"/>
      <c r="F56" s="14"/>
      <c r="G56" s="14"/>
      <c r="H56" s="14"/>
      <c r="I56" s="206"/>
      <c r="J56" s="14"/>
      <c r="K56" s="151"/>
    </row>
    <row r="57" spans="1:11" s="215" customFormat="1" x14ac:dyDescent="0.2">
      <c r="A57" s="150">
        <v>42064</v>
      </c>
      <c r="B57" s="273"/>
      <c r="C57" s="274"/>
      <c r="D57" s="278"/>
      <c r="E57" s="274"/>
      <c r="F57" s="14"/>
      <c r="G57" s="14"/>
      <c r="H57" s="14"/>
      <c r="J57" s="14"/>
      <c r="K57" s="151"/>
    </row>
    <row r="58" spans="1:11" s="215" customFormat="1" x14ac:dyDescent="0.2">
      <c r="A58" s="150">
        <v>42095</v>
      </c>
      <c r="B58" s="273"/>
      <c r="C58" s="274"/>
      <c r="D58" s="273"/>
      <c r="E58" s="274"/>
      <c r="F58" s="14"/>
      <c r="G58" s="14"/>
      <c r="H58" s="14"/>
      <c r="I58" s="206"/>
      <c r="J58" s="14"/>
      <c r="K58" s="14"/>
    </row>
    <row r="59" spans="1:11" s="215" customFormat="1" x14ac:dyDescent="0.2">
      <c r="A59" s="150">
        <v>42125</v>
      </c>
      <c r="B59" s="273"/>
      <c r="C59" s="274"/>
      <c r="D59" s="273"/>
      <c r="E59" s="274"/>
      <c r="F59" s="14"/>
      <c r="G59" s="14"/>
      <c r="H59" s="14"/>
      <c r="I59" s="206"/>
      <c r="J59" s="14"/>
      <c r="K59" s="14"/>
    </row>
    <row r="60" spans="1:11" s="215" customFormat="1" x14ac:dyDescent="0.2">
      <c r="A60" s="150">
        <v>42156</v>
      </c>
      <c r="B60" s="273"/>
      <c r="C60" s="274"/>
      <c r="D60" s="273"/>
      <c r="E60" s="274"/>
      <c r="F60" s="14"/>
      <c r="G60" s="14"/>
      <c r="H60" s="14"/>
      <c r="I60" s="206"/>
      <c r="J60" s="14"/>
      <c r="K60" s="14"/>
    </row>
    <row r="61" spans="1:11" s="215" customFormat="1" x14ac:dyDescent="0.2">
      <c r="A61" s="150">
        <v>42186</v>
      </c>
      <c r="B61" s="273"/>
      <c r="C61" s="274"/>
      <c r="D61" s="273"/>
      <c r="E61" s="274"/>
      <c r="F61" s="14"/>
      <c r="G61" s="14"/>
      <c r="H61" s="14"/>
      <c r="I61" s="206"/>
      <c r="J61" s="14"/>
      <c r="K61" s="14"/>
    </row>
    <row r="62" spans="1:11" s="215" customFormat="1" x14ac:dyDescent="0.2">
      <c r="A62" s="150">
        <v>42217</v>
      </c>
      <c r="B62" s="273"/>
      <c r="C62" s="274"/>
      <c r="D62" s="273"/>
      <c r="E62" s="274"/>
      <c r="F62" s="14"/>
      <c r="G62" s="14"/>
      <c r="H62" s="14"/>
      <c r="I62" s="206"/>
      <c r="J62" s="14"/>
      <c r="K62" s="14"/>
    </row>
    <row r="63" spans="1:11" s="215" customFormat="1" x14ac:dyDescent="0.2">
      <c r="A63" s="150">
        <v>42248</v>
      </c>
      <c r="B63" s="273"/>
      <c r="C63" s="274"/>
      <c r="D63" s="273"/>
      <c r="E63" s="274"/>
      <c r="F63" s="14"/>
      <c r="G63" s="14"/>
      <c r="H63" s="14"/>
      <c r="I63" s="206"/>
      <c r="J63" s="14"/>
      <c r="K63" s="14"/>
    </row>
    <row r="64" spans="1:11" s="215" customFormat="1" x14ac:dyDescent="0.2">
      <c r="A64" s="150">
        <v>42278</v>
      </c>
      <c r="B64" s="273"/>
      <c r="C64" s="274"/>
      <c r="D64" s="273"/>
      <c r="E64" s="274"/>
      <c r="F64" s="14"/>
      <c r="G64" s="14"/>
      <c r="H64" s="14"/>
      <c r="I64" s="206"/>
      <c r="J64" s="14"/>
      <c r="K64" s="14"/>
    </row>
    <row r="65" spans="1:17" s="215" customFormat="1" x14ac:dyDescent="0.2">
      <c r="A65" s="150">
        <v>42309</v>
      </c>
      <c r="B65" s="273"/>
      <c r="C65" s="274"/>
      <c r="D65" s="273"/>
      <c r="E65" s="274"/>
      <c r="F65" s="14"/>
      <c r="G65" s="14"/>
      <c r="H65" s="14"/>
      <c r="I65" s="206"/>
      <c r="J65" s="14"/>
      <c r="K65" s="14"/>
    </row>
    <row r="66" spans="1:17" s="215" customFormat="1" x14ac:dyDescent="0.2">
      <c r="A66" s="150">
        <v>42339</v>
      </c>
      <c r="B66" s="273"/>
      <c r="C66" s="274"/>
      <c r="D66" s="273"/>
      <c r="E66" s="274"/>
      <c r="F66" s="14"/>
      <c r="G66" s="14"/>
      <c r="H66" s="14"/>
      <c r="I66" s="206"/>
      <c r="J66" s="14"/>
      <c r="K66" s="14"/>
    </row>
    <row r="67" spans="1:17" s="215" customFormat="1" x14ac:dyDescent="0.2">
      <c r="A67" s="5"/>
      <c r="B67" s="259"/>
      <c r="C67" s="259"/>
      <c r="D67" s="259"/>
      <c r="E67" s="259"/>
      <c r="F67" s="260"/>
      <c r="G67" s="260"/>
      <c r="H67" s="260"/>
      <c r="I67" s="261"/>
      <c r="J67" s="260"/>
      <c r="K67" s="260"/>
    </row>
    <row r="68" spans="1:17" x14ac:dyDescent="0.2">
      <c r="A68" s="58">
        <v>2010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2"/>
    </row>
    <row r="69" spans="1:17" x14ac:dyDescent="0.2">
      <c r="A69" s="181"/>
      <c r="B69" s="182"/>
      <c r="C69" s="182"/>
      <c r="D69" s="182"/>
      <c r="E69" s="182"/>
      <c r="F69" s="182"/>
      <c r="G69" s="182"/>
      <c r="H69" s="182"/>
      <c r="I69" s="182"/>
      <c r="J69" s="182"/>
      <c r="K69" s="182"/>
    </row>
    <row r="72" spans="1:17" s="116" customFormat="1" x14ac:dyDescent="0.2">
      <c r="A72" s="277"/>
      <c r="B72" s="277"/>
      <c r="C72" s="277"/>
      <c r="D72" s="277"/>
      <c r="E72" s="277"/>
      <c r="F72" s="277"/>
      <c r="G72" s="277"/>
      <c r="H72" s="277"/>
      <c r="I72" s="277"/>
      <c r="J72" s="277"/>
      <c r="K72" s="277"/>
    </row>
    <row r="73" spans="1:17" s="249" customFormat="1" x14ac:dyDescent="0.2"/>
    <row r="74" spans="1:17" s="250" customFormat="1" x14ac:dyDescent="0.2">
      <c r="A74" s="254"/>
      <c r="B74" s="254"/>
      <c r="C74" s="254"/>
      <c r="D74" s="254"/>
      <c r="E74" s="254"/>
      <c r="F74" s="254"/>
      <c r="G74" s="254"/>
      <c r="H74" s="254"/>
      <c r="I74" s="254"/>
      <c r="J74" s="254"/>
      <c r="K74" s="254"/>
    </row>
    <row r="75" spans="1:17" s="250" customFormat="1" x14ac:dyDescent="0.2">
      <c r="A75" s="264"/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</row>
    <row r="76" spans="1:17" s="251" customFormat="1" x14ac:dyDescent="0.2">
      <c r="A76" s="264"/>
      <c r="B76" s="264"/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</row>
    <row r="77" spans="1:17" s="251" customFormat="1" x14ac:dyDescent="0.2">
      <c r="A77" s="264"/>
      <c r="B77" s="264"/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</row>
    <row r="78" spans="1:17" s="251" customFormat="1" x14ac:dyDescent="0.2">
      <c r="A78" s="264"/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</row>
    <row r="79" spans="1:17" s="251" customFormat="1" x14ac:dyDescent="0.2">
      <c r="A79" s="264"/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</row>
    <row r="80" spans="1:17" s="251" customFormat="1" x14ac:dyDescent="0.2">
      <c r="A80" s="264"/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</row>
    <row r="81" spans="1:17" s="251" customFormat="1" x14ac:dyDescent="0.2">
      <c r="A81" s="264"/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</row>
    <row r="82" spans="1:17" s="251" customFormat="1" x14ac:dyDescent="0.2">
      <c r="A82" s="264"/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</row>
    <row r="83" spans="1:17" s="251" customFormat="1" x14ac:dyDescent="0.2">
      <c r="A83" s="264"/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</row>
    <row r="84" spans="1:17" s="251" customFormat="1" x14ac:dyDescent="0.2">
      <c r="A84" s="264"/>
      <c r="B84" s="264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</row>
    <row r="85" spans="1:17" s="251" customFormat="1" x14ac:dyDescent="0.2">
      <c r="A85" s="264"/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</row>
    <row r="86" spans="1:17" s="251" customFormat="1" x14ac:dyDescent="0.2">
      <c r="A86" s="264"/>
      <c r="B86" s="264"/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</row>
    <row r="87" spans="1:17" s="251" customFormat="1" x14ac:dyDescent="0.2">
      <c r="A87" s="264"/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</row>
    <row r="88" spans="1:17" s="251" customFormat="1" x14ac:dyDescent="0.2">
      <c r="A88" s="264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</row>
    <row r="89" spans="1:17" s="251" customFormat="1" x14ac:dyDescent="0.2">
      <c r="A89" s="264"/>
      <c r="B89" s="264"/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</row>
    <row r="90" spans="1:17" s="251" customFormat="1" x14ac:dyDescent="0.2">
      <c r="A90" s="264"/>
      <c r="B90" s="264"/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</row>
    <row r="91" spans="1:17" s="251" customFormat="1" x14ac:dyDescent="0.2">
      <c r="A91" s="264"/>
      <c r="B91" s="264"/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</row>
    <row r="92" spans="1:17" s="251" customFormat="1" x14ac:dyDescent="0.2">
      <c r="A92" s="263"/>
      <c r="B92" s="275"/>
      <c r="C92" s="275"/>
      <c r="D92" s="275"/>
      <c r="E92" s="275"/>
      <c r="F92" s="275"/>
      <c r="G92" s="275"/>
      <c r="H92" s="275"/>
      <c r="I92" s="275"/>
      <c r="J92" s="275"/>
      <c r="K92" s="263"/>
      <c r="L92" s="263"/>
      <c r="M92" s="264"/>
      <c r="N92" s="264"/>
      <c r="O92" s="264"/>
      <c r="P92" s="264"/>
      <c r="Q92" s="264"/>
    </row>
    <row r="93" spans="1:17" s="252" customFormat="1" x14ac:dyDescent="0.2">
      <c r="A93" s="200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65"/>
      <c r="N93" s="265"/>
      <c r="O93" s="265"/>
      <c r="P93" s="265"/>
      <c r="Q93" s="265"/>
    </row>
    <row r="94" spans="1:17" s="200" customFormat="1" x14ac:dyDescent="0.2">
      <c r="M94" s="265"/>
      <c r="N94" s="265"/>
      <c r="O94" s="265"/>
      <c r="P94" s="265"/>
      <c r="Q94" s="265"/>
    </row>
    <row r="95" spans="1:17" s="200" customFormat="1" x14ac:dyDescent="0.2">
      <c r="A95" s="255">
        <v>2004</v>
      </c>
      <c r="B95" s="256">
        <v>863239</v>
      </c>
      <c r="C95" s="201">
        <v>647822</v>
      </c>
      <c r="D95" s="256">
        <v>100865</v>
      </c>
      <c r="E95" s="262" t="s">
        <v>5</v>
      </c>
      <c r="F95" s="256">
        <v>335</v>
      </c>
      <c r="G95" s="262" t="s">
        <v>5</v>
      </c>
      <c r="H95" s="262" t="s">
        <v>5</v>
      </c>
      <c r="I95" s="262" t="s">
        <v>5</v>
      </c>
      <c r="J95" s="262" t="s">
        <v>5</v>
      </c>
      <c r="K95" s="201">
        <f t="shared" ref="K95:K117" si="9">SUM(B95:J95)</f>
        <v>1612261</v>
      </c>
      <c r="M95" s="266"/>
      <c r="N95" s="265"/>
      <c r="O95" s="265"/>
      <c r="P95" s="265"/>
      <c r="Q95" s="265"/>
    </row>
    <row r="96" spans="1:17" s="200" customFormat="1" x14ac:dyDescent="0.2">
      <c r="A96" s="255">
        <v>2005</v>
      </c>
      <c r="B96" s="256">
        <v>900624</v>
      </c>
      <c r="C96" s="256">
        <v>694786</v>
      </c>
      <c r="D96" s="256">
        <v>104914</v>
      </c>
      <c r="E96" s="262" t="s">
        <v>5</v>
      </c>
      <c r="F96" s="256">
        <v>1172</v>
      </c>
      <c r="G96" s="262" t="s">
        <v>5</v>
      </c>
      <c r="H96" s="262" t="s">
        <v>5</v>
      </c>
      <c r="I96" s="262" t="s">
        <v>5</v>
      </c>
      <c r="J96" s="262" t="s">
        <v>5</v>
      </c>
      <c r="K96" s="201">
        <f t="shared" si="9"/>
        <v>1701496</v>
      </c>
      <c r="M96" s="266"/>
      <c r="N96" s="265"/>
      <c r="O96" s="265"/>
      <c r="P96" s="265"/>
      <c r="Q96" s="265"/>
    </row>
    <row r="97" spans="1:17" s="200" customFormat="1" x14ac:dyDescent="0.2">
      <c r="A97" s="255">
        <v>2006</v>
      </c>
      <c r="B97" s="256">
        <v>957347</v>
      </c>
      <c r="C97" s="256">
        <v>701937</v>
      </c>
      <c r="D97" s="256">
        <v>105807</v>
      </c>
      <c r="E97" s="256">
        <v>333</v>
      </c>
      <c r="F97" s="256">
        <v>2136</v>
      </c>
      <c r="G97" s="256">
        <v>7053</v>
      </c>
      <c r="H97" s="256">
        <v>619</v>
      </c>
      <c r="I97" s="256">
        <v>0</v>
      </c>
      <c r="J97" s="201">
        <v>0</v>
      </c>
      <c r="K97" s="201">
        <f t="shared" si="9"/>
        <v>1775232</v>
      </c>
      <c r="M97" s="266"/>
      <c r="N97" s="265"/>
      <c r="O97" s="265"/>
      <c r="P97" s="265"/>
      <c r="Q97" s="265"/>
    </row>
    <row r="98" spans="1:17" s="200" customFormat="1" x14ac:dyDescent="0.2">
      <c r="A98" s="255">
        <v>2007</v>
      </c>
      <c r="B98" s="256">
        <v>980870</v>
      </c>
      <c r="C98" s="256">
        <v>716348</v>
      </c>
      <c r="D98" s="256">
        <v>106959</v>
      </c>
      <c r="E98" s="256">
        <v>638</v>
      </c>
      <c r="F98" s="256">
        <v>3740</v>
      </c>
      <c r="G98" s="256">
        <v>13733</v>
      </c>
      <c r="H98" s="256">
        <v>832</v>
      </c>
      <c r="I98" s="256">
        <v>0</v>
      </c>
      <c r="J98" s="201">
        <v>0</v>
      </c>
      <c r="K98" s="201">
        <f t="shared" si="9"/>
        <v>1823120</v>
      </c>
      <c r="M98" s="266"/>
      <c r="N98" s="265"/>
      <c r="O98" s="265"/>
      <c r="P98" s="265"/>
      <c r="Q98" s="265"/>
    </row>
    <row r="99" spans="1:17" s="200" customFormat="1" x14ac:dyDescent="0.2">
      <c r="A99" s="255">
        <v>2008</v>
      </c>
      <c r="B99" s="256">
        <v>1011022</v>
      </c>
      <c r="C99" s="201">
        <v>719372</v>
      </c>
      <c r="D99" s="256">
        <v>130202</v>
      </c>
      <c r="E99" s="256">
        <v>2110</v>
      </c>
      <c r="F99" s="256">
        <v>5317</v>
      </c>
      <c r="G99" s="256">
        <v>33606</v>
      </c>
      <c r="H99" s="256">
        <v>8332</v>
      </c>
      <c r="I99" s="256">
        <v>0</v>
      </c>
      <c r="J99" s="201">
        <v>0</v>
      </c>
      <c r="K99" s="201">
        <f t="shared" si="9"/>
        <v>1909961</v>
      </c>
      <c r="M99" s="266"/>
      <c r="N99" s="265"/>
      <c r="O99" s="265"/>
      <c r="P99" s="265"/>
      <c r="Q99" s="265"/>
    </row>
    <row r="100" spans="1:17" s="200" customFormat="1" x14ac:dyDescent="0.2">
      <c r="A100" s="255">
        <v>2009</v>
      </c>
      <c r="B100" s="276">
        <v>1813273</v>
      </c>
      <c r="C100" s="276"/>
      <c r="D100" s="256">
        <v>135945</v>
      </c>
      <c r="E100" s="256">
        <v>2695</v>
      </c>
      <c r="F100" s="256">
        <v>6795</v>
      </c>
      <c r="G100" s="256">
        <v>38089</v>
      </c>
      <c r="H100" s="256">
        <v>13497</v>
      </c>
      <c r="I100" s="256">
        <v>0</v>
      </c>
      <c r="J100" s="256">
        <v>914</v>
      </c>
      <c r="K100" s="201">
        <f t="shared" si="9"/>
        <v>2011208</v>
      </c>
      <c r="M100" s="266"/>
      <c r="N100" s="265"/>
      <c r="O100" s="265"/>
      <c r="P100" s="265"/>
      <c r="Q100" s="265"/>
    </row>
    <row r="101" spans="1:17" s="200" customFormat="1" x14ac:dyDescent="0.2">
      <c r="A101" s="255">
        <v>2010</v>
      </c>
      <c r="B101" s="276">
        <v>1857912</v>
      </c>
      <c r="C101" s="276"/>
      <c r="D101" s="256">
        <v>140184</v>
      </c>
      <c r="E101" s="256">
        <v>2465</v>
      </c>
      <c r="F101" s="256">
        <v>6819</v>
      </c>
      <c r="G101" s="256">
        <v>41122</v>
      </c>
      <c r="H101" s="256">
        <v>35359</v>
      </c>
      <c r="I101" s="256">
        <v>0</v>
      </c>
      <c r="J101" s="256">
        <v>1878</v>
      </c>
      <c r="K101" s="201">
        <f t="shared" si="9"/>
        <v>2085739</v>
      </c>
      <c r="L101" s="257"/>
      <c r="M101" s="266"/>
      <c r="N101" s="265"/>
      <c r="O101" s="265"/>
      <c r="P101" s="265"/>
      <c r="Q101" s="265"/>
    </row>
    <row r="102" spans="1:17" s="200" customFormat="1" x14ac:dyDescent="0.2">
      <c r="A102" s="255">
        <v>2011</v>
      </c>
      <c r="B102" s="276">
        <v>1948925</v>
      </c>
      <c r="C102" s="276"/>
      <c r="D102" s="256">
        <v>145576</v>
      </c>
      <c r="E102" s="256">
        <v>1562</v>
      </c>
      <c r="F102" s="256">
        <v>8638</v>
      </c>
      <c r="G102" s="256">
        <v>47344</v>
      </c>
      <c r="H102" s="256">
        <v>65185</v>
      </c>
      <c r="I102" s="256">
        <v>0</v>
      </c>
      <c r="J102" s="256">
        <v>2499</v>
      </c>
      <c r="K102" s="201">
        <f t="shared" si="9"/>
        <v>2219729</v>
      </c>
      <c r="L102" s="257"/>
      <c r="M102" s="266"/>
      <c r="N102" s="265"/>
      <c r="O102" s="265"/>
      <c r="P102" s="265"/>
      <c r="Q102" s="265"/>
    </row>
    <row r="103" spans="1:17" s="200" customFormat="1" x14ac:dyDescent="0.2">
      <c r="A103" s="255">
        <v>2012</v>
      </c>
      <c r="B103" s="276">
        <v>2007326</v>
      </c>
      <c r="C103" s="276"/>
      <c r="D103" s="276">
        <v>150424</v>
      </c>
      <c r="E103" s="276"/>
      <c r="F103" s="256">
        <v>6834</v>
      </c>
      <c r="G103" s="256">
        <v>53917</v>
      </c>
      <c r="H103" s="256">
        <v>85348</v>
      </c>
      <c r="I103" s="256">
        <v>0</v>
      </c>
      <c r="J103" s="256">
        <v>3271</v>
      </c>
      <c r="K103" s="201">
        <f t="shared" si="9"/>
        <v>2307120</v>
      </c>
      <c r="L103" s="257"/>
      <c r="M103" s="266"/>
      <c r="N103" s="265"/>
      <c r="O103" s="265"/>
      <c r="P103" s="265"/>
      <c r="Q103" s="265"/>
    </row>
    <row r="104" spans="1:17" s="200" customFormat="1" x14ac:dyDescent="0.2">
      <c r="A104" s="255">
        <v>2013</v>
      </c>
      <c r="B104" s="276">
        <v>2063083</v>
      </c>
      <c r="C104" s="276"/>
      <c r="D104" s="276">
        <v>152521</v>
      </c>
      <c r="E104" s="276"/>
      <c r="F104" s="256">
        <v>6372</v>
      </c>
      <c r="G104" s="256">
        <v>66017</v>
      </c>
      <c r="H104" s="256">
        <v>121207</v>
      </c>
      <c r="I104" s="256">
        <v>0</v>
      </c>
      <c r="J104" s="256">
        <v>4686</v>
      </c>
      <c r="K104" s="201">
        <f t="shared" si="9"/>
        <v>2413886</v>
      </c>
      <c r="L104" s="257"/>
      <c r="M104" s="266"/>
      <c r="N104" s="265"/>
      <c r="O104" s="265"/>
      <c r="P104" s="265"/>
      <c r="Q104" s="265"/>
    </row>
    <row r="105" spans="1:17" s="200" customFormat="1" x14ac:dyDescent="0.2">
      <c r="A105" s="258">
        <v>41640</v>
      </c>
      <c r="B105" s="276">
        <v>2065340</v>
      </c>
      <c r="C105" s="276"/>
      <c r="D105" s="276">
        <v>152324</v>
      </c>
      <c r="E105" s="276"/>
      <c r="F105" s="256">
        <v>6942</v>
      </c>
      <c r="G105" s="256">
        <v>68017</v>
      </c>
      <c r="H105" s="256">
        <v>121504</v>
      </c>
      <c r="I105" s="256">
        <v>0</v>
      </c>
      <c r="J105" s="256">
        <v>4716</v>
      </c>
      <c r="K105" s="201">
        <f t="shared" si="9"/>
        <v>2418843</v>
      </c>
      <c r="L105" s="257"/>
      <c r="M105" s="266"/>
      <c r="N105" s="265"/>
      <c r="O105" s="265"/>
      <c r="P105" s="265"/>
      <c r="Q105" s="265"/>
    </row>
    <row r="106" spans="1:17" s="200" customFormat="1" x14ac:dyDescent="0.2">
      <c r="A106" s="258">
        <v>41671</v>
      </c>
      <c r="B106" s="276">
        <v>2072724</v>
      </c>
      <c r="C106" s="276"/>
      <c r="D106" s="276">
        <v>152391</v>
      </c>
      <c r="E106" s="276"/>
      <c r="F106" s="256">
        <v>6918</v>
      </c>
      <c r="G106" s="256">
        <v>68828</v>
      </c>
      <c r="H106" s="256">
        <v>123507</v>
      </c>
      <c r="I106" s="256">
        <v>0</v>
      </c>
      <c r="J106" s="256">
        <v>4855</v>
      </c>
      <c r="K106" s="201">
        <f t="shared" si="9"/>
        <v>2429223</v>
      </c>
      <c r="L106" s="257"/>
      <c r="M106" s="266"/>
      <c r="N106" s="265"/>
      <c r="O106" s="265"/>
      <c r="P106" s="265"/>
      <c r="Q106" s="265"/>
    </row>
    <row r="107" spans="1:17" s="200" customFormat="1" x14ac:dyDescent="0.2">
      <c r="A107" s="258">
        <v>41699</v>
      </c>
      <c r="B107" s="276">
        <v>2077395</v>
      </c>
      <c r="C107" s="276"/>
      <c r="D107" s="276">
        <v>152735</v>
      </c>
      <c r="E107" s="276"/>
      <c r="F107" s="256">
        <v>6906</v>
      </c>
      <c r="G107" s="256">
        <v>69660</v>
      </c>
      <c r="H107" s="256">
        <v>124728</v>
      </c>
      <c r="I107" s="256">
        <v>0</v>
      </c>
      <c r="J107" s="256">
        <v>4885</v>
      </c>
      <c r="K107" s="201">
        <f t="shared" si="9"/>
        <v>2436309</v>
      </c>
      <c r="L107" s="257"/>
      <c r="M107" s="266"/>
      <c r="N107" s="265"/>
      <c r="O107" s="265"/>
      <c r="P107" s="265"/>
      <c r="Q107" s="265"/>
    </row>
    <row r="108" spans="1:17" s="200" customFormat="1" x14ac:dyDescent="0.2">
      <c r="A108" s="258">
        <v>41730</v>
      </c>
      <c r="B108" s="276">
        <v>2075866</v>
      </c>
      <c r="C108" s="276"/>
      <c r="D108" s="276">
        <v>152692</v>
      </c>
      <c r="E108" s="276"/>
      <c r="F108" s="256">
        <v>6237</v>
      </c>
      <c r="G108" s="256">
        <v>70525</v>
      </c>
      <c r="H108" s="256">
        <v>110744</v>
      </c>
      <c r="I108" s="256">
        <v>0</v>
      </c>
      <c r="J108" s="256">
        <v>4885</v>
      </c>
      <c r="K108" s="201">
        <f t="shared" si="9"/>
        <v>2420949</v>
      </c>
      <c r="L108" s="257"/>
      <c r="M108" s="266"/>
      <c r="N108" s="265"/>
      <c r="O108" s="265"/>
      <c r="P108" s="265"/>
      <c r="Q108" s="265"/>
    </row>
    <row r="109" spans="1:17" s="200" customFormat="1" x14ac:dyDescent="0.2">
      <c r="A109" s="258">
        <v>41760</v>
      </c>
      <c r="B109" s="276">
        <v>2074452</v>
      </c>
      <c r="C109" s="276"/>
      <c r="D109" s="276">
        <v>152775</v>
      </c>
      <c r="E109" s="276"/>
      <c r="F109" s="256">
        <v>6196</v>
      </c>
      <c r="G109" s="256">
        <v>71427</v>
      </c>
      <c r="H109" s="256">
        <v>110991</v>
      </c>
      <c r="I109" s="256">
        <v>0</v>
      </c>
      <c r="J109" s="256">
        <v>5145</v>
      </c>
      <c r="K109" s="201">
        <f t="shared" si="9"/>
        <v>2420986</v>
      </c>
      <c r="L109" s="257"/>
      <c r="M109" s="266"/>
      <c r="N109" s="265"/>
      <c r="O109" s="265"/>
      <c r="P109" s="265"/>
      <c r="Q109" s="265"/>
    </row>
    <row r="110" spans="1:17" s="200" customFormat="1" x14ac:dyDescent="0.2">
      <c r="A110" s="258">
        <v>41791</v>
      </c>
      <c r="B110" s="276">
        <v>2074708</v>
      </c>
      <c r="C110" s="276"/>
      <c r="D110" s="276">
        <v>152838</v>
      </c>
      <c r="E110" s="276"/>
      <c r="F110" s="256">
        <v>6183</v>
      </c>
      <c r="G110" s="256">
        <v>72235</v>
      </c>
      <c r="H110" s="256">
        <v>111869</v>
      </c>
      <c r="I110" s="256">
        <v>0</v>
      </c>
      <c r="J110" s="256">
        <v>5085</v>
      </c>
      <c r="K110" s="201">
        <f t="shared" si="9"/>
        <v>2422918</v>
      </c>
      <c r="L110" s="257"/>
      <c r="M110" s="266"/>
      <c r="N110" s="265"/>
      <c r="O110" s="265"/>
      <c r="P110" s="265"/>
      <c r="Q110" s="265"/>
    </row>
    <row r="111" spans="1:17" s="200" customFormat="1" x14ac:dyDescent="0.2">
      <c r="A111" s="258">
        <v>41821</v>
      </c>
      <c r="B111" s="276">
        <v>2068593</v>
      </c>
      <c r="C111" s="276"/>
      <c r="D111" s="276">
        <v>152838</v>
      </c>
      <c r="E111" s="276"/>
      <c r="F111" s="256">
        <v>6153</v>
      </c>
      <c r="G111" s="256">
        <v>72758</v>
      </c>
      <c r="H111" s="256">
        <v>112591</v>
      </c>
      <c r="I111" s="256">
        <v>0</v>
      </c>
      <c r="J111" s="256">
        <v>5085</v>
      </c>
      <c r="K111" s="201">
        <f t="shared" si="9"/>
        <v>2418018</v>
      </c>
      <c r="L111" s="257"/>
      <c r="M111" s="266"/>
      <c r="N111" s="265"/>
      <c r="O111" s="265"/>
      <c r="P111" s="265"/>
      <c r="Q111" s="265"/>
    </row>
    <row r="112" spans="1:17" s="200" customFormat="1" x14ac:dyDescent="0.2">
      <c r="A112" s="258">
        <v>41852</v>
      </c>
      <c r="B112" s="276">
        <v>2071604</v>
      </c>
      <c r="C112" s="276"/>
      <c r="D112" s="276">
        <v>152926</v>
      </c>
      <c r="E112" s="276"/>
      <c r="F112" s="256">
        <v>6125</v>
      </c>
      <c r="G112" s="256">
        <v>73439</v>
      </c>
      <c r="H112" s="256">
        <v>112744</v>
      </c>
      <c r="I112" s="256">
        <v>0</v>
      </c>
      <c r="J112" s="256">
        <v>4953</v>
      </c>
      <c r="K112" s="201">
        <f t="shared" si="9"/>
        <v>2421791</v>
      </c>
      <c r="M112" s="265"/>
      <c r="N112" s="265"/>
      <c r="O112" s="265"/>
      <c r="P112" s="265"/>
      <c r="Q112" s="265"/>
    </row>
    <row r="113" spans="1:17" s="200" customFormat="1" x14ac:dyDescent="0.2">
      <c r="A113" s="258">
        <v>41883</v>
      </c>
      <c r="B113" s="276">
        <v>2071604</v>
      </c>
      <c r="C113" s="276"/>
      <c r="D113" s="276">
        <v>152926</v>
      </c>
      <c r="E113" s="276"/>
      <c r="F113" s="256">
        <v>6125</v>
      </c>
      <c r="G113" s="256">
        <v>73439</v>
      </c>
      <c r="H113" s="256">
        <v>112744</v>
      </c>
      <c r="I113" s="256">
        <v>0</v>
      </c>
      <c r="J113" s="256">
        <v>4953</v>
      </c>
      <c r="K113" s="201">
        <f t="shared" si="9"/>
        <v>2421791</v>
      </c>
      <c r="M113" s="265"/>
      <c r="N113" s="265"/>
      <c r="O113" s="265"/>
      <c r="P113" s="265"/>
      <c r="Q113" s="265"/>
    </row>
    <row r="114" spans="1:17" s="200" customFormat="1" x14ac:dyDescent="0.2">
      <c r="A114" s="258">
        <v>41913</v>
      </c>
      <c r="B114" s="276">
        <v>2081621</v>
      </c>
      <c r="C114" s="276"/>
      <c r="D114" s="276">
        <v>152795</v>
      </c>
      <c r="E114" s="276"/>
      <c r="F114" s="256">
        <v>6735</v>
      </c>
      <c r="G114" s="256">
        <v>75013</v>
      </c>
      <c r="H114" s="256">
        <v>132233</v>
      </c>
      <c r="I114" s="256">
        <v>0</v>
      </c>
      <c r="J114" s="256">
        <v>5241</v>
      </c>
      <c r="K114" s="201">
        <f t="shared" si="9"/>
        <v>2453638</v>
      </c>
      <c r="M114" s="265"/>
      <c r="N114" s="265"/>
      <c r="O114" s="265"/>
      <c r="P114" s="265"/>
      <c r="Q114" s="265"/>
    </row>
    <row r="115" spans="1:17" s="200" customFormat="1" x14ac:dyDescent="0.2">
      <c r="A115" s="258">
        <v>41944</v>
      </c>
      <c r="B115" s="276">
        <v>2094578</v>
      </c>
      <c r="C115" s="276"/>
      <c r="D115" s="276">
        <v>152822</v>
      </c>
      <c r="E115" s="276"/>
      <c r="F115" s="256">
        <v>6726</v>
      </c>
      <c r="G115" s="256">
        <v>75496</v>
      </c>
      <c r="H115" s="256">
        <v>108395</v>
      </c>
      <c r="I115" s="200">
        <v>0</v>
      </c>
      <c r="J115" s="256">
        <v>5741</v>
      </c>
      <c r="K115" s="201">
        <f t="shared" si="9"/>
        <v>2443758</v>
      </c>
      <c r="M115" s="265"/>
      <c r="N115" s="265"/>
      <c r="O115" s="265"/>
      <c r="P115" s="265"/>
      <c r="Q115" s="265"/>
    </row>
    <row r="116" spans="1:17" s="200" customFormat="1" x14ac:dyDescent="0.2">
      <c r="A116" s="258">
        <v>41974</v>
      </c>
      <c r="B116" s="276">
        <v>2098818</v>
      </c>
      <c r="C116" s="276"/>
      <c r="D116" s="276">
        <v>152461</v>
      </c>
      <c r="E116" s="276"/>
      <c r="F116" s="256">
        <v>6799</v>
      </c>
      <c r="G116" s="256">
        <v>75892</v>
      </c>
      <c r="H116" s="256">
        <v>138857</v>
      </c>
      <c r="I116" s="200">
        <v>0</v>
      </c>
      <c r="J116" s="256">
        <v>6111</v>
      </c>
      <c r="K116" s="201">
        <f t="shared" si="9"/>
        <v>2478938</v>
      </c>
      <c r="M116" s="265"/>
      <c r="N116" s="265"/>
      <c r="O116" s="265"/>
      <c r="P116" s="265"/>
      <c r="Q116" s="265"/>
    </row>
    <row r="117" spans="1:17" s="200" customFormat="1" x14ac:dyDescent="0.2">
      <c r="A117" s="258">
        <v>42005</v>
      </c>
      <c r="B117" s="276">
        <v>2082078</v>
      </c>
      <c r="C117" s="276"/>
      <c r="D117" s="276">
        <v>151167</v>
      </c>
      <c r="E117" s="276"/>
      <c r="F117" s="256">
        <v>6800</v>
      </c>
      <c r="G117" s="256">
        <v>76187</v>
      </c>
      <c r="H117" s="256">
        <v>135239</v>
      </c>
      <c r="I117" s="200">
        <v>0</v>
      </c>
      <c r="J117" s="256">
        <v>6198</v>
      </c>
      <c r="K117" s="201">
        <f t="shared" si="9"/>
        <v>2457669</v>
      </c>
      <c r="M117" s="265"/>
      <c r="N117" s="265"/>
      <c r="O117" s="265"/>
      <c r="P117" s="265"/>
      <c r="Q117" s="265"/>
    </row>
    <row r="118" spans="1:17" s="200" customFormat="1" x14ac:dyDescent="0.2">
      <c r="A118" s="258">
        <v>42036</v>
      </c>
      <c r="M118" s="265"/>
      <c r="N118" s="265"/>
      <c r="O118" s="265"/>
      <c r="P118" s="265"/>
      <c r="Q118" s="265"/>
    </row>
    <row r="119" spans="1:17" s="252" customFormat="1" x14ac:dyDescent="0.2">
      <c r="A119" s="258">
        <v>42064</v>
      </c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65"/>
      <c r="N119" s="265"/>
      <c r="O119" s="265"/>
      <c r="P119" s="265"/>
      <c r="Q119" s="265"/>
    </row>
    <row r="120" spans="1:17" s="251" customFormat="1" x14ac:dyDescent="0.2">
      <c r="A120" s="258">
        <v>42095</v>
      </c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  <c r="L120" s="263"/>
      <c r="M120" s="264"/>
      <c r="N120" s="264"/>
      <c r="O120" s="264"/>
      <c r="P120" s="264"/>
      <c r="Q120" s="264"/>
    </row>
    <row r="121" spans="1:17" s="251" customFormat="1" x14ac:dyDescent="0.2">
      <c r="A121" s="258">
        <v>42125</v>
      </c>
      <c r="B121" s="263"/>
      <c r="C121" s="263"/>
      <c r="D121" s="263"/>
      <c r="E121" s="263"/>
      <c r="F121" s="263"/>
      <c r="G121" s="263"/>
      <c r="H121" s="263"/>
      <c r="I121" s="263"/>
      <c r="J121" s="263"/>
      <c r="K121" s="263"/>
      <c r="L121" s="263"/>
      <c r="M121" s="264"/>
      <c r="N121" s="264"/>
      <c r="O121" s="264"/>
      <c r="P121" s="264"/>
      <c r="Q121" s="264"/>
    </row>
    <row r="122" spans="1:17" s="251" customFormat="1" x14ac:dyDescent="0.2">
      <c r="A122" s="258">
        <v>42156</v>
      </c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4"/>
      <c r="N122" s="264"/>
      <c r="O122" s="264"/>
      <c r="P122" s="264"/>
      <c r="Q122" s="264"/>
    </row>
    <row r="123" spans="1:17" s="251" customFormat="1" x14ac:dyDescent="0.2">
      <c r="A123" s="258">
        <v>42186</v>
      </c>
      <c r="B123" s="263"/>
      <c r="C123" s="263"/>
      <c r="D123" s="263"/>
      <c r="E123" s="263"/>
      <c r="F123" s="263"/>
      <c r="G123" s="263"/>
      <c r="H123" s="263"/>
      <c r="I123" s="263"/>
      <c r="J123" s="263"/>
      <c r="K123" s="263"/>
      <c r="L123" s="263"/>
      <c r="M123" s="264"/>
      <c r="N123" s="264"/>
      <c r="O123" s="264"/>
      <c r="P123" s="264"/>
      <c r="Q123" s="264"/>
    </row>
    <row r="124" spans="1:17" s="251" customFormat="1" x14ac:dyDescent="0.2">
      <c r="A124" s="258">
        <v>42217</v>
      </c>
      <c r="B124" s="263"/>
      <c r="C124" s="263"/>
      <c r="D124" s="263"/>
      <c r="E124" s="263"/>
      <c r="F124" s="263"/>
      <c r="G124" s="263"/>
      <c r="H124" s="263"/>
      <c r="I124" s="263"/>
      <c r="J124" s="263"/>
      <c r="K124" s="263"/>
      <c r="L124" s="263"/>
      <c r="M124" s="264"/>
      <c r="N124" s="264"/>
      <c r="O124" s="264"/>
      <c r="P124" s="264"/>
      <c r="Q124" s="264"/>
    </row>
    <row r="125" spans="1:17" s="251" customFormat="1" x14ac:dyDescent="0.2">
      <c r="A125" s="258">
        <v>42248</v>
      </c>
      <c r="B125" s="263"/>
      <c r="C125" s="263"/>
      <c r="D125" s="263"/>
      <c r="E125" s="263"/>
      <c r="F125" s="263"/>
      <c r="G125" s="263"/>
      <c r="H125" s="263"/>
      <c r="I125" s="263"/>
      <c r="J125" s="263"/>
      <c r="K125" s="263"/>
      <c r="L125" s="263"/>
      <c r="M125" s="264"/>
      <c r="N125" s="264"/>
      <c r="O125" s="264"/>
      <c r="P125" s="264"/>
      <c r="Q125" s="264"/>
    </row>
    <row r="126" spans="1:17" s="251" customFormat="1" x14ac:dyDescent="0.2">
      <c r="A126" s="258">
        <v>42278</v>
      </c>
      <c r="B126" s="263"/>
      <c r="C126" s="263"/>
      <c r="D126" s="263"/>
      <c r="E126" s="263"/>
      <c r="F126" s="263"/>
      <c r="G126" s="263"/>
      <c r="H126" s="263"/>
      <c r="I126" s="263"/>
      <c r="J126" s="263"/>
      <c r="K126" s="263"/>
      <c r="L126" s="263"/>
      <c r="M126" s="264"/>
      <c r="N126" s="264"/>
      <c r="O126" s="264"/>
      <c r="P126" s="264"/>
      <c r="Q126" s="264"/>
    </row>
    <row r="127" spans="1:17" x14ac:dyDescent="0.2">
      <c r="A127" s="258">
        <v>42309</v>
      </c>
      <c r="B127" s="263"/>
      <c r="C127" s="263"/>
      <c r="D127" s="263"/>
      <c r="E127" s="263"/>
      <c r="F127" s="263"/>
      <c r="G127" s="263"/>
      <c r="H127" s="263"/>
      <c r="I127" s="263"/>
      <c r="J127" s="263"/>
      <c r="K127" s="263"/>
      <c r="L127" s="263"/>
      <c r="M127" s="264"/>
      <c r="N127" s="264"/>
      <c r="O127" s="264"/>
      <c r="P127" s="264"/>
      <c r="Q127" s="264"/>
    </row>
    <row r="128" spans="1:17" x14ac:dyDescent="0.2">
      <c r="A128" s="258">
        <v>42339</v>
      </c>
      <c r="B128" s="263"/>
      <c r="C128" s="263"/>
      <c r="D128" s="263"/>
      <c r="E128" s="263"/>
      <c r="F128" s="263"/>
      <c r="G128" s="263"/>
      <c r="H128" s="263"/>
      <c r="I128" s="263"/>
      <c r="J128" s="263"/>
      <c r="K128" s="263"/>
      <c r="L128" s="263"/>
      <c r="M128" s="264"/>
      <c r="N128" s="264"/>
      <c r="O128" s="264"/>
      <c r="P128" s="264"/>
      <c r="Q128" s="264"/>
    </row>
    <row r="129" spans="1:17" x14ac:dyDescent="0.2">
      <c r="A129" s="263"/>
      <c r="B129" s="263"/>
      <c r="C129" s="263"/>
      <c r="D129" s="263"/>
      <c r="E129" s="263"/>
      <c r="F129" s="263"/>
      <c r="G129" s="263"/>
      <c r="H129" s="263"/>
      <c r="I129" s="263"/>
      <c r="J129" s="263"/>
      <c r="K129" s="263"/>
      <c r="L129" s="263"/>
      <c r="M129" s="264"/>
      <c r="N129" s="264"/>
      <c r="O129" s="264"/>
      <c r="P129" s="264"/>
      <c r="Q129" s="264"/>
    </row>
    <row r="130" spans="1:17" x14ac:dyDescent="0.2">
      <c r="A130" s="264"/>
      <c r="B130" s="264"/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</row>
    <row r="131" spans="1:17" x14ac:dyDescent="0.2">
      <c r="A131" s="264"/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</row>
    <row r="132" spans="1:17" x14ac:dyDescent="0.2">
      <c r="A132" s="264"/>
      <c r="B132" s="264"/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</row>
  </sheetData>
  <sheetProtection algorithmName="SHA-512" hashValue="ui/NiThPgC3/2Wq5G0jrMGx/c+uAiKtcQPgTAi+kqALIvBv/l6IMV3OmBTNuJiHedx5LHpKkw/LX30dzb2rzTg==" saltValue="bI/OgchTH9vysxdqWmXxfw==" spinCount="100000" sheet="1" objects="1" scenarios="1"/>
  <mergeCells count="107">
    <mergeCell ref="D53:E53"/>
    <mergeCell ref="B60:C60"/>
    <mergeCell ref="D60:E60"/>
    <mergeCell ref="B61:C61"/>
    <mergeCell ref="B62:C62"/>
    <mergeCell ref="B66:C66"/>
    <mergeCell ref="D66:E66"/>
    <mergeCell ref="B50:C50"/>
    <mergeCell ref="D110:E110"/>
    <mergeCell ref="B105:C105"/>
    <mergeCell ref="B28:C28"/>
    <mergeCell ref="D28:E28"/>
    <mergeCell ref="B116:C116"/>
    <mergeCell ref="B112:C112"/>
    <mergeCell ref="D112:E112"/>
    <mergeCell ref="B113:C113"/>
    <mergeCell ref="B114:C114"/>
    <mergeCell ref="B115:C115"/>
    <mergeCell ref="D113:E113"/>
    <mergeCell ref="D114:E114"/>
    <mergeCell ref="D115:E115"/>
    <mergeCell ref="D116:E116"/>
    <mergeCell ref="B111:C111"/>
    <mergeCell ref="D111:E111"/>
    <mergeCell ref="B109:C109"/>
    <mergeCell ref="D109:E109"/>
    <mergeCell ref="B110:C110"/>
    <mergeCell ref="B59:C59"/>
    <mergeCell ref="D34:E34"/>
    <mergeCell ref="B63:C63"/>
    <mergeCell ref="D63:E63"/>
    <mergeCell ref="D62:E62"/>
    <mergeCell ref="D59:E59"/>
    <mergeCell ref="B51:C51"/>
    <mergeCell ref="B12:J12"/>
    <mergeCell ref="B49:C49"/>
    <mergeCell ref="B20:C20"/>
    <mergeCell ref="B19:C19"/>
    <mergeCell ref="B41:J41"/>
    <mergeCell ref="B48:C48"/>
    <mergeCell ref="B21:C21"/>
    <mergeCell ref="B22:C22"/>
    <mergeCell ref="D22:E22"/>
    <mergeCell ref="B24:C24"/>
    <mergeCell ref="D24:E24"/>
    <mergeCell ref="D23:E23"/>
    <mergeCell ref="D26:E26"/>
    <mergeCell ref="B23:C23"/>
    <mergeCell ref="B26:C26"/>
    <mergeCell ref="B27:C27"/>
    <mergeCell ref="D30:E30"/>
    <mergeCell ref="D27:E27"/>
    <mergeCell ref="D37:E37"/>
    <mergeCell ref="B31:C31"/>
    <mergeCell ref="B25:C25"/>
    <mergeCell ref="D25:E25"/>
    <mergeCell ref="D31:E31"/>
    <mergeCell ref="B32:C32"/>
    <mergeCell ref="B57:C57"/>
    <mergeCell ref="D57:E57"/>
    <mergeCell ref="B29:C29"/>
    <mergeCell ref="D29:E29"/>
    <mergeCell ref="B37:C37"/>
    <mergeCell ref="B56:C56"/>
    <mergeCell ref="D56:E56"/>
    <mergeCell ref="B55:C55"/>
    <mergeCell ref="D55:E55"/>
    <mergeCell ref="B52:C52"/>
    <mergeCell ref="D52:E52"/>
    <mergeCell ref="B30:C30"/>
    <mergeCell ref="B36:C36"/>
    <mergeCell ref="D36:E36"/>
    <mergeCell ref="B54:C54"/>
    <mergeCell ref="D54:E54"/>
    <mergeCell ref="D32:E32"/>
    <mergeCell ref="B34:C34"/>
    <mergeCell ref="B33:C33"/>
    <mergeCell ref="D33:E33"/>
    <mergeCell ref="B35:C35"/>
    <mergeCell ref="D35:E35"/>
    <mergeCell ref="D51:E51"/>
    <mergeCell ref="B53:C53"/>
    <mergeCell ref="B117:C117"/>
    <mergeCell ref="D117:E117"/>
    <mergeCell ref="B64:C64"/>
    <mergeCell ref="D64:E64"/>
    <mergeCell ref="B102:C102"/>
    <mergeCell ref="B101:C101"/>
    <mergeCell ref="B100:C100"/>
    <mergeCell ref="B65:C65"/>
    <mergeCell ref="D65:E65"/>
    <mergeCell ref="D105:E105"/>
    <mergeCell ref="B108:C108"/>
    <mergeCell ref="D108:E108"/>
    <mergeCell ref="B107:C107"/>
    <mergeCell ref="D107:E107"/>
    <mergeCell ref="D106:E106"/>
    <mergeCell ref="B106:C106"/>
    <mergeCell ref="D58:E58"/>
    <mergeCell ref="B58:C58"/>
    <mergeCell ref="D61:E61"/>
    <mergeCell ref="B92:J92"/>
    <mergeCell ref="B104:C104"/>
    <mergeCell ref="D104:E104"/>
    <mergeCell ref="A72:K72"/>
    <mergeCell ref="D103:E103"/>
    <mergeCell ref="B103:C103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K97:K116 K14:K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9.85546875" style="76" customWidth="1"/>
    <col min="2" max="9" width="15.7109375" style="76" customWidth="1"/>
    <col min="10" max="16384" width="11.42578125" style="76"/>
  </cols>
  <sheetData>
    <row r="1" spans="1:9" x14ac:dyDescent="0.2">
      <c r="A1" s="184"/>
      <c r="B1" s="184"/>
      <c r="C1" s="184"/>
      <c r="D1" s="184"/>
      <c r="E1" s="184"/>
      <c r="F1" s="184"/>
      <c r="G1" s="184"/>
      <c r="H1" s="184"/>
      <c r="I1" s="192"/>
    </row>
    <row r="2" spans="1:9" ht="18" x14ac:dyDescent="0.25">
      <c r="A2" s="157" t="s">
        <v>89</v>
      </c>
      <c r="B2" s="184"/>
      <c r="C2" s="184"/>
      <c r="D2" s="184"/>
      <c r="E2" s="184"/>
      <c r="F2" s="184"/>
      <c r="G2" s="184"/>
      <c r="H2" s="184"/>
      <c r="I2" s="184"/>
    </row>
    <row r="3" spans="1:9" ht="14.25" x14ac:dyDescent="0.2">
      <c r="A3" s="158" t="s">
        <v>92</v>
      </c>
      <c r="B3" s="184"/>
      <c r="C3" s="184"/>
      <c r="D3" s="184"/>
      <c r="E3" s="184"/>
      <c r="F3" s="184"/>
      <c r="G3" s="184"/>
      <c r="H3" s="184"/>
      <c r="I3" s="184"/>
    </row>
    <row r="4" spans="1:9" ht="14.25" x14ac:dyDescent="0.2">
      <c r="A4" s="156"/>
      <c r="B4" s="184"/>
      <c r="C4" s="184"/>
      <c r="D4" s="184"/>
      <c r="E4" s="184"/>
      <c r="F4" s="184"/>
      <c r="G4" s="184"/>
      <c r="H4" s="184"/>
      <c r="I4" s="184"/>
    </row>
    <row r="5" spans="1:9" ht="14.25" x14ac:dyDescent="0.2">
      <c r="A5" s="156"/>
      <c r="B5" s="184"/>
      <c r="C5" s="184"/>
      <c r="D5" s="184"/>
      <c r="E5" s="184"/>
      <c r="F5" s="184"/>
      <c r="G5" s="184"/>
      <c r="H5" s="184"/>
      <c r="I5" s="184"/>
    </row>
    <row r="6" spans="1:9" ht="14.25" x14ac:dyDescent="0.2">
      <c r="A6" s="156"/>
      <c r="B6" s="184"/>
      <c r="C6" s="184"/>
      <c r="D6" s="184"/>
      <c r="E6" s="184"/>
      <c r="F6" s="184"/>
      <c r="G6" s="184"/>
      <c r="H6" s="184"/>
      <c r="I6" s="184"/>
    </row>
    <row r="7" spans="1:9" ht="14.25" x14ac:dyDescent="0.2">
      <c r="A7" s="156"/>
      <c r="B7" s="184"/>
      <c r="C7" s="184"/>
      <c r="D7" s="184"/>
      <c r="E7" s="184"/>
      <c r="F7" s="184"/>
      <c r="G7" s="184"/>
      <c r="H7" s="184"/>
      <c r="I7" s="184"/>
    </row>
    <row r="8" spans="1:9" x14ac:dyDescent="0.2">
      <c r="A8" s="159" t="s">
        <v>103</v>
      </c>
      <c r="B8" s="184"/>
      <c r="C8" s="184"/>
      <c r="D8" s="184"/>
      <c r="E8" s="184"/>
      <c r="F8" s="184"/>
      <c r="G8" s="184"/>
      <c r="H8" s="184"/>
      <c r="I8" s="184"/>
    </row>
    <row r="9" spans="1:9" x14ac:dyDescent="0.2">
      <c r="A9" s="184"/>
      <c r="B9" s="184"/>
      <c r="C9" s="184"/>
      <c r="D9" s="184"/>
      <c r="E9" s="184"/>
      <c r="F9" s="184"/>
      <c r="G9" s="184"/>
      <c r="H9" s="184"/>
      <c r="I9" s="184"/>
    </row>
    <row r="10" spans="1:9" x14ac:dyDescent="0.2">
      <c r="A10" s="184"/>
      <c r="B10" s="184"/>
      <c r="C10" s="184"/>
      <c r="D10" s="184"/>
      <c r="E10" s="184"/>
      <c r="F10" s="184"/>
      <c r="G10" s="184"/>
      <c r="H10" s="184"/>
      <c r="I10" s="184"/>
    </row>
    <row r="11" spans="1:9" ht="13.5" thickBot="1" x14ac:dyDescent="0.25">
      <c r="A11" s="185"/>
      <c r="B11" s="185"/>
      <c r="C11" s="185"/>
      <c r="D11" s="185"/>
      <c r="E11" s="185"/>
      <c r="F11" s="185"/>
      <c r="G11" s="185"/>
      <c r="H11" s="185"/>
      <c r="I11" s="185"/>
    </row>
    <row r="12" spans="1:9" ht="17.25" thickTop="1" thickBot="1" x14ac:dyDescent="0.3">
      <c r="B12" s="310" t="s">
        <v>63</v>
      </c>
      <c r="C12" s="311"/>
      <c r="D12" s="311"/>
      <c r="E12" s="311"/>
      <c r="F12" s="311"/>
      <c r="G12" s="311"/>
      <c r="H12" s="311"/>
    </row>
    <row r="13" spans="1:9" s="80" customFormat="1" ht="26.25" customHeight="1" thickTop="1" thickBot="1" x14ac:dyDescent="0.25">
      <c r="A13" s="77" t="s">
        <v>0</v>
      </c>
      <c r="B13" s="78" t="s">
        <v>64</v>
      </c>
      <c r="C13" s="78" t="s">
        <v>65</v>
      </c>
      <c r="D13" s="78" t="s">
        <v>66</v>
      </c>
      <c r="E13" s="78" t="s">
        <v>67</v>
      </c>
      <c r="F13" s="78" t="s">
        <v>68</v>
      </c>
      <c r="G13" s="78" t="s">
        <v>69</v>
      </c>
      <c r="H13" s="78" t="s">
        <v>82</v>
      </c>
      <c r="I13" s="79" t="s">
        <v>3</v>
      </c>
    </row>
    <row r="14" spans="1:9" ht="13.5" thickTop="1" x14ac:dyDescent="0.2">
      <c r="A14" s="81">
        <v>2003</v>
      </c>
      <c r="B14" s="82">
        <v>8000000</v>
      </c>
      <c r="C14" s="83">
        <v>8000000</v>
      </c>
      <c r="D14" s="83">
        <v>8000000</v>
      </c>
      <c r="E14" s="83">
        <v>8000000</v>
      </c>
      <c r="F14" s="83">
        <v>8000000</v>
      </c>
      <c r="G14" s="122">
        <v>8000000</v>
      </c>
      <c r="H14" s="122">
        <v>8000000</v>
      </c>
      <c r="I14" s="127">
        <f t="shared" ref="I14:I26" si="0">SUM(B14:H14)</f>
        <v>56000000</v>
      </c>
    </row>
    <row r="15" spans="1:9" x14ac:dyDescent="0.2">
      <c r="A15" s="84">
        <v>2004</v>
      </c>
      <c r="B15" s="82">
        <v>8000000</v>
      </c>
      <c r="C15" s="83">
        <v>8000000</v>
      </c>
      <c r="D15" s="83">
        <v>8000000</v>
      </c>
      <c r="E15" s="83">
        <v>8000000</v>
      </c>
      <c r="F15" s="83">
        <v>8000000</v>
      </c>
      <c r="G15" s="122">
        <v>8000000</v>
      </c>
      <c r="H15" s="122">
        <v>8000000</v>
      </c>
      <c r="I15" s="85">
        <f t="shared" si="0"/>
        <v>56000000</v>
      </c>
    </row>
    <row r="16" spans="1:9" x14ac:dyDescent="0.2">
      <c r="A16" s="84">
        <v>2005</v>
      </c>
      <c r="B16" s="82">
        <v>8000000</v>
      </c>
      <c r="C16" s="83">
        <v>8000000</v>
      </c>
      <c r="D16" s="83">
        <v>8000000</v>
      </c>
      <c r="E16" s="83">
        <v>8000000</v>
      </c>
      <c r="F16" s="83">
        <v>8000000</v>
      </c>
      <c r="G16" s="122">
        <v>8000000</v>
      </c>
      <c r="H16" s="122">
        <v>8000000</v>
      </c>
      <c r="I16" s="85">
        <f t="shared" si="0"/>
        <v>56000000</v>
      </c>
    </row>
    <row r="17" spans="1:9" x14ac:dyDescent="0.2">
      <c r="A17" s="84">
        <v>2006</v>
      </c>
      <c r="B17" s="82">
        <v>8000000</v>
      </c>
      <c r="C17" s="83">
        <v>8000000</v>
      </c>
      <c r="D17" s="83">
        <v>8000000</v>
      </c>
      <c r="E17" s="83">
        <v>8000000</v>
      </c>
      <c r="F17" s="83">
        <v>8000000</v>
      </c>
      <c r="G17" s="122">
        <v>8000000</v>
      </c>
      <c r="H17" s="138" t="s">
        <v>83</v>
      </c>
      <c r="I17" s="85">
        <f t="shared" si="0"/>
        <v>48000000</v>
      </c>
    </row>
    <row r="18" spans="1:9" x14ac:dyDescent="0.2">
      <c r="A18" s="84">
        <v>2007</v>
      </c>
      <c r="B18" s="82">
        <v>8000000</v>
      </c>
      <c r="C18" s="83">
        <v>8000000</v>
      </c>
      <c r="D18" s="83">
        <v>8000000</v>
      </c>
      <c r="E18" s="83">
        <v>8000000</v>
      </c>
      <c r="F18" s="83">
        <v>8000000</v>
      </c>
      <c r="G18" s="122">
        <v>8000000</v>
      </c>
      <c r="H18" s="138" t="s">
        <v>83</v>
      </c>
      <c r="I18" s="85">
        <f t="shared" si="0"/>
        <v>48000000</v>
      </c>
    </row>
    <row r="19" spans="1:9" x14ac:dyDescent="0.2">
      <c r="A19" s="84">
        <v>2008</v>
      </c>
      <c r="B19" s="82">
        <v>8000000</v>
      </c>
      <c r="C19" s="83">
        <v>8000000</v>
      </c>
      <c r="D19" s="83">
        <v>8000000</v>
      </c>
      <c r="E19" s="83">
        <v>8000000</v>
      </c>
      <c r="F19" s="83">
        <v>8000000</v>
      </c>
      <c r="G19" s="122">
        <v>8000000</v>
      </c>
      <c r="H19" s="138" t="s">
        <v>83</v>
      </c>
      <c r="I19" s="85">
        <f t="shared" si="0"/>
        <v>48000000</v>
      </c>
    </row>
    <row r="20" spans="1:9" x14ac:dyDescent="0.2">
      <c r="A20" s="84">
        <v>2009</v>
      </c>
      <c r="B20" s="82">
        <v>8000000</v>
      </c>
      <c r="C20" s="83">
        <v>8000000</v>
      </c>
      <c r="D20" s="83">
        <v>8000000</v>
      </c>
      <c r="E20" s="83">
        <v>8000000</v>
      </c>
      <c r="F20" s="83">
        <v>8000000</v>
      </c>
      <c r="G20" s="122">
        <v>8000000</v>
      </c>
      <c r="H20" s="138" t="s">
        <v>83</v>
      </c>
      <c r="I20" s="85">
        <f t="shared" si="0"/>
        <v>48000000</v>
      </c>
    </row>
    <row r="21" spans="1:9" x14ac:dyDescent="0.2">
      <c r="A21" s="104">
        <v>2010</v>
      </c>
      <c r="B21" s="114">
        <v>7000000</v>
      </c>
      <c r="C21" s="115">
        <v>7000000</v>
      </c>
      <c r="D21" s="115">
        <v>7000000</v>
      </c>
      <c r="E21" s="115">
        <v>7000000</v>
      </c>
      <c r="F21" s="115">
        <v>7000000</v>
      </c>
      <c r="G21" s="123">
        <v>7000000</v>
      </c>
      <c r="H21" s="139" t="s">
        <v>83</v>
      </c>
      <c r="I21" s="85">
        <f t="shared" si="0"/>
        <v>42000000</v>
      </c>
    </row>
    <row r="22" spans="1:9" x14ac:dyDescent="0.2">
      <c r="A22" s="104">
        <v>2011</v>
      </c>
      <c r="B22" s="105">
        <v>7000000</v>
      </c>
      <c r="C22" s="106">
        <v>7000000</v>
      </c>
      <c r="D22" s="106">
        <v>7000000</v>
      </c>
      <c r="E22" s="106">
        <v>7000000</v>
      </c>
      <c r="F22" s="106">
        <v>7000000</v>
      </c>
      <c r="G22" s="125">
        <v>7000000</v>
      </c>
      <c r="H22" s="140" t="s">
        <v>83</v>
      </c>
      <c r="I22" s="143">
        <f t="shared" si="0"/>
        <v>42000000</v>
      </c>
    </row>
    <row r="23" spans="1:9" ht="13.5" thickBot="1" x14ac:dyDescent="0.25">
      <c r="A23" s="104">
        <v>2012</v>
      </c>
      <c r="B23" s="93">
        <v>8000000</v>
      </c>
      <c r="C23" s="94">
        <v>8000000</v>
      </c>
      <c r="D23" s="94">
        <v>8000000</v>
      </c>
      <c r="E23" s="94">
        <v>8000000</v>
      </c>
      <c r="F23" s="94">
        <v>8000000</v>
      </c>
      <c r="G23" s="94">
        <v>8000000</v>
      </c>
      <c r="H23" s="94">
        <v>8000000</v>
      </c>
      <c r="I23" s="128">
        <f t="shared" si="0"/>
        <v>56000000</v>
      </c>
    </row>
    <row r="24" spans="1:9" ht="13.5" thickTop="1" x14ac:dyDescent="0.2">
      <c r="A24" s="104">
        <v>2013</v>
      </c>
      <c r="B24" s="147">
        <v>8000000</v>
      </c>
      <c r="C24" s="148">
        <v>8000000</v>
      </c>
      <c r="D24" s="148">
        <v>8000000</v>
      </c>
      <c r="E24" s="148">
        <v>8000000</v>
      </c>
      <c r="F24" s="148">
        <v>8000000</v>
      </c>
      <c r="G24" s="148">
        <v>8000000</v>
      </c>
      <c r="H24" s="148">
        <v>8000000</v>
      </c>
      <c r="I24" s="127">
        <f t="shared" si="0"/>
        <v>56000000</v>
      </c>
    </row>
    <row r="25" spans="1:9" ht="13.5" thickBot="1" x14ac:dyDescent="0.25">
      <c r="A25" s="104">
        <v>2014</v>
      </c>
      <c r="B25" s="93">
        <v>8000000</v>
      </c>
      <c r="C25" s="94">
        <v>8000000</v>
      </c>
      <c r="D25" s="94">
        <v>8000000</v>
      </c>
      <c r="E25" s="94">
        <v>8000000</v>
      </c>
      <c r="F25" s="94">
        <v>8000000</v>
      </c>
      <c r="G25" s="94">
        <v>8000000</v>
      </c>
      <c r="H25" s="94">
        <v>8000000</v>
      </c>
      <c r="I25" s="128">
        <f>SUM(B25:H25)</f>
        <v>56000000</v>
      </c>
    </row>
    <row r="26" spans="1:9" ht="14.25" thickTop="1" thickBot="1" x14ac:dyDescent="0.25">
      <c r="A26" s="149">
        <v>42005</v>
      </c>
      <c r="B26" s="93">
        <v>8000000</v>
      </c>
      <c r="C26" s="94">
        <v>8000000</v>
      </c>
      <c r="D26" s="94">
        <v>8000000</v>
      </c>
      <c r="E26" s="94">
        <v>8000000</v>
      </c>
      <c r="F26" s="94">
        <v>8000000</v>
      </c>
      <c r="G26" s="94">
        <v>8000000</v>
      </c>
      <c r="H26" s="94">
        <v>8000000</v>
      </c>
      <c r="I26" s="128">
        <f t="shared" si="0"/>
        <v>56000000</v>
      </c>
    </row>
    <row r="27" spans="1:9" ht="14.25" thickTop="1" thickBot="1" x14ac:dyDescent="0.25">
      <c r="A27" s="149">
        <v>42036</v>
      </c>
      <c r="B27" s="93"/>
      <c r="C27" s="94"/>
      <c r="D27" s="94"/>
      <c r="E27" s="94"/>
      <c r="F27" s="94"/>
      <c r="G27" s="94"/>
      <c r="H27" s="94"/>
      <c r="I27" s="128"/>
    </row>
    <row r="28" spans="1:9" ht="14.25" thickTop="1" thickBot="1" x14ac:dyDescent="0.25">
      <c r="A28" s="149">
        <v>42064</v>
      </c>
      <c r="B28" s="93"/>
      <c r="C28" s="94"/>
      <c r="D28" s="94"/>
      <c r="E28" s="94"/>
      <c r="F28" s="94"/>
      <c r="G28" s="94"/>
      <c r="H28" s="94"/>
      <c r="I28" s="128"/>
    </row>
    <row r="29" spans="1:9" ht="14.25" thickTop="1" thickBot="1" x14ac:dyDescent="0.25">
      <c r="A29" s="149">
        <v>42095</v>
      </c>
      <c r="B29" s="93"/>
      <c r="C29" s="94"/>
      <c r="D29" s="94"/>
      <c r="E29" s="94"/>
      <c r="F29" s="94"/>
      <c r="G29" s="94"/>
      <c r="H29" s="94"/>
      <c r="I29" s="128"/>
    </row>
    <row r="30" spans="1:9" ht="14.25" thickTop="1" thickBot="1" x14ac:dyDescent="0.25">
      <c r="A30" s="149">
        <v>42125</v>
      </c>
      <c r="B30" s="93"/>
      <c r="C30" s="94"/>
      <c r="D30" s="94"/>
      <c r="E30" s="94"/>
      <c r="F30" s="94"/>
      <c r="G30" s="94"/>
      <c r="H30" s="94"/>
      <c r="I30" s="128"/>
    </row>
    <row r="31" spans="1:9" ht="14.25" thickTop="1" thickBot="1" x14ac:dyDescent="0.25">
      <c r="A31" s="149">
        <v>42156</v>
      </c>
      <c r="B31" s="93"/>
      <c r="C31" s="94"/>
      <c r="D31" s="94"/>
      <c r="E31" s="94"/>
      <c r="F31" s="94"/>
      <c r="G31" s="94"/>
      <c r="H31" s="94"/>
      <c r="I31" s="128"/>
    </row>
    <row r="32" spans="1:9" ht="14.25" thickTop="1" thickBot="1" x14ac:dyDescent="0.25">
      <c r="A32" s="149">
        <v>42186</v>
      </c>
      <c r="B32" s="93"/>
      <c r="C32" s="94"/>
      <c r="D32" s="94"/>
      <c r="E32" s="94"/>
      <c r="F32" s="94"/>
      <c r="G32" s="94"/>
      <c r="H32" s="94"/>
      <c r="I32" s="128"/>
    </row>
    <row r="33" spans="1:9" ht="14.25" thickTop="1" thickBot="1" x14ac:dyDescent="0.25">
      <c r="A33" s="149">
        <v>42217</v>
      </c>
      <c r="B33" s="93"/>
      <c r="C33" s="94"/>
      <c r="D33" s="94"/>
      <c r="E33" s="94"/>
      <c r="F33" s="94"/>
      <c r="G33" s="94"/>
      <c r="H33" s="94"/>
      <c r="I33" s="128"/>
    </row>
    <row r="34" spans="1:9" ht="14.25" thickTop="1" thickBot="1" x14ac:dyDescent="0.25">
      <c r="A34" s="149">
        <v>42248</v>
      </c>
      <c r="B34" s="93"/>
      <c r="C34" s="94"/>
      <c r="D34" s="94"/>
      <c r="E34" s="94"/>
      <c r="F34" s="94"/>
      <c r="G34" s="94"/>
      <c r="H34" s="94"/>
      <c r="I34" s="128"/>
    </row>
    <row r="35" spans="1:9" ht="14.25" thickTop="1" thickBot="1" x14ac:dyDescent="0.25">
      <c r="A35" s="149">
        <v>42278</v>
      </c>
      <c r="B35" s="93"/>
      <c r="C35" s="94"/>
      <c r="D35" s="94"/>
      <c r="E35" s="94"/>
      <c r="F35" s="94"/>
      <c r="G35" s="94"/>
      <c r="H35" s="94"/>
      <c r="I35" s="128"/>
    </row>
    <row r="36" spans="1:9" ht="14.25" thickTop="1" thickBot="1" x14ac:dyDescent="0.25">
      <c r="A36" s="149">
        <v>42309</v>
      </c>
      <c r="B36" s="93"/>
      <c r="C36" s="94"/>
      <c r="D36" s="94"/>
      <c r="E36" s="94"/>
      <c r="F36" s="94"/>
      <c r="G36" s="94"/>
      <c r="H36" s="94"/>
      <c r="I36" s="128"/>
    </row>
    <row r="37" spans="1:9" ht="14.25" thickTop="1" thickBot="1" x14ac:dyDescent="0.25">
      <c r="A37" s="149">
        <v>42339</v>
      </c>
      <c r="B37" s="93"/>
      <c r="C37" s="94"/>
      <c r="D37" s="94"/>
      <c r="E37" s="94"/>
      <c r="F37" s="94"/>
      <c r="G37" s="94"/>
      <c r="H37" s="94"/>
      <c r="I37" s="128"/>
    </row>
    <row r="38" spans="1:9" ht="13.5" thickTop="1" x14ac:dyDescent="0.2">
      <c r="A38" s="86"/>
      <c r="B38" s="87"/>
      <c r="C38" s="87"/>
      <c r="D38" s="87"/>
      <c r="E38" s="87"/>
      <c r="F38" s="87"/>
      <c r="G38" s="87"/>
      <c r="H38" s="88"/>
      <c r="I38" s="89"/>
    </row>
    <row r="39" spans="1:9" ht="13.5" thickBot="1" x14ac:dyDescent="0.25">
      <c r="A39" s="86"/>
      <c r="B39" s="87"/>
      <c r="C39" s="87"/>
      <c r="D39" s="87"/>
      <c r="E39" s="87"/>
      <c r="F39" s="87"/>
      <c r="G39" s="87"/>
      <c r="H39" s="88"/>
      <c r="I39" s="89"/>
    </row>
    <row r="40" spans="1:9" ht="17.25" thickTop="1" thickBot="1" x14ac:dyDescent="0.3">
      <c r="B40" s="310" t="s">
        <v>70</v>
      </c>
      <c r="C40" s="311"/>
      <c r="D40" s="311"/>
      <c r="E40" s="311"/>
      <c r="F40" s="311"/>
      <c r="G40" s="311"/>
      <c r="H40" s="311"/>
    </row>
    <row r="41" spans="1:9" s="80" customFormat="1" ht="26.25" customHeight="1" thickTop="1" thickBot="1" x14ac:dyDescent="0.25">
      <c r="A41" s="77" t="s">
        <v>0</v>
      </c>
      <c r="B41" s="78" t="s">
        <v>64</v>
      </c>
      <c r="C41" s="78" t="s">
        <v>65</v>
      </c>
      <c r="D41" s="78" t="s">
        <v>66</v>
      </c>
      <c r="E41" s="78" t="s">
        <v>67</v>
      </c>
      <c r="F41" s="78" t="s">
        <v>68</v>
      </c>
      <c r="G41" s="78" t="s">
        <v>69</v>
      </c>
      <c r="H41" s="78" t="s">
        <v>82</v>
      </c>
      <c r="I41" s="79" t="s">
        <v>3</v>
      </c>
    </row>
    <row r="42" spans="1:9" ht="13.5" thickTop="1" x14ac:dyDescent="0.2">
      <c r="A42" s="84">
        <v>2003</v>
      </c>
      <c r="B42" s="82">
        <v>737811</v>
      </c>
      <c r="C42" s="83">
        <v>131712</v>
      </c>
      <c r="D42" s="83">
        <v>571399</v>
      </c>
      <c r="E42" s="83">
        <v>135536</v>
      </c>
      <c r="F42" s="83">
        <v>94692</v>
      </c>
      <c r="G42" s="122">
        <v>276664</v>
      </c>
      <c r="H42" s="141">
        <v>0</v>
      </c>
      <c r="I42" s="127">
        <f t="shared" ref="I42:I52" si="1">SUM(B42:H42)</f>
        <v>1947814</v>
      </c>
    </row>
    <row r="43" spans="1:9" x14ac:dyDescent="0.2">
      <c r="A43" s="84">
        <v>2004</v>
      </c>
      <c r="B43" s="90">
        <v>761920</v>
      </c>
      <c r="C43" s="91">
        <v>189555</v>
      </c>
      <c r="D43" s="92">
        <v>567710</v>
      </c>
      <c r="E43" s="92">
        <v>135848</v>
      </c>
      <c r="F43" s="92">
        <v>136845</v>
      </c>
      <c r="G43" s="124">
        <v>274156</v>
      </c>
      <c r="H43" s="142">
        <v>0</v>
      </c>
      <c r="I43" s="85">
        <f t="shared" si="1"/>
        <v>2066034</v>
      </c>
    </row>
    <row r="44" spans="1:9" x14ac:dyDescent="0.2">
      <c r="A44" s="84">
        <v>2005</v>
      </c>
      <c r="B44" s="90">
        <v>804452</v>
      </c>
      <c r="C44" s="92">
        <v>191455</v>
      </c>
      <c r="D44" s="92">
        <v>599454</v>
      </c>
      <c r="E44" s="92">
        <v>136548</v>
      </c>
      <c r="F44" s="92">
        <v>137545</v>
      </c>
      <c r="G44" s="124">
        <v>296056</v>
      </c>
      <c r="H44" s="142">
        <v>0</v>
      </c>
      <c r="I44" s="85">
        <f t="shared" si="1"/>
        <v>2165510</v>
      </c>
    </row>
    <row r="45" spans="1:9" x14ac:dyDescent="0.2">
      <c r="A45" s="84">
        <v>2006</v>
      </c>
      <c r="B45" s="90">
        <v>845031</v>
      </c>
      <c r="C45" s="92">
        <v>204757</v>
      </c>
      <c r="D45" s="92">
        <v>721696</v>
      </c>
      <c r="E45" s="92">
        <v>159376</v>
      </c>
      <c r="F45" s="92">
        <v>141825</v>
      </c>
      <c r="G45" s="124">
        <v>314424</v>
      </c>
      <c r="H45" s="138" t="s">
        <v>83</v>
      </c>
      <c r="I45" s="85">
        <f t="shared" si="1"/>
        <v>2387109</v>
      </c>
    </row>
    <row r="46" spans="1:9" x14ac:dyDescent="0.2">
      <c r="A46" s="84">
        <v>2007</v>
      </c>
      <c r="B46" s="90">
        <v>913823</v>
      </c>
      <c r="C46" s="92">
        <v>214557</v>
      </c>
      <c r="D46" s="92">
        <v>727100</v>
      </c>
      <c r="E46" s="92">
        <v>175376</v>
      </c>
      <c r="F46" s="92">
        <v>150325</v>
      </c>
      <c r="G46" s="124">
        <v>363382</v>
      </c>
      <c r="H46" s="138" t="s">
        <v>83</v>
      </c>
      <c r="I46" s="85">
        <f t="shared" si="1"/>
        <v>2544563</v>
      </c>
    </row>
    <row r="47" spans="1:9" x14ac:dyDescent="0.2">
      <c r="A47" s="84">
        <v>2008</v>
      </c>
      <c r="B47" s="90">
        <v>1034791</v>
      </c>
      <c r="C47" s="92">
        <v>243757</v>
      </c>
      <c r="D47" s="92">
        <v>782400</v>
      </c>
      <c r="E47" s="92">
        <v>176176</v>
      </c>
      <c r="F47" s="92">
        <v>168328</v>
      </c>
      <c r="G47" s="124">
        <v>376282</v>
      </c>
      <c r="H47" s="138" t="s">
        <v>83</v>
      </c>
      <c r="I47" s="85">
        <f t="shared" si="1"/>
        <v>2781734</v>
      </c>
    </row>
    <row r="48" spans="1:9" x14ac:dyDescent="0.2">
      <c r="A48" s="84">
        <v>2009</v>
      </c>
      <c r="B48" s="90">
        <v>1057887</v>
      </c>
      <c r="C48" s="92">
        <v>251757</v>
      </c>
      <c r="D48" s="92">
        <v>728900</v>
      </c>
      <c r="E48" s="92">
        <v>174264</v>
      </c>
      <c r="F48" s="92">
        <v>174928</v>
      </c>
      <c r="G48" s="124">
        <v>421232</v>
      </c>
      <c r="H48" s="138" t="s">
        <v>83</v>
      </c>
      <c r="I48" s="85">
        <f t="shared" si="1"/>
        <v>2808968</v>
      </c>
    </row>
    <row r="49" spans="1:9" x14ac:dyDescent="0.2">
      <c r="A49" s="104">
        <v>2010</v>
      </c>
      <c r="B49" s="105">
        <v>1113695</v>
      </c>
      <c r="C49" s="106">
        <v>282957</v>
      </c>
      <c r="D49" s="106">
        <v>776000</v>
      </c>
      <c r="E49" s="106">
        <v>209064</v>
      </c>
      <c r="F49" s="106">
        <v>209528</v>
      </c>
      <c r="G49" s="125">
        <v>490132</v>
      </c>
      <c r="H49" s="139" t="s">
        <v>83</v>
      </c>
      <c r="I49" s="85">
        <f t="shared" si="1"/>
        <v>3081376</v>
      </c>
    </row>
    <row r="50" spans="1:9" x14ac:dyDescent="0.2">
      <c r="A50" s="104">
        <v>2011</v>
      </c>
      <c r="B50" s="105">
        <v>1191995</v>
      </c>
      <c r="C50" s="106">
        <v>324357</v>
      </c>
      <c r="D50" s="106">
        <v>983700</v>
      </c>
      <c r="E50" s="106">
        <v>252764</v>
      </c>
      <c r="F50" s="106">
        <v>237928</v>
      </c>
      <c r="G50" s="125">
        <v>603540</v>
      </c>
      <c r="H50" s="140" t="s">
        <v>83</v>
      </c>
      <c r="I50" s="143">
        <f t="shared" si="1"/>
        <v>3594284</v>
      </c>
    </row>
    <row r="51" spans="1:9" ht="13.5" thickBot="1" x14ac:dyDescent="0.25">
      <c r="A51" s="104">
        <v>2012</v>
      </c>
      <c r="B51" s="93">
        <v>1267047</v>
      </c>
      <c r="C51" s="94">
        <v>372857</v>
      </c>
      <c r="D51" s="94">
        <v>1072100</v>
      </c>
      <c r="E51" s="94">
        <v>286564</v>
      </c>
      <c r="F51" s="94">
        <v>302528</v>
      </c>
      <c r="G51" s="126">
        <v>673500</v>
      </c>
      <c r="H51" s="94">
        <v>0</v>
      </c>
      <c r="I51" s="128">
        <f t="shared" si="1"/>
        <v>3974596</v>
      </c>
    </row>
    <row r="52" spans="1:9" ht="14.25" thickTop="1" thickBot="1" x14ac:dyDescent="0.25">
      <c r="A52" s="104">
        <v>2013</v>
      </c>
      <c r="B52" s="93">
        <v>1352047</v>
      </c>
      <c r="C52" s="94">
        <v>400157</v>
      </c>
      <c r="D52" s="94">
        <v>1193200</v>
      </c>
      <c r="E52" s="94">
        <v>311364</v>
      </c>
      <c r="F52" s="94">
        <v>327428</v>
      </c>
      <c r="G52" s="126">
        <v>712500</v>
      </c>
      <c r="H52" s="94">
        <v>0</v>
      </c>
      <c r="I52" s="127">
        <f t="shared" si="1"/>
        <v>4296696</v>
      </c>
    </row>
    <row r="53" spans="1:9" ht="14.25" thickTop="1" thickBot="1" x14ac:dyDescent="0.25">
      <c r="A53" s="104">
        <v>2014</v>
      </c>
      <c r="B53" s="93">
        <v>1362207</v>
      </c>
      <c r="C53" s="94">
        <v>423085</v>
      </c>
      <c r="D53" s="94">
        <v>1251000</v>
      </c>
      <c r="E53" s="94">
        <v>322064</v>
      </c>
      <c r="F53" s="94">
        <v>350128</v>
      </c>
      <c r="G53" s="126">
        <v>765800</v>
      </c>
      <c r="H53" s="94">
        <v>0</v>
      </c>
      <c r="I53" s="128">
        <f>SUM(B53:H53)</f>
        <v>4474284</v>
      </c>
    </row>
    <row r="54" spans="1:9" ht="14.25" thickTop="1" thickBot="1" x14ac:dyDescent="0.25">
      <c r="A54" s="149">
        <v>42005</v>
      </c>
      <c r="B54" s="93">
        <v>1364907</v>
      </c>
      <c r="C54" s="94">
        <v>423385</v>
      </c>
      <c r="D54" s="94">
        <v>1256200</v>
      </c>
      <c r="E54" s="94">
        <v>335464</v>
      </c>
      <c r="F54" s="94">
        <v>351028</v>
      </c>
      <c r="G54" s="126">
        <v>767400</v>
      </c>
      <c r="H54" s="94">
        <v>0</v>
      </c>
      <c r="I54" s="128">
        <f>SUM(B54:H54)</f>
        <v>4498384</v>
      </c>
    </row>
    <row r="55" spans="1:9" ht="14.25" thickTop="1" thickBot="1" x14ac:dyDescent="0.25">
      <c r="A55" s="149">
        <v>42036</v>
      </c>
      <c r="B55" s="93"/>
      <c r="C55" s="94"/>
      <c r="D55" s="94"/>
      <c r="E55" s="94"/>
      <c r="F55" s="94"/>
      <c r="G55" s="126"/>
      <c r="H55" s="94"/>
      <c r="I55" s="128"/>
    </row>
    <row r="56" spans="1:9" ht="14.25" thickTop="1" thickBot="1" x14ac:dyDescent="0.25">
      <c r="A56" s="149">
        <v>42064</v>
      </c>
      <c r="B56" s="93"/>
      <c r="C56" s="94"/>
      <c r="D56" s="94"/>
      <c r="E56" s="94"/>
      <c r="F56" s="94"/>
      <c r="G56" s="126"/>
      <c r="H56" s="94"/>
      <c r="I56" s="128"/>
    </row>
    <row r="57" spans="1:9" ht="14.25" thickTop="1" thickBot="1" x14ac:dyDescent="0.25">
      <c r="A57" s="149">
        <v>42095</v>
      </c>
      <c r="B57" s="93"/>
      <c r="C57" s="94"/>
      <c r="D57" s="94"/>
      <c r="E57" s="94"/>
      <c r="F57" s="94"/>
      <c r="G57" s="126"/>
      <c r="H57" s="94"/>
      <c r="I57" s="128"/>
    </row>
    <row r="58" spans="1:9" ht="14.25" thickTop="1" thickBot="1" x14ac:dyDescent="0.25">
      <c r="A58" s="149">
        <v>42125</v>
      </c>
      <c r="B58" s="93"/>
      <c r="C58" s="94"/>
      <c r="D58" s="94"/>
      <c r="E58" s="94"/>
      <c r="F58" s="94"/>
      <c r="G58" s="126"/>
      <c r="H58" s="94"/>
      <c r="I58" s="128"/>
    </row>
    <row r="59" spans="1:9" ht="14.25" thickTop="1" thickBot="1" x14ac:dyDescent="0.25">
      <c r="A59" s="149">
        <v>42156</v>
      </c>
      <c r="B59" s="93"/>
      <c r="C59" s="94"/>
      <c r="D59" s="94"/>
      <c r="E59" s="94"/>
      <c r="F59" s="94"/>
      <c r="G59" s="126"/>
      <c r="H59" s="94"/>
      <c r="I59" s="128"/>
    </row>
    <row r="60" spans="1:9" ht="14.25" thickTop="1" thickBot="1" x14ac:dyDescent="0.25">
      <c r="A60" s="149">
        <v>42186</v>
      </c>
      <c r="B60" s="93"/>
      <c r="C60" s="94"/>
      <c r="D60" s="94"/>
      <c r="E60" s="94"/>
      <c r="F60" s="94"/>
      <c r="G60" s="126"/>
      <c r="H60" s="94"/>
      <c r="I60" s="128"/>
    </row>
    <row r="61" spans="1:9" ht="14.25" thickTop="1" thickBot="1" x14ac:dyDescent="0.25">
      <c r="A61" s="149">
        <v>42217</v>
      </c>
      <c r="B61" s="93"/>
      <c r="C61" s="94"/>
      <c r="D61" s="94"/>
      <c r="E61" s="94"/>
      <c r="F61" s="94"/>
      <c r="G61" s="126"/>
      <c r="H61" s="94"/>
      <c r="I61" s="128"/>
    </row>
    <row r="62" spans="1:9" ht="14.25" thickTop="1" thickBot="1" x14ac:dyDescent="0.25">
      <c r="A62" s="149">
        <v>42248</v>
      </c>
      <c r="B62" s="93"/>
      <c r="C62" s="94"/>
      <c r="D62" s="94"/>
      <c r="E62" s="94"/>
      <c r="F62" s="94"/>
      <c r="G62" s="126"/>
      <c r="H62" s="94"/>
      <c r="I62" s="128"/>
    </row>
    <row r="63" spans="1:9" ht="14.25" thickTop="1" thickBot="1" x14ac:dyDescent="0.25">
      <c r="A63" s="149">
        <v>42278</v>
      </c>
      <c r="B63" s="93"/>
      <c r="C63" s="94"/>
      <c r="D63" s="94"/>
      <c r="E63" s="94"/>
      <c r="F63" s="94"/>
      <c r="G63" s="126"/>
      <c r="H63" s="94"/>
      <c r="I63" s="128"/>
    </row>
    <row r="64" spans="1:9" ht="14.25" thickTop="1" thickBot="1" x14ac:dyDescent="0.25">
      <c r="A64" s="149">
        <v>42309</v>
      </c>
      <c r="B64" s="93"/>
      <c r="C64" s="94"/>
      <c r="D64" s="94"/>
      <c r="E64" s="94"/>
      <c r="F64" s="94"/>
      <c r="G64" s="126"/>
      <c r="H64" s="94"/>
      <c r="I64" s="128"/>
    </row>
    <row r="65" spans="1:9" ht="14.25" thickTop="1" thickBot="1" x14ac:dyDescent="0.25">
      <c r="A65" s="149">
        <v>42339</v>
      </c>
      <c r="B65" s="93"/>
      <c r="C65" s="94"/>
      <c r="D65" s="94"/>
      <c r="E65" s="94"/>
      <c r="F65" s="94"/>
      <c r="G65" s="126"/>
      <c r="H65" s="94"/>
      <c r="I65" s="128"/>
    </row>
    <row r="66" spans="1:9" ht="13.5" thickTop="1" x14ac:dyDescent="0.2"/>
    <row r="67" spans="1:9" x14ac:dyDescent="0.2">
      <c r="A67" s="86"/>
      <c r="B67" s="87"/>
      <c r="C67" s="87"/>
      <c r="D67" s="87"/>
      <c r="E67" s="87"/>
      <c r="F67" s="87"/>
      <c r="G67" s="87"/>
      <c r="H67" s="88"/>
      <c r="I67" s="89"/>
    </row>
    <row r="68" spans="1:9" ht="13.5" thickBot="1" x14ac:dyDescent="0.25">
      <c r="A68" s="86"/>
      <c r="B68" s="87"/>
      <c r="C68" s="87"/>
      <c r="D68" s="87"/>
      <c r="E68" s="87"/>
      <c r="F68" s="87"/>
      <c r="G68" s="87"/>
      <c r="H68" s="88"/>
      <c r="I68" s="89"/>
    </row>
    <row r="69" spans="1:9" ht="17.25" thickTop="1" thickBot="1" x14ac:dyDescent="0.3">
      <c r="B69" s="310" t="s">
        <v>71</v>
      </c>
      <c r="C69" s="311"/>
      <c r="D69" s="311"/>
      <c r="E69" s="311"/>
      <c r="F69" s="311"/>
      <c r="G69" s="311"/>
      <c r="H69" s="311"/>
    </row>
    <row r="70" spans="1:9" s="80" customFormat="1" ht="26.25" customHeight="1" thickTop="1" thickBot="1" x14ac:dyDescent="0.25">
      <c r="A70" s="77" t="s">
        <v>0</v>
      </c>
      <c r="B70" s="78" t="s">
        <v>64</v>
      </c>
      <c r="C70" s="78" t="s">
        <v>65</v>
      </c>
      <c r="D70" s="78" t="s">
        <v>66</v>
      </c>
      <c r="E70" s="78" t="s">
        <v>67</v>
      </c>
      <c r="F70" s="78" t="s">
        <v>68</v>
      </c>
      <c r="G70" s="78" t="s">
        <v>69</v>
      </c>
      <c r="H70" s="78" t="s">
        <v>82</v>
      </c>
      <c r="I70" s="79" t="s">
        <v>3</v>
      </c>
    </row>
    <row r="71" spans="1:9" ht="13.5" thickTop="1" x14ac:dyDescent="0.2">
      <c r="A71" s="130">
        <v>2003</v>
      </c>
      <c r="B71" s="207" t="s">
        <v>5</v>
      </c>
      <c r="C71" s="187" t="s">
        <v>5</v>
      </c>
      <c r="D71" s="187" t="s">
        <v>5</v>
      </c>
      <c r="E71" s="187" t="s">
        <v>5</v>
      </c>
      <c r="F71" s="187" t="s">
        <v>5</v>
      </c>
      <c r="G71" s="188" t="s">
        <v>5</v>
      </c>
      <c r="H71" s="141">
        <v>0</v>
      </c>
      <c r="I71" s="208"/>
    </row>
    <row r="72" spans="1:9" x14ac:dyDescent="0.2">
      <c r="A72" s="131">
        <v>2004</v>
      </c>
      <c r="B72" s="186" t="s">
        <v>5</v>
      </c>
      <c r="C72" s="187" t="s">
        <v>5</v>
      </c>
      <c r="D72" s="187" t="s">
        <v>5</v>
      </c>
      <c r="E72" s="187" t="s">
        <v>5</v>
      </c>
      <c r="F72" s="187" t="s">
        <v>5</v>
      </c>
      <c r="G72" s="188" t="s">
        <v>5</v>
      </c>
      <c r="H72" s="142">
        <v>0</v>
      </c>
      <c r="I72" s="209"/>
    </row>
    <row r="73" spans="1:9" x14ac:dyDescent="0.2">
      <c r="A73" s="131">
        <v>2005</v>
      </c>
      <c r="B73" s="186" t="s">
        <v>5</v>
      </c>
      <c r="C73" s="187" t="s">
        <v>5</v>
      </c>
      <c r="D73" s="187" t="s">
        <v>5</v>
      </c>
      <c r="E73" s="187" t="s">
        <v>5</v>
      </c>
      <c r="F73" s="187" t="s">
        <v>5</v>
      </c>
      <c r="G73" s="188" t="s">
        <v>5</v>
      </c>
      <c r="H73" s="142">
        <v>0</v>
      </c>
      <c r="I73" s="209"/>
    </row>
    <row r="74" spans="1:9" x14ac:dyDescent="0.2">
      <c r="A74" s="131">
        <v>2006</v>
      </c>
      <c r="B74" s="186" t="s">
        <v>5</v>
      </c>
      <c r="C74" s="187" t="s">
        <v>5</v>
      </c>
      <c r="D74" s="187" t="s">
        <v>5</v>
      </c>
      <c r="E74" s="187" t="s">
        <v>5</v>
      </c>
      <c r="F74" s="187" t="s">
        <v>5</v>
      </c>
      <c r="G74" s="188" t="s">
        <v>5</v>
      </c>
      <c r="H74" s="138" t="s">
        <v>83</v>
      </c>
      <c r="I74" s="209"/>
    </row>
    <row r="75" spans="1:9" x14ac:dyDescent="0.2">
      <c r="A75" s="131">
        <v>2007</v>
      </c>
      <c r="B75" s="186" t="s">
        <v>5</v>
      </c>
      <c r="C75" s="187" t="s">
        <v>5</v>
      </c>
      <c r="D75" s="187" t="s">
        <v>5</v>
      </c>
      <c r="E75" s="187" t="s">
        <v>5</v>
      </c>
      <c r="F75" s="187" t="s">
        <v>5</v>
      </c>
      <c r="G75" s="188" t="s">
        <v>5</v>
      </c>
      <c r="H75" s="138" t="s">
        <v>83</v>
      </c>
      <c r="I75" s="209"/>
    </row>
    <row r="76" spans="1:9" x14ac:dyDescent="0.2">
      <c r="A76" s="131">
        <v>2008</v>
      </c>
      <c r="B76" s="186" t="s">
        <v>5</v>
      </c>
      <c r="C76" s="187" t="s">
        <v>5</v>
      </c>
      <c r="D76" s="187" t="s">
        <v>5</v>
      </c>
      <c r="E76" s="187" t="s">
        <v>5</v>
      </c>
      <c r="F76" s="187" t="s">
        <v>5</v>
      </c>
      <c r="G76" s="188" t="s">
        <v>5</v>
      </c>
      <c r="H76" s="138" t="s">
        <v>83</v>
      </c>
      <c r="I76" s="209"/>
    </row>
    <row r="77" spans="1:9" x14ac:dyDescent="0.2">
      <c r="A77" s="131">
        <v>2009</v>
      </c>
      <c r="B77" s="186" t="s">
        <v>5</v>
      </c>
      <c r="C77" s="187" t="s">
        <v>5</v>
      </c>
      <c r="D77" s="187" t="s">
        <v>5</v>
      </c>
      <c r="E77" s="187" t="s">
        <v>5</v>
      </c>
      <c r="F77" s="187" t="s">
        <v>5</v>
      </c>
      <c r="G77" s="188" t="s">
        <v>5</v>
      </c>
      <c r="H77" s="138" t="s">
        <v>83</v>
      </c>
      <c r="I77" s="209"/>
    </row>
    <row r="78" spans="1:9" ht="13.5" thickBot="1" x14ac:dyDescent="0.25">
      <c r="A78" s="132">
        <v>2010</v>
      </c>
      <c r="B78" s="129">
        <v>949365</v>
      </c>
      <c r="C78" s="115">
        <v>266224</v>
      </c>
      <c r="D78" s="115">
        <v>657298</v>
      </c>
      <c r="E78" s="115">
        <v>143770</v>
      </c>
      <c r="F78" s="115">
        <v>202143</v>
      </c>
      <c r="G78" s="123">
        <v>310112</v>
      </c>
      <c r="H78" s="139" t="s">
        <v>83</v>
      </c>
      <c r="I78" s="199">
        <f t="shared" ref="I78:I81" si="2">SUM(B78:H78)</f>
        <v>2528912</v>
      </c>
    </row>
    <row r="79" spans="1:9" ht="14.25" thickTop="1" thickBot="1" x14ac:dyDescent="0.25">
      <c r="A79" s="132">
        <v>2011</v>
      </c>
      <c r="B79" s="134">
        <v>1011926</v>
      </c>
      <c r="C79" s="106">
        <v>290986</v>
      </c>
      <c r="D79" s="106">
        <v>731205</v>
      </c>
      <c r="E79" s="106">
        <v>180479</v>
      </c>
      <c r="F79" s="106">
        <v>225211</v>
      </c>
      <c r="G79" s="125">
        <v>380672</v>
      </c>
      <c r="H79" s="140" t="s">
        <v>83</v>
      </c>
      <c r="I79" s="199">
        <f t="shared" si="2"/>
        <v>2820479</v>
      </c>
    </row>
    <row r="80" spans="1:9" ht="14.25" thickTop="1" thickBot="1" x14ac:dyDescent="0.25">
      <c r="A80" s="132">
        <v>2012</v>
      </c>
      <c r="B80" s="90">
        <v>1062927</v>
      </c>
      <c r="C80" s="92">
        <v>303818</v>
      </c>
      <c r="D80" s="92">
        <v>838426</v>
      </c>
      <c r="E80" s="92">
        <v>183005</v>
      </c>
      <c r="F80" s="92">
        <v>232752</v>
      </c>
      <c r="G80" s="92">
        <v>399968</v>
      </c>
      <c r="H80" s="94">
        <v>0</v>
      </c>
      <c r="I80" s="199">
        <f t="shared" si="2"/>
        <v>3020896</v>
      </c>
    </row>
    <row r="81" spans="1:9" ht="14.25" thickTop="1" thickBot="1" x14ac:dyDescent="0.25">
      <c r="A81" s="104">
        <v>2013</v>
      </c>
      <c r="B81" s="214">
        <v>1066874</v>
      </c>
      <c r="C81" s="212">
        <v>310205</v>
      </c>
      <c r="D81" s="212">
        <v>906820</v>
      </c>
      <c r="E81" s="212">
        <v>228614</v>
      </c>
      <c r="F81" s="212">
        <v>228644</v>
      </c>
      <c r="G81" s="213">
        <v>484876</v>
      </c>
      <c r="H81" s="197">
        <v>0</v>
      </c>
      <c r="I81" s="199">
        <f t="shared" si="2"/>
        <v>3226033</v>
      </c>
    </row>
    <row r="82" spans="1:9" ht="14.25" thickTop="1" thickBot="1" x14ac:dyDescent="0.25">
      <c r="A82" s="104">
        <v>2014</v>
      </c>
      <c r="B82" s="267">
        <v>1098040</v>
      </c>
      <c r="C82" s="253">
        <v>315038</v>
      </c>
      <c r="D82" s="197">
        <v>980858</v>
      </c>
      <c r="E82" s="197">
        <v>234834</v>
      </c>
      <c r="F82" s="197">
        <v>243030</v>
      </c>
      <c r="G82" s="198">
        <v>489778</v>
      </c>
      <c r="H82" s="197">
        <v>0</v>
      </c>
      <c r="I82" s="199">
        <f>SUM(B82:H82)</f>
        <v>3361578</v>
      </c>
    </row>
    <row r="83" spans="1:9" ht="14.25" thickTop="1" thickBot="1" x14ac:dyDescent="0.25">
      <c r="A83" s="149">
        <v>42005</v>
      </c>
      <c r="B83" s="267">
        <v>1087601</v>
      </c>
      <c r="C83" s="267">
        <v>314889</v>
      </c>
      <c r="D83" s="267">
        <v>1002620</v>
      </c>
      <c r="E83" s="267">
        <v>236065</v>
      </c>
      <c r="F83" s="267">
        <v>247635</v>
      </c>
      <c r="G83" s="267">
        <v>585081</v>
      </c>
      <c r="H83" s="197">
        <v>0</v>
      </c>
      <c r="I83" s="199">
        <f>SUM(B83:H83)</f>
        <v>3473891</v>
      </c>
    </row>
    <row r="84" spans="1:9" ht="14.25" thickTop="1" thickBot="1" x14ac:dyDescent="0.25">
      <c r="A84" s="149">
        <v>42036</v>
      </c>
      <c r="B84" s="196"/>
      <c r="C84" s="197"/>
      <c r="D84" s="197"/>
      <c r="E84" s="197"/>
      <c r="F84" s="197"/>
      <c r="G84" s="198"/>
      <c r="H84" s="197"/>
      <c r="I84" s="199"/>
    </row>
    <row r="85" spans="1:9" ht="14.25" thickTop="1" thickBot="1" x14ac:dyDescent="0.25">
      <c r="A85" s="149">
        <v>42064</v>
      </c>
      <c r="B85" s="196"/>
      <c r="C85" s="197"/>
      <c r="D85" s="197"/>
      <c r="E85" s="197"/>
      <c r="F85" s="197"/>
      <c r="G85" s="198"/>
      <c r="H85" s="197"/>
      <c r="I85" s="199"/>
    </row>
    <row r="86" spans="1:9" ht="14.25" thickTop="1" thickBot="1" x14ac:dyDescent="0.25">
      <c r="A86" s="149">
        <v>42095</v>
      </c>
      <c r="B86" s="196"/>
      <c r="C86" s="197"/>
      <c r="D86" s="197"/>
      <c r="E86" s="197"/>
      <c r="F86" s="197"/>
      <c r="G86" s="198"/>
      <c r="H86" s="197"/>
      <c r="I86" s="199"/>
    </row>
    <row r="87" spans="1:9" ht="14.25" thickTop="1" thickBot="1" x14ac:dyDescent="0.25">
      <c r="A87" s="149">
        <v>42125</v>
      </c>
      <c r="B87" s="196"/>
      <c r="C87" s="197"/>
      <c r="D87" s="197"/>
      <c r="E87" s="197"/>
      <c r="F87" s="197"/>
      <c r="G87" s="198"/>
      <c r="H87" s="197"/>
      <c r="I87" s="199"/>
    </row>
    <row r="88" spans="1:9" ht="14.25" thickTop="1" thickBot="1" x14ac:dyDescent="0.25">
      <c r="A88" s="149">
        <v>42156</v>
      </c>
      <c r="B88" s="196"/>
      <c r="C88" s="197"/>
      <c r="D88" s="197"/>
      <c r="E88" s="197"/>
      <c r="F88" s="197"/>
      <c r="G88" s="198"/>
      <c r="H88" s="197"/>
      <c r="I88" s="199"/>
    </row>
    <row r="89" spans="1:9" ht="14.25" thickTop="1" thickBot="1" x14ac:dyDescent="0.25">
      <c r="A89" s="149">
        <v>42186</v>
      </c>
      <c r="B89" s="196"/>
      <c r="C89" s="197"/>
      <c r="D89" s="197"/>
      <c r="E89" s="197"/>
      <c r="F89" s="197"/>
      <c r="G89" s="198"/>
      <c r="H89" s="197"/>
      <c r="I89" s="199"/>
    </row>
    <row r="90" spans="1:9" ht="14.25" thickTop="1" thickBot="1" x14ac:dyDescent="0.25">
      <c r="A90" s="149">
        <v>42217</v>
      </c>
      <c r="B90" s="196"/>
      <c r="C90" s="197"/>
      <c r="D90" s="197"/>
      <c r="E90" s="197"/>
      <c r="F90" s="197"/>
      <c r="G90" s="198"/>
      <c r="H90" s="197"/>
      <c r="I90" s="199"/>
    </row>
    <row r="91" spans="1:9" ht="14.25" thickTop="1" thickBot="1" x14ac:dyDescent="0.25">
      <c r="A91" s="149">
        <v>42248</v>
      </c>
      <c r="B91" s="196"/>
      <c r="C91" s="197"/>
      <c r="D91" s="197"/>
      <c r="E91" s="197"/>
      <c r="F91" s="197"/>
      <c r="G91" s="198"/>
      <c r="H91" s="197"/>
      <c r="I91" s="199"/>
    </row>
    <row r="92" spans="1:9" ht="14.25" thickTop="1" thickBot="1" x14ac:dyDescent="0.25">
      <c r="A92" s="149">
        <v>42278</v>
      </c>
      <c r="B92" s="196"/>
      <c r="C92" s="253"/>
      <c r="D92" s="197"/>
      <c r="E92" s="197"/>
      <c r="F92" s="197"/>
      <c r="G92" s="198"/>
      <c r="H92" s="197"/>
      <c r="I92" s="199"/>
    </row>
    <row r="93" spans="1:9" ht="14.25" thickTop="1" thickBot="1" x14ac:dyDescent="0.25">
      <c r="A93" s="149">
        <v>42309</v>
      </c>
      <c r="B93" s="196"/>
      <c r="C93" s="253"/>
      <c r="D93" s="197"/>
      <c r="E93" s="197"/>
      <c r="F93" s="197"/>
      <c r="G93" s="198"/>
      <c r="H93" s="197"/>
      <c r="I93" s="199"/>
    </row>
    <row r="94" spans="1:9" ht="14.25" thickTop="1" thickBot="1" x14ac:dyDescent="0.25">
      <c r="A94" s="149">
        <v>42339</v>
      </c>
      <c r="B94" s="196"/>
      <c r="C94" s="253"/>
      <c r="D94" s="197"/>
      <c r="E94" s="197"/>
      <c r="F94" s="197"/>
      <c r="G94" s="198"/>
      <c r="H94" s="197"/>
      <c r="I94" s="199"/>
    </row>
    <row r="95" spans="1:9" ht="13.5" thickTop="1" x14ac:dyDescent="0.2">
      <c r="A95" s="86"/>
      <c r="B95" s="87"/>
      <c r="C95" s="87"/>
      <c r="D95" s="87"/>
      <c r="E95" s="87"/>
      <c r="F95" s="87"/>
      <c r="G95" s="87"/>
      <c r="H95" s="88"/>
      <c r="I95" s="89"/>
    </row>
    <row r="96" spans="1:9" ht="13.5" thickBot="1" x14ac:dyDescent="0.25">
      <c r="A96" s="86"/>
      <c r="B96" s="87"/>
      <c r="C96" s="87"/>
      <c r="D96" s="87"/>
      <c r="E96" s="87"/>
      <c r="F96" s="87"/>
      <c r="G96" s="87"/>
      <c r="H96" s="88"/>
      <c r="I96" s="89"/>
    </row>
    <row r="97" spans="1:11" ht="17.25" thickTop="1" thickBot="1" x14ac:dyDescent="0.3">
      <c r="B97" s="310" t="s">
        <v>72</v>
      </c>
      <c r="C97" s="311"/>
      <c r="D97" s="311"/>
      <c r="E97" s="311"/>
      <c r="F97" s="311"/>
      <c r="G97" s="311"/>
      <c r="H97" s="311"/>
    </row>
    <row r="98" spans="1:11" s="80" customFormat="1" ht="26.25" customHeight="1" thickTop="1" thickBot="1" x14ac:dyDescent="0.25">
      <c r="A98" s="77" t="s">
        <v>0</v>
      </c>
      <c r="B98" s="78" t="s">
        <v>64</v>
      </c>
      <c r="C98" s="78" t="s">
        <v>65</v>
      </c>
      <c r="D98" s="78" t="s">
        <v>66</v>
      </c>
      <c r="E98" s="78" t="s">
        <v>67</v>
      </c>
      <c r="F98" s="78" t="s">
        <v>68</v>
      </c>
      <c r="G98" s="78" t="s">
        <v>69</v>
      </c>
      <c r="H98" s="78" t="s">
        <v>82</v>
      </c>
      <c r="I98" s="79" t="s">
        <v>3</v>
      </c>
    </row>
    <row r="99" spans="1:11" ht="14.25" thickTop="1" thickBot="1" x14ac:dyDescent="0.25">
      <c r="A99" s="130">
        <v>2003</v>
      </c>
      <c r="B99" s="186" t="s">
        <v>5</v>
      </c>
      <c r="C99" s="187" t="s">
        <v>5</v>
      </c>
      <c r="D99" s="187" t="s">
        <v>5</v>
      </c>
      <c r="E99" s="187" t="s">
        <v>5</v>
      </c>
      <c r="F99" s="187" t="s">
        <v>5</v>
      </c>
      <c r="G99" s="188" t="s">
        <v>5</v>
      </c>
      <c r="H99" s="141">
        <v>0</v>
      </c>
      <c r="I99" s="199">
        <v>1549046</v>
      </c>
      <c r="K99" s="70"/>
    </row>
    <row r="100" spans="1:11" ht="14.25" thickTop="1" thickBot="1" x14ac:dyDescent="0.25">
      <c r="A100" s="131">
        <v>2004</v>
      </c>
      <c r="B100" s="186" t="s">
        <v>5</v>
      </c>
      <c r="C100" s="187" t="s">
        <v>5</v>
      </c>
      <c r="D100" s="187" t="s">
        <v>5</v>
      </c>
      <c r="E100" s="187" t="s">
        <v>5</v>
      </c>
      <c r="F100" s="187" t="s">
        <v>5</v>
      </c>
      <c r="G100" s="188" t="s">
        <v>5</v>
      </c>
      <c r="H100" s="142">
        <v>0</v>
      </c>
      <c r="I100" s="199">
        <v>1612261</v>
      </c>
      <c r="K100" s="70"/>
    </row>
    <row r="101" spans="1:11" ht="14.25" thickTop="1" thickBot="1" x14ac:dyDescent="0.25">
      <c r="A101" s="131">
        <v>2005</v>
      </c>
      <c r="B101" s="186" t="s">
        <v>5</v>
      </c>
      <c r="C101" s="187" t="s">
        <v>5</v>
      </c>
      <c r="D101" s="187" t="s">
        <v>5</v>
      </c>
      <c r="E101" s="187" t="s">
        <v>5</v>
      </c>
      <c r="F101" s="187" t="s">
        <v>5</v>
      </c>
      <c r="G101" s="188" t="s">
        <v>5</v>
      </c>
      <c r="H101" s="142">
        <v>0</v>
      </c>
      <c r="I101" s="199">
        <v>1701496</v>
      </c>
      <c r="K101" s="70"/>
    </row>
    <row r="102" spans="1:11" ht="14.25" thickTop="1" thickBot="1" x14ac:dyDescent="0.25">
      <c r="A102" s="131">
        <v>2006</v>
      </c>
      <c r="B102" s="186" t="s">
        <v>5</v>
      </c>
      <c r="C102" s="187" t="s">
        <v>5</v>
      </c>
      <c r="D102" s="187" t="s">
        <v>5</v>
      </c>
      <c r="E102" s="187" t="s">
        <v>5</v>
      </c>
      <c r="F102" s="187" t="s">
        <v>5</v>
      </c>
      <c r="G102" s="188" t="s">
        <v>5</v>
      </c>
      <c r="H102" s="138" t="s">
        <v>83</v>
      </c>
      <c r="I102" s="199">
        <v>1775232</v>
      </c>
      <c r="K102" s="70"/>
    </row>
    <row r="103" spans="1:11" ht="14.25" thickTop="1" thickBot="1" x14ac:dyDescent="0.25">
      <c r="A103" s="131">
        <v>2007</v>
      </c>
      <c r="B103" s="186" t="s">
        <v>5</v>
      </c>
      <c r="C103" s="187" t="s">
        <v>5</v>
      </c>
      <c r="D103" s="187" t="s">
        <v>5</v>
      </c>
      <c r="E103" s="187" t="s">
        <v>5</v>
      </c>
      <c r="F103" s="187" t="s">
        <v>5</v>
      </c>
      <c r="G103" s="188" t="s">
        <v>5</v>
      </c>
      <c r="H103" s="138" t="s">
        <v>83</v>
      </c>
      <c r="I103" s="199">
        <v>1823120</v>
      </c>
      <c r="K103" s="55"/>
    </row>
    <row r="104" spans="1:11" ht="14.25" thickTop="1" thickBot="1" x14ac:dyDescent="0.25">
      <c r="A104" s="131">
        <v>2008</v>
      </c>
      <c r="B104" s="186" t="s">
        <v>5</v>
      </c>
      <c r="C104" s="187" t="s">
        <v>5</v>
      </c>
      <c r="D104" s="187" t="s">
        <v>5</v>
      </c>
      <c r="E104" s="187" t="s">
        <v>5</v>
      </c>
      <c r="F104" s="187" t="s">
        <v>5</v>
      </c>
      <c r="G104" s="188" t="s">
        <v>5</v>
      </c>
      <c r="H104" s="138" t="s">
        <v>83</v>
      </c>
      <c r="I104" s="199">
        <v>1909961</v>
      </c>
    </row>
    <row r="105" spans="1:11" ht="14.25" thickTop="1" thickBot="1" x14ac:dyDescent="0.25">
      <c r="A105" s="131">
        <v>2009</v>
      </c>
      <c r="B105" s="186" t="s">
        <v>5</v>
      </c>
      <c r="C105" s="187" t="s">
        <v>5</v>
      </c>
      <c r="D105" s="187" t="s">
        <v>5</v>
      </c>
      <c r="E105" s="187" t="s">
        <v>5</v>
      </c>
      <c r="F105" s="187" t="s">
        <v>5</v>
      </c>
      <c r="G105" s="188" t="s">
        <v>5</v>
      </c>
      <c r="H105" s="138" t="s">
        <v>83</v>
      </c>
      <c r="I105" s="199">
        <v>2011228</v>
      </c>
    </row>
    <row r="106" spans="1:11" ht="14.25" thickTop="1" thickBot="1" x14ac:dyDescent="0.25">
      <c r="A106" s="131">
        <v>2010</v>
      </c>
      <c r="B106" s="133">
        <v>810431</v>
      </c>
      <c r="C106" s="92">
        <v>197536</v>
      </c>
      <c r="D106" s="92">
        <v>516715</v>
      </c>
      <c r="E106" s="92">
        <v>117233</v>
      </c>
      <c r="F106" s="92">
        <v>143356</v>
      </c>
      <c r="G106" s="124">
        <v>300487</v>
      </c>
      <c r="H106" s="139" t="s">
        <v>83</v>
      </c>
      <c r="I106" s="199">
        <f t="shared" ref="I106:I109" si="3">SUM(B106:H106)</f>
        <v>2085758</v>
      </c>
    </row>
    <row r="107" spans="1:11" ht="14.25" thickTop="1" thickBot="1" x14ac:dyDescent="0.25">
      <c r="A107" s="132">
        <v>2011</v>
      </c>
      <c r="B107" s="134">
        <v>817393</v>
      </c>
      <c r="C107" s="106">
        <v>207241</v>
      </c>
      <c r="D107" s="106">
        <v>545270</v>
      </c>
      <c r="E107" s="106">
        <v>137285</v>
      </c>
      <c r="F107" s="106">
        <v>156600</v>
      </c>
      <c r="G107" s="125">
        <v>355950</v>
      </c>
      <c r="H107" s="140" t="s">
        <v>83</v>
      </c>
      <c r="I107" s="199">
        <f t="shared" si="3"/>
        <v>2219739</v>
      </c>
    </row>
    <row r="108" spans="1:11" ht="14.25" thickTop="1" thickBot="1" x14ac:dyDescent="0.25">
      <c r="A108" s="131">
        <v>2012</v>
      </c>
      <c r="B108" s="90">
        <v>842206</v>
      </c>
      <c r="C108" s="92">
        <v>218436</v>
      </c>
      <c r="D108" s="92">
        <v>575432</v>
      </c>
      <c r="E108" s="92">
        <v>140569</v>
      </c>
      <c r="F108" s="92">
        <v>160446</v>
      </c>
      <c r="G108" s="92">
        <v>370041</v>
      </c>
      <c r="H108" s="142">
        <v>0</v>
      </c>
      <c r="I108" s="199">
        <f t="shared" si="3"/>
        <v>2307130</v>
      </c>
    </row>
    <row r="109" spans="1:11" ht="14.25" thickTop="1" thickBot="1" x14ac:dyDescent="0.25">
      <c r="A109" s="210">
        <v>2013</v>
      </c>
      <c r="B109" s="211">
        <v>876284</v>
      </c>
      <c r="C109" s="212">
        <v>228443</v>
      </c>
      <c r="D109" s="212">
        <v>605304</v>
      </c>
      <c r="E109" s="212">
        <v>151101</v>
      </c>
      <c r="F109" s="212">
        <v>170770</v>
      </c>
      <c r="G109" s="213">
        <v>382558</v>
      </c>
      <c r="H109" s="142">
        <v>0</v>
      </c>
      <c r="I109" s="199">
        <f t="shared" si="3"/>
        <v>2414460</v>
      </c>
    </row>
    <row r="110" spans="1:11" ht="14.25" thickTop="1" thickBot="1" x14ac:dyDescent="0.25">
      <c r="A110" s="210">
        <v>2014</v>
      </c>
      <c r="B110" s="267">
        <v>893377</v>
      </c>
      <c r="C110" s="197">
        <v>232112</v>
      </c>
      <c r="D110" s="197">
        <v>634019</v>
      </c>
      <c r="E110" s="197">
        <v>157379</v>
      </c>
      <c r="F110" s="197">
        <v>176475</v>
      </c>
      <c r="G110" s="198">
        <v>385576</v>
      </c>
      <c r="H110" s="142">
        <v>0</v>
      </c>
      <c r="I110" s="199">
        <f>SUM(B110:H110)</f>
        <v>2478938</v>
      </c>
    </row>
    <row r="111" spans="1:11" ht="14.25" thickTop="1" thickBot="1" x14ac:dyDescent="0.25">
      <c r="A111" s="149">
        <v>42005</v>
      </c>
      <c r="B111" s="196">
        <v>881723</v>
      </c>
      <c r="C111" s="196">
        <v>229623</v>
      </c>
      <c r="D111" s="196">
        <v>630228</v>
      </c>
      <c r="E111" s="196">
        <v>156719</v>
      </c>
      <c r="F111" s="196">
        <v>177121</v>
      </c>
      <c r="G111" s="196">
        <v>382255</v>
      </c>
      <c r="H111" s="142">
        <v>0</v>
      </c>
      <c r="I111" s="199">
        <f>SUM(B111:H111)</f>
        <v>2457669</v>
      </c>
    </row>
    <row r="112" spans="1:11" ht="14.25" thickTop="1" thickBot="1" x14ac:dyDescent="0.25">
      <c r="A112" s="149">
        <v>42036</v>
      </c>
      <c r="B112" s="196"/>
      <c r="C112" s="197"/>
      <c r="D112" s="197"/>
      <c r="E112" s="197"/>
      <c r="F112" s="197"/>
      <c r="G112" s="198"/>
      <c r="H112" s="142"/>
      <c r="I112" s="199"/>
    </row>
    <row r="113" spans="1:9" ht="14.25" thickTop="1" thickBot="1" x14ac:dyDescent="0.25">
      <c r="A113" s="149">
        <v>42064</v>
      </c>
      <c r="B113" s="196"/>
      <c r="C113" s="197"/>
      <c r="D113" s="197"/>
      <c r="E113" s="197"/>
      <c r="F113" s="197"/>
      <c r="G113" s="198"/>
      <c r="H113" s="142"/>
      <c r="I113" s="199"/>
    </row>
    <row r="114" spans="1:9" ht="14.25" thickTop="1" thickBot="1" x14ac:dyDescent="0.25">
      <c r="A114" s="149">
        <v>42095</v>
      </c>
      <c r="B114" s="196"/>
      <c r="C114" s="197"/>
      <c r="D114" s="197"/>
      <c r="E114" s="197"/>
      <c r="F114" s="197"/>
      <c r="G114" s="198"/>
      <c r="H114" s="142"/>
      <c r="I114" s="199"/>
    </row>
    <row r="115" spans="1:9" ht="14.25" thickTop="1" thickBot="1" x14ac:dyDescent="0.25">
      <c r="A115" s="149">
        <v>42125</v>
      </c>
      <c r="B115" s="196"/>
      <c r="C115" s="197"/>
      <c r="D115" s="197"/>
      <c r="E115" s="197"/>
      <c r="F115" s="197"/>
      <c r="G115" s="198"/>
      <c r="H115" s="142"/>
      <c r="I115" s="199"/>
    </row>
    <row r="116" spans="1:9" ht="14.25" thickTop="1" thickBot="1" x14ac:dyDescent="0.25">
      <c r="A116" s="149">
        <v>42156</v>
      </c>
      <c r="B116" s="196"/>
      <c r="C116" s="197"/>
      <c r="D116" s="197"/>
      <c r="E116" s="197"/>
      <c r="F116" s="197"/>
      <c r="G116" s="198"/>
      <c r="H116" s="142"/>
      <c r="I116" s="199"/>
    </row>
    <row r="117" spans="1:9" ht="14.25" thickTop="1" thickBot="1" x14ac:dyDescent="0.25">
      <c r="A117" s="149">
        <v>42186</v>
      </c>
      <c r="B117" s="196"/>
      <c r="C117" s="197"/>
      <c r="D117" s="197"/>
      <c r="E117" s="197"/>
      <c r="F117" s="197"/>
      <c r="G117" s="198"/>
      <c r="H117" s="142"/>
      <c r="I117" s="199"/>
    </row>
    <row r="118" spans="1:9" ht="14.25" thickTop="1" thickBot="1" x14ac:dyDescent="0.25">
      <c r="A118" s="149">
        <v>42217</v>
      </c>
      <c r="B118" s="196"/>
      <c r="C118" s="197"/>
      <c r="D118" s="197"/>
      <c r="E118" s="197"/>
      <c r="F118" s="197"/>
      <c r="G118" s="198"/>
      <c r="H118" s="142"/>
      <c r="I118" s="199"/>
    </row>
    <row r="119" spans="1:9" ht="14.25" thickTop="1" thickBot="1" x14ac:dyDescent="0.25">
      <c r="A119" s="149">
        <v>42248</v>
      </c>
      <c r="B119" s="196"/>
      <c r="C119" s="197"/>
      <c r="D119" s="197"/>
      <c r="E119" s="197"/>
      <c r="F119" s="197"/>
      <c r="G119" s="198"/>
      <c r="H119" s="142"/>
      <c r="I119" s="199"/>
    </row>
    <row r="120" spans="1:9" ht="14.25" thickTop="1" thickBot="1" x14ac:dyDescent="0.25">
      <c r="A120" s="149">
        <v>42278</v>
      </c>
      <c r="B120" s="196"/>
      <c r="C120" s="197"/>
      <c r="D120" s="197"/>
      <c r="E120" s="197"/>
      <c r="F120" s="197"/>
      <c r="G120" s="198"/>
      <c r="H120" s="142"/>
      <c r="I120" s="199"/>
    </row>
    <row r="121" spans="1:9" ht="14.25" thickTop="1" thickBot="1" x14ac:dyDescent="0.25">
      <c r="A121" s="149">
        <v>42309</v>
      </c>
      <c r="B121" s="196"/>
      <c r="C121" s="197"/>
      <c r="D121" s="197"/>
      <c r="E121" s="197"/>
      <c r="F121" s="197"/>
      <c r="G121" s="198"/>
      <c r="H121" s="142"/>
      <c r="I121" s="199"/>
    </row>
    <row r="122" spans="1:9" ht="14.25" thickTop="1" thickBot="1" x14ac:dyDescent="0.25">
      <c r="A122" s="149">
        <v>42339</v>
      </c>
      <c r="B122" s="196"/>
      <c r="C122" s="197"/>
      <c r="D122" s="197"/>
      <c r="E122" s="197"/>
      <c r="F122" s="197"/>
      <c r="G122" s="198"/>
      <c r="H122" s="142"/>
      <c r="I122" s="199"/>
    </row>
    <row r="123" spans="1:9" ht="12" customHeight="1" thickTop="1" x14ac:dyDescent="0.2"/>
    <row r="124" spans="1:9" x14ac:dyDescent="0.2">
      <c r="A124" s="189" t="s">
        <v>48</v>
      </c>
    </row>
    <row r="125" spans="1:9" x14ac:dyDescent="0.2">
      <c r="A125" s="190" t="s">
        <v>50</v>
      </c>
      <c r="D125" s="7"/>
      <c r="G125" s="89"/>
      <c r="H125" s="89"/>
    </row>
    <row r="126" spans="1:9" x14ac:dyDescent="0.2">
      <c r="A126" s="191" t="s">
        <v>73</v>
      </c>
      <c r="B126" s="87"/>
      <c r="C126" s="95"/>
      <c r="D126" s="87"/>
      <c r="E126" s="87"/>
      <c r="F126" s="87"/>
      <c r="G126" s="87"/>
      <c r="H126" s="87"/>
    </row>
    <row r="127" spans="1:9" x14ac:dyDescent="0.2">
      <c r="A127" s="191" t="s">
        <v>76</v>
      </c>
      <c r="B127" s="87"/>
      <c r="C127" s="95"/>
      <c r="D127" s="87"/>
      <c r="E127" s="87"/>
      <c r="F127" s="87"/>
      <c r="G127" s="87"/>
      <c r="H127" s="87"/>
    </row>
    <row r="128" spans="1:9" x14ac:dyDescent="0.2">
      <c r="A128" s="191" t="s">
        <v>84</v>
      </c>
      <c r="B128" s="87"/>
      <c r="C128" s="95"/>
      <c r="D128" s="87"/>
      <c r="E128" s="87"/>
      <c r="F128" s="87"/>
      <c r="G128" s="87"/>
      <c r="H128" s="87"/>
    </row>
    <row r="129" spans="1:10" x14ac:dyDescent="0.2">
      <c r="A129" s="190"/>
      <c r="H129" s="96"/>
    </row>
    <row r="130" spans="1:10" x14ac:dyDescent="0.2">
      <c r="A130" s="116"/>
    </row>
    <row r="131" spans="1:10" x14ac:dyDescent="0.2">
      <c r="A131" s="116"/>
    </row>
    <row r="138" spans="1:10" x14ac:dyDescent="0.2">
      <c r="A138" s="97"/>
      <c r="B138" s="97"/>
      <c r="C138" s="97"/>
      <c r="D138" s="97"/>
      <c r="E138" s="97"/>
      <c r="F138" s="97"/>
      <c r="G138" s="97"/>
      <c r="H138" s="97"/>
    </row>
    <row r="139" spans="1:10" x14ac:dyDescent="0.2">
      <c r="A139" s="97"/>
      <c r="B139" s="97"/>
      <c r="C139" s="97"/>
      <c r="D139" s="97"/>
      <c r="E139" s="97"/>
      <c r="F139" s="97"/>
      <c r="G139" s="97"/>
      <c r="H139" s="97"/>
    </row>
    <row r="140" spans="1:10" x14ac:dyDescent="0.2">
      <c r="A140" s="97"/>
      <c r="B140" s="97"/>
      <c r="C140" s="97"/>
      <c r="D140" s="97"/>
      <c r="E140" s="97"/>
      <c r="F140" s="97"/>
      <c r="G140" s="97"/>
      <c r="H140" s="97"/>
    </row>
    <row r="141" spans="1:10" x14ac:dyDescent="0.2">
      <c r="A141" s="97"/>
      <c r="B141" s="97"/>
      <c r="C141" s="97"/>
      <c r="D141" s="97"/>
      <c r="E141" s="97"/>
      <c r="F141" s="97"/>
      <c r="G141" s="97"/>
      <c r="H141" s="97"/>
      <c r="J141" s="97"/>
    </row>
    <row r="142" spans="1:10" x14ac:dyDescent="0.2">
      <c r="A142" s="97"/>
      <c r="B142" s="97"/>
      <c r="C142" s="97"/>
      <c r="D142" s="97"/>
      <c r="E142" s="97"/>
      <c r="F142" s="97"/>
      <c r="G142" s="97"/>
      <c r="H142" s="97"/>
      <c r="I142" s="97"/>
      <c r="J142" s="97"/>
    </row>
    <row r="143" spans="1:10" x14ac:dyDescent="0.2">
      <c r="A143" s="97"/>
      <c r="B143" s="97"/>
      <c r="C143" s="97"/>
      <c r="D143" s="97"/>
      <c r="E143" s="97"/>
      <c r="F143" s="97"/>
      <c r="G143" s="97"/>
      <c r="H143" s="97"/>
      <c r="I143" s="97"/>
      <c r="J143" s="97"/>
    </row>
    <row r="144" spans="1:10" x14ac:dyDescent="0.2">
      <c r="A144" s="97"/>
      <c r="B144" s="97"/>
      <c r="C144" s="97"/>
      <c r="D144" s="97"/>
      <c r="E144" s="97"/>
      <c r="F144" s="97"/>
      <c r="G144" s="97"/>
      <c r="H144" s="97"/>
      <c r="I144" s="97"/>
      <c r="J144" s="97"/>
    </row>
    <row r="145" spans="1:10" s="98" customFormat="1" x14ac:dyDescent="0.2">
      <c r="A145" s="97"/>
      <c r="B145" s="97"/>
      <c r="C145" s="97"/>
      <c r="D145" s="97"/>
      <c r="E145" s="97"/>
      <c r="F145" s="97"/>
      <c r="G145" s="97"/>
      <c r="H145" s="97"/>
      <c r="I145" s="97"/>
      <c r="J145" s="97"/>
    </row>
    <row r="146" spans="1:10" s="98" customFormat="1" ht="26.25" customHeight="1" x14ac:dyDescent="0.25">
      <c r="A146" s="97"/>
      <c r="B146" s="308"/>
      <c r="C146" s="308"/>
      <c r="D146" s="308"/>
      <c r="E146" s="308"/>
      <c r="F146" s="308"/>
      <c r="G146" s="308"/>
      <c r="H146" s="107"/>
      <c r="I146" s="97"/>
      <c r="J146" s="97"/>
    </row>
    <row r="147" spans="1:10" s="98" customFormat="1" x14ac:dyDescent="0.2">
      <c r="A147" s="108"/>
      <c r="B147" s="108"/>
      <c r="C147" s="108"/>
      <c r="D147" s="109"/>
      <c r="E147" s="109"/>
      <c r="F147" s="109"/>
      <c r="G147" s="108"/>
      <c r="H147" s="109"/>
      <c r="I147" s="97"/>
      <c r="J147" s="97"/>
    </row>
    <row r="148" spans="1:10" s="98" customFormat="1" x14ac:dyDescent="0.2">
      <c r="A148" s="110"/>
      <c r="B148" s="101"/>
      <c r="C148" s="101"/>
      <c r="D148" s="101"/>
      <c r="E148" s="102"/>
      <c r="F148" s="102"/>
      <c r="G148" s="102"/>
      <c r="H148" s="101"/>
      <c r="I148" s="101"/>
      <c r="J148" s="97"/>
    </row>
    <row r="149" spans="1:10" s="98" customFormat="1" x14ac:dyDescent="0.2">
      <c r="A149" s="110"/>
      <c r="B149" s="100"/>
      <c r="C149" s="101"/>
      <c r="D149" s="100"/>
      <c r="E149" s="100"/>
      <c r="F149" s="102"/>
      <c r="G149" s="102"/>
      <c r="H149" s="101"/>
      <c r="I149" s="101"/>
      <c r="J149" s="97"/>
    </row>
    <row r="150" spans="1:10" s="98" customFormat="1" x14ac:dyDescent="0.2">
      <c r="A150" s="110"/>
      <c r="B150" s="100"/>
      <c r="C150" s="100"/>
      <c r="D150" s="100"/>
      <c r="E150" s="100"/>
      <c r="F150" s="102"/>
      <c r="G150" s="102"/>
      <c r="H150" s="101"/>
      <c r="I150" s="101"/>
      <c r="J150" s="97"/>
    </row>
    <row r="151" spans="1:10" s="98" customFormat="1" x14ac:dyDescent="0.2">
      <c r="A151" s="110"/>
      <c r="B151" s="100"/>
      <c r="C151" s="100"/>
      <c r="D151" s="100"/>
      <c r="E151" s="100"/>
      <c r="F151" s="100"/>
      <c r="G151" s="100"/>
      <c r="H151" s="101"/>
      <c r="I151" s="101"/>
      <c r="J151" s="97"/>
    </row>
    <row r="152" spans="1:10" s="98" customFormat="1" x14ac:dyDescent="0.2">
      <c r="A152" s="110"/>
      <c r="B152" s="100"/>
      <c r="C152" s="100"/>
      <c r="D152" s="100"/>
      <c r="E152" s="100"/>
      <c r="F152" s="100"/>
      <c r="G152" s="100"/>
      <c r="H152" s="101"/>
      <c r="I152" s="101"/>
      <c r="J152" s="97"/>
    </row>
    <row r="153" spans="1:10" s="98" customFormat="1" x14ac:dyDescent="0.2">
      <c r="A153" s="110"/>
      <c r="B153" s="100"/>
      <c r="C153" s="101"/>
      <c r="D153" s="100"/>
      <c r="E153" s="100"/>
      <c r="F153" s="100"/>
      <c r="G153" s="100"/>
      <c r="H153" s="101"/>
      <c r="I153" s="101"/>
      <c r="J153" s="97"/>
    </row>
    <row r="154" spans="1:10" s="98" customFormat="1" x14ac:dyDescent="0.2">
      <c r="A154" s="110"/>
      <c r="B154" s="309"/>
      <c r="C154" s="309"/>
      <c r="D154" s="100"/>
      <c r="E154" s="100"/>
      <c r="F154" s="100"/>
      <c r="G154" s="100"/>
      <c r="H154" s="101"/>
      <c r="I154" s="101"/>
      <c r="J154" s="97"/>
    </row>
    <row r="155" spans="1:10" s="98" customFormat="1" x14ac:dyDescent="0.2">
      <c r="A155" s="99"/>
      <c r="B155" s="309"/>
      <c r="C155" s="309"/>
      <c r="D155" s="100"/>
      <c r="E155" s="100"/>
      <c r="F155" s="100"/>
      <c r="G155" s="100"/>
      <c r="H155" s="101"/>
      <c r="I155" s="101"/>
      <c r="J155" s="97"/>
    </row>
    <row r="156" spans="1:10" s="98" customFormat="1" x14ac:dyDescent="0.2">
      <c r="A156" s="99"/>
      <c r="B156" s="309"/>
      <c r="C156" s="309"/>
      <c r="D156" s="100"/>
      <c r="E156" s="100"/>
      <c r="F156" s="100"/>
      <c r="G156" s="100"/>
      <c r="H156" s="101"/>
      <c r="I156" s="101"/>
      <c r="J156" s="97"/>
    </row>
    <row r="157" spans="1:10" s="98" customFormat="1" x14ac:dyDescent="0.2">
      <c r="A157" s="99"/>
      <c r="B157" s="309"/>
      <c r="C157" s="309"/>
      <c r="D157" s="100"/>
      <c r="E157" s="100"/>
      <c r="F157" s="100"/>
      <c r="G157" s="100"/>
      <c r="H157" s="101"/>
      <c r="I157" s="101"/>
      <c r="J157" s="97"/>
    </row>
    <row r="158" spans="1:10" s="98" customFormat="1" x14ac:dyDescent="0.2">
      <c r="A158" s="99"/>
      <c r="B158" s="100"/>
      <c r="C158" s="100"/>
      <c r="D158" s="100"/>
      <c r="E158" s="100"/>
      <c r="F158" s="100"/>
      <c r="G158" s="100"/>
      <c r="H158" s="101"/>
      <c r="I158" s="101"/>
      <c r="J158" s="97"/>
    </row>
    <row r="159" spans="1:10" s="98" customFormat="1" x14ac:dyDescent="0.2">
      <c r="A159" s="99"/>
      <c r="B159" s="100"/>
      <c r="C159" s="100"/>
      <c r="D159" s="100"/>
      <c r="E159" s="100"/>
      <c r="F159" s="100"/>
      <c r="G159" s="100"/>
      <c r="H159" s="101"/>
      <c r="I159" s="101"/>
      <c r="J159" s="97"/>
    </row>
    <row r="160" spans="1:10" s="98" customFormat="1" x14ac:dyDescent="0.2">
      <c r="A160" s="99"/>
      <c r="B160" s="100"/>
      <c r="C160" s="100"/>
      <c r="D160" s="100"/>
      <c r="E160" s="100"/>
      <c r="F160" s="100"/>
      <c r="G160" s="100"/>
      <c r="H160" s="101"/>
      <c r="I160" s="101"/>
      <c r="J160" s="97"/>
    </row>
    <row r="161" spans="1:10" s="98" customFormat="1" x14ac:dyDescent="0.2">
      <c r="A161" s="99"/>
      <c r="B161" s="100"/>
      <c r="C161" s="100"/>
      <c r="D161" s="100"/>
      <c r="E161" s="100"/>
      <c r="F161" s="100"/>
      <c r="G161" s="100"/>
      <c r="H161" s="101"/>
      <c r="I161" s="97"/>
      <c r="J161" s="97"/>
    </row>
    <row r="162" spans="1:10" x14ac:dyDescent="0.2">
      <c r="A162" s="99"/>
      <c r="B162" s="309"/>
      <c r="C162" s="309"/>
      <c r="D162" s="100"/>
      <c r="E162" s="100"/>
      <c r="F162" s="100"/>
      <c r="G162" s="100"/>
      <c r="H162" s="101"/>
      <c r="I162" s="97"/>
    </row>
    <row r="163" spans="1:10" x14ac:dyDescent="0.2">
      <c r="A163" s="99"/>
      <c r="B163" s="309"/>
      <c r="C163" s="309"/>
      <c r="D163" s="100"/>
      <c r="E163" s="100"/>
      <c r="F163" s="100"/>
      <c r="G163" s="100"/>
      <c r="H163" s="101"/>
    </row>
    <row r="164" spans="1:10" x14ac:dyDescent="0.2">
      <c r="A164" s="99"/>
      <c r="B164" s="309"/>
      <c r="C164" s="309"/>
      <c r="D164" s="100"/>
      <c r="E164" s="100"/>
      <c r="F164" s="100"/>
      <c r="G164" s="100"/>
      <c r="H164" s="101"/>
      <c r="I164" s="97"/>
    </row>
    <row r="165" spans="1:10" x14ac:dyDescent="0.2">
      <c r="A165" s="99"/>
      <c r="B165" s="309"/>
      <c r="C165" s="309"/>
      <c r="D165" s="100"/>
      <c r="E165" s="100"/>
      <c r="F165" s="100"/>
      <c r="G165" s="100"/>
      <c r="H165" s="101"/>
      <c r="I165" s="97"/>
    </row>
    <row r="166" spans="1:10" x14ac:dyDescent="0.2">
      <c r="A166" s="99"/>
      <c r="B166" s="309"/>
      <c r="C166" s="309"/>
      <c r="D166" s="100"/>
      <c r="E166" s="100"/>
      <c r="F166" s="100"/>
      <c r="G166" s="100"/>
      <c r="H166" s="101"/>
      <c r="I166" s="97"/>
    </row>
    <row r="167" spans="1:10" x14ac:dyDescent="0.2">
      <c r="A167" s="97"/>
      <c r="B167" s="103"/>
      <c r="C167" s="103"/>
      <c r="D167" s="103"/>
      <c r="E167" s="103"/>
      <c r="F167" s="103"/>
      <c r="G167" s="103"/>
      <c r="H167" s="97"/>
      <c r="I167" s="97"/>
    </row>
    <row r="168" spans="1:10" x14ac:dyDescent="0.2">
      <c r="A168" s="97"/>
      <c r="B168" s="97"/>
      <c r="C168" s="97"/>
      <c r="D168" s="103"/>
      <c r="E168" s="103"/>
      <c r="F168" s="103"/>
      <c r="G168" s="103"/>
      <c r="H168" s="103"/>
      <c r="I168" s="97"/>
    </row>
    <row r="169" spans="1:10" x14ac:dyDescent="0.2">
      <c r="A169" s="97"/>
      <c r="B169" s="103"/>
      <c r="C169" s="103"/>
      <c r="D169" s="103"/>
      <c r="E169" s="103"/>
      <c r="F169" s="103"/>
      <c r="G169" s="103"/>
      <c r="H169" s="103"/>
      <c r="I169" s="97"/>
    </row>
    <row r="170" spans="1:10" x14ac:dyDescent="0.2">
      <c r="A170" s="97"/>
      <c r="B170" s="312"/>
      <c r="C170" s="312"/>
      <c r="D170" s="103"/>
      <c r="E170" s="103"/>
      <c r="F170" s="103"/>
      <c r="G170" s="103"/>
      <c r="H170" s="103"/>
      <c r="I170" s="97"/>
    </row>
    <row r="171" spans="1:10" x14ac:dyDescent="0.2">
      <c r="A171" s="97"/>
      <c r="B171" s="103"/>
      <c r="C171" s="103"/>
      <c r="D171" s="103"/>
      <c r="E171" s="103"/>
      <c r="F171" s="103"/>
      <c r="G171" s="103"/>
      <c r="H171" s="103"/>
      <c r="I171" s="97"/>
    </row>
    <row r="172" spans="1:10" x14ac:dyDescent="0.2">
      <c r="A172" s="97"/>
      <c r="B172" s="103"/>
      <c r="C172" s="103"/>
      <c r="D172" s="100"/>
      <c r="E172" s="100"/>
      <c r="F172" s="100"/>
      <c r="G172" s="100"/>
      <c r="H172" s="103"/>
      <c r="I172" s="97"/>
    </row>
    <row r="173" spans="1:10" x14ac:dyDescent="0.2">
      <c r="A173" s="97"/>
      <c r="B173" s="103"/>
      <c r="C173" s="103"/>
      <c r="D173" s="100"/>
      <c r="E173" s="100"/>
      <c r="F173" s="100"/>
      <c r="G173" s="100"/>
      <c r="H173" s="103"/>
      <c r="I173" s="97"/>
    </row>
    <row r="174" spans="1:10" x14ac:dyDescent="0.2">
      <c r="B174" s="103"/>
      <c r="C174" s="103"/>
      <c r="D174" s="100"/>
      <c r="E174" s="103"/>
      <c r="F174" s="103"/>
      <c r="G174" s="103"/>
      <c r="H174" s="103"/>
      <c r="I174" s="97"/>
    </row>
    <row r="175" spans="1:10" x14ac:dyDescent="0.2">
      <c r="B175" s="100"/>
      <c r="C175" s="100"/>
      <c r="D175" s="100"/>
      <c r="E175" s="100"/>
      <c r="F175" s="100"/>
      <c r="G175" s="100"/>
      <c r="H175" s="97"/>
    </row>
    <row r="176" spans="1:10" x14ac:dyDescent="0.2">
      <c r="B176" s="100"/>
      <c r="C176" s="100"/>
      <c r="D176" s="100"/>
      <c r="E176" s="100"/>
      <c r="F176" s="100"/>
      <c r="G176" s="100"/>
      <c r="H176" s="97"/>
    </row>
    <row r="177" spans="2:8" x14ac:dyDescent="0.2">
      <c r="B177" s="100"/>
      <c r="C177" s="100"/>
      <c r="D177" s="100"/>
      <c r="E177" s="100"/>
      <c r="F177" s="100"/>
      <c r="G177" s="100"/>
      <c r="H177" s="97"/>
    </row>
    <row r="178" spans="2:8" x14ac:dyDescent="0.2">
      <c r="B178" s="100"/>
      <c r="C178" s="100"/>
      <c r="D178" s="100"/>
      <c r="E178" s="100"/>
      <c r="F178" s="100"/>
      <c r="G178" s="100"/>
      <c r="H178" s="97"/>
    </row>
    <row r="179" spans="2:8" x14ac:dyDescent="0.2">
      <c r="B179" s="100"/>
      <c r="C179" s="100"/>
      <c r="D179" s="100"/>
      <c r="E179" s="100"/>
      <c r="F179" s="100"/>
      <c r="G179" s="100"/>
    </row>
    <row r="180" spans="2:8" x14ac:dyDescent="0.2">
      <c r="B180" s="100"/>
      <c r="C180" s="100"/>
      <c r="D180" s="100"/>
      <c r="E180" s="100"/>
      <c r="F180" s="100"/>
      <c r="G180" s="100"/>
    </row>
    <row r="181" spans="2:8" x14ac:dyDescent="0.2">
      <c r="B181" s="100"/>
      <c r="C181" s="100"/>
      <c r="D181" s="100"/>
      <c r="E181" s="100"/>
      <c r="F181" s="100"/>
      <c r="G181" s="100"/>
    </row>
    <row r="182" spans="2:8" x14ac:dyDescent="0.2">
      <c r="B182" s="100"/>
      <c r="C182" s="100"/>
      <c r="D182" s="100"/>
      <c r="E182" s="100"/>
      <c r="F182" s="100"/>
      <c r="G182" s="100"/>
    </row>
    <row r="183" spans="2:8" x14ac:dyDescent="0.2">
      <c r="B183" s="100"/>
      <c r="C183" s="100"/>
      <c r="D183" s="100"/>
      <c r="E183" s="100"/>
      <c r="F183" s="100"/>
      <c r="G183" s="100"/>
    </row>
    <row r="184" spans="2:8" x14ac:dyDescent="0.2">
      <c r="B184" s="103"/>
      <c r="C184" s="103"/>
      <c r="D184" s="103"/>
      <c r="E184" s="103"/>
      <c r="F184" s="103"/>
      <c r="G184" s="103"/>
    </row>
    <row r="185" spans="2:8" x14ac:dyDescent="0.2">
      <c r="B185" s="103"/>
      <c r="C185" s="103"/>
      <c r="D185" s="103"/>
      <c r="E185" s="103"/>
      <c r="F185" s="103"/>
      <c r="G185" s="103"/>
    </row>
    <row r="186" spans="2:8" x14ac:dyDescent="0.2">
      <c r="B186" s="103"/>
      <c r="C186" s="103"/>
      <c r="D186" s="103"/>
      <c r="E186" s="103"/>
      <c r="F186" s="103"/>
      <c r="G186" s="103"/>
    </row>
    <row r="187" spans="2:8" x14ac:dyDescent="0.2">
      <c r="B187" s="103"/>
      <c r="C187" s="103"/>
      <c r="D187" s="103"/>
      <c r="E187" s="103"/>
      <c r="F187" s="103"/>
      <c r="G187" s="103"/>
    </row>
  </sheetData>
  <sheetProtection algorithmName="SHA-512" hashValue="nJkvduLUt1Rbehl0eGfidHN1RqpeYDImboAIjyKNgwLH/FG1tbe9K9CFydKQLSmL9nZoaFfufWqzWC2bN6YKpw==" saltValue="xXHtGHZ6FUicikYpzdZ2aA==" spinCount="100000" sheet="1" objects="1" scenarios="1"/>
  <mergeCells count="15">
    <mergeCell ref="B164:C164"/>
    <mergeCell ref="B165:C165"/>
    <mergeCell ref="B166:C166"/>
    <mergeCell ref="B170:C170"/>
    <mergeCell ref="B156:C156"/>
    <mergeCell ref="B157:C157"/>
    <mergeCell ref="B162:C162"/>
    <mergeCell ref="B163:C163"/>
    <mergeCell ref="B146:G146"/>
    <mergeCell ref="B154:C154"/>
    <mergeCell ref="B155:C155"/>
    <mergeCell ref="B12:H12"/>
    <mergeCell ref="B40:H40"/>
    <mergeCell ref="B69:H69"/>
    <mergeCell ref="B97:H97"/>
  </mergeCells>
  <phoneticPr fontId="11" type="noConversion"/>
  <pageMargins left="0.75" right="0.75" top="1" bottom="1" header="0" footer="0"/>
  <pageSetup orientation="portrait" r:id="rId1"/>
  <headerFooter alignWithMargins="0"/>
  <ignoredErrors>
    <ignoredError sqref="I14:I24 I42:I52 I80:I8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11.42578125" style="217"/>
    <col min="2" max="3" width="12.42578125" style="217" customWidth="1"/>
    <col min="4" max="11" width="13" style="217" customWidth="1"/>
    <col min="12" max="13" width="12.42578125" style="217" customWidth="1"/>
    <col min="14" max="14" width="11" style="217" customWidth="1"/>
    <col min="15" max="16384" width="11.42578125" style="217"/>
  </cols>
  <sheetData>
    <row r="1" spans="2:14" x14ac:dyDescent="0.2"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316"/>
    </row>
    <row r="2" spans="2:14" ht="18" x14ac:dyDescent="0.25">
      <c r="B2" s="157" t="s">
        <v>89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316"/>
    </row>
    <row r="3" spans="2:14" ht="14.25" x14ac:dyDescent="0.2">
      <c r="B3" s="218" t="s">
        <v>93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316"/>
    </row>
    <row r="4" spans="2:14" ht="14.25" x14ac:dyDescent="0.2">
      <c r="B4" s="219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316"/>
    </row>
    <row r="5" spans="2:14" ht="14.25" x14ac:dyDescent="0.2">
      <c r="B5" s="219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316"/>
    </row>
    <row r="6" spans="2:14" ht="14.25" x14ac:dyDescent="0.2">
      <c r="B6" s="219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316"/>
    </row>
    <row r="7" spans="2:14" ht="14.25" x14ac:dyDescent="0.2">
      <c r="B7" s="219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316"/>
    </row>
    <row r="8" spans="2:14" x14ac:dyDescent="0.2">
      <c r="B8" s="317" t="s">
        <v>102</v>
      </c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316"/>
    </row>
    <row r="9" spans="2:14" x14ac:dyDescent="0.2">
      <c r="B9" s="220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316"/>
    </row>
    <row r="10" spans="2:14" x14ac:dyDescent="0.2"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316"/>
    </row>
    <row r="11" spans="2:14" x14ac:dyDescent="0.2"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316"/>
    </row>
    <row r="12" spans="2:14" ht="15.75" customHeight="1" thickBot="1" x14ac:dyDescent="0.25">
      <c r="B12" s="222"/>
      <c r="N12" s="223"/>
    </row>
    <row r="13" spans="2:14" ht="18.75" thickBot="1" x14ac:dyDescent="0.25">
      <c r="F13" s="318" t="s">
        <v>20</v>
      </c>
      <c r="G13" s="319"/>
      <c r="H13" s="319"/>
      <c r="I13" s="320"/>
      <c r="N13" s="223"/>
    </row>
    <row r="14" spans="2:14" x14ac:dyDescent="0.2">
      <c r="F14" s="224" t="s">
        <v>14</v>
      </c>
      <c r="G14" s="225" t="s">
        <v>59</v>
      </c>
      <c r="H14" s="225" t="s">
        <v>23</v>
      </c>
      <c r="I14" s="226" t="s">
        <v>19</v>
      </c>
    </row>
    <row r="15" spans="2:14" x14ac:dyDescent="0.2">
      <c r="F15" s="227" t="s">
        <v>15</v>
      </c>
      <c r="G15" s="228">
        <v>211</v>
      </c>
      <c r="H15" s="228">
        <v>0</v>
      </c>
      <c r="I15" s="229">
        <f>SUM(G15:G15)</f>
        <v>211</v>
      </c>
    </row>
    <row r="16" spans="2:14" x14ac:dyDescent="0.2">
      <c r="F16" s="227" t="s">
        <v>16</v>
      </c>
      <c r="G16" s="228">
        <v>237</v>
      </c>
      <c r="H16" s="228">
        <v>0</v>
      </c>
      <c r="I16" s="229">
        <f>SUM(G16:G16)</f>
        <v>237</v>
      </c>
    </row>
    <row r="17" spans="3:12" x14ac:dyDescent="0.2">
      <c r="F17" s="227" t="s">
        <v>17</v>
      </c>
      <c r="G17" s="228">
        <v>247</v>
      </c>
      <c r="H17" s="228">
        <v>0</v>
      </c>
      <c r="I17" s="229">
        <f>SUM(G17:G17)</f>
        <v>247</v>
      </c>
    </row>
    <row r="18" spans="3:12" x14ac:dyDescent="0.2">
      <c r="F18" s="227" t="s">
        <v>18</v>
      </c>
      <c r="G18" s="228">
        <v>276</v>
      </c>
      <c r="H18" s="228">
        <v>0</v>
      </c>
      <c r="I18" s="229">
        <f>SUM(G18:G18)</f>
        <v>276</v>
      </c>
    </row>
    <row r="19" spans="3:12" x14ac:dyDescent="0.2">
      <c r="F19" s="227" t="s">
        <v>56</v>
      </c>
      <c r="G19" s="230">
        <v>224</v>
      </c>
      <c r="H19" s="230">
        <v>1</v>
      </c>
      <c r="I19" s="229">
        <f>SUM(G19:G19)</f>
        <v>224</v>
      </c>
    </row>
    <row r="20" spans="3:12" x14ac:dyDescent="0.2">
      <c r="F20" s="231" t="s">
        <v>61</v>
      </c>
      <c r="G20" s="232">
        <v>212</v>
      </c>
      <c r="H20" s="232">
        <v>1</v>
      </c>
      <c r="I20" s="229">
        <f t="shared" ref="I20:I24" si="0">SUM(G20:H20)</f>
        <v>213</v>
      </c>
    </row>
    <row r="21" spans="3:12" x14ac:dyDescent="0.2">
      <c r="F21" s="231" t="s">
        <v>81</v>
      </c>
      <c r="G21" s="232">
        <v>218</v>
      </c>
      <c r="H21" s="232">
        <v>3</v>
      </c>
      <c r="I21" s="229">
        <f t="shared" si="0"/>
        <v>221</v>
      </c>
    </row>
    <row r="22" spans="3:12" x14ac:dyDescent="0.2">
      <c r="F22" s="231" t="s">
        <v>87</v>
      </c>
      <c r="G22" s="232">
        <v>249</v>
      </c>
      <c r="H22" s="232">
        <v>3</v>
      </c>
      <c r="I22" s="229">
        <f t="shared" si="0"/>
        <v>252</v>
      </c>
    </row>
    <row r="23" spans="3:12" x14ac:dyDescent="0.2">
      <c r="F23" s="231" t="s">
        <v>99</v>
      </c>
      <c r="G23" s="232">
        <v>275</v>
      </c>
      <c r="H23" s="232">
        <v>3</v>
      </c>
      <c r="I23" s="229">
        <f t="shared" si="0"/>
        <v>278</v>
      </c>
    </row>
    <row r="24" spans="3:12" x14ac:dyDescent="0.2">
      <c r="F24" s="231" t="s">
        <v>104</v>
      </c>
      <c r="G24" s="232">
        <v>314</v>
      </c>
      <c r="H24" s="232">
        <v>3</v>
      </c>
      <c r="I24" s="229">
        <f t="shared" si="0"/>
        <v>317</v>
      </c>
    </row>
    <row r="25" spans="3:12" ht="13.5" thickBot="1" x14ac:dyDescent="0.25">
      <c r="F25" s="233">
        <v>42005</v>
      </c>
      <c r="G25" s="234">
        <v>321</v>
      </c>
      <c r="H25" s="234">
        <v>3</v>
      </c>
      <c r="I25" s="235">
        <f>+G25+H25</f>
        <v>324</v>
      </c>
    </row>
    <row r="26" spans="3:12" ht="13.5" thickBot="1" x14ac:dyDescent="0.25"/>
    <row r="27" spans="3:12" ht="18.75" thickBot="1" x14ac:dyDescent="0.3">
      <c r="C27" s="313" t="s">
        <v>21</v>
      </c>
      <c r="D27" s="314"/>
      <c r="E27" s="314"/>
      <c r="F27" s="314"/>
      <c r="G27" s="314"/>
      <c r="H27" s="314"/>
      <c r="I27" s="314"/>
      <c r="J27" s="314"/>
      <c r="K27" s="314"/>
      <c r="L27" s="315"/>
    </row>
    <row r="28" spans="3:12" ht="38.25" x14ac:dyDescent="0.2">
      <c r="C28" s="224" t="s">
        <v>14</v>
      </c>
      <c r="D28" s="225" t="s">
        <v>59</v>
      </c>
      <c r="E28" s="225" t="s">
        <v>57</v>
      </c>
      <c r="F28" s="225" t="s">
        <v>22</v>
      </c>
      <c r="G28" s="225" t="s">
        <v>23</v>
      </c>
      <c r="H28" s="236" t="s">
        <v>100</v>
      </c>
      <c r="I28" s="236" t="s">
        <v>101</v>
      </c>
      <c r="J28" s="225" t="s">
        <v>1</v>
      </c>
      <c r="K28" s="237" t="s">
        <v>2</v>
      </c>
      <c r="L28" s="226" t="s">
        <v>24</v>
      </c>
    </row>
    <row r="29" spans="3:12" x14ac:dyDescent="0.2">
      <c r="C29" s="238" t="s">
        <v>15</v>
      </c>
      <c r="D29" s="239">
        <v>1162</v>
      </c>
      <c r="E29" s="239">
        <v>0</v>
      </c>
      <c r="F29" s="240">
        <v>0</v>
      </c>
      <c r="G29" s="240">
        <v>0</v>
      </c>
      <c r="H29" s="240">
        <v>0</v>
      </c>
      <c r="I29" s="240">
        <v>0</v>
      </c>
      <c r="J29" s="240">
        <v>3</v>
      </c>
      <c r="K29" s="241">
        <v>9</v>
      </c>
      <c r="L29" s="242">
        <f t="shared" ref="L29:L39" si="1">SUM(D29:K29)</f>
        <v>1174</v>
      </c>
    </row>
    <row r="30" spans="3:12" x14ac:dyDescent="0.2">
      <c r="C30" s="238" t="s">
        <v>16</v>
      </c>
      <c r="D30" s="239">
        <v>1382</v>
      </c>
      <c r="E30" s="239">
        <v>0</v>
      </c>
      <c r="F30" s="240">
        <v>0</v>
      </c>
      <c r="G30" s="240">
        <v>0</v>
      </c>
      <c r="H30" s="240">
        <v>0</v>
      </c>
      <c r="I30" s="240">
        <v>0</v>
      </c>
      <c r="J30" s="240">
        <v>0</v>
      </c>
      <c r="K30" s="241">
        <v>3</v>
      </c>
      <c r="L30" s="242">
        <f t="shared" si="1"/>
        <v>1385</v>
      </c>
    </row>
    <row r="31" spans="3:12" x14ac:dyDescent="0.2">
      <c r="C31" s="238" t="s">
        <v>17</v>
      </c>
      <c r="D31" s="239">
        <v>1405</v>
      </c>
      <c r="E31" s="239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1">
        <v>5</v>
      </c>
      <c r="L31" s="242">
        <f t="shared" si="1"/>
        <v>1410</v>
      </c>
    </row>
    <row r="32" spans="3:12" x14ac:dyDescent="0.2">
      <c r="C32" s="238" t="s">
        <v>18</v>
      </c>
      <c r="D32" s="239">
        <v>1920</v>
      </c>
      <c r="E32" s="239">
        <v>0</v>
      </c>
      <c r="F32" s="240">
        <v>2</v>
      </c>
      <c r="G32" s="240">
        <v>0</v>
      </c>
      <c r="H32" s="240">
        <v>10</v>
      </c>
      <c r="I32" s="240">
        <v>0</v>
      </c>
      <c r="J32" s="240">
        <v>0</v>
      </c>
      <c r="K32" s="241">
        <v>18</v>
      </c>
      <c r="L32" s="242">
        <f t="shared" si="1"/>
        <v>1950</v>
      </c>
    </row>
    <row r="33" spans="3:12" x14ac:dyDescent="0.2">
      <c r="C33" s="238" t="s">
        <v>56</v>
      </c>
      <c r="D33" s="243">
        <v>1822</v>
      </c>
      <c r="E33" s="243">
        <v>0</v>
      </c>
      <c r="F33" s="244">
        <v>2</v>
      </c>
      <c r="G33" s="244">
        <v>2</v>
      </c>
      <c r="H33" s="244">
        <v>10</v>
      </c>
      <c r="I33" s="244">
        <v>0</v>
      </c>
      <c r="J33" s="244">
        <v>0</v>
      </c>
      <c r="K33" s="241">
        <v>22</v>
      </c>
      <c r="L33" s="242">
        <f t="shared" si="1"/>
        <v>1858</v>
      </c>
    </row>
    <row r="34" spans="3:12" x14ac:dyDescent="0.2">
      <c r="C34" s="245" t="s">
        <v>61</v>
      </c>
      <c r="D34" s="246">
        <v>1816</v>
      </c>
      <c r="E34" s="246">
        <v>3</v>
      </c>
      <c r="F34" s="247">
        <v>2</v>
      </c>
      <c r="G34" s="247">
        <v>1</v>
      </c>
      <c r="H34" s="247">
        <v>0</v>
      </c>
      <c r="I34" s="247">
        <v>1</v>
      </c>
      <c r="J34" s="247">
        <v>0</v>
      </c>
      <c r="K34" s="241">
        <v>23</v>
      </c>
      <c r="L34" s="242">
        <f t="shared" si="1"/>
        <v>1846</v>
      </c>
    </row>
    <row r="35" spans="3:12" x14ac:dyDescent="0.2">
      <c r="C35" s="245" t="s">
        <v>81</v>
      </c>
      <c r="D35" s="246">
        <v>1699</v>
      </c>
      <c r="E35" s="246">
        <v>8</v>
      </c>
      <c r="F35" s="247">
        <v>2</v>
      </c>
      <c r="G35" s="247">
        <v>63</v>
      </c>
      <c r="H35" s="247">
        <v>0</v>
      </c>
      <c r="I35" s="247">
        <v>1</v>
      </c>
      <c r="J35" s="247">
        <v>0</v>
      </c>
      <c r="K35" s="241">
        <v>23</v>
      </c>
      <c r="L35" s="242">
        <f t="shared" si="1"/>
        <v>1796</v>
      </c>
    </row>
    <row r="36" spans="3:12" x14ac:dyDescent="0.2">
      <c r="C36" s="245" t="s">
        <v>87</v>
      </c>
      <c r="D36" s="246">
        <v>1792</v>
      </c>
      <c r="E36" s="246">
        <v>11</v>
      </c>
      <c r="F36" s="247">
        <v>2</v>
      </c>
      <c r="G36" s="247">
        <v>63</v>
      </c>
      <c r="H36" s="247">
        <v>0</v>
      </c>
      <c r="I36" s="247">
        <v>1</v>
      </c>
      <c r="J36" s="247">
        <v>3</v>
      </c>
      <c r="K36" s="241">
        <v>23</v>
      </c>
      <c r="L36" s="242">
        <f t="shared" si="1"/>
        <v>1895</v>
      </c>
    </row>
    <row r="37" spans="3:12" x14ac:dyDescent="0.2">
      <c r="C37" s="245" t="s">
        <v>99</v>
      </c>
      <c r="D37" s="246">
        <v>1937</v>
      </c>
      <c r="E37" s="246">
        <v>20</v>
      </c>
      <c r="F37" s="247">
        <v>2</v>
      </c>
      <c r="G37" s="247">
        <v>65</v>
      </c>
      <c r="H37" s="247">
        <v>0</v>
      </c>
      <c r="I37" s="247">
        <v>1</v>
      </c>
      <c r="J37" s="247">
        <v>3</v>
      </c>
      <c r="K37" s="241">
        <v>24</v>
      </c>
      <c r="L37" s="242">
        <f t="shared" si="1"/>
        <v>2052</v>
      </c>
    </row>
    <row r="38" spans="3:12" x14ac:dyDescent="0.2">
      <c r="C38" s="245" t="s">
        <v>104</v>
      </c>
      <c r="D38" s="246">
        <v>2044</v>
      </c>
      <c r="E38" s="246">
        <v>22</v>
      </c>
      <c r="F38" s="247">
        <v>2</v>
      </c>
      <c r="G38" s="247">
        <v>65</v>
      </c>
      <c r="H38" s="247">
        <v>1</v>
      </c>
      <c r="I38" s="247">
        <v>1</v>
      </c>
      <c r="J38" s="247">
        <v>4</v>
      </c>
      <c r="K38" s="241">
        <v>27</v>
      </c>
      <c r="L38" s="242">
        <f t="shared" si="1"/>
        <v>2166</v>
      </c>
    </row>
    <row r="39" spans="3:12" x14ac:dyDescent="0.2">
      <c r="C39" s="245">
        <v>42005</v>
      </c>
      <c r="D39" s="246">
        <v>2066</v>
      </c>
      <c r="E39" s="246">
        <v>22</v>
      </c>
      <c r="F39" s="247">
        <v>2</v>
      </c>
      <c r="G39" s="247">
        <v>65</v>
      </c>
      <c r="H39" s="247">
        <v>1</v>
      </c>
      <c r="I39" s="247">
        <v>1</v>
      </c>
      <c r="J39" s="247">
        <v>4</v>
      </c>
      <c r="K39" s="241">
        <v>27</v>
      </c>
      <c r="L39" s="242">
        <f t="shared" si="1"/>
        <v>2188</v>
      </c>
    </row>
  </sheetData>
  <sheetProtection algorithmName="SHA-512" hashValue="TTsdzOefwJ9rIrqfLTkjAB290zqmKVLQNhiBQo6xugYzHj0w0nna8I2tWqz4wL+UJ0o2jqS3qF9c7bYWwfbCWA==" saltValue="krLnRV7qJ7xOX2p0bYkFMw==" spinCount="100000" sheet="1" objects="1" scenarios="1"/>
  <mergeCells count="2">
    <mergeCell ref="F13:I13"/>
    <mergeCell ref="C27:L27"/>
  </mergeCell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24" sqref="O24"/>
    </sheetView>
  </sheetViews>
  <sheetFormatPr baseColWidth="10" defaultRowHeight="12.75" x14ac:dyDescent="0.2"/>
  <cols>
    <col min="1" max="16384" width="11.42578125" style="193"/>
  </cols>
  <sheetData>
    <row r="1" spans="2:14" x14ac:dyDescent="0.2"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2:14" ht="18" x14ac:dyDescent="0.25">
      <c r="B2" s="157" t="s">
        <v>89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2:14" ht="14.25" x14ac:dyDescent="0.2">
      <c r="B3" s="158" t="s">
        <v>94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2:14" ht="14.25" x14ac:dyDescent="0.2">
      <c r="B4" s="156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2:14" ht="14.25" x14ac:dyDescent="0.2">
      <c r="B5" s="156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</row>
    <row r="6" spans="2:14" ht="14.25" x14ac:dyDescent="0.2">
      <c r="B6" s="156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</row>
    <row r="7" spans="2:14" ht="14.25" x14ac:dyDescent="0.2">
      <c r="B7" s="156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</row>
    <row r="8" spans="2:14" x14ac:dyDescent="0.2">
      <c r="B8" s="159" t="s">
        <v>103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</row>
    <row r="9" spans="2:14" x14ac:dyDescent="0.2"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</row>
    <row r="10" spans="2:14" x14ac:dyDescent="0.2"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</row>
    <row r="11" spans="2:14" x14ac:dyDescent="0.2"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193"/>
  </cols>
  <sheetData>
    <row r="1" spans="2:14" x14ac:dyDescent="0.2"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2:14" ht="18" x14ac:dyDescent="0.25">
      <c r="B2" s="157" t="s">
        <v>89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2:14" ht="14.25" x14ac:dyDescent="0.2">
      <c r="B3" s="158" t="s">
        <v>95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2:14" ht="14.25" x14ac:dyDescent="0.2">
      <c r="B4" s="156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2:14" ht="14.25" x14ac:dyDescent="0.2">
      <c r="B5" s="156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</row>
    <row r="6" spans="2:14" ht="14.25" x14ac:dyDescent="0.2">
      <c r="B6" s="156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</row>
    <row r="7" spans="2:14" ht="14.25" x14ac:dyDescent="0.2">
      <c r="B7" s="156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</row>
    <row r="8" spans="2:14" x14ac:dyDescent="0.2">
      <c r="B8" s="159" t="s">
        <v>103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</row>
    <row r="9" spans="2:14" x14ac:dyDescent="0.2"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</row>
    <row r="10" spans="2:14" x14ac:dyDescent="0.2"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</row>
    <row r="11" spans="2:14" x14ac:dyDescent="0.2"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2" sqref="B2"/>
    </sheetView>
  </sheetViews>
  <sheetFormatPr baseColWidth="10" defaultRowHeight="12.75" x14ac:dyDescent="0.2"/>
  <cols>
    <col min="1" max="16384" width="11.42578125" style="316"/>
  </cols>
  <sheetData>
    <row r="1" spans="2:14" x14ac:dyDescent="0.2"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</row>
    <row r="2" spans="2:14" ht="18" x14ac:dyDescent="0.25">
      <c r="B2" s="157" t="s">
        <v>89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</row>
    <row r="3" spans="2:14" ht="14.25" x14ac:dyDescent="0.2">
      <c r="B3" s="218" t="s">
        <v>96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</row>
    <row r="4" spans="2:14" ht="14.25" x14ac:dyDescent="0.2">
      <c r="B4" s="248" t="s">
        <v>97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</row>
    <row r="5" spans="2:14" ht="14.25" x14ac:dyDescent="0.2">
      <c r="B5" s="219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</row>
    <row r="6" spans="2:14" ht="14.25" x14ac:dyDescent="0.2">
      <c r="B6" s="219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</row>
    <row r="7" spans="2:14" ht="14.25" x14ac:dyDescent="0.2">
      <c r="B7" s="219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</row>
    <row r="8" spans="2:14" x14ac:dyDescent="0.2">
      <c r="B8" s="317" t="str">
        <f>'5-RI'!B8</f>
        <v xml:space="preserve">      Fecha de publicación: Enero de 2015</v>
      </c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</row>
    <row r="9" spans="2:14" x14ac:dyDescent="0.2"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</row>
    <row r="10" spans="2:14" x14ac:dyDescent="0.2"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</row>
    <row r="11" spans="2:14" x14ac:dyDescent="0.2"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2" sqref="B2"/>
    </sheetView>
  </sheetViews>
  <sheetFormatPr baseColWidth="10" defaultRowHeight="12.75" x14ac:dyDescent="0.2"/>
  <cols>
    <col min="1" max="16384" width="11.42578125" style="316"/>
  </cols>
  <sheetData>
    <row r="1" spans="2:14" x14ac:dyDescent="0.2"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</row>
    <row r="2" spans="2:14" ht="18" x14ac:dyDescent="0.25">
      <c r="B2" s="157" t="s">
        <v>89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</row>
    <row r="3" spans="2:14" ht="14.25" x14ac:dyDescent="0.2">
      <c r="B3" s="218" t="s">
        <v>98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</row>
    <row r="4" spans="2:14" ht="14.25" x14ac:dyDescent="0.2">
      <c r="B4" s="248" t="s">
        <v>97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</row>
    <row r="5" spans="2:14" ht="14.25" x14ac:dyDescent="0.2">
      <c r="B5" s="219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</row>
    <row r="6" spans="2:14" ht="14.25" x14ac:dyDescent="0.2">
      <c r="B6" s="219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</row>
    <row r="7" spans="2:14" ht="14.25" x14ac:dyDescent="0.2">
      <c r="B7" s="219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</row>
    <row r="8" spans="2:14" x14ac:dyDescent="0.2">
      <c r="B8" s="317" t="str">
        <f>'5-RI'!B8</f>
        <v xml:space="preserve">      Fecha de publicación: Enero de 2015</v>
      </c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</row>
    <row r="9" spans="2:14" x14ac:dyDescent="0.2"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</row>
    <row r="10" spans="2:14" x14ac:dyDescent="0.2"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</row>
    <row r="11" spans="2:14" x14ac:dyDescent="0.2"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Gráfico3</vt:lpstr>
      <vt:lpstr>Gráfico4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2015-03-23T16:37:49Z</dcterms:modified>
</cp:coreProperties>
</file>