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5" windowWidth="18735" windowHeight="11385" firstSheet="13" activeTab="21"/>
  </bookViews>
  <sheets>
    <sheet name="POA 2012" sheetId="32" r:id="rId1"/>
    <sheet name="PNCT 2012" sheetId="31" r:id="rId2"/>
    <sheet name="DTI" sheetId="1" r:id="rId3"/>
    <sheet name="DIC" sheetId="2" r:id="rId4"/>
    <sheet name="DTH" sheetId="3" r:id="rId5"/>
    <sheet name="DPS" sheetId="5" r:id="rId6"/>
    <sheet name="IRN" sheetId="6" r:id="rId7"/>
    <sheet name="IRS" sheetId="7" r:id="rId8"/>
    <sheet name="DJR" sheetId="8" r:id="rId9"/>
    <sheet name="DRG" sheetId="9" r:id="rId10"/>
    <sheet name="DRT" sheetId="10" r:id="rId11"/>
    <sheet name="DIE" sheetId="11" r:id="rId12"/>
    <sheet name="DFA" sheetId="12" r:id="rId13"/>
    <sheet name="SGN" sheetId="13" r:id="rId14"/>
    <sheet name="DRC" sheetId="14" r:id="rId15"/>
    <sheet name="DRM" sheetId="15" r:id="rId16"/>
    <sheet name="IRC" sheetId="17" r:id="rId17"/>
    <sheet name="DJT" sheetId="18" r:id="rId18"/>
    <sheet name="DIS" sheetId="19" r:id="rId19"/>
    <sheet name="PRC" sheetId="20" r:id="rId20"/>
    <sheet name="DEH" sheetId="36" r:id="rId21"/>
    <sheet name="DPL" sheetId="37" r:id="rId22"/>
    <sheet name="P.FORTALECIMIENTO DE PATROCINIO" sheetId="34" r:id="rId23"/>
    <sheet name="P.COMUNICACIÓN" sheetId="33" r:id="rId24"/>
    <sheet name="P.CONTRATACIONES" sheetId="22" r:id="rId25"/>
    <sheet name="P.FORTALE.CULTURA.ORGANIZ" sheetId="24" r:id="rId26"/>
    <sheet name="P.CAPACITACION" sheetId="26" r:id="rId27"/>
    <sheet name="P.FORTALE.SIST.DOCUMENTAL" sheetId="27" r:id="rId28"/>
  </sheets>
  <externalReferences>
    <externalReference r:id="rId29"/>
  </externalReferences>
  <definedNames>
    <definedName name="_xlnm._FilterDatabase" localSheetId="21" hidden="1">DPL!$A$5:$AC$149</definedName>
    <definedName name="_xlnm._FilterDatabase" localSheetId="1" hidden="1">'PNCT 2012'!$A$4:$AJ$104</definedName>
    <definedName name="_xlnm._FilterDatabase" localSheetId="0" hidden="1">'POA 2012'!$A$4:$O$73</definedName>
    <definedName name="_xlnm.Print_Area" localSheetId="26">P.CAPACITACION!$A$8:$N$16</definedName>
    <definedName name="_xlnm.Print_Titles" localSheetId="26">P.CAPACITACION!$1:$6</definedName>
    <definedName name="_xlnm.Print_Titles" localSheetId="1">'PNCT 2012'!$1:$5</definedName>
    <definedName name="_xlnm.Print_Titles" localSheetId="0">'POA 2012'!$1:$5</definedName>
  </definedNames>
  <calcPr calcId="144525"/>
</workbook>
</file>

<file path=xl/calcChain.xml><?xml version="1.0" encoding="utf-8"?>
<calcChain xmlns="http://schemas.openxmlformats.org/spreadsheetml/2006/main">
  <c r="N148" i="37" l="1"/>
  <c r="L148" i="37"/>
  <c r="N143" i="37"/>
  <c r="L143" i="37"/>
  <c r="L149" i="37" s="1"/>
  <c r="N134" i="37"/>
  <c r="L134" i="37"/>
  <c r="N127" i="37"/>
  <c r="L127" i="37"/>
  <c r="N122" i="37"/>
  <c r="L122" i="37"/>
  <c r="N118" i="37"/>
  <c r="L118" i="37"/>
  <c r="N112" i="37"/>
  <c r="L112" i="37"/>
  <c r="N107" i="37"/>
  <c r="L107" i="37"/>
  <c r="N102" i="37"/>
  <c r="L102" i="37"/>
  <c r="N96" i="37"/>
  <c r="L96" i="37"/>
  <c r="N89" i="37"/>
  <c r="L89" i="37"/>
  <c r="N84" i="37"/>
  <c r="L84" i="37"/>
  <c r="N78" i="37"/>
  <c r="L78" i="37"/>
  <c r="N70" i="37"/>
  <c r="L70" i="37"/>
  <c r="N65" i="37"/>
  <c r="L65" i="37"/>
  <c r="N59" i="37"/>
  <c r="L59" i="37"/>
  <c r="L48" i="37"/>
  <c r="L42" i="37"/>
  <c r="N36" i="37"/>
  <c r="L36" i="37"/>
  <c r="N30" i="37"/>
  <c r="L30" i="37"/>
  <c r="N24" i="37"/>
  <c r="L24" i="37"/>
  <c r="N18" i="37"/>
  <c r="L18" i="37"/>
  <c r="N12" i="37"/>
  <c r="N149" i="37" s="1"/>
  <c r="L12" i="37"/>
  <c r="Q135" i="36" l="1"/>
  <c r="Q136" i="36" s="1"/>
  <c r="Q130" i="36"/>
  <c r="Q117" i="36"/>
  <c r="Q107" i="36"/>
  <c r="Q100" i="36"/>
  <c r="Q95" i="36"/>
  <c r="Q93" i="36"/>
  <c r="Q86" i="36"/>
  <c r="Q82" i="36"/>
  <c r="Q77" i="36"/>
  <c r="Q73" i="36"/>
  <c r="Q68" i="36"/>
  <c r="Q59" i="36"/>
  <c r="Q55" i="36"/>
  <c r="Q48" i="36"/>
  <c r="Q42" i="36"/>
  <c r="Q37" i="36"/>
  <c r="Q30" i="36"/>
  <c r="Q23" i="36"/>
  <c r="Q16" i="36"/>
  <c r="D29" i="33" l="1"/>
  <c r="M73" i="32" l="1"/>
  <c r="N104" i="31" l="1"/>
  <c r="AJ17" i="31"/>
  <c r="AI17" i="31"/>
  <c r="N33" i="27" l="1"/>
  <c r="J44" i="20"/>
  <c r="J45" i="20" s="1"/>
  <c r="J20" i="20"/>
  <c r="J14" i="20"/>
  <c r="J80" i="18"/>
  <c r="J269" i="17"/>
  <c r="J263" i="17"/>
  <c r="J261" i="17"/>
  <c r="J255" i="17"/>
  <c r="J226" i="17"/>
  <c r="J270" i="17" s="1"/>
  <c r="J221" i="17"/>
  <c r="J213" i="17"/>
  <c r="J208" i="17"/>
  <c r="J203" i="17"/>
  <c r="J198" i="17"/>
  <c r="J194" i="17"/>
  <c r="J190" i="17"/>
  <c r="J185" i="17"/>
  <c r="J181" i="17"/>
  <c r="J176" i="17"/>
  <c r="J62" i="17"/>
  <c r="J33" i="17"/>
  <c r="J29" i="17"/>
  <c r="J25" i="17"/>
  <c r="J331" i="15"/>
  <c r="J377" i="14"/>
  <c r="J379" i="14" s="1"/>
  <c r="J371" i="14"/>
  <c r="J365" i="14"/>
  <c r="J359" i="14"/>
  <c r="J353" i="14"/>
  <c r="J347" i="14"/>
  <c r="J341" i="14"/>
  <c r="J335" i="14"/>
  <c r="J328" i="14"/>
  <c r="J322" i="14"/>
  <c r="J316" i="14"/>
  <c r="J309" i="14"/>
  <c r="J303" i="14"/>
  <c r="J297" i="14"/>
  <c r="J291" i="14"/>
  <c r="J285" i="14"/>
  <c r="J279" i="14"/>
  <c r="J273" i="14"/>
  <c r="J267" i="14"/>
  <c r="J261" i="14"/>
  <c r="J255" i="14"/>
  <c r="J249" i="14"/>
  <c r="J243" i="14"/>
  <c r="J237" i="14"/>
  <c r="J231" i="14"/>
  <c r="J225" i="14"/>
  <c r="J219" i="14"/>
  <c r="J213" i="14"/>
  <c r="J207" i="14"/>
  <c r="J201" i="14"/>
  <c r="J195" i="14"/>
  <c r="J189" i="14"/>
  <c r="J183" i="14"/>
  <c r="J177" i="14"/>
  <c r="J171" i="14"/>
  <c r="J165" i="14"/>
  <c r="J160" i="14"/>
  <c r="J153" i="14"/>
  <c r="J147" i="14"/>
  <c r="J141" i="14"/>
  <c r="J135" i="14"/>
  <c r="J129" i="14"/>
  <c r="J119" i="14"/>
  <c r="J112" i="14"/>
  <c r="J97" i="14"/>
  <c r="J91" i="14"/>
  <c r="J85" i="14"/>
  <c r="J79" i="14"/>
  <c r="J73" i="14"/>
  <c r="J67" i="14"/>
  <c r="J61" i="14"/>
  <c r="J55" i="14"/>
  <c r="J49" i="14"/>
  <c r="J43" i="14"/>
  <c r="J37" i="14"/>
  <c r="J33" i="14"/>
  <c r="J29" i="14"/>
  <c r="J25" i="14"/>
  <c r="J19" i="14"/>
  <c r="J13" i="14"/>
  <c r="J158" i="12"/>
  <c r="J149" i="12"/>
  <c r="J139" i="12"/>
  <c r="J133" i="12"/>
  <c r="J128" i="12"/>
  <c r="J122" i="12"/>
  <c r="J117" i="12"/>
  <c r="J109" i="12"/>
  <c r="J103" i="12"/>
  <c r="J97" i="12"/>
  <c r="J91" i="12"/>
  <c r="J82" i="12"/>
  <c r="J159" i="12" s="1"/>
  <c r="J67" i="12"/>
  <c r="J63" i="12"/>
  <c r="J68" i="12" s="1"/>
  <c r="J58" i="12"/>
  <c r="J52" i="12"/>
  <c r="J43" i="12"/>
  <c r="J44" i="12"/>
  <c r="J36" i="12"/>
  <c r="J27" i="12"/>
  <c r="J17" i="12"/>
  <c r="J72" i="11"/>
  <c r="J66" i="11"/>
  <c r="J60" i="11"/>
  <c r="J56" i="11"/>
  <c r="J51" i="11"/>
  <c r="J48" i="11"/>
  <c r="J44" i="11"/>
  <c r="J32" i="11"/>
  <c r="J73" i="11" s="1"/>
  <c r="J23" i="11"/>
  <c r="J19" i="11"/>
  <c r="J34" i="10"/>
  <c r="J285" i="9"/>
  <c r="J275" i="9"/>
  <c r="J270" i="9"/>
  <c r="J264" i="9"/>
  <c r="J260" i="9"/>
  <c r="J256" i="9"/>
  <c r="J252" i="9"/>
  <c r="J248" i="9"/>
  <c r="J244" i="9"/>
  <c r="J239" i="9"/>
  <c r="J234" i="9"/>
  <c r="J228" i="9"/>
  <c r="J224" i="9"/>
  <c r="J220" i="9"/>
  <c r="J216" i="9"/>
  <c r="J212" i="9"/>
  <c r="J208" i="9"/>
  <c r="J204" i="9"/>
  <c r="J198" i="9"/>
  <c r="J193" i="9"/>
  <c r="J189" i="9"/>
  <c r="J185" i="9"/>
  <c r="J181" i="9"/>
  <c r="J177" i="9"/>
  <c r="J173" i="9"/>
  <c r="J169" i="9"/>
  <c r="J160" i="9"/>
  <c r="J151" i="9"/>
  <c r="J147" i="9"/>
  <c r="J143" i="9"/>
  <c r="J139" i="9"/>
  <c r="J135" i="9"/>
  <c r="J131" i="9"/>
  <c r="J128" i="9"/>
  <c r="J125" i="9"/>
  <c r="J119" i="9"/>
  <c r="J114" i="9"/>
  <c r="J110" i="9"/>
  <c r="J106" i="9"/>
  <c r="J102" i="9"/>
  <c r="J97" i="9"/>
  <c r="J93" i="9"/>
  <c r="J89" i="9"/>
  <c r="J85" i="9"/>
  <c r="J79" i="9"/>
  <c r="J74" i="9"/>
  <c r="J69" i="9"/>
  <c r="J65" i="9"/>
  <c r="J61" i="9"/>
  <c r="J57" i="9"/>
  <c r="J53" i="9"/>
  <c r="J45" i="9"/>
  <c r="J41" i="9"/>
  <c r="J36" i="9"/>
  <c r="J31" i="9"/>
  <c r="J22" i="9"/>
  <c r="J18" i="9"/>
  <c r="J14" i="9"/>
  <c r="J10" i="9"/>
  <c r="J286" i="9"/>
  <c r="J60" i="8"/>
  <c r="J56" i="8"/>
  <c r="J61" i="8" s="1"/>
  <c r="J51" i="8"/>
  <c r="J47" i="8"/>
  <c r="J43" i="8"/>
  <c r="J38" i="8"/>
  <c r="J33" i="8"/>
  <c r="J28" i="8"/>
  <c r="J18" i="8"/>
  <c r="J14" i="8"/>
  <c r="J9" i="8"/>
  <c r="J251" i="7"/>
  <c r="J258" i="7"/>
  <c r="J245" i="7"/>
  <c r="J238" i="7"/>
  <c r="J234" i="7"/>
  <c r="J229" i="7"/>
  <c r="J227" i="7"/>
  <c r="J225" i="7"/>
  <c r="J223" i="7"/>
  <c r="J221" i="7"/>
  <c r="J214" i="7"/>
  <c r="J212" i="7"/>
  <c r="J210" i="7"/>
  <c r="J201" i="7"/>
  <c r="J198" i="7"/>
  <c r="J195" i="7"/>
  <c r="J193" i="7"/>
  <c r="J191" i="7"/>
  <c r="J188" i="7"/>
  <c r="J185" i="7"/>
  <c r="J182" i="7"/>
  <c r="J179" i="7"/>
  <c r="J177" i="7"/>
  <c r="J173" i="7"/>
  <c r="J170" i="7"/>
  <c r="J166" i="7"/>
  <c r="J162" i="7"/>
  <c r="J158" i="7"/>
  <c r="J154" i="7"/>
  <c r="J150" i="7"/>
  <c r="J146" i="7"/>
  <c r="J142" i="7"/>
  <c r="J136" i="7"/>
  <c r="J132" i="7"/>
  <c r="J126" i="7"/>
  <c r="J120" i="7"/>
  <c r="J115" i="7"/>
  <c r="J110" i="7"/>
  <c r="J106" i="7"/>
  <c r="J103" i="7"/>
  <c r="J98" i="7"/>
  <c r="J90" i="7"/>
  <c r="J85" i="7"/>
  <c r="J80" i="7"/>
  <c r="J77" i="7"/>
  <c r="J74" i="7"/>
  <c r="J71" i="7"/>
  <c r="J68" i="7"/>
  <c r="J60" i="7"/>
  <c r="J57" i="7"/>
  <c r="J54" i="7"/>
  <c r="J52" i="7"/>
  <c r="J50" i="7"/>
  <c r="J44" i="7"/>
  <c r="J38" i="7"/>
  <c r="J35" i="7"/>
  <c r="J31" i="7"/>
  <c r="J29" i="7"/>
  <c r="J27" i="7"/>
  <c r="J23" i="7"/>
  <c r="J19" i="7"/>
  <c r="J15" i="7"/>
  <c r="J12" i="7"/>
  <c r="J9" i="7"/>
  <c r="J268" i="6"/>
  <c r="J266" i="6"/>
  <c r="J264" i="6"/>
  <c r="J269" i="6" s="1"/>
  <c r="J262" i="6"/>
  <c r="J260" i="6"/>
  <c r="J258" i="6"/>
  <c r="J255" i="6"/>
  <c r="J251" i="6"/>
  <c r="J247" i="6"/>
  <c r="J243" i="6"/>
  <c r="J239" i="6"/>
  <c r="J235" i="6"/>
  <c r="J231" i="6"/>
  <c r="J227" i="6"/>
  <c r="J222" i="6"/>
  <c r="J218" i="6"/>
  <c r="J214" i="6"/>
  <c r="J210" i="6"/>
  <c r="J206" i="6"/>
  <c r="J202" i="6"/>
  <c r="J198" i="6"/>
  <c r="J194" i="6"/>
  <c r="J190" i="6"/>
  <c r="J186" i="6"/>
  <c r="J182" i="6"/>
  <c r="J178" i="6"/>
  <c r="J174" i="6"/>
  <c r="J170" i="6"/>
  <c r="J166" i="6"/>
  <c r="J162" i="6"/>
  <c r="J158" i="6"/>
  <c r="J154" i="6"/>
  <c r="J150" i="6"/>
  <c r="J146" i="6"/>
  <c r="J142" i="6"/>
  <c r="J138" i="6"/>
  <c r="J134" i="6"/>
  <c r="J130" i="6"/>
  <c r="J126" i="6"/>
  <c r="J122" i="6"/>
  <c r="J118" i="6"/>
  <c r="J114" i="6"/>
  <c r="J111" i="6"/>
  <c r="J107" i="6"/>
  <c r="J103" i="6"/>
  <c r="J99" i="6"/>
  <c r="J95" i="6"/>
  <c r="J91" i="6"/>
  <c r="J87" i="6"/>
  <c r="J83" i="6"/>
  <c r="J79" i="6"/>
  <c r="J75" i="6"/>
  <c r="J71" i="6"/>
  <c r="J67" i="6"/>
  <c r="J63" i="6"/>
  <c r="J59" i="6"/>
  <c r="J54" i="6"/>
  <c r="J50" i="6"/>
  <c r="J46" i="6"/>
  <c r="J42" i="6"/>
  <c r="J38" i="6"/>
  <c r="J34" i="6"/>
  <c r="J30" i="6"/>
  <c r="J26" i="6"/>
  <c r="J22" i="6"/>
  <c r="J18" i="6"/>
  <c r="J14" i="6"/>
  <c r="J10" i="6"/>
  <c r="J353" i="5"/>
  <c r="J347" i="5"/>
  <c r="J340" i="5"/>
  <c r="J334" i="5"/>
  <c r="J329" i="5"/>
  <c r="J324" i="5"/>
  <c r="J318" i="5"/>
  <c r="J313" i="5"/>
  <c r="J306" i="5"/>
  <c r="J303" i="5"/>
  <c r="J298" i="5"/>
  <c r="J295" i="5"/>
  <c r="J292" i="5"/>
  <c r="J287" i="5"/>
  <c r="J282" i="5"/>
  <c r="J278" i="5"/>
  <c r="J272" i="5"/>
  <c r="J267" i="5"/>
  <c r="J263" i="5"/>
  <c r="J258" i="5"/>
  <c r="J254" i="5"/>
  <c r="J250" i="5"/>
  <c r="J245" i="5"/>
  <c r="J242" i="5"/>
  <c r="J234" i="5"/>
  <c r="J225" i="5"/>
  <c r="J218" i="5"/>
  <c r="J214" i="5"/>
  <c r="J209" i="5"/>
  <c r="J204" i="5"/>
  <c r="J198" i="5"/>
  <c r="J189" i="5"/>
  <c r="J184" i="5"/>
  <c r="J177" i="5"/>
  <c r="J174" i="5"/>
  <c r="J170" i="5"/>
  <c r="J165" i="5"/>
  <c r="J161" i="5"/>
  <c r="J154" i="5"/>
  <c r="J150" i="5"/>
  <c r="J146" i="5"/>
  <c r="J142" i="5"/>
  <c r="J139" i="5"/>
  <c r="J134" i="5"/>
  <c r="J128" i="5"/>
  <c r="J129" i="5" s="1"/>
  <c r="J126" i="5"/>
  <c r="J119" i="5"/>
  <c r="J116" i="5"/>
  <c r="J112" i="5"/>
  <c r="J109" i="5"/>
  <c r="J104" i="5"/>
  <c r="J99" i="5"/>
  <c r="J95" i="5"/>
  <c r="J90" i="5"/>
  <c r="J85" i="5"/>
  <c r="J80" i="5"/>
  <c r="J76" i="5"/>
  <c r="J71" i="5"/>
  <c r="J62" i="5"/>
  <c r="J58" i="5"/>
  <c r="J52" i="5"/>
  <c r="J47" i="5"/>
  <c r="J41" i="5"/>
  <c r="J36" i="5"/>
  <c r="J29" i="5"/>
  <c r="J23" i="5"/>
  <c r="J13" i="5"/>
  <c r="J145" i="3"/>
  <c r="J170" i="2"/>
  <c r="J171" i="2" s="1"/>
  <c r="J165" i="2"/>
  <c r="J134" i="2"/>
  <c r="J120" i="2"/>
  <c r="J79" i="2"/>
  <c r="J65" i="2"/>
  <c r="J57" i="2"/>
  <c r="J42" i="2"/>
  <c r="J14" i="2"/>
  <c r="J100" i="1"/>
  <c r="J99" i="1"/>
  <c r="J98" i="1"/>
  <c r="J97" i="1"/>
  <c r="J94" i="1"/>
  <c r="J93" i="1"/>
  <c r="J92" i="1"/>
  <c r="J91" i="1"/>
  <c r="J89" i="1"/>
  <c r="J88" i="1"/>
  <c r="J87" i="1"/>
  <c r="J86" i="1"/>
  <c r="J84" i="1"/>
  <c r="J83" i="1"/>
  <c r="J82" i="1"/>
  <c r="J81" i="1"/>
  <c r="J79" i="1"/>
  <c r="J78" i="1"/>
  <c r="J77" i="1"/>
  <c r="J76" i="1"/>
  <c r="J72" i="1"/>
  <c r="J75" i="1" s="1"/>
  <c r="J102" i="1" s="1"/>
  <c r="J69" i="1"/>
  <c r="J68" i="1"/>
  <c r="J67" i="1"/>
  <c r="J66" i="1"/>
  <c r="J64" i="1"/>
  <c r="J63" i="1"/>
  <c r="J62" i="1"/>
  <c r="J61" i="1"/>
  <c r="J59" i="1"/>
  <c r="J58" i="1"/>
  <c r="J57" i="1"/>
  <c r="J56" i="1"/>
  <c r="J54" i="1"/>
  <c r="J53" i="1"/>
  <c r="J52" i="1"/>
  <c r="J51" i="1"/>
  <c r="J49" i="1"/>
  <c r="J48" i="1"/>
  <c r="J47" i="1"/>
  <c r="J46" i="1"/>
  <c r="J44" i="1"/>
  <c r="J43" i="1"/>
  <c r="J42" i="1"/>
  <c r="J41" i="1"/>
  <c r="J40" i="1"/>
  <c r="J35" i="1"/>
  <c r="J34" i="1"/>
  <c r="J33" i="1"/>
  <c r="J32" i="1"/>
  <c r="J30" i="1"/>
  <c r="J29" i="1"/>
  <c r="J28" i="1"/>
  <c r="J27" i="1"/>
  <c r="J25" i="1"/>
  <c r="J24" i="1"/>
  <c r="J23" i="1"/>
  <c r="J22" i="1"/>
  <c r="J20" i="1"/>
  <c r="J19" i="1"/>
  <c r="J18" i="1"/>
  <c r="J17" i="1"/>
  <c r="J15" i="1"/>
  <c r="J12" i="1"/>
  <c r="J11" i="1"/>
  <c r="J10" i="1"/>
  <c r="J9" i="1"/>
  <c r="J160" i="12" l="1"/>
  <c r="J354" i="5"/>
</calcChain>
</file>

<file path=xl/comments1.xml><?xml version="1.0" encoding="utf-8"?>
<comments xmlns="http://schemas.openxmlformats.org/spreadsheetml/2006/main">
  <authors>
    <author>Schubert Lombeida</author>
  </authors>
  <commentList>
    <comment ref="N199" authorId="0">
      <text>
        <r>
          <rPr>
            <sz val="9"/>
            <color indexed="81"/>
            <rFont val="Tahoma"/>
            <family val="2"/>
          </rPr>
          <t>TELEVISIÓN MANABITA CANAL 29/30: 28/04/2012
PUERTOVISIÓN CABLE: 28/04/2011</t>
        </r>
      </text>
    </comment>
    <comment ref="P199" authorId="0">
      <text>
        <r>
          <rPr>
            <b/>
            <sz val="9"/>
            <color indexed="81"/>
            <rFont val="Tahoma"/>
            <family val="2"/>
          </rPr>
          <t>RADIO LEGISLATIVA 89.5: CONTRATO 30/06/2012</t>
        </r>
      </text>
    </comment>
    <comment ref="U205" authorId="0">
      <text>
        <r>
          <rPr>
            <b/>
            <sz val="9"/>
            <color indexed="81"/>
            <rFont val="Tahoma"/>
            <family val="2"/>
          </rPr>
          <t>UNSION TV - VENCE: 12/11/2012 (NO OPERA DESDE SU CONCESIÓN)</t>
        </r>
        <r>
          <rPr>
            <sz val="9"/>
            <color indexed="81"/>
            <rFont val="Tahoma"/>
            <family val="2"/>
          </rPr>
          <t xml:space="preserve">
</t>
        </r>
      </text>
    </comment>
    <comment ref="V205" authorId="0">
      <text>
        <r>
          <rPr>
            <sz val="9"/>
            <color indexed="81"/>
            <rFont val="Tahoma"/>
            <family val="2"/>
          </rPr>
          <t xml:space="preserve">ENCANTA FM 101.9 / VENCE CONTRATO EL 17/12/2012
</t>
        </r>
      </text>
    </comment>
  </commentList>
</comments>
</file>

<file path=xl/comments2.xml><?xml version="1.0" encoding="utf-8"?>
<comments xmlns="http://schemas.openxmlformats.org/spreadsheetml/2006/main">
  <authors>
    <author xml:space="preserve"> David Guaygua</author>
  </authors>
  <commentList>
    <comment ref="I27" authorId="0">
      <text>
        <r>
          <rPr>
            <b/>
            <sz val="8"/>
            <color indexed="81"/>
            <rFont val="Tahoma"/>
            <family val="2"/>
          </rPr>
          <t xml:space="preserve"> David Guaygua:</t>
        </r>
        <r>
          <rPr>
            <sz val="8"/>
            <color indexed="81"/>
            <rFont val="Tahoma"/>
            <family val="2"/>
          </rPr>
          <t xml:space="preserve">
PLAN DE CONTROL</t>
        </r>
      </text>
    </comment>
    <comment ref="I38" authorId="0">
      <text>
        <r>
          <rPr>
            <b/>
            <sz val="8"/>
            <color indexed="81"/>
            <rFont val="Tahoma"/>
            <family val="2"/>
          </rPr>
          <t xml:space="preserve"> David Guaygua:</t>
        </r>
        <r>
          <rPr>
            <sz val="8"/>
            <color indexed="81"/>
            <rFont val="Tahoma"/>
            <family val="2"/>
          </rPr>
          <t xml:space="preserve">
PLAN DE CONTROL</t>
        </r>
      </text>
    </comment>
    <comment ref="I39" authorId="0">
      <text>
        <r>
          <rPr>
            <b/>
            <sz val="8"/>
            <color indexed="81"/>
            <rFont val="Tahoma"/>
            <family val="2"/>
          </rPr>
          <t xml:space="preserve"> David Guaygua:
</t>
        </r>
        <r>
          <rPr>
            <sz val="8"/>
            <color indexed="81"/>
            <rFont val="Tahoma"/>
            <family val="2"/>
          </rPr>
          <t>PLAN DE CONTROL</t>
        </r>
      </text>
    </comment>
    <comment ref="I40" authorId="0">
      <text>
        <r>
          <rPr>
            <b/>
            <sz val="8"/>
            <color indexed="81"/>
            <rFont val="Tahoma"/>
            <family val="2"/>
          </rPr>
          <t xml:space="preserve"> David Guaygua:</t>
        </r>
        <r>
          <rPr>
            <sz val="8"/>
            <color indexed="81"/>
            <rFont val="Tahoma"/>
            <family val="2"/>
          </rPr>
          <t xml:space="preserve">
PLAN DE CONTROL</t>
        </r>
      </text>
    </comment>
    <comment ref="I41" authorId="0">
      <text>
        <r>
          <rPr>
            <b/>
            <sz val="8"/>
            <color indexed="81"/>
            <rFont val="Tahoma"/>
            <family val="2"/>
          </rPr>
          <t xml:space="preserve"> David Guaygua:</t>
        </r>
        <r>
          <rPr>
            <sz val="8"/>
            <color indexed="81"/>
            <rFont val="Tahoma"/>
            <family val="2"/>
          </rPr>
          <t xml:space="preserve">
PLAN DE CONTROL</t>
        </r>
      </text>
    </comment>
    <comment ref="I42" authorId="0">
      <text>
        <r>
          <rPr>
            <b/>
            <sz val="8"/>
            <color indexed="81"/>
            <rFont val="Tahoma"/>
            <family val="2"/>
          </rPr>
          <t xml:space="preserve"> David Guaygua:</t>
        </r>
        <r>
          <rPr>
            <sz val="8"/>
            <color indexed="81"/>
            <rFont val="Tahoma"/>
            <family val="2"/>
          </rPr>
          <t xml:space="preserve">
PLAN DE CONTROL</t>
        </r>
      </text>
    </comment>
    <comment ref="I43" authorId="0">
      <text>
        <r>
          <rPr>
            <b/>
            <sz val="8"/>
            <color indexed="81"/>
            <rFont val="Tahoma"/>
            <family val="2"/>
          </rPr>
          <t xml:space="preserve"> David Guaygua:</t>
        </r>
        <r>
          <rPr>
            <sz val="8"/>
            <color indexed="81"/>
            <rFont val="Tahoma"/>
            <family val="2"/>
          </rPr>
          <t xml:space="preserve">
PLAN DE CONTROL</t>
        </r>
      </text>
    </comment>
    <comment ref="I65" authorId="0">
      <text>
        <r>
          <rPr>
            <b/>
            <sz val="8"/>
            <color indexed="81"/>
            <rFont val="Tahoma"/>
            <family val="2"/>
          </rPr>
          <t xml:space="preserve"> David Guaygua:</t>
        </r>
        <r>
          <rPr>
            <sz val="8"/>
            <color indexed="81"/>
            <rFont val="Tahoma"/>
            <family val="2"/>
          </rPr>
          <t xml:space="preserve">
ACTIVIDAD PLAN DE CONTROL REGIONALES</t>
        </r>
      </text>
    </comment>
  </commentList>
</comments>
</file>

<file path=xl/sharedStrings.xml><?xml version="1.0" encoding="utf-8"?>
<sst xmlns="http://schemas.openxmlformats.org/spreadsheetml/2006/main" count="11728" uniqueCount="6318">
  <si>
    <t>PLAN  DE TRABAJO  2012</t>
  </si>
  <si>
    <t>ORGANO ADMINISTRATIVO: DIRECCION NACIONAL DE TECNOLOGIA INFORMATICA</t>
  </si>
  <si>
    <t>PERÍODO: ENERO - DICIEMBRE 2012</t>
  </si>
  <si>
    <t>META ESTRATÉGICA</t>
  </si>
  <si>
    <t>META OPERATIVA</t>
  </si>
  <si>
    <t>PROCESO</t>
  </si>
  <si>
    <t>PRODUCTO</t>
  </si>
  <si>
    <t>PLAN O PROYECTO</t>
  </si>
  <si>
    <t>META ESPECIFICA</t>
  </si>
  <si>
    <t>LINEAMIENTO</t>
  </si>
  <si>
    <t>ACTIVIDADES</t>
  </si>
  <si>
    <t>PONDERACIÓN</t>
  </si>
  <si>
    <t>FECHAS</t>
  </si>
  <si>
    <t>INDICADOR DE LA META ESPECÍFICA</t>
  </si>
  <si>
    <t>OBSERVACIONES</t>
  </si>
  <si>
    <t>NOMBRE</t>
  </si>
  <si>
    <t>NOMBRE  DEL FUNCIONARIO O SERVIDOR RESPONSABLE Y PARTIPANTES</t>
  </si>
  <si>
    <t>ENE</t>
  </si>
  <si>
    <t>FEB</t>
  </si>
  <si>
    <t>MAR</t>
  </si>
  <si>
    <t>ABR</t>
  </si>
  <si>
    <t>MAY</t>
  </si>
  <si>
    <t xml:space="preserve">JUN </t>
  </si>
  <si>
    <t>JUL</t>
  </si>
  <si>
    <t>AGO</t>
  </si>
  <si>
    <t>SEP</t>
  </si>
  <si>
    <t>OCT</t>
  </si>
  <si>
    <t>NOV</t>
  </si>
  <si>
    <t>DIC</t>
  </si>
  <si>
    <t>FÓRMULA</t>
  </si>
  <si>
    <t>OBJETIVO INSTITUCIONAL 3: ALCANZAR LA CALIDAD TOTAL EN LA GESTIÓN INSTITUCIONAL.</t>
  </si>
  <si>
    <t xml:space="preserve">3.3 Implantar desde el año 2009 el Proceso de Mejoramiento Continuo. </t>
  </si>
  <si>
    <t>3.3.1 Formular el compendio estadístico institucional hasta agosto del 2012</t>
  </si>
  <si>
    <t>Administrar Tecnologías Informáticas (Modelo ITIL)</t>
  </si>
  <si>
    <t>Alvaro Uyaguari</t>
  </si>
  <si>
    <t>Sistema Estadístico</t>
  </si>
  <si>
    <t>Proyecto Implementar un Sistema Estadístico</t>
  </si>
  <si>
    <t>Definir las especificaciones técnicas, en coordinación con DPL                  Contratar una consultoría.           Implantar el sistema</t>
  </si>
  <si>
    <t>Análisis y diseño</t>
  </si>
  <si>
    <t>Efectividad en la implementación del sistema estadistico</t>
  </si>
  <si>
    <t>EISE=SEE/SEP
EISE= Efectividad en la Implementación del sistema Estadístico
SEE= Sistemas estadisticos Ejecutados
SEP= Sistemas Estadísticos Programados</t>
  </si>
  <si>
    <t>Versionamiento</t>
  </si>
  <si>
    <t>Pruebas</t>
  </si>
  <si>
    <t>Implanatación</t>
  </si>
  <si>
    <t>Subtotal</t>
  </si>
  <si>
    <t>3.3.5 Elaborar y ejecutar el 100% del Plan de Fortalecimiento del Sistema Documental y Manejo de Archivo durtante el año 2012.</t>
  </si>
  <si>
    <t>Alejandro Rueda</t>
  </si>
  <si>
    <t>Mejoras en el sistema de gestión documental</t>
  </si>
  <si>
    <t>Plan de Fortalecimiento del Sistema Documental y Manejo de Archivo.</t>
  </si>
  <si>
    <t>Actualizar un servicio existente.                                  Desarrollar internamente los RFCs requeridos.</t>
  </si>
  <si>
    <t>Actualizar sistema documental</t>
  </si>
  <si>
    <t>OBJETIVO INSTITUCIONAL 5: ATENDER DE MANERA SOLVENTE LOS REQUERIMIENTOS DE LOS USUARIOS DE LOS SERVICIOS DE TELECOMUNICACIONES, RADIODIFUSIÓN Y TELEVISIÓN.</t>
  </si>
  <si>
    <t xml:space="preserve">5.1  Promover la educación de los usuarios de los servicios de telecomunicaciones sobre sus derechos y acciones. </t>
  </si>
  <si>
    <t>5.1.7 Implantar hasta el 2012 el portal de servicios de telecomunicaciones del Ecuador</t>
  </si>
  <si>
    <t>Carlos Balladares</t>
  </si>
  <si>
    <t>Portal de servicios de telecomunicaciones del Ecuador</t>
  </si>
  <si>
    <t xml:space="preserve"> Portal de servicios de telecomunicaciones</t>
  </si>
  <si>
    <t>Definir las especificaciones técnicas.                   Contratar una consultoría.           Implantar el sistema</t>
  </si>
  <si>
    <t>Efectividad en la implementación del sistema</t>
  </si>
  <si>
    <t>EIS= SI/SP
SI= Sistema Implementado
SP= Sistema programado</t>
  </si>
  <si>
    <t>Implantación</t>
  </si>
  <si>
    <t>5.1.8 Automatizar al menos 5 trámites externos prioritarios que se gestionan en la SUPERTEL los usuarios de telecomunicaciones</t>
  </si>
  <si>
    <t>Sistema de automatización de trámites externos</t>
  </si>
  <si>
    <t>Automatizaión de los tramites externos</t>
  </si>
  <si>
    <t>Efectividad de la Automatización de 5 trámites</t>
  </si>
  <si>
    <t>EA5T= TA / TPA
EA5T= Efectividad en la automatización de 5 trámites
TA= Trámites automatizados
TPA= Trámites programados automatizar</t>
  </si>
  <si>
    <t>5.1.9 Implementar un sistema geográfico de calidad de servicio de SMA hasta agosto de 2012</t>
  </si>
  <si>
    <t>Sistema geográfico de calidad de servicio SMA</t>
  </si>
  <si>
    <t>Desarrollo del sistema geográfico de calidad de servicio SMA</t>
  </si>
  <si>
    <t>Definir las especificaciones técnicas.                   Desarrollar internamente el sistema.           Implantar el sistema</t>
  </si>
  <si>
    <t>EIS= SI/SP
SI= Sistema Implmentado
SP= Sistema programado</t>
  </si>
  <si>
    <t>Base de datos geográfica de Mediciones SMA</t>
  </si>
  <si>
    <t>Base de datos geográfica de Telecomunicaciones y reportes geográficos de mediciones SMA - Sectorización a nivel país</t>
  </si>
  <si>
    <t xml:space="preserve">OBJETIVO INSTITUCIONAL 7: FORTALECER LA INFRAESTRUCTURA TECNOLÓGICA INSTITUCIONAL </t>
  </si>
  <si>
    <t>7.1 Integrar hasta el 2012 el 100% de la gestión técnica, administrativa, legal y financiera de la SUPERTEL, fortaleciendo la infraestructura necesaria para la automatización de los procesos.</t>
  </si>
  <si>
    <t>7.1.3 Actualizar e implementar al 100% del Plan Tecnológico de la Institución hasta diciembre del 2012.</t>
  </si>
  <si>
    <t>Benhur Escobar</t>
  </si>
  <si>
    <t>Plan tecnológico</t>
  </si>
  <si>
    <t>Plan Tecnológico</t>
  </si>
  <si>
    <t>Identificar los proyectos y necesidades.                  Elaborar documentación</t>
  </si>
  <si>
    <t>Elaborar el plan</t>
  </si>
  <si>
    <t>Efectividad en el cumplimiento</t>
  </si>
  <si>
    <t xml:space="preserve">Fórmula                                                                                                ECP=100*AR / AP                                                                              Parámetros                                                                                                          ECP: efectividad en el cumplimiento del Plan   
AR: Actividades realizadas        
AP: Actividades programadas   </t>
  </si>
  <si>
    <t>Aprobar</t>
  </si>
  <si>
    <t>Lorena Nuñez</t>
  </si>
  <si>
    <t>Sistemas implantados o mejorados</t>
  </si>
  <si>
    <t xml:space="preserve"> Contratación de horas de programación</t>
  </si>
  <si>
    <t>Gabriela Jurado</t>
  </si>
  <si>
    <t>Correo electrónico institucional para uso de directivos bajo dispositivos móviles</t>
  </si>
  <si>
    <t xml:space="preserve"> IMPLEMENTACIÓN DE CORREO ELECTRONICO INSTITUCIONAL PARA USO DE DIRECTIVOS BAJO DISPOSITIVOS MOVILES EN LA SUPERINTENDENCIA DE TELECOMUNICACIONES</t>
  </si>
  <si>
    <t>Definir las especificaciones técnicas.                   Desarrollar internamente el servicio.           Implantar el servicio</t>
  </si>
  <si>
    <t>Efectividad en la implementación</t>
  </si>
  <si>
    <t>Sistema de registro de mediciones II</t>
  </si>
  <si>
    <t>Ejecución de Sistema de registro de mediciones II</t>
  </si>
  <si>
    <t>Fiscalizar la ejecución del sistema.                Implantar el sistema</t>
  </si>
  <si>
    <t xml:space="preserve"> IMPLEMENTACIÓN DE COMUNICACIONES VISUALES Y MÓVILES</t>
  </si>
  <si>
    <t>IMPLEMENTACIÓN DE COMUNICACIONES VISUALES Y MÓVILES</t>
  </si>
  <si>
    <t xml:space="preserve">Efectividad en el fortalecimiento de infraestructura </t>
  </si>
  <si>
    <t>PI/PP                                                      PI= Proyecto implantado
PP= Proyecto programado en el plan tecnológico</t>
  </si>
  <si>
    <t>César Cadena</t>
  </si>
  <si>
    <t>MPLIACIÓN DEL CENTRO DE CÓMPUTO PRINCIPAL (SUBASTA INVERSA)</t>
  </si>
  <si>
    <t xml:space="preserve"> AMPLIACIÓN DEL CENTRO DE CÓMPUTO PRINCIPAL (SUBASTA INVERSA)</t>
  </si>
  <si>
    <t xml:space="preserve"> IMPLEMENTACIÓN DE CUARTO DE COMUNICACIONES DELEGACIÓN REGIONAL  MANABÍ (SUBASTA INVERSA)</t>
  </si>
  <si>
    <t>IMPLEMENTACIÓN DE CUARTO DE COMUNICACIONES DELEGACIÓN REGIONAL  MANABÍ (SUBASTA INVERSA)</t>
  </si>
  <si>
    <t>Bolivar Castillo</t>
  </si>
  <si>
    <t>Plan anual de trabajo</t>
  </si>
  <si>
    <t xml:space="preserve"> Plan anual de trabajo</t>
  </si>
  <si>
    <t>Elaboración del plan</t>
  </si>
  <si>
    <t>Efectividad en proveer planes y reglamentos</t>
  </si>
  <si>
    <t>Jaime Dávalos</t>
  </si>
  <si>
    <t>Atensión optima a usuarios de la SUPERTEL</t>
  </si>
  <si>
    <t>Soporte a los usuarios en Tecnologías de la Información</t>
  </si>
  <si>
    <t>Operar servicios</t>
  </si>
  <si>
    <t>Soporte a los usuarios</t>
  </si>
  <si>
    <t>Efectividad en el soporte técnico brindado en la Superintendencia de Telecomunicaciones</t>
  </si>
  <si>
    <t>ST=(NSTF/NSTS)*100                                ST=Efectividad en el soporte técnico                                                 NSTF=Número de soporte técnico atendidos al mes                                                                NSTS= Número de soporte técnico solicitados al mes</t>
  </si>
  <si>
    <t>Servicios monitoreados y controlados</t>
  </si>
  <si>
    <t>Monitoreo y control de servicios</t>
  </si>
  <si>
    <t>Monitorear los servicios</t>
  </si>
  <si>
    <t>Efectividad en el soporte técnico brindado a los servicios</t>
  </si>
  <si>
    <t>TR/TP                                                      TP= # de tareas planificadas en el plan tecnológico
TR= # de tareas realizadas</t>
  </si>
  <si>
    <t>7.1.4 Automtizar 4 procesos institucionales priorizados por la Máxim Autoridad hasta diciembre de 2012</t>
  </si>
  <si>
    <t>Procesos institucionales automatizados e implantados</t>
  </si>
  <si>
    <t>Automatización de 3 procesos instittucionales</t>
  </si>
  <si>
    <t>Definir las especificaciones técnicas, En coordinación con la DPL.                   Contratar una consultoría.           Implantar el sistema</t>
  </si>
  <si>
    <t>Efectividad en la automatización de Procesos</t>
  </si>
  <si>
    <t>EAP=PA/4
EAP= Efectividad en la Automatización de Procesos
PA= Procesos Automatizados</t>
  </si>
  <si>
    <t>Proceso de compras públicas automatizados</t>
  </si>
  <si>
    <t>Automatización del proceso de contrataciones públicas</t>
  </si>
  <si>
    <t>7.1.6 Implementar un nuevo sistema de Inspecciones y monitoreo integrado con los sistemas actuales (SAAM, SACER SIRATV, etc), hasta diciembre del 2012.</t>
  </si>
  <si>
    <t>Sistema de Inspecciones y monitoreo integrado con los sistemas actuales (SAAM, SACER SIRATV, etc)</t>
  </si>
  <si>
    <t>Fiscalizar la ejecución del Sistema de Inspecciones. Desarrollar internamente nuevas funcionalidades.            Implantar el sistema</t>
  </si>
  <si>
    <t>Efectividad en la implementación del sistema integrado de inspecciones</t>
  </si>
  <si>
    <t>EISII=SEE/SEP
EISII= Efectividad en la Implementación del sistema Integrado de Inspecciones
SEE= Sistemas integrado Ejecutados
SEP= Sistemas integrado Programados</t>
  </si>
  <si>
    <t>SISTEMA EN DISPOSITIVOS MOVILES PARA USO DE ACTIVIDADES DE CONTROL TÉCNICO EN LA SUPERINTENDENCIA DE TELECOMUNICACIONES</t>
  </si>
  <si>
    <t>DESARROLLO DEL SISTEMA EN DISPOSITIVOS MOVILES PARA USO DE ACTIVIDADES DE CONTROL TÉCNICO EN LA SUPERINTENDENCIA DE TELECOMUNICACIONES</t>
  </si>
  <si>
    <t>8.1 Contar con el 100% del talento humano identificado con los fines institucionales, con sentido de compromiso y pertenencia, motivado, incentivado, capacitado y productivo.</t>
  </si>
  <si>
    <t>8.1.1 Elaborar el Plan de Cultura Organizacional  e implementarlo el 100%  de los 6 componentes (Capacitación, Escuela de Liderazgo,  Incentivos, Evalución del Desempeño, Medición del Clima Organizacional y Actualizar el Manual de clasificación de Puestos ) hasta diciembre del 2012</t>
  </si>
  <si>
    <t>Marcelo Salazar</t>
  </si>
  <si>
    <t>Plan de Fortalecimiento de la Cultura Organizacional -Plan de Incentivos</t>
  </si>
  <si>
    <t>Definir las especificaciones técnicas.                   Desarrollar internamente la herramienta informática.           Implantar el sistema</t>
  </si>
  <si>
    <t>TOTAL</t>
  </si>
  <si>
    <t xml:space="preserve">PLAN  DE TRABAJO  2012                                                                                          </t>
  </si>
  <si>
    <t>ORGANO ADMINISTRATIVO: DIRECCIÓN NACIONAL DE IMAGEN Y COMUNICACIÓN</t>
  </si>
  <si>
    <t>PERIDODO:  ENERO A DICIEMBRE 2012</t>
  </si>
  <si>
    <t xml:space="preserve">PROCESO </t>
  </si>
  <si>
    <t xml:space="preserve">PRODUCTOS </t>
  </si>
  <si>
    <t>META ESPECÍFICA</t>
  </si>
  <si>
    <t>LINEAMIENTOS</t>
  </si>
  <si>
    <t xml:space="preserve">ACTIVIDADES </t>
  </si>
  <si>
    <t>OBJETIVO INSTITUCIONAL 6:  POSICIONAR A LA SUPERTEL COMO EL ORGANISMO TÉCNICO DE VIGILANCIA, AUDITORÍA, INTERVENCIÓN Y CONTROL DE LAS TELECOMUNICACIONES.</t>
  </si>
  <si>
    <t>Lograr hasta el 2012 que el 60% de la población del país identifique a la Institución. 
Promover la educación de los usuarios de los servicios de telecomunicaciones sobre sus derechos y acciones.</t>
  </si>
  <si>
    <t>Elaborar y Ejecutar el 100% el plan de comunicación y difusión externo hasta diciembre de 2012</t>
  </si>
  <si>
    <t>Comunicar, Difundir y Fortalecer la Imagen Institucional</t>
  </si>
  <si>
    <t xml:space="preserve">Responsable: Patricio Jarrín
Participantes: Lorena Rosero
Byron Canga
</t>
  </si>
  <si>
    <t>Eventos</t>
  </si>
  <si>
    <t xml:space="preserve">Plan de comunicación: Jornadas de Telecomunicaciones </t>
  </si>
  <si>
    <t xml:space="preserve">Coordinación y apoyo logístico de de 10 Jornadas de Telecomunicaciones </t>
  </si>
  <si>
    <t xml:space="preserve">Realización de eventos con la participación de la ciudadanía ,
Difusión a traves del internet
Desarrollo de campañas nacionales en medios masivos.
Aseguramiento del presupuesto necesario para ejecutar el plan
Fortalecimiento del Recurso humano y técnico de la DIC
</t>
  </si>
  <si>
    <t>Coordinación con Intendencias</t>
  </si>
  <si>
    <t>Efectividad en el cumplimiento de la meta especifica</t>
  </si>
  <si>
    <t xml:space="preserve">EER=Efectividad en eventos realizados                                                 NTF=Número de eventos realizados                                                               NEP= Número de eventos planificados          </t>
  </si>
  <si>
    <t>entrega de materiales</t>
  </si>
  <si>
    <t>Recopilación de información para presentaciones</t>
  </si>
  <si>
    <t>contacto con medios</t>
  </si>
  <si>
    <t>Apoyo logístico</t>
  </si>
  <si>
    <t>Conducción del evento</t>
  </si>
  <si>
    <t>Cobertura</t>
  </si>
  <si>
    <t>SUBTOTAL</t>
  </si>
  <si>
    <t xml:space="preserve">Responsable: Lorena Rosero
</t>
  </si>
  <si>
    <t>·Plan de comunicación: Reuniones de trabajo</t>
  </si>
  <si>
    <t>Apoyo logístico de una reunión mensual de Directores</t>
  </si>
  <si>
    <t>Apoyo logístico de 10 reuniones no programadas, las cuales serán autorizadas por el Superintendente</t>
  </si>
  <si>
    <t xml:space="preserve">Responsable: Mario Jarrín
Participantes: Lorena Rosero
</t>
  </si>
  <si>
    <t xml:space="preserve">·Plan de comunicación:  Participación en eventos de la FTCS </t>
  </si>
  <si>
    <t>Apoyo logístico de seis reuniones de la Función de Transparencia y Control Social - FTCS</t>
  </si>
  <si>
    <t>Aprobación de la actividad</t>
  </si>
  <si>
    <t>Contratación de local y empresa organizadora</t>
  </si>
  <si>
    <t>Aprobación del listado de invitados</t>
  </si>
  <si>
    <t>Entrega de invitaciones</t>
  </si>
  <si>
    <t>Confirmaciones</t>
  </si>
  <si>
    <t>Coordinación con unidades de aproyo</t>
  </si>
  <si>
    <t>Desarrollo de la actividad</t>
  </si>
  <si>
    <t>Responsable: Patricio Jarrín
Participantes: Lorena Rosero
Byron Canga
Mario Jarrín</t>
  </si>
  <si>
    <t>Plan de comunicación: Realización de LACNIC 2012</t>
  </si>
  <si>
    <t>Organización de la reunión del Registro de Direcciones de Internet para América Latina y el Caribe (LACNIC)</t>
  </si>
  <si>
    <t>Responsable: Lorena Rosero
Participantes: toda la DIC</t>
  </si>
  <si>
    <t>Plan de comunicación: Sesión solemne por aniversario de la Supertel</t>
  </si>
  <si>
    <t>Organización de la Sesión solemne por aniversario de la Superintendencia de Telecomunicaciones</t>
  </si>
  <si>
    <t xml:space="preserve">Responsable: Patricio Jarrín
Participantes: Fredy Velasco
Lorena Rosero
Byron Canga
</t>
  </si>
  <si>
    <t>Programas y campañas</t>
  </si>
  <si>
    <t xml:space="preserve">Plan de comunicación:  Campaña de promoción y difusión de la Supertel 2012 </t>
  </si>
  <si>
    <t>Desarrollo de una campaña institucional para que el 60% de la población conozca a la Superintendencia de Telecomunicaciones</t>
  </si>
  <si>
    <t>Definición y aprobación del proyecto</t>
  </si>
  <si>
    <t xml:space="preserve">EER=Efectividad en campaña realizada                                                 CP=Campaña realizada                                                            CE= Campaña planificada        </t>
  </si>
  <si>
    <t>Aprobación del presupuesto</t>
  </si>
  <si>
    <t>Dfinición de empresa que desarrollará campaña</t>
  </si>
  <si>
    <t>Ejecución de campaña</t>
  </si>
  <si>
    <t>Acta definitiva de productos /s servicios</t>
  </si>
  <si>
    <t>Evaluación</t>
  </si>
  <si>
    <t>Responsable: Fredy Velasco</t>
  </si>
  <si>
    <t>Plan de comunicación: Encuestas de percepción</t>
  </si>
  <si>
    <t>Contratación de un sondeo de opinión en el cual se consulten dos preguntas por mes, durante un año  sobre temas de interés institucional</t>
  </si>
  <si>
    <t xml:space="preserve">EER=Efectividad en sondeo de opinión contratado                                                 SR=Sondeo de opinión realizado                                                            SP= Sondeo de opinión planificado        </t>
  </si>
  <si>
    <t>Contratación de empresa encuestadora</t>
  </si>
  <si>
    <t>Redacción y aprobación de preguntas</t>
  </si>
  <si>
    <t>Recepción de informe de encuestadora</t>
  </si>
  <si>
    <t>Distribución de informe a Unidades relacionadas</t>
  </si>
  <si>
    <t>Elaboración de informe  para pago</t>
  </si>
  <si>
    <t>Trámite de pago parciales y total</t>
  </si>
  <si>
    <t>Plan de comunicación: Programa de Comunicación emergente</t>
  </si>
  <si>
    <t>desarrollo de tres programas de Comunicación emergentes sobre temas de interés institucional</t>
  </si>
  <si>
    <t xml:space="preserve">EER=Efectividad en programa realizado                                                 PR=Programa realizado                                                          PL= Programa planificado        </t>
  </si>
  <si>
    <t>Coordinación con unidades regionales</t>
  </si>
  <si>
    <t>Coordinación de producción de contenidos</t>
  </si>
  <si>
    <t>Aprobación de contenidos</t>
  </si>
  <si>
    <t>Presentación de campaña</t>
  </si>
  <si>
    <t>Entrega de materiales para difusión</t>
  </si>
  <si>
    <t>Monitoreo e inclusión en reporte</t>
  </si>
  <si>
    <t>Promover la educación de los usuarios de los servicios de telecomunicaciones sobre sus derechos y acciones.</t>
  </si>
  <si>
    <t xml:space="preserve">Responsable: Lorena Rosero
Participantes: Byron Canga
Asistente Profesional 4
</t>
  </si>
  <si>
    <t>Contenidos impresos</t>
  </si>
  <si>
    <t>Plan de comunicación: Material POP</t>
  </si>
  <si>
    <t>Contratación de material promocional para ser distribuido en actividades institucionales:  2000 gorras; 2000 camisetas;  10000 esferos, 2500 libretines, 10000 pulseras, 2000 carpetas</t>
  </si>
  <si>
    <t xml:space="preserve">Proceso de contratación </t>
  </si>
  <si>
    <t>Recepción de materiales</t>
  </si>
  <si>
    <t>Distribución periódica</t>
  </si>
  <si>
    <t>Informes para pago</t>
  </si>
  <si>
    <t xml:space="preserve">Plan de comunicación: Trípticos, dípticos y flyers </t>
  </si>
  <si>
    <t>Impresión y distribición de material promocional a ser distribuido en actividades institucionales: 20000 trípticos, dípticos y flyers</t>
  </si>
  <si>
    <t xml:space="preserve">EPR=Efectividad en publicación realizada                                              NTF=Número de publicaciones realizadas                                                               NPP= Número de publicaciones planificadas          </t>
  </si>
  <si>
    <t>Determinación de temas</t>
  </si>
  <si>
    <t>Redacción de contenidos - diagramación</t>
  </si>
  <si>
    <t>Aprobación de publicación</t>
  </si>
  <si>
    <t>Reproducción del material</t>
  </si>
  <si>
    <t xml:space="preserve">Distribución </t>
  </si>
  <si>
    <t>Evaluación de la publicación</t>
  </si>
  <si>
    <t xml:space="preserve">Responsable: Patricio Jarrín
Participantes: Byron Canga
Mario Jarrín
</t>
  </si>
  <si>
    <t>Plan de comunicación: Revistas</t>
  </si>
  <si>
    <t>Contratación de seis revistas institucionales las cuales tendrán contenidos de carácter técnico, administrativo o jurídico relacionados con la actividad de control de la Superintendencia</t>
  </si>
  <si>
    <t>Reproducción de la revista</t>
  </si>
  <si>
    <t>Distribución de la revista</t>
  </si>
  <si>
    <t xml:space="preserve">Plan de comunicación:  Publicaciones pagadas en medios impresos </t>
  </si>
  <si>
    <t>Contratación de una agencia que efectúe en tráfico de medios: publicar 25 avisos al público, (aproximadamente), durante un año</t>
  </si>
  <si>
    <t>Selección de agencia</t>
  </si>
  <si>
    <t>Pedido de publicación / Redacciòn de textos</t>
  </si>
  <si>
    <t>Correcciòn</t>
  </si>
  <si>
    <t>Selecciòn y pedido a medios impresos</t>
  </si>
  <si>
    <t>Diseño</t>
  </si>
  <si>
    <t>Reproducciòn</t>
  </si>
  <si>
    <t>Responsable: Asistente Profesional 4</t>
  </si>
  <si>
    <t>Plan de comunicación: SuperComunidad</t>
  </si>
  <si>
    <t>Producción del impreso Supercomunidad, uno semanal, el cual es distribuido la matriz, intendencias y delegaciones</t>
  </si>
  <si>
    <t>Determinación del tema semanal</t>
  </si>
  <si>
    <t>Reproducción del impreso</t>
  </si>
  <si>
    <t>Responsable: Patricio Jarrín
Participantes:
Lorena Rosero</t>
  </si>
  <si>
    <t xml:space="preserve">Plan de comunicación:  Informe anual </t>
  </si>
  <si>
    <t>Contratación de una empresa que efectúe el diseño e impresión del informe  de rendición de cuentas– 800 ejemplares</t>
  </si>
  <si>
    <t>Reproducción de la publicación</t>
  </si>
  <si>
    <t>Distribución</t>
  </si>
  <si>
    <t>Responsable:
Patricio Jarrín
Participantes:
Byron Canga</t>
  </si>
  <si>
    <t>Difusión institucional</t>
  </si>
  <si>
    <t>Plan de comunicación: Impresión de documento: políticas y estrategias de comunicación institucional</t>
  </si>
  <si>
    <t>Contratación de una empresa que efectúe el diseño e impresión del  folleto – 400 ejemplares</t>
  </si>
  <si>
    <t>Selección de impresa</t>
  </si>
  <si>
    <t>Responsable:
Mario Jarrín
Participantes:
Byron Canga
Javier Paspuel</t>
  </si>
  <si>
    <t xml:space="preserve">Plan de comunicación: Actualización de información en páginas webs institucionales  y redes sociales </t>
  </si>
  <si>
    <t>Actualización de información relacionada con las actividades de la Superintendencia de Telecomunicaciones en páginas webs institucionales  y redes sociales, 1 publicación diaria, mínima</t>
  </si>
  <si>
    <t>Recepción de información</t>
  </si>
  <si>
    <t>Actualización de contenidos</t>
  </si>
  <si>
    <t>Publicación de titulares en redes sociales</t>
  </si>
  <si>
    <t>Ejecutar anualmente el 100% de los planes nacionales de control del espectro radioeléctrico y la calidad de los servicios de telecomunicaciones</t>
  </si>
  <si>
    <t>Responsable:
Mario Jarrín
Participantes:
Javier Paspuel</t>
  </si>
  <si>
    <t xml:space="preserve">Plan de comunicación:  Publicación de información resultante del Plan de control técnico </t>
  </si>
  <si>
    <t>Difundir las actividades que desarrolla la Superintendencia de Telecomunicaciones de conformidad con su Plan de control técnico, utilizando diversos medios</t>
  </si>
  <si>
    <t>Preparación de material informativo</t>
  </si>
  <si>
    <t>· Verificación de las promociones prepago: La DIC publicará los resultados en la página web institucional y en los periódicos donde se realizaron las mediciones. Hasta 5 días laborales luego de recibir la información de la DPS y/o Regionales.
· Análisis de CDR´s remitidos por las operadoras: La DIC publicará los resultados  hasta 5 días laborales luego de recibir la información de la DPS y/o Regionales, en la página web institucional y en los periódicos donde se realizaron las mediciones.
· La DIC publicará los incumplimientos de las tarifas de Terminales de Uso Público de los operadores del SMA
· Verificar el cumplimiento de las tarifas, del 100% de Terminales de Uso Público de los operadores del STF: La DIC publicará los resultados  hasta 5 días laborales luego de recibir la información de la DPS y/o Regionales, en la página web institucional y en los periódicos donde se realizaron las mediciones.
· Analizar la evolución de las tarifas de los Servicios de Valor Agregado (SVA),  hasta diciembre del 2012: La DIC publicará un resumen de las tarifas aplicadas.
· Analizar la evolución de las tarifas de los Servicios Portadores de Telecomunicaciones (SPT), para el 100% de los operadores hasta diciembre del 2012: La DIC publicará un resumen de las tarifas aplicadas.
· Incrementar en 25% la solución de los problemas de calidad del servicio de los operadores de SMA, detectados y reportados por las Administraciones Regionales, en el año 2011: Remitir el resultado de las mediciones a la DIC. (REGIONALES)
· Incrementar al 75% la solución de los problemas de calidad del servicio de los operadores del Servicio de Telefonía Fija, detectados y reportados por las Administraciones Regionales en el año 2012: Se debe remitir a la DPS un informe trimestral respecto de los problemas de calidad detectados en cada Operadora, los solucionados y los que persisten (Estos informes serían publicados por la DIC).
· Intervenir para disminuir  en el  5%  el tiempo medio de respuesta entre fallas, presentado en el Servicio Móvil Avanzado (SMA): Publicar información de interrupciones del servicio. (DIC)
· Intervenir para disminuir en el 5% el tiempo medio de solución de las fallas (interrupciones no programadas) del Servicio de Telefonía Fija: Preparar estadísticas trimestrales y remitirlas a la DIC 
· Verificar que el 100% de reclamos presentados a los operadores del Servicio de Telefonía Fija, sean atendidos en un término inferior a 15 días. Publicar resultados (DIC)
· Lograr una disminución del 30% de las llamadas falsas efectuadas a los servicios de emergencia del Ecuador a los números 101, 102, 131, y 911, durante el año 2012: Campaña publicitaria del procedimiento en página web de la institución, prensa, radio, etc. (DIC) - Realizar campañas de difusión de la correcta utilización de los servicios de emergencia "Las llamadas falsas matan" (DIC)
Verificar  que al menos en cuatro nuevas localidades con menos de 50.000 habitantes, de cada provincia las operadoras otorguen acceso a los números de emergencia de acuerdo a la normativa vigente, hasta diciembre de 2012: Publicar resultados (DIC)
· Verificar el cumplimiento del 100% de las resoluciones de juzgamiento emitidas de los servicios de radiodifusión y televisión del periodo Octubre de 2011 a Septiembre de 2012: DIC: Publica información resultante de las estrategias aplicadas - Publicar resultados y estadísticas (DIC)
· Lograr mejorar la calidad del servicio en 12 localidades donde se encuentran instalados los equipos de medición del SAMM: Información a la ciudadanía. (DPS, REGIONALES y DIC)</t>
  </si>
  <si>
    <t>Revisión de unidad administrativa relacionada</t>
  </si>
  <si>
    <t>Aprobación de Intendencia Técnica de Control</t>
  </si>
  <si>
    <t>Envío a medios de información y publicación en página web institucional</t>
  </si>
  <si>
    <t>Revisión de medios de información para verificar publicación</t>
  </si>
  <si>
    <t>Inclusión en reporte informativo diario</t>
  </si>
  <si>
    <t>Responsable:
Patricio Jarrín
Participantes:
Lorena Rosero</t>
  </si>
  <si>
    <t xml:space="preserve">Plan de comunicación: Vitrinas, paredes y pisos interactivos </t>
  </si>
  <si>
    <t>Adquirir vitrinas, paredes y pisos interactivos (Licencia de software y hardware para que funcionen superficies táctiles), para utilizarlos en eventos institucionales</t>
  </si>
  <si>
    <t>Aprobaciòn del proyecto</t>
  </si>
  <si>
    <t>Recepción de bienes contratados</t>
  </si>
  <si>
    <t>Utilización en eventos institucionales</t>
  </si>
  <si>
    <t xml:space="preserve">Responsable: Asistente Profesional 4
</t>
  </si>
  <si>
    <t>Plan de comunicación: Noticiero digital</t>
  </si>
  <si>
    <t>Actualización diaria de contenidos relacionados con el sector en el noticiero digital</t>
  </si>
  <si>
    <t xml:space="preserve">Publicación de titulares </t>
  </si>
  <si>
    <t>Monitoreo del noticiero</t>
  </si>
  <si>
    <t>Responsable:
Fredy Velasco</t>
  </si>
  <si>
    <t>Plan de comunicación:  Monitoreo de medios</t>
  </si>
  <si>
    <t>Revisión de periódicos, revistas y páginas webs para obtener información relacionada con las actividades de la Supertel, preparar tres reportes diarios y enviarlos a los directivos</t>
  </si>
  <si>
    <t>Revisión de periódicos, revistas y páginas webs</t>
  </si>
  <si>
    <t>Preparación del reporte</t>
  </si>
  <si>
    <t>Envío por correo electrónico</t>
  </si>
  <si>
    <t>Plan de comunicación: Difusión de actividades de la FTCS, de la cual la Supertel forma parte</t>
  </si>
  <si>
    <t>Actualización de información publicada en la página web de la Función de Transparencia y Control Social</t>
  </si>
  <si>
    <t>Recepción de contenidos aprobados</t>
  </si>
  <si>
    <t>Actualización en página web de la Función</t>
  </si>
  <si>
    <t>Actualización en página web de la Supertel</t>
  </si>
  <si>
    <t>Monitoreo de la información</t>
  </si>
  <si>
    <t>Responsable:
Javier Paspuel
Participantes:
Todo el equipo de la DIC</t>
  </si>
  <si>
    <t xml:space="preserve">Plan de comunicación: SupertelTv </t>
  </si>
  <si>
    <t>Producción de programa semanal de televisión, con una duración aproximada de 30 minutos, el cual contiene temas relacionados con las acciones de la Supertel</t>
  </si>
  <si>
    <t xml:space="preserve">EPR=Efectividad en programas realizados                                              NTF=Número de programas realizados                                                               NPP= Número de programas planificados  </t>
  </si>
  <si>
    <t>Redacción de guión técnico</t>
  </si>
  <si>
    <t>Aprobaciòn de guión</t>
  </si>
  <si>
    <t>Tomas</t>
  </si>
  <si>
    <t>Edición del video</t>
  </si>
  <si>
    <t>Revisión por parte del Comité editorial</t>
  </si>
  <si>
    <t>Corrección</t>
  </si>
  <si>
    <t>Difusión a medios seleccionados</t>
  </si>
  <si>
    <t xml:space="preserve">Responsable:
Javier Paspuel
Participantes:
</t>
  </si>
  <si>
    <t>Gestión de medios</t>
  </si>
  <si>
    <t>Plan de comunicación: Producción de un spot institucional cada mes</t>
  </si>
  <si>
    <t>Producción de un video institucional cada mes</t>
  </si>
  <si>
    <t>Revisión por parte del Comité editorial / ITC</t>
  </si>
  <si>
    <t>Difusión</t>
  </si>
  <si>
    <t>Plan de comunicación: Ruedas de prensa y entrevistas</t>
  </si>
  <si>
    <t>Organización de seis ruedas de prensa y 24 entrevistas</t>
  </si>
  <si>
    <t>EPR=Efectividad en entrevistas periodísticas solicitadas                                              NTF=Número de entrevistas periodísticas realizadas                                                               NPP= Número de entrevistas aprobadas</t>
  </si>
  <si>
    <t>Invitación a medios</t>
  </si>
  <si>
    <t>Desarrollo de rueda de prensa / entrevista</t>
  </si>
  <si>
    <t>Monitoreo</t>
  </si>
  <si>
    <t>ORGANO ADMINISTRATIVO: DIRECCIÓN NACIONAL DE TALENTO HUMANO</t>
  </si>
  <si>
    <t>OBJETIVO INSTITUCIONAL 8:  ELEVAR LA PRODUCTIVIDAD LABORAL CON TALENTO HUMANO ALTAMENTE CALIFICADO Y COMPROMETIDO CON LA SUPERTEL Y LA SOCIEDAD</t>
  </si>
  <si>
    <t>8.2 Fortalecer la cultura organizacional y la práctica de valores mediante la formación ética de los funcionarios</t>
  </si>
  <si>
    <t>Elaborar el Plan de Cultura Organizacional  e implementarlo el 100%  de los 6 componentes (Capacitación, Escuela de Liderazgo,  Incentivos, Evalución del Desempeño, Medición del Clima Organizacional y Actualizar el Manual de clasificación de Puestos ) hasta diciembre del 2012</t>
  </si>
  <si>
    <t>Gestionar el sistema integrado de desarrollo de Talento humano</t>
  </si>
  <si>
    <t xml:space="preserve">RESPONSABLE Rebeca Segovia
Participantes
Mónica León
</t>
  </si>
  <si>
    <t>Instructivo</t>
  </si>
  <si>
    <r>
      <t xml:space="preserve"> </t>
    </r>
    <r>
      <rPr>
        <sz val="10"/>
        <color indexed="8"/>
        <rFont val="Arial"/>
        <family val="2"/>
      </rPr>
      <t xml:space="preserve">Plan de Cultura Organizacional </t>
    </r>
  </si>
  <si>
    <t xml:space="preserve"> 8.2.1 Desarrollar hasta julio de 2012, un instructivo para normar los incentivos no financieros que la Institución reconocerá a los servidores que hayan demostrado comportamientos positivos, actuaciones laborales importantes, actividades de investigación en materias afines a los objetivos del Organismo, o desarrollo de actividades relevantes de interés institucional.</t>
  </si>
  <si>
    <t xml:space="preserve">ESTRATEGIAS:   
• Aplicación de la Ley Orgánica de Servicio Público, su Reglamento y las Normas Técnicas pertinentes.
• Aplicación de los instrumentos técnicos elaborados por el MRL
• Capacitación y comunicación en los temas específicos a desarrollar.
LINEAMIENTOS: 
• La DTH mantendrá comunicación permanente con todos los órganos administrativos de la Institución, a fin de que se informen y se involucren en el desarrollo del programa .
</t>
  </si>
  <si>
    <r>
      <rPr>
        <sz val="10"/>
        <color indexed="8"/>
        <rFont val="Arial"/>
        <family val="2"/>
      </rPr>
      <t>Recopilación de la información
Análisis y revisión de la normativa legal
Desarrollo del Proyecto
Coordinar con DPL DFA  y PRC 
Entrega del proyecto de Reglamento</t>
    </r>
    <r>
      <rPr>
        <b/>
        <sz val="10"/>
        <color indexed="8"/>
        <rFont val="Arial"/>
        <family val="2"/>
      </rPr>
      <t xml:space="preserve">
</t>
    </r>
  </si>
  <si>
    <t>Efectividad en el cumplimiento del Instructivo</t>
  </si>
  <si>
    <t>FORMULA
ECI=IE/IP
PARAMETROS
ECI=Efectividad en el cumplimiento del Instructivo
IE=Instructivo elaborado
IP=Instructivo Planificado</t>
  </si>
  <si>
    <t>Servidores destacados</t>
  </si>
  <si>
    <t xml:space="preserve"> 8.2.2 Realizar en diciembre de 2012, un reconocimiento público a los servidores de destacada actuación.</t>
  </si>
  <si>
    <t xml:space="preserve">Definir servidores a ser reconocidos
Elaborar documentos de reconocimiento
Remitir  documentos a la Máxima Autoridad para que entregue oficialmente a servidores destacados.
</t>
  </si>
  <si>
    <t>Efectividad en el cumplimiento deL reconocimiento</t>
  </si>
  <si>
    <t>FORMULA
ECRI=IE/IP
PARAMETROS
ECI= Efectividad en el cumplimiento del incentivo
IE: Incentivo entregado
IP=Incentivo Programado</t>
  </si>
  <si>
    <t>8.3 Elevar al 100% la ejecución anual del plan de capacitación</t>
  </si>
  <si>
    <t>RESPONSABLES :
Cristian Saá
Participantes
Pablo Galarza</t>
  </si>
  <si>
    <t>cursos ejecutados</t>
  </si>
  <si>
    <t>Plan de Capacitación</t>
  </si>
  <si>
    <t>8.3.1  Cumplir hasta diciembre del 2012 con el 100% de la ejecución del Plan de Capacitación planificado</t>
  </si>
  <si>
    <t xml:space="preserve">LINEAMIIENTOS Y ESTRATEGIAS 
 Aplicación de la Ley Orgánica de Servicio Público, su Reglamento 
o La Incorporación de los servidores como facilitadores  será continuo de tal manera que la capacitación genere un efecto multiplicador.
o La utilización de convenios de cooperación interinstitucional en condiciones favorables para la SUPERTEL
o Contratar servicios de capacitación en centros de educación superior y en institutos que imparten instrucción especializada
</t>
  </si>
  <si>
    <t>Presentación del Plan al CGDI</t>
  </si>
  <si>
    <t>Efectividad en
la ejecución de cursos de capacitación</t>
  </si>
  <si>
    <t xml:space="preserve">FORMULA
CCP/CCA
PARAMETROS
CCP= CCA=# Cursos de capacitación programados/ # Cursos de capacitación aplicados 
</t>
  </si>
  <si>
    <t>Confirmación de logística y diseño de pliegos</t>
  </si>
  <si>
    <t>Coordinación con DFA para certificación presupuestaria y contratación a través del Portal de Compras Públicas</t>
  </si>
  <si>
    <t>Ejecución de cursos programados</t>
  </si>
  <si>
    <t>Apoyo logístico para cursos internos</t>
  </si>
  <si>
    <t>Elaboración del proyecto de Plan de Capacitación para el 2013</t>
  </si>
  <si>
    <t>8.5 Elevar el cumplimiento de los planes operativos hasta lograr en el 2012su ejecución en el 100%</t>
  </si>
  <si>
    <t>Actualizar la Normativa para gestión del talento humano</t>
  </si>
  <si>
    <t>RESPONSABLES :
Rebeca Segovia
Participantes
Mónica León
Jorge Rivera
Cristian Villaómez
Pablo Galarza
Ronnal Vinueza</t>
  </si>
  <si>
    <t xml:space="preserve">Manual de Clasificación </t>
  </si>
  <si>
    <t xml:space="preserve"> Plan de Cultura Organizacional </t>
  </si>
  <si>
    <t>8.5.1  Levantamiento de la descripción de puestos de la Superintendencia de Telecomunicaciones, hasta abril de 2012</t>
  </si>
  <si>
    <t>ESTRATEGIAS:                                                                  •  Aplicación de la Ley Orgánica de Servicio Público,a, su Reglamento y las Normas Técnicas pertinentes.
• Aplicación de los instrumentos técnicos elaborados por el MRL
• Capacitación y comunicación en los temas específicos a desarrollar
LINEAMIENTOS: 
• La DTH mantendrá comunicación permanente con todos los órganos administrativos de la Institución, a fin de que se informen y se involucren en el desarrollo del programa.</t>
  </si>
  <si>
    <t xml:space="preserve"> Levantar los perfiles de puetos</t>
  </si>
  <si>
    <t>Efectividad en el cumlimiento del cronograma</t>
  </si>
  <si>
    <t xml:space="preserve">ECM= MCPE/1
ECM= Efectividad en el cumplimiento de la meta
MCPE= manual de clasificación de puestos elaborado
</t>
  </si>
  <si>
    <t xml:space="preserve"> Análisis y revisión de la información</t>
  </si>
  <si>
    <t>Validación de la información con los responsables de los órganos administrativos</t>
  </si>
  <si>
    <t xml:space="preserve"> Desarrollo del Manual</t>
  </si>
  <si>
    <t xml:space="preserve"> Incorporación de observaciones</t>
  </si>
  <si>
    <t>Coordinación  MRL, DPL, PRC</t>
  </si>
  <si>
    <t>Entrega del Manual de Clasificación</t>
  </si>
  <si>
    <t>Estructura Ocupacional
Escala de Remuneraciones</t>
  </si>
  <si>
    <t>Estructura Ocupacional y Escala de Remuneraciones del Organismo</t>
  </si>
  <si>
    <t>8.5.2  Contar hasta abril 2012, con la estructura ocupacional y con la Escala de Remuneraciones del organismo.</t>
  </si>
  <si>
    <t xml:space="preserve">ESTRATEGIAS:                                                                  •  Aplicación de la Ley Orgánica de Servicio Público,a, su Reglamento y las Normas Técnicas pertinentes.
• Aplicación de los instrumentos técnicos elaborados por el MRL
• Capacitación y comunicación en los temas específicos a desarrollar
LINEAMIENTOS: 
• La DTH mantendrá comunicación permanente con todos los órganos administrativos de la Institución, a fin de que se informen y se involucren en el desarrollo del programa.
</t>
  </si>
  <si>
    <t>Definir grupos ocupacionales</t>
  </si>
  <si>
    <t>ECM= MCPE/1
ECM= Efectividad en el cumplimiento de la meta
EOER= estructura ocupacional y escala de remuneraciones</t>
  </si>
  <si>
    <t>Definir niveles</t>
  </si>
  <si>
    <t xml:space="preserve">Definir denominaciones de los puestos </t>
  </si>
  <si>
    <t>Definir la Escala de Remuneraciones del Org,</t>
  </si>
  <si>
    <t>8.5 Elevar el cumplimiento de los planes operativos hasta lograr en el 2012 su ejecución en un 100%</t>
  </si>
  <si>
    <t>Gestionar el Sistema Integrado de desarrollo de Talento humano</t>
  </si>
  <si>
    <t xml:space="preserve">Responsable:
Jorge Rivera
Rebeca Segovia
Mónica León
Participantes:
</t>
  </si>
  <si>
    <t>Personal Contratado</t>
  </si>
  <si>
    <t xml:space="preserve">CONTRATACIÖN DE PERSONAL </t>
  </si>
  <si>
    <t>8.5.3  Atender al 100% los requerimientos de contratación de personal.</t>
  </si>
  <si>
    <t xml:space="preserve">ESTRATEGIAS:                                                                  •  Aplicación de la Ley Orgánica de Servicio Público,su Reglamento 
LINEAMIENTOS: 
• La DTH mantendrá comunicación permanente con todos los órganos administrativos de la Institución, </t>
  </si>
  <si>
    <t xml:space="preserve"> Elaborar informes técnicos</t>
  </si>
  <si>
    <t>Efectividad en la atención de requerimientos</t>
  </si>
  <si>
    <t xml:space="preserve">
Fórmula: 
EAR= NRA/NRS
Parámetros: 
NRA=No. de requerimientos atendidos
NRS= No. de requerimientos solicitados
</t>
  </si>
  <si>
    <t xml:space="preserve">Solicitar certificación presupuestaria </t>
  </si>
  <si>
    <t xml:space="preserve"> Elaborar contratos de Servicios Ocasionales</t>
  </si>
  <si>
    <t xml:space="preserve">Inducción al Personal </t>
  </si>
  <si>
    <t>Responsable:
Participantes:
Todo el personal de la DTH</t>
  </si>
  <si>
    <t>Personal  idóneo seleccionado</t>
  </si>
  <si>
    <t>Concursos de Méritos y Oposición</t>
  </si>
  <si>
    <t>8.5.4  Realizar en un 100% los Concursos de Méritos y Oposición para llenar puestos vacantes</t>
  </si>
  <si>
    <t xml:space="preserve">ESTRATEGIAS:                                                                  • Aplicación de la Ley Orgánica de Servicio Público, su Reglamento 
LINEAMIENTOS: 
• La DTH mantendrá comunicación permanente con todos los órganos administrativos de la Institución, </t>
  </si>
  <si>
    <t>Identificción de  los puestos que se sujetarán a Concurso</t>
  </si>
  <si>
    <t xml:space="preserve"> La ejecución de estas actividades depende de que el Ministerio de Finanzas apruebe las creaciones de cargo para el 2012  y  que el Ministerio de Relaciones Laborales apruebe el Manual de Clasificación de Puestos</t>
  </si>
  <si>
    <t>Determinación del cronograma general de los concursos</t>
  </si>
  <si>
    <t xml:space="preserve"> Elaboración de Bases</t>
  </si>
  <si>
    <t>Conformación de tribunales y aprobación de bases de concursos</t>
  </si>
  <si>
    <t>Difusión de Convocatoriasen la página de MRL- socio empleo</t>
  </si>
  <si>
    <t>Verificación  y calificación de Postulaciones</t>
  </si>
  <si>
    <t>Recepción  y resolución de apelaciones por parte del Tribunal de Apelaciones</t>
  </si>
  <si>
    <t>.Elaboración de informes</t>
  </si>
  <si>
    <t>Administración del banco de preguntas</t>
  </si>
  <si>
    <t>Aplicación de pruebas de conocimientos</t>
  </si>
  <si>
    <t>Aplicación de pruebas de psicométricas</t>
  </si>
  <si>
    <t>Notificación de Resultados y recepción de apelaciones</t>
  </si>
  <si>
    <t>Resolución de apelaciones</t>
  </si>
  <si>
    <t>Realización de entrevistas</t>
  </si>
  <si>
    <t>Elaboración de actas de evaluación</t>
  </si>
  <si>
    <t>Notificación de puntajes finales</t>
  </si>
  <si>
    <t>Recepción y resolución  de apelaciones al puntaje final</t>
  </si>
  <si>
    <t>Recepción de impugnaciones de los tres mejores aspirantes con más altos puntajes</t>
  </si>
  <si>
    <t>Resolución de impugnaciones  por parte del Tribunal de Méritos y Oposición</t>
  </si>
  <si>
    <t>Elaboración del acta final y declaratoria del ganador delConcurso o declaratoria del concurso desierto.</t>
  </si>
  <si>
    <t>Responsable:
Servidores de la DTH
Participantes:
Todo el personal de la DTH</t>
  </si>
  <si>
    <t>Resoluciones</t>
  </si>
  <si>
    <t>Resoluciones  que legalizan actos administrativos</t>
  </si>
  <si>
    <t>8.5.5  Elaborar al 100%  las Resoluciones requeridas</t>
  </si>
  <si>
    <t xml:space="preserve">ESTRATEGIAS:                                                                  •  Aplicación de la Ley Orgánica de Servicio Público,, su Reglamento 
LINEAMIENTOS: 
• La DTH mantendrá comunicación permanente con todos los órganos administrativos de la Institución, </t>
  </si>
  <si>
    <t>Elaborar informes técnicos</t>
  </si>
  <si>
    <t>efectividad en la atención de requerimientos</t>
  </si>
  <si>
    <t>Fórmula: 
EAR= NRA/NRS
Parámetros: 
NRA=No. de requerimientos atendidos
NRS= No. de requerimientos solicitados</t>
  </si>
  <si>
    <t>Elaborar proyectos de resolución</t>
  </si>
  <si>
    <t>Aplicar las resoluciones aprobadas</t>
  </si>
  <si>
    <t xml:space="preserve"> Elaborar las respectivas acciones de personal de ser el caso</t>
  </si>
  <si>
    <t xml:space="preserve">Responsable:
William López
Participantes:
</t>
  </si>
  <si>
    <t>Distributivo actualizado</t>
  </si>
  <si>
    <t>Actualizaciones del Distributivo</t>
  </si>
  <si>
    <t>8.5.6 Realizar al 100% las modificaciones requeridas  en el Distributivo de Remuneraciones.</t>
  </si>
  <si>
    <t>Disposiciones impartidas por el Ministerio de Finanzas</t>
  </si>
  <si>
    <t>Actualización de movimientos de personal en el sistema automatizado eSIPREN del Ministerio de Finanzas</t>
  </si>
  <si>
    <t xml:space="preserve">Responsable:
Mariana Naranjo
Participantes:
Pablo Galarza
</t>
  </si>
  <si>
    <t>No. De Pasantías y Practicas</t>
  </si>
  <si>
    <t>Realización de prácticas y pasantías  estudiantiles</t>
  </si>
  <si>
    <t>8.5.7 . EJECUTAR AL 100% LOS CONVENIOS INTERINSTITUCIONALES SUSCRITOS ENTRE LA SUPERINTENDENCIA DE TELECOMUNICACIONES Y LAS ENTIDADES DE EDUCACIÓN SUPERIOR Y EDUCACIÓN MEDIA</t>
  </si>
  <si>
    <t xml:space="preserve">ESTRATEGIAS:                                                                  •  Aplicación de la Ley Orgánica de Servicio Público, su Reglamento 
LINEAMIENTOS: 
• La DTH mantendrá comunicación permanente con los Centros de Educación Media y Superior.
 La DTH mantendrá comunicación con  todos los órganos administrativos de la Institución, </t>
  </si>
  <si>
    <t>Selección de pasantes y/o practicantes</t>
  </si>
  <si>
    <t>Elaboración de informes técnicos y coordinación con la Autoridad Nominadora para la incorporaciòn de pasantes y practicantes</t>
  </si>
  <si>
    <t>Administración de prácticas y pasantías</t>
  </si>
  <si>
    <t xml:space="preserve">Trámites para pago de compensación económica </t>
  </si>
  <si>
    <t>Detección de requerimientos de pasantes y practicantes (8nov)</t>
  </si>
  <si>
    <t xml:space="preserve">Responsable:
Diego de la Torre
Participantes:
William López
</t>
  </si>
  <si>
    <t>CONFERENCIAS Y ACTIVIDADES DE MEDICINA PREVENTIVA REALIZADAS</t>
  </si>
  <si>
    <t>PROGRAMAS DE MEDICINA PREVENTIVA Y SALUD OCOUPACIONAL</t>
  </si>
  <si>
    <t xml:space="preserve">8.5.8  Realizar 4 conferencias y 6 actividades de medicina preventiva y salud ocupacional hasta diciembre de 2012 </t>
  </si>
  <si>
    <t xml:space="preserve">ESTRATEGIAS:   
• Aplicación de la Ley Orgánica y su Reglamento.
. Realización de conferencias con la participación de profesionales médicos y la colaboración de laboratorios farmac
LINEAMIENTOS: 
• La DTH mantendrá comunicación permanente con todos los órganos administrativos de la Institución, a fin de que se informen y se involucren en el desarrollo de los programa .
</t>
  </si>
  <si>
    <t>Charla sobre la hipertrofia prostática y Ca. de próstata, pronóstico y tratamiento.</t>
  </si>
  <si>
    <t>Efectividad en la ejecución de programas de medicina  preventiva y salud ocupacional</t>
  </si>
  <si>
    <t>CE/CP
Charlas y Programas de medicina ejecutados/
Charlas y Programas de medicin aplanificados</t>
  </si>
  <si>
    <t>Charla sobre Gastritis aguda y crónica, hallazgos endoscópicos y riesgos y consecuencias del sangrado gástrico.</t>
  </si>
  <si>
    <t>Charla sobre las infecciones de vías urinarias y genitales, prevención y tratamientos.</t>
  </si>
  <si>
    <t>Charla sobre las infecciones virales y bacterianas de vías respiratorias, prevención y tratamiento.</t>
  </si>
  <si>
    <t xml:space="preserve">Coordinación para la ejecución de:
• Exámenes de laboratorio en sangre, orina y heces
• Tamización prostática para el personal masculino mayor de 35 años de la SUPERTEL.
• Programa de Densitometrías óseas de seguimiento para prevenir las osteopenias y osteoporosis del personal de la SUPERTEL.
• Determinación en sangre de lípidos al personal que presentó dislipidemias en los resultados de laboratorio.
• Realización de Ecosonograma hepático y prevención de la Esteatosis.
• Programa de desparasitación anual del personal y familias de la SUPERTEL.
</t>
  </si>
  <si>
    <t xml:space="preserve">RESPONSABLE 
Cristian Villagómez
William López
Mariana Naranjo
Participantes
Diego de la Torre
</t>
  </si>
  <si>
    <t>Unifomes
Alimentación
Transporte
Guardería</t>
  </si>
  <si>
    <t>Servicios Asistenciales y Beneficios Sociales</t>
  </si>
  <si>
    <t>8.5.9  Administar al 100% los servicios asistenciales y beneficios sociales</t>
  </si>
  <si>
    <t xml:space="preserve">ESTRATEGIAS:   
•  Aplicación de la Ley Orgánica de Servicio Público y su Reglamento.
LINEAMIENTOS: 
• La DTH mantendrá comunicación permanente con todos los órganos administrativos de la Institución, a fin de que se informen y se involucren en el desarrollo del programa </t>
  </si>
  <si>
    <t xml:space="preserve">Administración  de los contratos de servicios </t>
  </si>
  <si>
    <t>Efectividad en la Administración de los servicios asistenciales y beneficios sociales</t>
  </si>
  <si>
    <t>EASAS= Efecetividad en la administración de servicios asitenciales y beneficios sociales
 FORMULA
#UA/#US
# Usuarios Atendidos/# Usuarios Registrados</t>
  </si>
  <si>
    <t xml:space="preserve">Preparación de  informes técnicos </t>
  </si>
  <si>
    <t>Gestionar  mensualmente los pagos a los proveedores del servicio</t>
  </si>
  <si>
    <t>8.5.10  Gestionar la continuidad de la prestación de servicios asistenciales y beneficios sociales hasta diciembre del 2012</t>
  </si>
  <si>
    <t>Solicitud de proformas a proveedores</t>
  </si>
  <si>
    <t>Efectividad en la contratación de los servicios asistenciales y beneficios sociales</t>
  </si>
  <si>
    <t>ECSA= Efectividad en la contratación de Servicios Asistenciales y beneficios sociales
FORMULA:
CAP/CAE
Contratos Asistenciales Ejecutados/Contratos Asistenciales Programados</t>
  </si>
  <si>
    <t>Solicitud de disponibilidad presupuestaria</t>
  </si>
  <si>
    <t>Elaboración de especificaciones técnicas y remisión a la DFA</t>
  </si>
  <si>
    <t>Coordinación con laDFA para subir pliegos al  Portal de Compras Públicas.</t>
  </si>
  <si>
    <t>Gestionar el Sistema de Remuneraciones</t>
  </si>
  <si>
    <t xml:space="preserve">Responsable:
Ximena Tapia
Participantes:
Cristian Villagómez
</t>
  </si>
  <si>
    <t>Roles de Pagos</t>
  </si>
  <si>
    <t>NÓMINA DE PERSONAL</t>
  </si>
  <si>
    <t xml:space="preserve"> 8.5.11  ADMINISTRAR AL 100% LA NÓMINA INSTITUCIONAL DURANTE EL AÑO 2012</t>
  </si>
  <si>
    <t xml:space="preserve">ESTRATEGIAS:                                                                          
•  Aplicación de la Ley Orgánica de Servicio Público,y su Reglamento.
Aplicación de disposiciones y directrices emitidas por  del Ministerio de Finanzas y por el Ministerio de Relaciones Laborales 
.
LINEAMIENTOS: 
• La DTH mantendrá comunicación permanente con todos los órganos administrativos de la Institución, a fin de que se informen y se involucren en el desarrollo de las actividades
</t>
  </si>
  <si>
    <t xml:space="preserve"> Custodia  y actualización de la base de datos deL Sistema de Remuneraciones</t>
  </si>
  <si>
    <t>Efectividad en la Administración del Sistema de Remuneraciones</t>
  </si>
  <si>
    <t>RP/RE
Roles Ejecutados
/
Roles Programados</t>
  </si>
  <si>
    <t xml:space="preserve"> Elaboración mensual de roles de pago de personal activo y pasivo.</t>
  </si>
  <si>
    <t xml:space="preserve">Planillas mensuales de pago al  IESS </t>
  </si>
  <si>
    <t>Pagos al IESS</t>
  </si>
  <si>
    <t>8.5.13  Realizar al 100%  pagos al  IESS durante el año 2012</t>
  </si>
  <si>
    <t>Tramitar obligaciones en el  IESS</t>
  </si>
  <si>
    <t>Efectividad en la ejecución de pagos al IESS</t>
  </si>
  <si>
    <t>PP/PE
Pagos Ejecutados
/
Pagos Programados</t>
  </si>
  <si>
    <t xml:space="preserve"> Roles de Pagos de Fondos de Reserva</t>
  </si>
  <si>
    <t>Pago de Fondos de Reserva</t>
  </si>
  <si>
    <t>8.5.14   EJECUTAR AL 100%  EL PAGO DE FONDOS DE RESERVA DURANTE EL 2012</t>
  </si>
  <si>
    <t>Ejecutar el pago de fondos de reserva</t>
  </si>
  <si>
    <t>Efectividad en el pago de Fondos de reserva</t>
  </si>
  <si>
    <t>PP/PE
Pagos Elaborados
/
Pagos Programados</t>
  </si>
  <si>
    <t>Pagos tributarios</t>
  </si>
  <si>
    <t>Retenciones del Impuesto a la Renta</t>
  </si>
  <si>
    <t xml:space="preserve"> 8.5.15 Realizar al 100% retenciones  al  SRI</t>
  </si>
  <si>
    <t>Preparación de las liquidaciones del impuesto a la renta</t>
  </si>
  <si>
    <t>Efectividad en la elaboración de reportes de pagos al SRI</t>
  </si>
  <si>
    <t>RP/RE
Reportes Ejecutados
/
Reportes Programados</t>
  </si>
  <si>
    <t>liquidaciones</t>
  </si>
  <si>
    <t>liquidaciones realizadas</t>
  </si>
  <si>
    <t>8.5.16  Elaborar al 100% liquidaciones durante el 2012</t>
  </si>
  <si>
    <t xml:space="preserve"> Elaboración de liquidaciones de haberes, horas extras, encargos, subrogaciones, e indemnizaciones </t>
  </si>
  <si>
    <t>Efectividad en la elaboración de Liquidaciones</t>
  </si>
  <si>
    <t>#LQE/#LQP
# Liquidaciones Elaboradas
/
# Liquidaciones Programadas</t>
  </si>
  <si>
    <t>Informes técnicos
Certificados varios</t>
  </si>
  <si>
    <t>requerimientos del Sistema de Remuneraciones</t>
  </si>
  <si>
    <t xml:space="preserve"> 8.5.17 Elaborar al 100% requerimientos del cliente interno y externos</t>
  </si>
  <si>
    <t xml:space="preserve"> Elaboración de informes técnicos, certificados de remuneraciones, de trabajo, etc.  de los servidores del Organismo.</t>
  </si>
  <si>
    <t>Efectividad en la gestión de pedidos de funcionarios y servidores</t>
  </si>
  <si>
    <t>CP/CE
Certificados Elaborados
/
Certificados Programados</t>
  </si>
  <si>
    <t>8.7 Contar con el 100% del talento humano identificado con los fines institucionales, con sentido de compromiso y pertenencia, motivado, incentivado, capacitado y productivo</t>
  </si>
  <si>
    <t>RESPONSABLES Rebeca Segovia
Mónica León
Jorge Rivera
Participantes
Cristian Villagómez</t>
  </si>
  <si>
    <t>Indicadores y competencias técnicas de los puestos de trabajo</t>
  </si>
  <si>
    <t xml:space="preserve">Indicadores de gestión y competencias técnicas de todos los servidores a evaluar, que permitan realizar la evaluación del desempeño </t>
  </si>
  <si>
    <t>8.7.1  Contar hasta el primer semestre de 2012 con los indicadores de gestión y competencias técnicas de todos los servidores a evaluar, que permitan realizar la evaluación del desempeño de cada uno de los servidores.</t>
  </si>
  <si>
    <r>
      <rPr>
        <b/>
        <sz val="10"/>
        <color indexed="8"/>
        <rFont val="Arial"/>
        <family val="2"/>
      </rPr>
      <t xml:space="preserve">ESTRATEGIAS:   </t>
    </r>
    <r>
      <rPr>
        <sz val="10"/>
        <color indexed="8"/>
        <rFont val="Arial"/>
        <family val="2"/>
      </rPr>
      <t xml:space="preserve">                                                               • Aplicación de la Ley Orgánica, su Reglamento y las Normas Técnicas pertinentes.
• Aplicación de los instrumentos técnicos elaborados por el MRL
• Capacitación y comunicación en los temas específicos a desarrollar.
</t>
    </r>
    <r>
      <rPr>
        <b/>
        <sz val="10"/>
        <color indexed="8"/>
        <rFont val="Arial"/>
        <family val="2"/>
      </rPr>
      <t xml:space="preserve">LINEAMIENTOS: </t>
    </r>
    <r>
      <rPr>
        <sz val="10"/>
        <color indexed="8"/>
        <rFont val="Arial"/>
        <family val="2"/>
      </rPr>
      <t xml:space="preserve">
• La DTH mantendrá comunicación permanente con todos los órganos administrativos de la Institución, a fin de que se informen y se involucren en el desarrollo del programa.
• La DTI dará soporte técnico a la DTH para la ejecución de los programas incluidos en el Plan de Cultura Organizacional.
</t>
    </r>
  </si>
  <si>
    <t>Ingreso de información de los puestos de trabajo  en el Sistema de Evaluación del Desempeño, relacionada con indicadores de gestión, actividades esenciales, competencias, técnicas del puesto, del proceso y comportamientos observables</t>
  </si>
  <si>
    <t>Efectividad en el levantamiento de información</t>
  </si>
  <si>
    <t>FORMULA
ELI=No.PIC/No.S 
PARAMETROS
ELI=Efectividad en el levantamiento de la información
No.PIC=Número de Puestos con Indicadores y competencias
No.S=  Número de Servidores</t>
  </si>
  <si>
    <t>RESPONSABLES 
Jorge Rivera
Participantes
Ronnal Vinueza</t>
  </si>
  <si>
    <t>Sistema Automatizado</t>
  </si>
  <si>
    <t>Gestionar la Evaluación del Desempeño</t>
  </si>
  <si>
    <t xml:space="preserve"> 8.7.2  Contar hasta el primer semestre de 2012 con un sistema que permita gestionar la Ealuación del Desempeño.</t>
  </si>
  <si>
    <t>Coordinar con la DTI para implementación del Sistema</t>
  </si>
  <si>
    <t xml:space="preserve">Efectividad en la aplicación del sistema </t>
  </si>
  <si>
    <t>FORMULA
EAS=SI/SP 
PARAMETROS
EAS=Efectividad en la aplicación del Sistema
SI=Sistema Implementado
SP=  Sistema programado</t>
  </si>
  <si>
    <t>Entrega de información a la DTI</t>
  </si>
  <si>
    <t>Realizar pruebas para verificar funcionamiento del sistema</t>
  </si>
  <si>
    <t>Resultados de Evaluación del Personal de la SUPERTEL
Necesidades de Capacitación</t>
  </si>
  <si>
    <t>Ejecución de la Evaluación del Desempeño</t>
  </si>
  <si>
    <t>8.7.3  Realizar hasta finales del segundo semestre de 2012 la evaluación del desempeño   y  detectar las oportunidades de mejora e incluirlas en el Plan de Capacitación 2013.</t>
  </si>
  <si>
    <t xml:space="preserve"> Determinar evaluadores y evaluados </t>
  </si>
  <si>
    <t>Efectividad en la medición del desempeño</t>
  </si>
  <si>
    <t>EMD= SE/No. SO
EMD= Efectividad en la medición del desempeño
SE= Servidores evaluados
No. S= Número de servidores del Organismo</t>
  </si>
  <si>
    <t xml:space="preserve"> Oficialización y ejecuión del proceso</t>
  </si>
  <si>
    <t>Procesamiento de la información</t>
  </si>
  <si>
    <t xml:space="preserve"> Elaboración del informe técnico</t>
  </si>
  <si>
    <t>Presentar el informe de resultados alcanzados al Comité de Gestión de Desarrollo Institucional</t>
  </si>
  <si>
    <t>Difusión de los Resultados de la Evaluación del Desempeño</t>
  </si>
  <si>
    <t>Recepción y resolución sobre reclamos presentados por los servidores evaluados</t>
  </si>
  <si>
    <t>Detección de  necesidades de capacitación enfocados al cierre de brechas para incluirlas en el Plan de Capacitación 2013</t>
  </si>
  <si>
    <t>Resultados de medición del clima laboral de cada uno de los órganos administrativos de la SUPERTEL</t>
  </si>
  <si>
    <t>Medición del Clima Laboral</t>
  </si>
  <si>
    <t> 8.7.4  Contar  hasta marzo del 2012,  con la primera medición de clima laboral a nivel nacional.</t>
  </si>
  <si>
    <r>
      <rPr>
        <b/>
        <sz val="10"/>
        <color indexed="8"/>
        <rFont val="Arial"/>
        <family val="2"/>
      </rPr>
      <t xml:space="preserve">ESTRATEGIAS:   </t>
    </r>
    <r>
      <rPr>
        <sz val="10"/>
        <color indexed="8"/>
        <rFont val="Arial"/>
        <family val="2"/>
      </rPr>
      <t xml:space="preserve">                                                               •  Aplicación de la Ley Orgánica de Servicio Público, su Reglamento y las Normas Técnicas pertinentes.
• Aplicación de los instrumentos técnicos elaborados por el MRL
• Capacitación y comunicación en los temas específicos a desarrollar
• Contratación de un proveedor externo que facilite la herramienta de medición del clima organizacional.
• Análisis de la información obtenida de cada programa y establecimiento de planes de mejora.
</t>
    </r>
    <r>
      <rPr>
        <b/>
        <sz val="10"/>
        <color indexed="8"/>
        <rFont val="Arial"/>
        <family val="2"/>
      </rPr>
      <t xml:space="preserve">LINEAMIENTOS: </t>
    </r>
    <r>
      <rPr>
        <sz val="10"/>
        <color indexed="8"/>
        <rFont val="Arial"/>
        <family val="2"/>
      </rPr>
      <t xml:space="preserve">
• La DTH mantendrá comunicación permanente con todos los órganos administrativos de la Institución, a fin de que se informen y se involucren en el desarrollo del programa.
• La DTI dará soporte técnico a la DTH para la ejecución del programa 
</t>
    </r>
  </si>
  <si>
    <t>Selección y contratación de un proveedor que realice la medición a nivel nacional.</t>
  </si>
  <si>
    <t>Indice de ambiente organizacional</t>
  </si>
  <si>
    <t>Porcentaje obtenido por la medición con un proveedor externo</t>
  </si>
  <si>
    <t>Taller de capacitación para sensibilizar al personal sobre la importancia de la medición del clima laboral</t>
  </si>
  <si>
    <t>Coordinación con DTI para facilitar la aplicación de la encuesta  on line</t>
  </si>
  <si>
    <t>Administración de la encuesta, revisión de resultados, comunicación de los resultados</t>
  </si>
  <si>
    <t>8.7.5  Realizar la segunda medición del clima laboral hasta finales del segundo semestre.</t>
  </si>
  <si>
    <t>Oficialización y aplicación de la encuesta</t>
  </si>
  <si>
    <t>Tabulación de la encuesta</t>
  </si>
  <si>
    <t>Preparación de informes</t>
  </si>
  <si>
    <t>Entrega de resultados</t>
  </si>
  <si>
    <t xml:space="preserve">
8.7 Contar con el 100% del talento humano identificado con los fines institucionales, con sentido de compromiso y pertenencia, motivado, incentivado, capacitado y productivo.</t>
  </si>
  <si>
    <t>Profesionales con estudios de cuarto nivel</t>
  </si>
  <si>
    <t>Participación de profesionales en estudios de cuarto nivel</t>
  </si>
  <si>
    <t>8.7.6  Incrementar en el 2% la participación de profesionales en estudios de cuarto nivel hasta diciembre del 2012.</t>
  </si>
  <si>
    <t xml:space="preserve">LINEAMIIENTOS Y ESTRATEGIAS 
 Aplicación de la Ley Orgánica de Servicio Público, su Reglamento 
o La Incorporación de los servidores como facilitadores  será continuo de tal manera que la capacitación genere un efecto multiplicador.
o La utilización de convenios de cooperación interinstitucional en condiciones favorables para la SUPERTEL
o Contratar servicios de capacitación en centros de educación superior y en institutos que imparten instrucción especializada
o Acceder a programas que ofrecen organismos internacionales del sector
</t>
  </si>
  <si>
    <t>Efectividad en la selección de participantes</t>
  </si>
  <si>
    <t xml:space="preserve">FORMULA
PSO/PSE
PARAMETROS
PSO= # participantes solicitantes
PSE= # particpantes seleccionados
</t>
  </si>
  <si>
    <t>Es importante aclarar que el Comité de Gestión de Desarrollo Institucional, es quien seleccionada a los participantes, de acuerdo al informe técnico presentado por la Dirección Nacional de Talento Humano</t>
  </si>
  <si>
    <t xml:space="preserve">Difusión de la actividad de postgrado </t>
  </si>
  <si>
    <t xml:space="preserve">Inscripción de pre- candidatos </t>
  </si>
  <si>
    <t xml:space="preserve">Elaboración del Informe técnico  de pre- candidatos, aplicando la metodologia de valoración que corresponda  </t>
  </si>
  <si>
    <t>Presentación a las Autoridades</t>
  </si>
  <si>
    <t>Servidores beneficiados con pasantía</t>
  </si>
  <si>
    <t>Pasantías en operadoras</t>
  </si>
  <si>
    <t xml:space="preserve">8.7.7  Facilitar la realización de pasantías de 5 servidores en proveedoras de tecnología de telelcomunicaciones
 </t>
  </si>
  <si>
    <t>Efectividad en la asignación de pasantías</t>
  </si>
  <si>
    <t xml:space="preserve">FORMULA
PS/PA
PARAMETROS
PS= # Pasantes Solicitados
Pa= # Pasantes asignados </t>
  </si>
  <si>
    <t>Esta selección de pasantías lo realiza el Comité de Gestión de Desarrollo Institucional</t>
  </si>
  <si>
    <t>Difusión de pasantías a las Direcciones Técnicas</t>
  </si>
  <si>
    <t xml:space="preserve">Selección de los pasantes </t>
  </si>
  <si>
    <t>Servidores beneficiados con programas de capacitación en el exterior</t>
  </si>
  <si>
    <t>Capacitación en el exterior</t>
  </si>
  <si>
    <t xml:space="preserve">8.7.8  Proporcionar la asistencia de 10 funcionarios y servidores a programas de capacitación en el exterior hasta diciembre del 2012, </t>
  </si>
  <si>
    <t>Difusión de la actividad de capacitación en el exterior</t>
  </si>
  <si>
    <t>cursos de capacitación en el exterior</t>
  </si>
  <si>
    <t xml:space="preserve">FORMULA
CCP/CCA
PARAMETROS
CCP= CCA=# Cursos de capacitación aplicados/ # Cursos de capacitación programados 
</t>
  </si>
  <si>
    <t>Informe de actividades de capacitación evaluadas</t>
  </si>
  <si>
    <t>Incremento de la evaluación de la capacitación</t>
  </si>
  <si>
    <t>8.7.9   Incrementar en el 100% la evaluación de actividades de capacitación ejecutadas hasta diciembre del 2012.</t>
  </si>
  <si>
    <t>Elaboración del formato para evaluación de cursos</t>
  </si>
  <si>
    <t>Efectividad en la aplicación de las evaluaciones de cursos</t>
  </si>
  <si>
    <t xml:space="preserve">FORMULA
CCE/CEV
PARAMETROS
CCE= # Cursos de ejecutados 
CEV=# Cursos evaluados 
</t>
  </si>
  <si>
    <t xml:space="preserve">Esta información se presentara a través de informe técnico a la Autoridad </t>
  </si>
  <si>
    <t>Aplicación del formato de evaluación para cada actividad de capacitación finalizada</t>
  </si>
  <si>
    <t>Tabulación del formato de evaluación</t>
  </si>
  <si>
    <t>Resultados de la evaluación</t>
  </si>
  <si>
    <t>8.7 Contar con el 100% de talento humano identificado con los fines institucionales, con sentido de compromiso y pertenencia, motivado, incentivado, capacitado y productivo.</t>
  </si>
  <si>
    <t xml:space="preserve">GESTIONAR EL SISTEMA ADMINISTRATIVO INTERNO DE TALENTO HUMANO
</t>
  </si>
  <si>
    <r>
      <rPr>
        <b/>
        <sz val="10"/>
        <rFont val="Arial"/>
        <family val="2"/>
      </rPr>
      <t xml:space="preserve">Responsable:
</t>
    </r>
    <r>
      <rPr>
        <sz val="10"/>
        <rFont val="Arial"/>
        <family val="2"/>
      </rPr>
      <t xml:space="preserve">Sr. Willian López
</t>
    </r>
    <r>
      <rPr>
        <b/>
        <sz val="10"/>
        <rFont val="Arial"/>
        <family val="2"/>
      </rPr>
      <t xml:space="preserve">Participantes:
</t>
    </r>
    <r>
      <rPr>
        <sz val="10"/>
        <rFont val="Arial"/>
        <family val="2"/>
      </rPr>
      <t>Ronnal Vinueza
Jorge Rivera
Mónica León
Rebeca Segovia</t>
    </r>
  </si>
  <si>
    <t>Informes técnicos</t>
  </si>
  <si>
    <t>requerimientoa atendidos</t>
  </si>
  <si>
    <t>8.7.10 Atender el 100% de los requerimientos de vacaciones, traslados, traspsos, cambios administrativos, sanciones, etc, solicitados por  funcionarios, servidores y/o trabajadores del Organismo.</t>
  </si>
  <si>
    <t>La DTH analizará permanentemente la normativa que rige la administración del talento humano</t>
  </si>
  <si>
    <t>Revisión y análisis de la norma</t>
  </si>
  <si>
    <t>Acciones de Personal</t>
  </si>
  <si>
    <t xml:space="preserve">Elaboración de informe técnico </t>
  </si>
  <si>
    <t>Reportes  y estadísticas</t>
  </si>
  <si>
    <t xml:space="preserve">Elaboración acción de personal </t>
  </si>
  <si>
    <t>Aprobación del informe Técico y de acciones de personal por la Autoridad competente</t>
  </si>
  <si>
    <t>Elación y envío  de reportes y estadísticas a la Autoridad Competente</t>
  </si>
  <si>
    <t>8.7 Contar con el 100% del talento humano identificado con los fines institucionales, con sentido de compriomiso y pertenencia, motivado, incentivado, capacitado y productivo</t>
  </si>
  <si>
    <t xml:space="preserve">Responsable:
Criatian Saá
Participantes:
Pablo Galarza
</t>
  </si>
  <si>
    <t>Actividades de capacitación no programadas</t>
  </si>
  <si>
    <t>8.7.11 Atender al 100% los requerimientos de capacitación no programadas.</t>
  </si>
  <si>
    <t xml:space="preserve">ESTRATEGIAS:                                                                  •  Aplicación de la Ley Orgánica de Servicio Público, su Reglamento 
LINEAMIENTOS: 
• La DTH mantendrá comunicación permanente con instituciones y organismos que ofrecen servicios de capacitación , instructores, así como con los responsables de  todos los órganos administrativos requirentes. </t>
  </si>
  <si>
    <t>Disposición de la Máxima Autoridad para preparar informes</t>
  </si>
  <si>
    <t>Solicitud de certificación presupuestaria</t>
  </si>
  <si>
    <t>Coordinación con la Unidad requerente y con los organismos oferentes que brindan servicios de capacitación.</t>
  </si>
  <si>
    <t>Realización de la actividad de capacitación</t>
  </si>
  <si>
    <t xml:space="preserve">ORGANO ADMINISTRATIVO: DIRECCIÓN NACIONAL DE CONTROL PRESTACIÓN DE SERVICIOS DE TELECOMUNICACIONES </t>
  </si>
  <si>
    <t>OBJETIVO INSTITUCIONAL 1: VELAR POR EL CUMPLIMIENTO DE LOS DERECHOS DE LOS USUARIOS DE LOS SERVICIOS DE TELECOMUNICACIONES, RADIODIFUSIÓN Y TELEVISIÓN</t>
  </si>
  <si>
    <t>Incrementar anualmente el control tarifario de los servicios de telecomunicaciones hasta llegar al 100% de operadores en el 2012</t>
  </si>
  <si>
    <t xml:space="preserve">1.1.1 Efectuar el control tarifario del Servicio Móvil Avanzado (SMA), Servicio de Telefonía Fija (STF), Servicio Portador al 100% de los operadores. </t>
  </si>
  <si>
    <t>Supervisar y controlar a los prestadores de los servicios de telecomunicaciones</t>
  </si>
  <si>
    <r>
      <rPr>
        <b/>
        <sz val="8"/>
        <color indexed="8"/>
        <rFont val="Arial"/>
        <family val="2"/>
      </rPr>
      <t xml:space="preserve">Responsable:
</t>
    </r>
    <r>
      <rPr>
        <sz val="8"/>
        <color indexed="8"/>
        <rFont val="Arial"/>
        <family val="2"/>
      </rPr>
      <t xml:space="preserve"> Ana Lucía Nazamuéz
</t>
    </r>
    <r>
      <rPr>
        <b/>
        <sz val="8"/>
        <color indexed="8"/>
        <rFont val="Arial"/>
        <family val="2"/>
      </rPr>
      <t>Participantes:</t>
    </r>
  </si>
  <si>
    <t>Infomres de incumplimientos</t>
  </si>
  <si>
    <t>Plan Nacional de Control Técnico</t>
  </si>
  <si>
    <t>1.1.1.1 Verificar el 100% de las Tarifas de las Promociones Prepago de los operadores del SMA notificadas.</t>
  </si>
  <si>
    <r>
      <rPr>
        <b/>
        <sz val="8"/>
        <color indexed="8"/>
        <rFont val="Arial"/>
        <family val="2"/>
      </rPr>
      <t xml:space="preserve">Verificación de las promociones prepago </t>
    </r>
    <r>
      <rPr>
        <sz val="8"/>
        <color indexed="8"/>
        <rFont val="Arial"/>
        <family val="2"/>
      </rPr>
      <t xml:space="preserve">
1. El control se realiza en base al "Procedimiento para el control de las promociones prepago de los operadores del SMA".
2. La DPS remitirá a las Administraciones Regionales las promociones prepago a través del correo electrónico y  verificará a través de una muestra que represente el 90% de confianza y +/- 16.5% de error
3. Las Administraciones Regionales remitirán a la DPS, los informes de verificación de cumplimiento o incumplimiento.
4. La DPS analiza los informes de verificación para consolidación y elaboración de estadísticas de control, y de ser el caso se remitirán a la DJT para inicio de proceso de juzgamiento.
5. La DIC publicará los resultados en el página web institucioanal y en los periódicos donde se realizaron las mediciones. hasta 5 días laborales luego de recibir la información de la DPS y/o Regionales.
</t>
    </r>
  </si>
  <si>
    <t>Remitir mediante correo electrónico a las Regionales, los datos de la promoción a realizar.</t>
  </si>
  <si>
    <t>Efectividad en el cumplimiento del control tarifario (ECCT)</t>
  </si>
  <si>
    <t>ECCT= (TPC/TPRR)*100
ECCT= Efectividad en el cumplimiento del control tarifario
TPC= Total de promociones controladas
TPRR=Total de promociones remitidas a las Regionales</t>
  </si>
  <si>
    <t xml:space="preserve">Registrar físicamente las promociones comunicadas por las operadoras.  </t>
  </si>
  <si>
    <t xml:space="preserve">Registrar físicamente los oficios en los que la SENATEL toma conocimiento de las promociones. </t>
  </si>
  <si>
    <t xml:space="preserve">Verificar que las Unidades Regionales  realicen el control  de las promociones, de  acuerdo a los lineamentos establecidos en el Procedimiento de Control.  </t>
  </si>
  <si>
    <t xml:space="preserve">Analizar informes  de las Regionales y elaborar informes de incumplimiento.  </t>
  </si>
  <si>
    <t xml:space="preserve">En caso de incumplimiento de condiciones, remitir el informe a la DJT, para proceso de juzgamiento ser procedente.  </t>
  </si>
  <si>
    <r>
      <rPr>
        <b/>
        <sz val="8"/>
        <color indexed="8"/>
        <rFont val="Arial"/>
        <family val="2"/>
      </rPr>
      <t>Análisis de CDR´s remitidos por las operadoras</t>
    </r>
    <r>
      <rPr>
        <sz val="8"/>
        <color indexed="8"/>
        <rFont val="Arial"/>
        <family val="2"/>
      </rPr>
      <t xml:space="preserve">
1. El control se realiza en base al "Procedimiento para el análisis de CDR´s de las promociones prepago de los operadores del SMA".
2. LA DPS solicitará mensualmente a las operadoras de SMA, una muestra de CDR´s de aquellos números telefónicos que hayan aplicado determinadas promociones notificadas en el mes anterior al de la solicitud.  
3. La DPS remitirá a las Administraciones Regionales el detalle de 1 CDR, en forma mensual, junto con la notificación de la promoción prepago que la operadora hay ingresado a esta Superintendencia. 
4. Las Administraciones Regionales remitirán a la DPS y a la DIC, los informes de verificación
5. La DPS analiza los informes de verificación para consolidación y elaboración de estadísticas de control, y de ser el caso se remitirán a la DJT para inicio de proceso de juzgamiento.
6. La DIC publicará los resultados  hasta 5 días laborales luego de recibir la información de la DPS y/o Regionales, en el página web institucioanal y en los periódicos donde se realizaron las mediciones.</t>
    </r>
  </si>
  <si>
    <t>Registrar físicamente los oficios en los que la SENATEL toma conocimiento de las promociones.</t>
  </si>
  <si>
    <t>Elaborar una base mensual de las promociones remitidas por las operadoras</t>
  </si>
  <si>
    <t>Seleccionar determinadas promociones notificadas en el mes anterior</t>
  </si>
  <si>
    <t>Solicitar mensualmente a las operadoras de SMA, los CDR´s de aquellos números telefónicos que hayan aplicado las promociones seleccionadas.</t>
  </si>
  <si>
    <t>Remitir mediante correo electrónico a las Regionales, el detalle de 1 CDR, junto con la notificación de la promoción.</t>
  </si>
  <si>
    <t xml:space="preserve">Verificar que las Unidades Regionales  realicen el analisis del CDR, de  acuerdo a los lineamentos establecidos en el Procedimiento de Control.  </t>
  </si>
  <si>
    <t xml:space="preserve">Analizar informes de la Regionales y elaborar informes de incumplimiento de condiciones.  </t>
  </si>
  <si>
    <r>
      <rPr>
        <b/>
        <sz val="8"/>
        <color indexed="8"/>
        <rFont val="Arial"/>
        <family val="2"/>
      </rPr>
      <t>Responsable:</t>
    </r>
    <r>
      <rPr>
        <sz val="8"/>
        <color indexed="8"/>
        <rFont val="Arial"/>
        <family val="2"/>
      </rPr>
      <t xml:space="preserve">
 Ana Lucía Nazamuéz
</t>
    </r>
    <r>
      <rPr>
        <b/>
        <sz val="8"/>
        <color indexed="8"/>
        <rFont val="Arial"/>
        <family val="2"/>
      </rPr>
      <t>Participantes:</t>
    </r>
    <r>
      <rPr>
        <sz val="8"/>
        <color indexed="8"/>
        <rFont val="Arial"/>
        <family val="2"/>
      </rPr>
      <t xml:space="preserve">
Lcdo. Héctor Morales</t>
    </r>
  </si>
  <si>
    <t>Informes de tarifas de TUP</t>
  </si>
  <si>
    <t>1.1.1.2 Verificar el cumplimiento de las tarifas,  del 100% de la muestra asignada para cada Órgano Administrativo Regional, de Terminales de Uso Publico de los operadores del SMA</t>
  </si>
  <si>
    <t>1. El control se realiza en base al "Procedimiento para la ejecución de inspecciones a los establecimientos que prestan servicios finales de telecomunicaciones a través de terminales de uso público".
2. La DPS depurará la base de datos de terminales de uso publico y remitirá esta informacion a las Administraciones Regionales. 
3. Las Administraciones Regionales deberán realizar, de manera mensual, una verificación por operadora y en cada provincia de su jurisdicción, a través de una muestra que represente el 90% de confianza y +/- 3% de error.
4. Las Administraciones Regionales remitirán los informes de verificación a la DPS.
5. La DPS analiza y elabora los informes de consolidación semestral.
6. En caso de incumplimientos, la DPS remitirá a la DJT.
7. La DIC publicará los incumplimientos.</t>
  </si>
  <si>
    <t>Solicitar a las operadoras de SMA informacion actualizada sobre los terminales de uso publico</t>
  </si>
  <si>
    <t>Efectividad en el cumplimiento del control tarifario_Terminales Uso Público de SMA (ECCT)</t>
  </si>
  <si>
    <t>ECCT= (NTV/NTT)*100
ECCT= Efectividad en el cumplimiento del control tarifario_ Terminales de Uso Público del SMA
NTV= Número de Terminales verificados de las 3 Operadoras de SMA
NTT=Número de Terminales Totales de SMA ( muestra )</t>
  </si>
  <si>
    <t xml:space="preserve">Depurar y actualizar la información de terminales de uso público del SMA. </t>
  </si>
  <si>
    <t>Analizar los informes técnicos de inspección, remitidos por las Regionales.</t>
  </si>
  <si>
    <t>Elaborar el informe de control tarifario de Terminales de Uso Público del SMA consolidado.</t>
  </si>
  <si>
    <t>Remitir informe a la DJT, de ser el caso.</t>
  </si>
  <si>
    <r>
      <rPr>
        <b/>
        <sz val="8"/>
        <color indexed="8"/>
        <rFont val="Arial"/>
        <family val="2"/>
      </rPr>
      <t xml:space="preserve">Responsable:
 </t>
    </r>
    <r>
      <rPr>
        <sz val="8"/>
        <color indexed="8"/>
        <rFont val="Arial"/>
        <family val="2"/>
      </rPr>
      <t>Ana Lucía Nazamuéz</t>
    </r>
    <r>
      <rPr>
        <b/>
        <sz val="8"/>
        <color indexed="8"/>
        <rFont val="Arial"/>
        <family val="2"/>
      </rPr>
      <t xml:space="preserve">
Participantes:</t>
    </r>
    <r>
      <rPr>
        <sz val="8"/>
        <color indexed="8"/>
        <rFont val="Arial"/>
        <family val="2"/>
      </rPr>
      <t xml:space="preserve">
</t>
    </r>
  </si>
  <si>
    <t>Informes de promociones pospago</t>
  </si>
  <si>
    <t>1.1.1.3 Verificar el cumplimiento del 100% de las Promociones Pospago en servicio de voz  del SMA.</t>
  </si>
  <si>
    <t>1. El control es realizado por la DPS, a través de una muestra que represente el 90% de confianza y +/- 3% de error.
2. La DPS solicitará facturas, de acuerdo a las condiciones de la promoción ofertada. 
3. La DPS tabulará la información remitida en el detalle de llamadas de las facturas.
4. La DPS analizará las tarifas  por minuto de consumo remitidas en las facturas.
5. La DPS verificará el cumplimiento de las condiciones de la promoción.
6. La DPS realizará el informe de control tarifario indicando  el cumplimiento o no de la promoción ofertada y de ser el caso se remitirán a la DJT para inicio de proceso de juzgamiento.</t>
  </si>
  <si>
    <t xml:space="preserve">Solicitar una muestra de facturas, de acuerdo a las condiciones de la promoción ofertada. </t>
  </si>
  <si>
    <t>Efectividad en el cumplimiento del control tarifario_pospago (ECCT)</t>
  </si>
  <si>
    <t>ECCT= (NPB/NPT)*100
ECCT= Efectividad en el cumplimiento del control tarifario_pospago SMA
NPB= Número de Promociones  verificadas de las tres operadoras  de SMA
NPT= Número de Promociones totales de las tres operadoras de SMA</t>
  </si>
  <si>
    <t>Tabular la información remitida en el detalle de llamadas de las facturas.</t>
  </si>
  <si>
    <t>Analizar las tarifas  por minuto de consumo remitidas en las facturas.</t>
  </si>
  <si>
    <t>Verificar el cumplimiento de las condiciones de la promoción.</t>
  </si>
  <si>
    <t>Realizar el informe de control tarifario indicando  el cumplimiento o no de la promoción ofertada.</t>
  </si>
  <si>
    <r>
      <rPr>
        <b/>
        <sz val="8"/>
        <color indexed="8"/>
        <rFont val="Arial"/>
        <family val="2"/>
      </rPr>
      <t>Responsable:</t>
    </r>
    <r>
      <rPr>
        <sz val="8"/>
        <color indexed="8"/>
        <rFont val="Arial"/>
        <family val="2"/>
      </rPr>
      <t xml:space="preserve">
Ana Lucía Nazamués</t>
    </r>
  </si>
  <si>
    <t>Informes de control de facturas</t>
  </si>
  <si>
    <t>1.1.1.4 Verificar el 100% de las Facturas remitidas por las operadoras del SMA</t>
  </si>
  <si>
    <t xml:space="preserve">1. El control es realizado por la DPS
2. La DPS tabulará la información remitida en forma mensual por las operadoras y  que consta en el detalle de llamadas de las facturas del SMA.
3. La DPS analizará las tarifas por minuto de consumo remitidas en las facturas.
4. La DPS preparará informes y de ser el caso se remitirán a la DJT para inicio de proceso de juzgamiento.
</t>
  </si>
  <si>
    <t>Tabular la información remitida en forma mensual por las operadoras y  que consta en el detalle de llamadas de las facturas del SMA.</t>
  </si>
  <si>
    <t>Efectividad en el cumplimiento del control tarifario_ SMA (ECCT)</t>
  </si>
  <si>
    <t>ECCT= (NFV/NFT)*100
ECCT= Efectividad en el cumplimiento del control tarifario
NFV= Número de Facturas verificadas de las tres operadoras de SMA
NFT=Número de Facturas Totales ( muestra ) de las tres operadoras de SMA.</t>
  </si>
  <si>
    <t>Analizar las tarifas por minuto de consumo remitidas en las facturas.</t>
  </si>
  <si>
    <t>Preparar informes.</t>
  </si>
  <si>
    <r>
      <rPr>
        <b/>
        <sz val="8"/>
        <color indexed="8"/>
        <rFont val="Arial"/>
        <family val="2"/>
      </rPr>
      <t>Responsable:</t>
    </r>
    <r>
      <rPr>
        <sz val="8"/>
        <color indexed="8"/>
        <rFont val="Arial"/>
        <family val="2"/>
      </rPr>
      <t xml:space="preserve">
 Ana Lucía Nazamués
</t>
    </r>
    <r>
      <rPr>
        <b/>
        <sz val="8"/>
        <color indexed="8"/>
        <rFont val="Arial"/>
        <family val="2"/>
      </rPr>
      <t>Participantes:</t>
    </r>
    <r>
      <rPr>
        <sz val="8"/>
        <color indexed="8"/>
        <rFont val="Arial"/>
        <family val="2"/>
      </rPr>
      <t xml:space="preserve">
Ing. Gina Gagliardo
Lcdo. Héctor Morales</t>
    </r>
  </si>
  <si>
    <t>Informes de tarifas TUP</t>
  </si>
  <si>
    <t xml:space="preserve">1.1.1.5 Verificar el cumplimiento de las tarifas, del 100% deTerminales de Uso Publico de los operadores del STF. </t>
  </si>
  <si>
    <t>1. El control se realiza en base al "Procedimiento para la ejecución de inspecciones a los establecimientos que prestan servicios finales de telecomunicaciones a través de terminales de uso público".
2. La DPS determinará el tamaño de la muestra (90% confianza y +/-3% error )  y remitirá esta informacion a las Administraciones Regionales. 
3. Las Administraciones Regionales deberán realizar, de manera mensual, una verificación por operadora y en cada provincia de su jurisdicción, tal como se indica en el cuadro anexo. 
4. Las Administraciones Regionales remitirán los informes de verificación a la DPS.
5. La DPS analiza y elabora los informes de consolidación semestral.
6. En caso de incumplimientos, la DPS remitirá a la DJT.
7. . La DIC publicará los resultados  hasta 5 días laborales luego de recibir la información de la DPS y/o Regionales, en el página web institucioanal y en los periódicos donde se realizaron las mediciones.</t>
  </si>
  <si>
    <t>Solicitar a las operadoras de STF informacion actualizada sobre los terminales de uso publico.</t>
  </si>
  <si>
    <t>Efectividad en el cumplimiento del control tarifario_Terminales Uso Público de STF (ECCT)</t>
  </si>
  <si>
    <t>ECCT= (NTV/NTT)*100
ECCT= Efectividad en el cumplimiento del control tarifario_ Terminales de Uso Público del STF
NTV= Número de Terminales verificados de las Operadoras de STF
NTT=Número de Terminales Totales de STF ( muestra )</t>
  </si>
  <si>
    <t xml:space="preserve">Depurar y actualizar la información de terminales de uso público del STF. </t>
  </si>
  <si>
    <t>Elaborar el informe de control tarifario de Terminales de Uso Público del STF consolidado.</t>
  </si>
  <si>
    <r>
      <rPr>
        <b/>
        <sz val="8"/>
        <color indexed="8"/>
        <rFont val="Arial"/>
        <family val="2"/>
      </rPr>
      <t>Responsable:</t>
    </r>
    <r>
      <rPr>
        <sz val="8"/>
        <color indexed="8"/>
        <rFont val="Arial"/>
        <family val="2"/>
      </rPr>
      <t xml:space="preserve">
Ing. Ana Lucía Nazamués
</t>
    </r>
    <r>
      <rPr>
        <b/>
        <sz val="8"/>
        <color indexed="8"/>
        <rFont val="Arial"/>
        <family val="2"/>
      </rPr>
      <t>Participantes:</t>
    </r>
    <r>
      <rPr>
        <sz val="8"/>
        <color indexed="8"/>
        <rFont val="Arial"/>
        <family val="2"/>
      </rPr>
      <t xml:space="preserve">
Ing. Gina Gagliardo</t>
    </r>
  </si>
  <si>
    <t>1.1.1.6 Verificar el 100% de las Facturas remitidas por los operadores del STF.</t>
  </si>
  <si>
    <t xml:space="preserve">1. El control es realizado por la DPS.
2. La DPS solicitará una muestra del 1% de la facturación de las operadoras de telefonía fija al año.
3. La DPS analizará la información remitida por cada operadora de telefonía fija.
4. La DPS verificará que las tarifas cobradas por cada operadora de telefonía fija no sobrepasen los techos tarifarios  aprobados por el CONATEL.
5. La DPS elaborará el correspondiente informe y de ser el caso se remitirán a la DJT para inicio de proceso de juzgamiento.
</t>
  </si>
  <si>
    <t>Solicitar una muestra del 1% de la facturación de las operadoras de telefonía fija al año.</t>
  </si>
  <si>
    <t>Efectividad en el cumplimiento del control tarifario_ STF (ECCT)</t>
  </si>
  <si>
    <t>ECCT= (NFV/NFT)*100
ECCT= Efectividad en el cumplimiento del control tarifario
NFV= Número de Facturas verificadas de lasoperadoras de STF
NFT=Número de Facturas Totales ( muestra ) de las operadoras de STF.</t>
  </si>
  <si>
    <t>Analizar la información remitida por cada operadora de telefonía fija.</t>
  </si>
  <si>
    <t>Verificar que las tarifas cobradas por cada operadora de telefonía fija no sobrepasen los techos tarifarios  aprobados por el CONATEL.</t>
  </si>
  <si>
    <t>Elaborar el correspondiente informe.</t>
  </si>
  <si>
    <t>Informe de cumplimiento de la Ley del Anciano</t>
  </si>
  <si>
    <t xml:space="preserve">1.1.1.7 Verificar el cumplimiento de la ley del anciano </t>
  </si>
  <si>
    <t>1. El control es realizado por la DPS.
2. La DPS solicitará una muestra ( 90% de confianza y +/- 3% de error  ) aleatoria de planillas telefónicas a las operadoras de telefonía fija, una vez al año.
3. La DPS analizará la información remitida por cada operadora de telefonía fija.
4. La DPS verificará que operadoras cumplan con la exoneración del 50% de la pensión básica para las personas de la tercera edad,
5. La DPS elaborará el correspondiente informe y de ser el caso se remitirán a la DJT para inicio de proceso de juzgamiento.</t>
  </si>
  <si>
    <t>Solicitar una muestra aleatoria de planillas telefónicas a las operadoras de telefonía fija, una vez al año.</t>
  </si>
  <si>
    <t>Efectividad en el cumplimiento del control tarifario_ para las personas de la tercera edad</t>
  </si>
  <si>
    <t xml:space="preserve">ECCT= (NFV/NFT)*100
ECCT= Efectividad en el cumplimiento del control tarifario
NFV= Número de Facturas verificadas 
NFT=Número de Facturas Totales ( muestra ) </t>
  </si>
  <si>
    <t>Verificará que las operadoras cumplan con la exoneración del 50% de la pensión básica para las personas de la tercera edad,</t>
  </si>
  <si>
    <t>Elaborar el correspondiente informe por cada operadora</t>
  </si>
  <si>
    <t>Remitir a la DJT para inicio de proceso de juzgamiento en caso de incumplimiento.</t>
  </si>
  <si>
    <t>1.1.2 Analizar la evolución de las tarifas de los servicios: Valor Agregado (SVA)  Portadores (SPT) al 100% de los permisionarios y de los operadores, hasta diciembre del 2012.</t>
  </si>
  <si>
    <t>Informes de tarifas de los Servicios de Valor Agregado</t>
  </si>
  <si>
    <t xml:space="preserve">1.1.2.1
Analizar la evolución de las tarifas de los Servicios de Valor Agregado (SVA),  hasta diciembre del 2012. </t>
  </si>
  <si>
    <t xml:space="preserve">1. La DPS solicitará las tarifas a 15 permisionarios representativos por el número de usuarios.
2. La DPS analizará las tarifas vigentes con respecto al año anterior.
3. La DPS elaborará el informe de consolidación.
4. La DIC publicará un resumen de las tarifas aplicadas.
5.La ITC remitirá el informe consolidado al MINTEL, de ser el caso. </t>
  </si>
  <si>
    <t>Solicitar a los permisionarios mas representativos la informacion de tarifas</t>
  </si>
  <si>
    <t>Efectividad en el analisis de la evolución de las tarifas_ SVA ( EAET )</t>
  </si>
  <si>
    <t xml:space="preserve">EAET = (PA/15)*100
EAET = Efectividad en el analisis de la evolución de las tarifas_ SVA 
PA= Permisionarios analizados
</t>
  </si>
  <si>
    <t>Analizar lass variaciones tarifarias de las operadoras del SVA.</t>
  </si>
  <si>
    <t>Elaborar el informe de tarifas de los SVA.</t>
  </si>
  <si>
    <r>
      <rPr>
        <b/>
        <sz val="8"/>
        <rFont val="Arial"/>
        <family val="2"/>
      </rPr>
      <t>Responsable:</t>
    </r>
    <r>
      <rPr>
        <sz val="8"/>
        <rFont val="Arial"/>
        <family val="2"/>
      </rPr>
      <t xml:space="preserve">
Ing. Ana Lucía Nazamués
</t>
    </r>
    <r>
      <rPr>
        <b/>
        <sz val="8"/>
        <rFont val="Arial"/>
        <family val="2"/>
      </rPr>
      <t>Participantes:</t>
    </r>
    <r>
      <rPr>
        <sz val="8"/>
        <rFont val="Arial"/>
        <family val="2"/>
      </rPr>
      <t xml:space="preserve">
Ing. Homero Pico</t>
    </r>
  </si>
  <si>
    <t>Informe anual de tarifas de los servicios portadores</t>
  </si>
  <si>
    <t xml:space="preserve">1.1.2.2
Analizar la evolución de las tarifas de los Servicios Portadores de Telecomunicaciones (SPT), para el 100% de los operadores hasta diciembre del 2012. </t>
  </si>
  <si>
    <t>1. La DPS solicitará las tarifas a todos los operadores.
2. La DPS analizará las tarifas vigentes con respecto al año anterior.
3. La DPS elaborará el informe de consolidación.
4. La DIC publicará un resumen de la tarifas aplicadas.
5. La ITC remitirá el informe consolidado al MINTEL, de ser el caso.</t>
  </si>
  <si>
    <t>Elaborar formato de recolección de información tarifaria de los concesionarios de servicios portadores</t>
  </si>
  <si>
    <t>Efectividad en el analisis de la evolución de las tarifas_ SP ( EAET )</t>
  </si>
  <si>
    <t xml:space="preserve"> EAET = (OA/OT)*100
OA= operadores analizados
OP= operadores totales</t>
  </si>
  <si>
    <t>Elaborar oficios, y enviarlos a los concesionarios de servicios portadores, solicitando remitan información tarifaria, otorgando plazo para la entrega.</t>
  </si>
  <si>
    <t xml:space="preserve">Análisis y procesamiento de la información </t>
  </si>
  <si>
    <t>Elaboración de informe</t>
  </si>
  <si>
    <t>1.7 Ejecutar anualmente el 100% de los planes nacionales de control del espectro radioeléctrico y la calidad de los servicios de telecomunicaciones</t>
  </si>
  <si>
    <t>1.7.1 Verificar el cumplimiento del 100% de los índices de calidad de los Servicios de telecomunicaciones (SMA; STF, SVA, Portadores ), Y los SVA  establecidos en los títulos habilitantes, hasta diciembre del 2012</t>
  </si>
  <si>
    <t>Analizar el cumplimiento de los índices de calidad por parte de las operadoras del STF</t>
  </si>
  <si>
    <r>
      <rPr>
        <b/>
        <sz val="8"/>
        <rFont val="Arial"/>
        <family val="2"/>
      </rPr>
      <t>Responsable:</t>
    </r>
    <r>
      <rPr>
        <sz val="8"/>
        <rFont val="Arial"/>
        <family val="2"/>
      </rPr>
      <t xml:space="preserve">
Ing. Wilson Carrasco
</t>
    </r>
    <r>
      <rPr>
        <b/>
        <sz val="8"/>
        <rFont val="Arial"/>
        <family val="2"/>
      </rPr>
      <t>Participantes:</t>
    </r>
    <r>
      <rPr>
        <sz val="8"/>
        <rFont val="Arial"/>
        <family val="2"/>
      </rPr>
      <t xml:space="preserve">
Ing. Charlie Bautista
Ing. José Aráuz</t>
    </r>
  </si>
  <si>
    <t>Informes anuales de cumplimiento de índices de calidad (por operadora)</t>
  </si>
  <si>
    <t>Plan Nacional de Control Técncio</t>
  </si>
  <si>
    <t>1.7.1.1
Verificar el cumplimiento de los índices de calidad de las operadoras del STF, correspondientes al año 2011, realizar 7 informes y remitir al CONATEL, hasta agosto del 2012</t>
  </si>
  <si>
    <t>Analisis y procesamiento de la información de índices de calidad de los SAADs de las operadoras del STF:
REGIONALES: completación de llamadas y averías. 
DPS: los 8 índices restantes.. Tabular y consolidar los resultados presentados por las Administraciones Regionales, analizar el cumplimiento de los valores objetivos de índices de calidad, y cuantificará de ser el caso, el incumplimiento ponderado de los mismos, a través del informe técnico que se remite al CONATEL y SENATEL.</t>
  </si>
  <si>
    <t>Recabar información de las metas dispuestas para los índices de calidad del STF año 2011.</t>
  </si>
  <si>
    <t>Efectividad en el control de los índices de calidad del STF</t>
  </si>
  <si>
    <t>ECICSTF= No. Informes presentados a CONATEL / 7</t>
  </si>
  <si>
    <t>Verificación, análisis y registro de los valores alcanzados por las Operadoras del STF, para los índices de calidad.</t>
  </si>
  <si>
    <t>Elaboración de informes de cumplimiento para remitirlos al CONATEL y SENATEL.</t>
  </si>
  <si>
    <t>Preparar cuadros con resumen de resultados y remitir a la DIC para publicación.</t>
  </si>
  <si>
    <t>Verificar cumplimiento de los índices de calidad del SMA</t>
  </si>
  <si>
    <r>
      <rPr>
        <b/>
        <sz val="8"/>
        <color indexed="8"/>
        <rFont val="Arial"/>
        <family val="2"/>
      </rPr>
      <t>Responsables:</t>
    </r>
    <r>
      <rPr>
        <sz val="8"/>
        <color indexed="8"/>
        <rFont val="Arial"/>
        <family val="2"/>
      </rPr>
      <t xml:space="preserve">
Ing. Marlon Cartagena
Ing. Luis Suárez
</t>
    </r>
    <r>
      <rPr>
        <b/>
        <sz val="8"/>
        <color indexed="8"/>
        <rFont val="Arial"/>
        <family val="2"/>
      </rPr>
      <t>Participantes:</t>
    </r>
    <r>
      <rPr>
        <sz val="8"/>
        <color indexed="8"/>
        <rFont val="Arial"/>
        <family val="2"/>
      </rPr>
      <t xml:space="preserve">
Administraciones Regionales
Ing. Fernando Palacios
Ing. Francisco Calero</t>
    </r>
  </si>
  <si>
    <t>Instructivos e informes</t>
  </si>
  <si>
    <t>1.7.1.2 Elaborar instructivos para el procesamiento de los archivos fuentes de al menos tres (3) índices de calidad del SMA hasta julio del 2012.</t>
  </si>
  <si>
    <t>DPS elaborará instructivos para obtener los siguientes reportes:
1. PORCENTAJE DE RECLAMOS GENERALES Y TIEMPO PROMEDIO DE RESOLUCIÓN DE RECLAMOS.
2. PORCENTAJE DE RECLAMOS DE FACTURACIÓN Y DÉBITO Y TIEMPO PROMEDIO DE RESOLUCIÓN.
3. PORCENTAJE DE MENSAJES CORTOS CON ÉXITO Y TIEMPO PROMEDIO DE ENTREGA DE MENSAJES</t>
  </si>
  <si>
    <t>Recopilación y análisis de los informes de calidad elaborados por las administraciones regionales.</t>
  </si>
  <si>
    <t>ECME= IE / 3
ECME= Efectividad en el cumplimiento de la meta específica
IE=Instructivos elaborados</t>
  </si>
  <si>
    <t>Elaboración del procedimiento.</t>
  </si>
  <si>
    <t>Enviar para aprobación por ITC.</t>
  </si>
  <si>
    <t>1.7.1.3 Controlar el cumplimiento de los índices de calidad del servicio alcanzados por las operadoras del SMA hasta noviembre del 2012.</t>
  </si>
  <si>
    <t>DPS revisará y registrará los reportes presentados por las operadoras y elaborará los informes consolidados</t>
  </si>
  <si>
    <t>Descarga y registro de reportes de calidad ingresados en el SADD de las operadoras CONECEL y OTECEL</t>
  </si>
  <si>
    <t>ECME= AC / AP
AC= Actividades cumplidas
AP= Actividades planificadas
ECME= Efectividad en el cumplimiento de la meta específica</t>
  </si>
  <si>
    <t>Revisión de formatos e informes.</t>
  </si>
  <si>
    <t xml:space="preserve">Consolidación y registro de la información. </t>
  </si>
  <si>
    <t xml:space="preserve">Elaboración de informes consolidados. </t>
  </si>
  <si>
    <t>Verificar cumplimiento de los índices de calidad del SVA</t>
  </si>
  <si>
    <r>
      <rPr>
        <b/>
        <sz val="8"/>
        <color indexed="8"/>
        <rFont val="Arial"/>
        <family val="2"/>
      </rPr>
      <t>Responsable:</t>
    </r>
    <r>
      <rPr>
        <sz val="8"/>
        <color indexed="8"/>
        <rFont val="Arial"/>
        <family val="2"/>
      </rPr>
      <t xml:space="preserve">
Ing. Luis Vinueza
</t>
    </r>
    <r>
      <rPr>
        <b/>
        <sz val="8"/>
        <color indexed="8"/>
        <rFont val="Arial"/>
        <family val="2"/>
      </rPr>
      <t xml:space="preserve">Participantes:
</t>
    </r>
    <r>
      <rPr>
        <sz val="8"/>
        <color indexed="8"/>
        <rFont val="Arial"/>
        <family val="2"/>
      </rPr>
      <t>Ing. Cristian Criollo</t>
    </r>
  </si>
  <si>
    <t>Lineamientos, revisión, seguimiento</t>
  </si>
  <si>
    <t>1.7.1.4 Verificar el cumplimiento del 100% de los índices de calidad de los Servicios de Valor Agregado (SVA) hasta diciembre del 2012.</t>
  </si>
  <si>
    <r>
      <t xml:space="preserve">LINEAMIENTOS:
1. Registro de reportes. (DPS)
2. Distribución de permisionarios por Regional, </t>
    </r>
    <r>
      <rPr>
        <sz val="8"/>
        <color indexed="17"/>
        <rFont val="Arial"/>
        <family val="2"/>
      </rPr>
      <t>confiabilidad del 90% y error del 7.35% = 84, distribuidos por Regional.</t>
    </r>
    <r>
      <rPr>
        <sz val="8"/>
        <rFont val="Arial"/>
        <family val="2"/>
      </rPr>
      <t xml:space="preserve"> (DPS)
3. Ejecución de inspecciones de verificación. (Regionales)
4. Elaboración de informes y juzgamientos. (Regionales)</t>
    </r>
  </si>
  <si>
    <t>Registro y revisión de reportes.</t>
  </si>
  <si>
    <t>ECME= AC / PPL
ECME= Efectividad en el cumplimiento de la meta específica
AC= Actividades ejecutadas.
PPL= Actividades programadas.</t>
  </si>
  <si>
    <t>Elaboración de Distribución de permisionarios por Regional.</t>
  </si>
  <si>
    <t>Revisión de reportes presentados por las Administraciones Regionales.</t>
  </si>
  <si>
    <t>Emitir observaciones, de ser el caso.</t>
  </si>
  <si>
    <t>Verificar cumplimiento de los índices de calidad del SPT</t>
  </si>
  <si>
    <t>Informes Técnicos de la Prestación de Servicios Portadores</t>
  </si>
  <si>
    <t>1.7.1.5 Verificar el cumplimiento del 100% de los índices de calidad de los Servicios Portadores de Telecomunicaciones (SPT) hasta diciembre del 2012.</t>
  </si>
  <si>
    <t>1. La DPS registrará los índices de calidad entregados por los operadores. (DPS)
2. Las Administraciones Regionales efectuarán inspecciones para verificar los parámetros de calidad. (REGIONALES)
3. Elaboración de informes de cumplimiento por operador. (REGIONALES)
4. Consolidación de informes de las Regionales
ANEXO: Valores para cada Administración Regional.</t>
  </si>
  <si>
    <t>Controlar que las operadoras de servicios portadores proporcionen la información trimestral de los índices de calidad de servicio.</t>
  </si>
  <si>
    <t>Actualizar y emitir procedimiento para las Administraciones Regionales</t>
  </si>
  <si>
    <t>Recopilar informes de validación  de cumplimiento de metas de índices de calidad , entregados por las Administraciones Regionales, de acuerdo a su jurisdicción.</t>
  </si>
  <si>
    <t>Análisis y consolidación anual de informes de validación  de cumplimiento de metas de índices de calidad del servicio</t>
  </si>
  <si>
    <t>1.7.2 Incrementar la solución de los problemas de calidad del servicio  de las operadoras de SMA en un 25% y del STF en un 75%, detectados y reportados por las administraciones  regionales en el año 2012.</t>
  </si>
  <si>
    <t>Realizar el seguimiento de la solución de problemas de calidad de las operadoras del STF</t>
  </si>
  <si>
    <r>
      <t xml:space="preserve">Responsable:
</t>
    </r>
    <r>
      <rPr>
        <sz val="8"/>
        <rFont val="Arial"/>
        <family val="2"/>
      </rPr>
      <t>Ing. Wilson Carrasco</t>
    </r>
    <r>
      <rPr>
        <b/>
        <sz val="8"/>
        <rFont val="Arial"/>
        <family val="2"/>
      </rPr>
      <t xml:space="preserve">
Participantes:
</t>
    </r>
    <r>
      <rPr>
        <sz val="8"/>
        <rFont val="Arial"/>
        <family val="2"/>
      </rPr>
      <t>Ing. Charlie Bautista
Ing. José Aráuz</t>
    </r>
  </si>
  <si>
    <t>Informe anual consolidado de problemas de calidad solucionados (por operadora)</t>
  </si>
  <si>
    <t>1.7.2.1 Verificar la solución de problemas de calidad de las operadoras del STF (detectados por las Regionales), elaborar 7 informes y remitir al CONATEL.</t>
  </si>
  <si>
    <t>Una vez que las Regionales realizan el análisis de la información de los índices calidad relacionados con “averías” y “completación de llamadas” (trimestral), cuando se  encuentren centrales o localidades en donde no se alcancen los valores objetivos dispuestos por el CONATEL, se tomará este dato como un problema de calidad.
Las Regionales dispondrán a la(s) Operadora(s) la solución de los mismos, y realizarán el seguimiento respectivo (evaluación del siguiente trimestre).
Las Regionales remitir a la DPS informes  trimestrales.</t>
  </si>
  <si>
    <t>Consolidar los informes trimestrales de las Unidades Administraciones Regionales e identificar problemas de calidad de cada operadora a nivel nacional.</t>
  </si>
  <si>
    <t>Seguimiento de solución de problemas de calidad</t>
  </si>
  <si>
    <t>SPCSTF= No.Informes presentados / 7</t>
  </si>
  <si>
    <t>Realizar el seguimiento de la solución de los problemas reportados por las Regionales.</t>
  </si>
  <si>
    <t>Preparar el Informe anual consolidado de problemas de calidad solucionados (por operadora) y remitirlo a la DIC para su publicación.</t>
  </si>
  <si>
    <t>Incrementar en 25% la solución de los problemas de calidad del servicio de los operadores de SMA, detectados y reportados por las Administraciones Regionales, en el año 2011.</t>
  </si>
  <si>
    <r>
      <rPr>
        <b/>
        <sz val="8"/>
        <color indexed="8"/>
        <rFont val="Arial"/>
        <family val="2"/>
      </rPr>
      <t>Responsables:</t>
    </r>
    <r>
      <rPr>
        <sz val="8"/>
        <color indexed="8"/>
        <rFont val="Arial"/>
        <family val="2"/>
      </rPr>
      <t xml:space="preserve">
Ing. Marlon Cartagena
Ing. Luis Suárez
Ing. José Freire
</t>
    </r>
    <r>
      <rPr>
        <b/>
        <sz val="8"/>
        <color indexed="8"/>
        <rFont val="Arial"/>
        <family val="2"/>
      </rPr>
      <t>Participantes:</t>
    </r>
    <r>
      <rPr>
        <sz val="8"/>
        <color indexed="8"/>
        <rFont val="Arial"/>
        <family val="2"/>
      </rPr>
      <t xml:space="preserve">
Ing. Fernando Palacios
Ing. Francisco Calero
</t>
    </r>
  </si>
  <si>
    <t>Cronograma  e informes</t>
  </si>
  <si>
    <t>1.7.2.2 Realizar pruebas de los parámetros de calidad establecidos en el instructivo para el control del SMA hasta diciembre del 2012.</t>
  </si>
  <si>
    <t>Elaboración de cronograma de mediciones y revisión de los informes registrados en el sistema de registro de mediciones por parte de las regionales</t>
  </si>
  <si>
    <t>Elaborar cronograma de mediciones conjuntas.</t>
  </si>
  <si>
    <t>Verificar registro de mediciones.</t>
  </si>
  <si>
    <t>Consolidar en un informe el resultado de las mediciones.</t>
  </si>
  <si>
    <t>Elaboración de estadísticas.</t>
  </si>
  <si>
    <t>1.7.2.3 Realizar pruebas de calidad de servicio de SMA  para verificar que el operador haya implementado soluciones a los problemas de calidad del servicio detectados, hasta 6 meses después de reportado el problema de calidad.</t>
  </si>
  <si>
    <t>Elaborar cronograma de mediciones.</t>
  </si>
  <si>
    <t>Reunión con operadoras para coordinar acciones para mejora de calidad</t>
  </si>
  <si>
    <t>1.7.2.4 Pruebas de calidad de servicio en los sitios en las que existan reclamos por parte de los usuarios hasta diciembre del 2012.</t>
  </si>
  <si>
    <t>1.7.3 Disminuir el 5% en el tiempo medio de respuesta entre fallas, presentado en cada uno de los Servicio: Móvil Avanzado (SMA), Telefonía Fija (STF), hasta diciembre del 2012.</t>
  </si>
  <si>
    <t>Analizar los tiempos de reposición del servicio luego de una interrupción no programada.</t>
  </si>
  <si>
    <t>Informe anual consolidado de tiempos de reposición de servicio luego de interrupciones no programadas (por operadora)</t>
  </si>
  <si>
    <t>1.7.3.1 Intervenir para disminuir en un 5% el tiempo medio de solución de las fallas (interrupciones no programadas) del servicio de telefonía fija hasta diciembre del 2012.</t>
  </si>
  <si>
    <t>Determinar el tiempo medio de reposición del servicio, para cada Operadora, a diciembre de 2011 (DPS).
Identificar las acciones a disponer para reducción de los tiempos medios solución de falla y disponer acciones (REGIONALES).
Realizar el seguimiento de los tiempos de reposición en las interrupciones que se produzcan en la jurisdicción de cada Regional, presentar informes trimestrales a la DPS con los resultados y actualizar el registro de interrupciones que se encuentra en la documentación compartida  (REGIONALES).
DPS: Preparar estadísticas trimestrales y remitirlas a la DIC.  Preparar informe anual (DPS).</t>
  </si>
  <si>
    <t>Registro y análisis de los reportes e informes relacionados con el control de las interrupciones del STF.</t>
  </si>
  <si>
    <t>ECME= TMEF(dic2011)-TMEF(dic 2012)
ECME= efectividad en el cumplimiento de la meta específica
TMEF= tiempo medio entre fallas</t>
  </si>
  <si>
    <t>Elaborar estadísticas trimestrales para publicación (remitir a la DIC).</t>
  </si>
  <si>
    <t>Preparar informe anual (análiis de mejoría del tiempo de reposición del servicio (por operadora) (Remitir a la DIC).</t>
  </si>
  <si>
    <t>Intervenir para disminuir  en el  5%  el tiempo medio de respuesta entre fallas, presentado en el Servicio Móvil Avanzado (SMA).</t>
  </si>
  <si>
    <r>
      <rPr>
        <b/>
        <sz val="8"/>
        <color indexed="8"/>
        <rFont val="Arial"/>
        <family val="2"/>
      </rPr>
      <t>Responsable:</t>
    </r>
    <r>
      <rPr>
        <sz val="8"/>
        <color indexed="8"/>
        <rFont val="Arial"/>
        <family val="2"/>
      </rPr>
      <t xml:space="preserve">
Ing. José Freire
</t>
    </r>
    <r>
      <rPr>
        <b/>
        <sz val="8"/>
        <color indexed="8"/>
        <rFont val="Arial"/>
        <family val="2"/>
      </rPr>
      <t>Participantes:</t>
    </r>
    <r>
      <rPr>
        <sz val="8"/>
        <color indexed="8"/>
        <rFont val="Arial"/>
        <family val="2"/>
      </rPr>
      <t xml:space="preserve">
Ing. Marlon Cartagena
Ing. Fernando Palacios
Ing. Francisco Calero</t>
    </r>
  </si>
  <si>
    <t>Registro de interrupciones, estadísticas, oficios</t>
  </si>
  <si>
    <t>Plan de Control de Calidad de los Servicio de Telecomunicaciones</t>
  </si>
  <si>
    <t xml:space="preserve">1.7.3.2 Control de elementos sensibles de la red hasta febrero del 2012. </t>
  </si>
  <si>
    <t>Coordinar la identificación de elementos de red con problemas recurrentes de fallas</t>
  </si>
  <si>
    <t>Coordinar con las regionales la identificación de elementos sensibles de la red, incluyendo los SISTEMAS en los cuales de manera recurrente han existido problemas de interrupción del SMA en el 2011</t>
  </si>
  <si>
    <t>Análisis de resultados.</t>
  </si>
  <si>
    <t xml:space="preserve">1.7.3.3 Controlar el 100% de las interrupciones programadas y no programadas de los servicios: SMA hasta diciembre del 2012 </t>
  </si>
  <si>
    <t>Analizar las interrupciones y fallas reportadas por las operadoras</t>
  </si>
  <si>
    <t>Análisis de las solicitudes presentadas por las operadoras para efectuar la interrupción programada del SMA.</t>
  </si>
  <si>
    <t>Elaborar la autorización correspondiente.</t>
  </si>
  <si>
    <t>Coordinación con las regionales para efectuar el control.</t>
  </si>
  <si>
    <t xml:space="preserve"> Análisis del informe presentado por la operadora acerca de las interrupción del servicio.</t>
  </si>
  <si>
    <t>Análisis de los informes presentados por las regionales.</t>
  </si>
  <si>
    <t>Elaboración de informe a ITC en caso de que existan observaciones a la actividad efectuada por la operadora.</t>
  </si>
  <si>
    <t>1.7.3.4 Publicar estadísticas de interrupción de servicio de las operadoras semestralmente.</t>
  </si>
  <si>
    <t>Elaborar estadísticas de interrupciones</t>
  </si>
  <si>
    <t>Registro de interrupciones</t>
  </si>
  <si>
    <t>Estadísticas de las interrupciones reportadas en el 2012</t>
  </si>
  <si>
    <t xml:space="preserve">1.7.4 Vigilar que los operadores CONECEL y OTECEL instalen CAUs para atención de reclamos: al menos uno en cada provincia; uno en cada ciudad que tenga más de 50.000 habitantes; y, un CAU por cada  200.000 habitantes adicionales, hasta diciembre del 2012. </t>
  </si>
  <si>
    <t xml:space="preserve">Verificar que los operadores CONECEL y OTECEL instalen CAUs para atención de reclamos: al menos uno en cada provincia; uno en cada ciudad que tenga más de 50.000 habitantes; y, un CAU por cada  200.000 habitantes adicionales. </t>
  </si>
  <si>
    <r>
      <rPr>
        <b/>
        <sz val="8"/>
        <rFont val="Arial"/>
        <family val="2"/>
      </rPr>
      <t xml:space="preserve">Responsables:
</t>
    </r>
    <r>
      <rPr>
        <sz val="8"/>
        <rFont val="Arial"/>
        <family val="2"/>
      </rPr>
      <t xml:space="preserve">Ing. Marlon Cartagena
Ing. Luis Suárez
</t>
    </r>
    <r>
      <rPr>
        <b/>
        <sz val="8"/>
        <rFont val="Arial"/>
        <family val="2"/>
      </rPr>
      <t>Participantes:</t>
    </r>
    <r>
      <rPr>
        <sz val="8"/>
        <rFont val="Arial"/>
        <family val="2"/>
      </rPr>
      <t xml:space="preserve">
Ing. Fernando Palacios
Ing. Francisco Calero
</t>
    </r>
  </si>
  <si>
    <t>Listado de CAUs nuevos, informes consolidados, estadísticas</t>
  </si>
  <si>
    <t>Instructivo para control de centros de atención al usuario y centros de llamadas implementados por las operadoras del Servicio Móvil Avanzado</t>
  </si>
  <si>
    <t xml:space="preserve">1.7.4.1 Verificar que los CAUs de las Operadoras del SMA operen de acuerdo a lo dispuesto en los contratos de concesión hasta diciembre del 2012. </t>
  </si>
  <si>
    <t>Levantamiento de los nuevos CAUs instalados por las operadoras Conecel y Otecel y elaboración de informes consolidados</t>
  </si>
  <si>
    <t>Remitir a regionales la cantidad de CAUs a inspeccionar (CAUs nuevos).</t>
  </si>
  <si>
    <t>Registro de las inspecciones realizadas y análisis.</t>
  </si>
  <si>
    <t>Elaboración de informes consolidados.</t>
  </si>
  <si>
    <t>1.7.5 Verificar que el 100% de reclamos presentados a los operadores de los servicios: Móvil Avanzado (SMA), Telefonía Fija (STF) sean solucionados en un plazo inferior a 15.</t>
  </si>
  <si>
    <t>Realizar el seguimiento de la solución de reclamos presentados por los usuarios del STF</t>
  </si>
  <si>
    <t xml:space="preserve">Informe anual consolidado de tiempos de atención de reclamos del STF (por operadora) </t>
  </si>
  <si>
    <t>1.7.5.1 Verificar que el 100% de los reclamos presentados a los operadores del STF  sean atendidos en el término de 15 días</t>
  </si>
  <si>
    <t>Recopilación de la información desde el SAAD de cada operadora (excepto CNT). (REGIONALES)
Análisis de la información descargada y elaboración de informes. (REGIONALES)
Elaboración de estadísticas e informes anuales. (DPS).</t>
  </si>
  <si>
    <t>Elaboración de procedimiento para verificación del cumplimiento de la solución de reclamos en el término máximo de 15 días</t>
  </si>
  <si>
    <t>ECME= RAEM15D / RP
RAEM15D= Reclamos atendidos en menos de 15 días
RP= reclamos presentados
ECME= Efectividad en el cumplimiento de la meta específica</t>
  </si>
  <si>
    <t>Consolidar resultados de los informes trimestrales presentados por las Regionales.</t>
  </si>
  <si>
    <t>Analizar reportes semestrales entregados por las operadoras.</t>
  </si>
  <si>
    <t xml:space="preserve">Preparar estadísticas e insformes anuales para publicación. </t>
  </si>
  <si>
    <t>Controlar que el 100% de reclamos presentados por los usuarios del SMA se hayan solucionado en un plazo de 15 días</t>
  </si>
  <si>
    <r>
      <rPr>
        <b/>
        <sz val="8"/>
        <rFont val="Arial"/>
        <family val="2"/>
      </rPr>
      <t>Responsable:</t>
    </r>
    <r>
      <rPr>
        <sz val="8"/>
        <rFont val="Arial"/>
        <family val="2"/>
      </rPr>
      <t xml:space="preserve">
Ing. José Freire</t>
    </r>
  </si>
  <si>
    <t>Procedimiento y estadísticas</t>
  </si>
  <si>
    <t>Control de Obligaciones Contractuales</t>
  </si>
  <si>
    <t>1.7.5.2 Verificar que el 100% de reclamos presentados a los operadores del Servicio Móvil Avanzado (SMA), sean solucionados en un plazo inferior a 15 días.</t>
  </si>
  <si>
    <t>La DPS elaborará el procedimiento para verificación de las regionales</t>
  </si>
  <si>
    <t>Elaboración de procedimiento para verificación del cumplimiento de la solución de reclamos en 15 días</t>
  </si>
  <si>
    <t>Elaboración de estadísticas</t>
  </si>
  <si>
    <t>1.7.6 Verificar el cumplimiento del 100% los planes de expansión de los operadores de los Servicios: Móvil Avanzado (SMA), Telefonía Fija (STF) del año 2012.</t>
  </si>
  <si>
    <t>Analizar el cumplimiento de los planes de expansión de las operadoras del STF</t>
  </si>
  <si>
    <t>Informes anuales de cumplimiento de planes de expansión (por operadora)</t>
  </si>
  <si>
    <t>1.7.6.1 Verificar el cumplimiento de los planes de expansión de las operadoras del STF, correspondientes al año 2011, elaborar 7 informes y remitir al CONATEL hasta septiembre del 2012</t>
  </si>
  <si>
    <t>Analisis y procesamiento de la información presentada por las operadoras. (REGIONALES)
Verificación de instalación de líneas nuevas y teléfonos públicos. (REGIONALES)
DPS: consolidar los resultados presentados por las Regionales, analizar el cumplimiento de las metas, y cuantificar de ser el caso, el incumplimiento ponderado de las mismos, a través del informe técnico que se remite al CONATEL y SENATEL.</t>
  </si>
  <si>
    <t>Recabar información  de las operadoras de telefonía fija referente a la instalación de líneas de abonado (nuevas) y teléfonos públlicos.</t>
  </si>
  <si>
    <t>Efectividad en el control de las metas de expansión del STF</t>
  </si>
  <si>
    <t>ECE_STF= No. Informes presentados a CONATEL / 7</t>
  </si>
  <si>
    <t>Verificación, análisis y registro de las cifras presentadas en el SAAD, en los reportes presentados en cumplimiento del art. 21 del Reg. Telef. Fija de las operadoras que prestan el servicio, así como de los informes de las Regionales.</t>
  </si>
  <si>
    <t>Determinar el cumplimiento de las metas dispuestas por el CONATEL y elaborar los informes correspondientes (remitir a CONATEL, SENATEL y DJT).</t>
  </si>
  <si>
    <t>Verificar el cumplimiento del 100% los planes de expansión de los operadores del Servicio Móvil Avanzado (SMA).</t>
  </si>
  <si>
    <r>
      <rPr>
        <b/>
        <sz val="8"/>
        <color indexed="8"/>
        <rFont val="Arial"/>
        <family val="2"/>
      </rPr>
      <t>Responsables:</t>
    </r>
    <r>
      <rPr>
        <sz val="8"/>
        <color indexed="8"/>
        <rFont val="Arial"/>
        <family val="2"/>
      </rPr>
      <t xml:space="preserve">
Ing. Marlon Cartagena
Ing. Luis Suárez
</t>
    </r>
    <r>
      <rPr>
        <b/>
        <sz val="8"/>
        <color indexed="8"/>
        <rFont val="Arial"/>
        <family val="2"/>
      </rPr>
      <t>Participantes:</t>
    </r>
    <r>
      <rPr>
        <sz val="8"/>
        <color indexed="8"/>
        <rFont val="Arial"/>
        <family val="2"/>
      </rPr>
      <t xml:space="preserve">
Ing. Fernando Palacios
Ing. Francisco Calero
</t>
    </r>
  </si>
  <si>
    <t>Informes, oficios, memorandos</t>
  </si>
  <si>
    <t>1.7.6.2 Control del avance del plan de expansiónhasta octubre del 2012.</t>
  </si>
  <si>
    <t>Analizar, revisar y registrar los informes de avance del plan de expansión presentado por las operadoras.</t>
  </si>
  <si>
    <t>Análisis de reportes de avance del plan de expansión presentados por CONECEL y OTECEL</t>
  </si>
  <si>
    <t>Coordinar inspecciones con las administraciones regionales</t>
  </si>
  <si>
    <t>Análisis y registro de los resultados obtenidos de las inspecciones</t>
  </si>
  <si>
    <t>1.7.6.3 Determinación del inicio y fin de carreteras hasta abril del 2012</t>
  </si>
  <si>
    <t>Consolidar reportes de regionales para elaborar informe a ser remitido al CONATEL</t>
  </si>
  <si>
    <t>Preparar informes y remitir al CONATEL respecto a las carreteras en las que no se cumple con la extensión de las carreteras que constan en el plan de expansión</t>
  </si>
  <si>
    <t>Solicitar al CONATEL que autorice a la Superintendencia que determine el inicio y fin de carreteras</t>
  </si>
  <si>
    <t>Coordinar con las regionales la determinación del inicio y fin de las carreteras.</t>
  </si>
  <si>
    <t>1.7.6.4 Efectuar mediciones del parámetro cobertura en las carreteras que constan en el plan de expansión hasta diciembre del 2012.</t>
  </si>
  <si>
    <t>Elaborar cronograma de mediciones y analizar y registrar informes de las regionales</t>
  </si>
  <si>
    <t xml:space="preserve">Elaboración de cronogramas para medición de cobertura en las carreteras del plan de expansión de la operadora CONECEL </t>
  </si>
  <si>
    <t>Análisis y registro de los informes presentados por las regionales</t>
  </si>
  <si>
    <t>Verificación en el sistema de registro de mediciones</t>
  </si>
  <si>
    <t>Consolidar informe de las verificaciones realizada en las carreteras expansión</t>
  </si>
  <si>
    <t>Registro de información.</t>
  </si>
  <si>
    <r>
      <t xml:space="preserve">1.7.7 Lograr el 100% </t>
    </r>
    <r>
      <rPr>
        <sz val="8"/>
        <color indexed="17"/>
        <rFont val="Arial"/>
        <family val="2"/>
      </rPr>
      <t>de los informes requeridos para</t>
    </r>
    <r>
      <rPr>
        <sz val="8"/>
        <color indexed="8"/>
        <rFont val="Arial"/>
        <family val="2"/>
      </rPr>
      <t xml:space="preserve"> la renovación de los permisos del servicio de valor agregado cuya fecha de vencimiento sea de abril a diciembre del 2012 y primer trimestre de 2013, que hayan sido solicitados por SVA.</t>
    </r>
  </si>
  <si>
    <r>
      <rPr>
        <b/>
        <sz val="8"/>
        <color indexed="8"/>
        <rFont val="Arial"/>
        <family val="2"/>
      </rPr>
      <t>Responsable:</t>
    </r>
    <r>
      <rPr>
        <sz val="8"/>
        <color indexed="8"/>
        <rFont val="Arial"/>
        <family val="2"/>
      </rPr>
      <t xml:space="preserve">
Ing. Cristian Criollo</t>
    </r>
  </si>
  <si>
    <r>
      <t xml:space="preserve">1.7.7.1  Lograr  el 100%  </t>
    </r>
    <r>
      <rPr>
        <sz val="8"/>
        <color indexed="17"/>
        <rFont val="Arial"/>
        <family val="2"/>
      </rPr>
      <t xml:space="preserve">de los informes requeridos </t>
    </r>
    <r>
      <rPr>
        <sz val="8"/>
        <rFont val="Arial"/>
        <family val="2"/>
      </rPr>
      <t>para la renovación de los permisos del servicio de valor agregado cuya fecha de vencimiento sea de abril a diciembre del 2012 y primer trimestre de 2013 que hayan sido solicitados por los SVA hasta diciembre del 2012.</t>
    </r>
  </si>
  <si>
    <t>ESTRATEGIA:
Verificación de informes requeridos para renovación de permisos.
LINEAMIENTOS: 
1. Determinar permisos que están por caducar. (DPS)
2. Realizar inspecciones a las instalaciones de los permisionarios del Servicio de valor Agregado que renovarán su permiso ( REGIONALES )
3. Emitir informes de operación y remitir a DPS. (REGIONALES)
4. Elaboración de Informe de Cumplimiento para renovación. (DPS)</t>
  </si>
  <si>
    <t>Determinar permisos que están por caducar</t>
  </si>
  <si>
    <t>ECME= ITE / ITP
ECME= Efectividad en el cumplimiento de la meta específica
ITE= Informes Técnicos Elaborados
ITP= Informes Técnicos Programados</t>
  </si>
  <si>
    <t>Análisis y revisión de informes presentados por las Administraciones Regionales.</t>
  </si>
  <si>
    <t>Elaboración de informe técnico</t>
  </si>
  <si>
    <t>1.7.8 Lograr que el 100% de cuentas entregadas a instituciones educativas se mantengan disponibles para su acceso.</t>
  </si>
  <si>
    <r>
      <rPr>
        <b/>
        <sz val="8"/>
        <color indexed="8"/>
        <rFont val="Arial"/>
        <family val="2"/>
      </rPr>
      <t>Responsable:</t>
    </r>
    <r>
      <rPr>
        <sz val="8"/>
        <color indexed="8"/>
        <rFont val="Arial"/>
        <family val="2"/>
      </rPr>
      <t xml:space="preserve">
Ing. Luis Vinueza</t>
    </r>
  </si>
  <si>
    <t>1.7.8.1 Lograr que el 100% de cuentas entregadas a instituciones educativas se mantengan disponibles para su acceso hasta diciembre del 2012.</t>
  </si>
  <si>
    <t>LINEAMIENTOS:                                                  
1. Determinar permisionarios que deben proporcionar cuentas ( DPS )
2. Verificar entrega mediante inspecciones a instituciones ( REGIONALES )
3. Elaboración de informe técnico. (REGIONALES)
4. Verificar disponibilidad mediante certificaciones de la institución beneficiaria y/o inspección. (REGIONALES).
5. Elaboración de informe técnico / reporte.</t>
  </si>
  <si>
    <t>Determinar permisionarios que deben entregar cuentas.</t>
  </si>
  <si>
    <t>ECME= CD / CE
ECME= Efectividad en el cumplimiento de la meta específica
CD= Cuentas disponibles
CE=Cuentas entregadas</t>
  </si>
  <si>
    <t>Informar a las Administraciones Regionales las nuevas cuentas que han sido comunicadas por los permisionarios a la DPS.</t>
  </si>
  <si>
    <t>1.7.9 Lograr una disminución del 30% de las llamadas falsas efectuadas a los servicios de emergencia del Ecuador a los números 101, 102, 131, y 911, durante el año 2012. en 24 localidades a nivel nacional.</t>
  </si>
  <si>
    <t>Disminuir e 30% de las llamadas indebidas a los servicios de emergencia a los números 101, 102, 131 y 911</t>
  </si>
  <si>
    <r>
      <rPr>
        <b/>
        <sz val="8"/>
        <color indexed="8"/>
        <rFont val="Arial"/>
        <family val="2"/>
      </rPr>
      <t>Responsable:</t>
    </r>
    <r>
      <rPr>
        <sz val="8"/>
        <color indexed="8"/>
        <rFont val="Arial"/>
        <family val="2"/>
      </rPr>
      <t xml:space="preserve">
Ing. Luis Suárez
</t>
    </r>
    <r>
      <rPr>
        <b/>
        <sz val="8"/>
        <color indexed="8"/>
        <rFont val="Arial"/>
        <family val="2"/>
      </rPr>
      <t>Participantes:</t>
    </r>
    <r>
      <rPr>
        <sz val="8"/>
        <color indexed="8"/>
        <rFont val="Arial"/>
        <family val="2"/>
      </rPr>
      <t xml:space="preserve">
Ing. Fernando Palacios
Ing. Francisco Calero</t>
    </r>
  </si>
  <si>
    <t>Procedimiento para suspensión de líneas, estadísticas, oficios, memorandos</t>
  </si>
  <si>
    <t>Proyecto de disminución de llamadas indebidas</t>
  </si>
  <si>
    <t>1.7.9.1 Elaboración del  procedimiento para bloqueo de números y terminales desde los cuales se realizan llamadas falsas a Organismos que prestan servicios de emergencia hasta diciembre del 2012.</t>
  </si>
  <si>
    <t>Elaboración del procedimiento y difusión</t>
  </si>
  <si>
    <t>Elaborar el procedimiento para suspensión del servicio en base al Reglamento de servicios de emergencia.</t>
  </si>
  <si>
    <t>ECME= PE / 1
PE= Procedimiento elaborado
ECME= Efectividad en el cumplimiento de la meta específica</t>
  </si>
  <si>
    <t>Remitir a ITC para aprobación.</t>
  </si>
  <si>
    <t>Oficios de difusión del procedimiento de suspensión.</t>
  </si>
  <si>
    <t>1.7.9.2 Aplicación del plan piloto con al menos un Organismo que presta Servicios de Emergencia hasta diciembre del 2012.</t>
  </si>
  <si>
    <t>Estadísticas de resultados alcanzados por la aplicación del procedimiento por parte de las regionales</t>
  </si>
  <si>
    <t>Consolidar informes para evaluación final</t>
  </si>
  <si>
    <t>Estadísticas de control.</t>
  </si>
  <si>
    <t>1.7.10 Verificar que al menos en cuatro nuevas localidades con menos de 50000 habitantes, de cada provincia las operadoras otorguen acceso a los números de emergencia de acuerdo a la normativa vigente hasta diciembre del 2012.</t>
  </si>
  <si>
    <t>Verificar el correcto enrutamiento de las llamadas a servicios de emergencia</t>
  </si>
  <si>
    <t>Informe anual de localidades verificadas y sus resultados</t>
  </si>
  <si>
    <t>1.7.10.1 Verificar que al menos en cuatro localidades con menos de 50000 habitantes, de cada provincia las operadoras del STF otorguen acceso a los números de emergencia hasta diciembre del 2012</t>
  </si>
  <si>
    <t xml:space="preserve">La DPS remitirá el listado de localidades con menos de 50.000 habitantes, de cada provincia, en las que aún no se han realizado las pruebas de acceso a los números de emergencia, o en las que anteriormente se presentaron problemas. (DPS).
Para la CNT EP:
Cada Unidad Administrativa Regional seleccionará 4 localidades en las que realizará las pruebas de llamadas a los números de emergencia. </t>
  </si>
  <si>
    <t>Preparar listado de localidades</t>
  </si>
  <si>
    <t>ECME= LV / LTAV
LV= Localidades verificadas
LTAV= Localidades totales a verificar
ECME= Efectividad en el cumplimiento de la meta específica</t>
  </si>
  <si>
    <t>Análisis de los informes técnicos de las pruebas y registro de resultados.</t>
  </si>
  <si>
    <t>Actualización de la matriz de enrutamineto y número de emergencia.</t>
  </si>
  <si>
    <t xml:space="preserve">Realizar el seguimiento en los casos de juzgamiento (no hay programación de enrutamiento) </t>
  </si>
  <si>
    <t>Solicitar corrección de enrutamiento a las operadoras, en los casos en los que éste sea incorrecto.</t>
  </si>
  <si>
    <t>Preparar informe anual (resultados de pruebas y acciones realizadas (Remitir a la DIC).</t>
  </si>
  <si>
    <t>Verificar  que al menos en cuatro nuevas localidades con menos de 50.000 habitantes, de cada provincia las operadoras otorguen acceso a los números de emergencia de acuerdo a la normativa vigente, hasta diciembre de 2012.</t>
  </si>
  <si>
    <r>
      <rPr>
        <b/>
        <sz val="8"/>
        <color indexed="8"/>
        <rFont val="Arial"/>
        <family val="2"/>
      </rPr>
      <t>Responsable:</t>
    </r>
    <r>
      <rPr>
        <sz val="8"/>
        <color indexed="8"/>
        <rFont val="Arial"/>
        <family val="2"/>
      </rPr>
      <t xml:space="preserve">
Ing. Luis Suárez</t>
    </r>
  </si>
  <si>
    <t>Matriz de enrutamiento, registro de inspecciones, informe, estadísticas</t>
  </si>
  <si>
    <t>1.7.10.2 Realizar las pruebas e inspecciones del SMA, en 4 nuevas localidades de menos de 50.000 habitantes de cada provincia, incluidas capitales de provincia hasta diciembre del 2012.</t>
  </si>
  <si>
    <t>Mantener actualizada la matriz de enrutamiento para uso en pruebas administraciones regionales e implementaqción de operadoras.</t>
  </si>
  <si>
    <t>Registro y actualización de matriz de enrutamiento</t>
  </si>
  <si>
    <t>Análisis, consolidación y registro de pruebas remitidos por las regionales.</t>
  </si>
  <si>
    <t>Elaboración de informe consolidado.</t>
  </si>
  <si>
    <t>1.7.18 Verificar el cumplimiento del 100% de las resoluciones de juzgamiento emitidas a los servicios de telecomunicaicones, radiodifusión, televisión, sistemas de audio y video por suscripción y radiocomunicaciones del periodo Octubre de 2011 a Septiembre de 2012</t>
  </si>
  <si>
    <t>Verificar el cumplimento del 80% de las resoluciones de juzgameinto emitidas a los servicios de teleocmunicaciones</t>
  </si>
  <si>
    <r>
      <rPr>
        <b/>
        <sz val="8"/>
        <color indexed="8"/>
        <rFont val="Arial"/>
        <family val="2"/>
      </rPr>
      <t>Responsable:</t>
    </r>
    <r>
      <rPr>
        <sz val="8"/>
        <color indexed="8"/>
        <rFont val="Arial"/>
        <family val="2"/>
      </rPr>
      <t xml:space="preserve">
Ing. Andrea Ruiz
</t>
    </r>
    <r>
      <rPr>
        <b/>
        <sz val="8"/>
        <color indexed="8"/>
        <rFont val="Arial"/>
        <family val="2"/>
      </rPr>
      <t>Participantes:</t>
    </r>
    <r>
      <rPr>
        <sz val="8"/>
        <color indexed="8"/>
        <rFont val="Arial"/>
        <family val="2"/>
      </rPr>
      <t xml:space="preserve">
Héctor Morales</t>
    </r>
  </si>
  <si>
    <t>Seguimiento de Cumplimiento de Resoluciones</t>
  </si>
  <si>
    <t>1.7.17.1 Verificar el cumplimiento del 80% de las resoluciones de juzgamiento emitidas de los servicios de telecomunicaciones del periodo Octubre de 2011 a Septiembre de 2012.
Verificar el cumplimiento de las resoluciones emitidas por la DPS hasta diciembre del 2012.</t>
  </si>
  <si>
    <t xml:space="preserve">LINEAMIENTOS:
1. Programar el control mensual para la verificación del cumplimiento de las sanciones iniciadas por la DPS.
2. Actualizar en el Sistema de Infracciones y Sanciones de las sanciones iniciadas por la DPS.
3. Gestionar los casos faltantes de verificación de cumplimiento de resoluciones
</t>
  </si>
  <si>
    <t>Ingreso de los informes técnicos generados en la DPS, en el Sistema de Infracciones y Sanciones.</t>
  </si>
  <si>
    <t>CRJST =( NRVC/NTREP)*100
CRJST: Cumplimiento de Resoluciones de Juzgamiento de los Servicios de telecomunicaciones en el periodo.
NRVC: Número de Resoluciones Verificadas su Cumplimiento
NTREP: Número Total de Resoluciones emitidas en el período</t>
  </si>
  <si>
    <t>Controlar que los prestadores de los servicios de telecomunicaciones, hayan dado cumplimiento a las resoluciones de juzgamiento y sanción.</t>
  </si>
  <si>
    <t>Actualizar en la base de Infracciones y Sanciones, el cumplimiento de resoluciones.</t>
  </si>
  <si>
    <t>En caso de incumplimiento, se notifica a DJT .</t>
  </si>
  <si>
    <t>1.7.19 Certificar la medición de cuatro (4) parámetros de calidad del Servicio Móvil Avanzado (SMA)</t>
  </si>
  <si>
    <t>Certificar la medición de los siguientes parámetros de calidad:  Cobertura,  MOS de los operadores  de Conecel S.A. y Otecel S.A.,  tiempo de establecimiento de llamadas y Porcentaje de llamada establecida de Otecel S.A.</t>
  </si>
  <si>
    <r>
      <rPr>
        <b/>
        <sz val="8"/>
        <color indexed="8"/>
        <rFont val="Arial"/>
        <family val="2"/>
      </rPr>
      <t>Responsable:</t>
    </r>
    <r>
      <rPr>
        <sz val="8"/>
        <color indexed="8"/>
        <rFont val="Arial"/>
        <family val="2"/>
      </rPr>
      <t xml:space="preserve">
Ing. Marlon Cartagena
</t>
    </r>
    <r>
      <rPr>
        <b/>
        <sz val="8"/>
        <color indexed="8"/>
        <rFont val="Arial"/>
        <family val="2"/>
      </rPr>
      <t>Participantes:</t>
    </r>
    <r>
      <rPr>
        <sz val="8"/>
        <color indexed="8"/>
        <rFont val="Arial"/>
        <family val="2"/>
      </rPr>
      <t xml:space="preserve">
Ing. Fernando Palacios
Ing. Francisco Calero</t>
    </r>
  </si>
  <si>
    <t>Oficios de certificación</t>
  </si>
  <si>
    <t>1.7.18.1 Certificación de las Guías de Procedimiento para los parámetros de calidad de Cobertura de  OTECEL S.A. y CONECEL S.A hasta abril del 2012.</t>
  </si>
  <si>
    <t>Analizar y verificar la información remitida por Conecel y Otecel a fin de certificar si los sitemas de las operadoras miden la calidad del servicio</t>
  </si>
  <si>
    <t>Análisis de la información recibida.</t>
  </si>
  <si>
    <t>ECME= CE / 4
ECME= Efectividad en el cumplimiento de la meta específica
CE=Certificaciones emitidas</t>
  </si>
  <si>
    <t>Análisis de Información complementaria.</t>
  </si>
  <si>
    <t>Emitir Certificación.</t>
  </si>
  <si>
    <t>1.7.20 Verificar la Implementación de la Fase III del Plan Técnico Fundamental de Numeración.</t>
  </si>
  <si>
    <t>Coordinar y gestionar la realización de las pruebas de implementación de la Fase III del PTFN</t>
  </si>
  <si>
    <r>
      <rPr>
        <b/>
        <sz val="8"/>
        <rFont val="Arial"/>
        <family val="2"/>
      </rPr>
      <t>Responsable:</t>
    </r>
    <r>
      <rPr>
        <sz val="8"/>
        <rFont val="Arial"/>
        <family val="2"/>
      </rPr>
      <t xml:space="preserve">
Ing. Charlie Bautista
</t>
    </r>
    <r>
      <rPr>
        <b/>
        <sz val="8"/>
        <rFont val="Arial"/>
        <family val="2"/>
      </rPr>
      <t>Participantes:</t>
    </r>
    <r>
      <rPr>
        <sz val="8"/>
        <rFont val="Arial"/>
        <family val="2"/>
      </rPr>
      <t xml:space="preserve">
REGIONALES</t>
    </r>
  </si>
  <si>
    <t>Informe de implementación de la Fase III del PTFN</t>
  </si>
  <si>
    <t>1.7.20.1 Verificar la Implementación de la Fase III del Plan Técnico Fundamental de Numeración hasta octubre del 2012.</t>
  </si>
  <si>
    <t>La fecha efectiva para el incremento de uno a dos dígitos en el Indicativo Nacional de Destino (NDN) para la red móvil es el 30 de septiembre de 2012.
Las pruebas se realizarán desde el mes de abril.</t>
  </si>
  <si>
    <t>Preparar los formularios para las pruebas</t>
  </si>
  <si>
    <t xml:space="preserve"> EIPTFN= (IR / IP)*100
EIPTFN= Efectividad en la implementación del Plan Técnico Fundamental de Numeración                                                   
 IR= Implementaciones Realizadas 
IP= Implementaciones Planificadas</t>
  </si>
  <si>
    <t>Revisar el cronograma de pruebas, el formulario, y protocolo y remitirlo a las Regionales</t>
  </si>
  <si>
    <t>Coordinar y realizar el seguimiento de las pruebas</t>
  </si>
  <si>
    <t>Gestionar la corrección de problemas de ser el caso</t>
  </si>
  <si>
    <t>Preparar el informe final de la implementación de la fase III de PTFN.</t>
  </si>
  <si>
    <t>1.7.21 Efectuar la verificación del cumplimiento de la normativa vigente (leyes, reglamentos, títulos habilitantes, entre otras) de los operadores de los Servicios de Telecomunicaciones.( 100% sma, 100% fijas, 100% sva)</t>
  </si>
  <si>
    <t>Verificar el cumplimiento de las obligaciones legales, contractuales y reglamentarias, por parte de las operadoras del STF</t>
  </si>
  <si>
    <t>Informe anual de cumplimiento de obligaciones (por operadora)</t>
  </si>
  <si>
    <t>1.7.21.1 Verificar el cumplimiento de obligaciones legales, reglamentarias y de los títulos habilitantes, de las operadores del STF, elaborar 7 informes y remitir al CONATEL hasta diciembre del 2012.</t>
  </si>
  <si>
    <t>Realizar el seguimiento y control de cumplimiento de las siguientes obligaciones de los títulos habilitantes de las operadoras del STF:
• Pago de Derechos de Concesión
• Aportes al FODETEL
• Vigencia de la Garantía de Fiel Cumplimiento 
• Vigencia de los Seguros de Responsabilidad Civil
• Listas de espera y registro de solicitudes
• Guía telefónica
• Estados financieros auditados
• Informe de servicios concedidos
• Planes Técnicos Fundamentales (PTFT, PTFS, PTFN y PTFSI)
Reglamentarias:
• Artículo 9
• Artículo 21</t>
  </si>
  <si>
    <t>Solicitar a la SENATEL información sobre el cumplimiento de las obligaciones que le corresponde revisar como administrador de los contratos.</t>
  </si>
  <si>
    <t xml:space="preserve">Cumplimiento obligaciones </t>
  </si>
  <si>
    <t>CO_STF= No. Informes presentados a CONATEL / 7</t>
  </si>
  <si>
    <t>Registrar los cumplimientos o incumplimientos conforme el ordenamiento jurídico vigente.</t>
  </si>
  <si>
    <t>Remitir informes a DJT, de ser el caso.</t>
  </si>
  <si>
    <t>Preparar informe anual de cumplimiento de obligaciones (por operadora) y remitirlo al CONATEL.</t>
  </si>
  <si>
    <t>Verificar el cumplimiento de obligaciones legales, reglamentarias y de los títulos habilitantes, de los operadores del SMA. (CONECEL S.A., OTECEL S.A. y CNT EP).</t>
  </si>
  <si>
    <r>
      <rPr>
        <b/>
        <sz val="8"/>
        <color indexed="8"/>
        <rFont val="Arial"/>
        <family val="2"/>
      </rPr>
      <t>Responsables:</t>
    </r>
    <r>
      <rPr>
        <sz val="8"/>
        <color indexed="8"/>
        <rFont val="Arial"/>
        <family val="2"/>
      </rPr>
      <t xml:space="preserve">
Ing. Marlon Cartagena
Ing. Luis Suárez
Ing. José Freire</t>
    </r>
  </si>
  <si>
    <t>Oficios, informes, registro en la base de datos</t>
  </si>
  <si>
    <t xml:space="preserve">1.7.21.2 Procesar el 100% de la información entregada por las operadoras del SMA hasta diciembre del 2012. </t>
  </si>
  <si>
    <t>Analizar, registrar y verificar el cumplimiento de entrega de información de las operadoras de SMA</t>
  </si>
  <si>
    <t>Análisis de la información recibida de CONECEL, OTECEL y TELECSA.</t>
  </si>
  <si>
    <t>ECME= OV /OTAV
OV= Operadoras verivicadas
OTAV= Operadoras totales a verificar
ECME= Efectividad en el cumplimiento de la meta específica</t>
  </si>
  <si>
    <t>Registro de información en la BDD respectiva.</t>
  </si>
  <si>
    <t>Elaboración de informes de cumplimiento</t>
  </si>
  <si>
    <t>Solicitud de PDJ en caso de ameritar a DNJT.</t>
  </si>
  <si>
    <t>1.7.21.3 Localización Geográfica de una llamada de emergencia hasta diciembre del 2012</t>
  </si>
  <si>
    <t>Solicitar a las operadoras el listado de entidades de emergencia con los que mantienen susuctiro convenios para localización</t>
  </si>
  <si>
    <t>Solicitar a las operadoras de SMA el listado con las entidades de emergencia con las que suscribió convenios para la localización geográfica</t>
  </si>
  <si>
    <t>Consolidar información y remitir a regionales para control</t>
  </si>
  <si>
    <t>Estadísticas</t>
  </si>
  <si>
    <r>
      <rPr>
        <b/>
        <sz val="8"/>
        <color indexed="8"/>
        <rFont val="Arial"/>
        <family val="2"/>
      </rPr>
      <t>Responsables:</t>
    </r>
    <r>
      <rPr>
        <sz val="8"/>
        <color indexed="8"/>
        <rFont val="Arial"/>
        <family val="2"/>
      </rPr>
      <t xml:space="preserve">
Ing. Luis Vinueza
Ing. Cristian Criollo</t>
    </r>
  </si>
  <si>
    <t>1.17.21.4 Control de inicio de operaciones del 100% de permisionarios con títulos habilitantes entre el primer semestre año 2012 y el año 2011, de los SVA hasta diciembre del 2012.</t>
  </si>
  <si>
    <t>LINEAMIENTOS:
1. Determinar permisos año 2011 y 1er semestre año 2012. (DPS)
2. Ejecución de inspecciones. (REGIONALES)
3. Elaboración de informes de operación (REGIONALES)</t>
  </si>
  <si>
    <t xml:space="preserve">Determinar permisos año 2011 y 1er semestre año 2012. </t>
  </si>
  <si>
    <t>Informar a los nuevos permisionarios sus obligaciones contractuales</t>
  </si>
  <si>
    <t>Comunicar a las Administraciones Regionales los nuevos permisos de prestación de Servicios de Valor Agregado.</t>
  </si>
  <si>
    <t>Determinar los permisionarios para el segundo semestre del año 2012 y remitir a las Administraciones Regionales</t>
  </si>
  <si>
    <t>Comunicar a la SENATEL los permisionarios que no operen.</t>
  </si>
  <si>
    <t>Reportes registrados
Lineamientos, revisión, seguimiento</t>
  </si>
  <si>
    <t>1.17.21.5 Controlar la entrega del 100% de los Reportes de Usuarios y Facturación de los SVA hasta noviembre del 2012.</t>
  </si>
  <si>
    <t>LINEAMIENTOS:
1. Emisión de directrices y distribución de permisionarios por Regionales. (DPS)
2. Registro de reportes. (DPS)
3. Elaboración de informes para juzgamientos (REGIONALES)</t>
  </si>
  <si>
    <t>Emisión de directrices y distribución de permisionarios</t>
  </si>
  <si>
    <t>ECME= PR / PDR
ECME= Efectividad en el cumplimiento de la meta específica
PR= Permisionarios que reportaron
PDR= Permisionarios que deben reportar</t>
  </si>
  <si>
    <t>Elaboración de proyecto de Resolución para el Consejo Nacional de Telecomunicaciones</t>
  </si>
  <si>
    <t>Habilitar recepción de Reportes para las Administraciones Regionales.</t>
  </si>
  <si>
    <t>Receptar reportes de calidad de los permisionarios</t>
  </si>
  <si>
    <t>Revisión y registro de reportes. Actualización de reportes.</t>
  </si>
  <si>
    <t>Emisión de observaciones de ser el caso.</t>
  </si>
  <si>
    <t>Registro y actualización de cuadros base.</t>
  </si>
  <si>
    <t>Poner a disposición y/o remitir reportes de calidad a las Administraciones Regionales.</t>
  </si>
  <si>
    <t>1.17.21.6 Controlar la entrega del 100% de los Reportes de Calidad de los SVA hasta noviembre del 2012.</t>
  </si>
  <si>
    <t>1.17.21.7 Verificar la operación de los nuevos nodos de los SVA. instalados en el año 2011 hasta diciembre del 2012.</t>
  </si>
  <si>
    <r>
      <t xml:space="preserve">LINEAMIENTOS:
1. Determinar nodos nuevos año 2011. (DPS), a través de la muestra ( 90% de confiabilidad y màximo 10% </t>
    </r>
    <r>
      <rPr>
        <strike/>
        <sz val="8"/>
        <rFont val="Arial"/>
        <family val="2"/>
      </rPr>
      <t>6%</t>
    </r>
    <r>
      <rPr>
        <sz val="8"/>
        <rFont val="Arial"/>
        <family val="2"/>
      </rPr>
      <t xml:space="preserve"> de error )
2. Ejecución de inspecciones. (REGIONALES)
3. Elaboración de informes de operación (REGIONALES).</t>
    </r>
  </si>
  <si>
    <t>Determinar nuevos nodos y remitir a Administraciones Regionales.</t>
  </si>
  <si>
    <t>ECME= NNV /NNT
ECME= Efectividad en el cumplimiento de la meta específica
NNV= Nuevos nodos verificados
NNT= Nuevos nodos totales</t>
  </si>
  <si>
    <t>Revisión de informes y reportes de las Administraciones Regionales.</t>
  </si>
  <si>
    <r>
      <rPr>
        <b/>
        <sz val="8"/>
        <rFont val="Arial"/>
        <family val="2"/>
      </rPr>
      <t>Responsable:</t>
    </r>
    <r>
      <rPr>
        <sz val="8"/>
        <rFont val="Arial"/>
        <family val="2"/>
      </rPr>
      <t xml:space="preserve">
Ing. Luis Vinueza</t>
    </r>
  </si>
  <si>
    <t>Informes técnicos
Lineamientos, revisión, seguimiento</t>
  </si>
  <si>
    <t>1.17.21.8 Verificar que el 100% de las quejas y/o reclamos de los servicios de SVA  ingresados a la DIS consten en los reportes de calidady, y las soluciones dadas por el permisionario en cada caso hasta diciembre del 2012.</t>
  </si>
  <si>
    <t>LINEAMIENTOS:
1. DIS remitirá a DPS en los meses de abril y octubre de 2011 las quejas ingresadas y solventadas por la DIS en el semestre anterior. (DIS)
2. Remitir a Regionales distribución de quejas para la verificación en reportes de calidad, confiabilidad del 90% y máximo 10% de error. (DPS)
3. Realización de informes técnicos parciales. (AR)
4. Elaboración de informe final. (DPS)</t>
  </si>
  <si>
    <t>Solicitar a DIS remitir las quejas ingresadas y solventadas en el semestre anterior</t>
  </si>
  <si>
    <t>Remitir a Regionales distribución de quejas para la verificación en los reportes de calidad, confiabilidad del 90% y un error máximo del 10%</t>
  </si>
  <si>
    <t>Receptar informes de las Administraciones Regionales.</t>
  </si>
  <si>
    <t>Elaboración de Informes técnico final.</t>
  </si>
  <si>
    <t>Base de Datos</t>
  </si>
  <si>
    <t>Plan Anual de Trabajo</t>
  </si>
  <si>
    <t>1.7.22.1 Mantener actualizada la información de las bases de datos de los SMA.</t>
  </si>
  <si>
    <t>Registrar la información en la base de datos.</t>
  </si>
  <si>
    <t>Preparar la información en los formatos (SIETEL).</t>
  </si>
  <si>
    <t>Subir y verificar la información.</t>
  </si>
  <si>
    <t>Verificar reportes.</t>
  </si>
  <si>
    <t>1.7.22.2 Mantener actualizada la información de las bases de datos del STF.</t>
  </si>
  <si>
    <r>
      <rPr>
        <b/>
        <sz val="8"/>
        <color indexed="8"/>
        <rFont val="Arial"/>
        <family val="2"/>
      </rPr>
      <t xml:space="preserve">Responsable:
</t>
    </r>
    <r>
      <rPr>
        <sz val="8"/>
        <color indexed="8"/>
        <rFont val="Arial"/>
        <family val="2"/>
      </rPr>
      <t>Ing. Luis Vinueza</t>
    </r>
  </si>
  <si>
    <t>1.17.22.3 Registro y actualización de información de los permisionarios del SVA.</t>
  </si>
  <si>
    <t>Registro y actualización de información de nodos y enlaces para el SVA remitida por la SENATEL.</t>
  </si>
  <si>
    <t>Actualización de información presentada por los permisionarios.</t>
  </si>
  <si>
    <t>Actualización de bases de datos y SIETEL.</t>
  </si>
  <si>
    <t>Actualización de carpetas para las Administraciones Regionales.</t>
  </si>
  <si>
    <t>Plan de Trabajo Anual</t>
  </si>
  <si>
    <t xml:space="preserve">1.7.22.4 Mantener Bases de Datos actualizadas para el control técnico a los Servicios de Portadores.  </t>
  </si>
  <si>
    <t>Registrar reportes de redes físicas remitidos por la SENATEL</t>
  </si>
  <si>
    <t>Actualización de información en bases de datos</t>
  </si>
  <si>
    <t>Registro y seguimiento de comunicaciones emitidas por la SENATEL referentes a estados financieros auditados y garantías bancarias.</t>
  </si>
  <si>
    <t>Informes de revisión de SAAD (por operadora)</t>
  </si>
  <si>
    <t>1.7.22.5 Revisar y analizar el 100% de la información contenida en los SAAD's de las operadoras de telefonía fija, elaborar 7 informes y remitir a la Operadora hasta diciembre del 2012.</t>
  </si>
  <si>
    <t xml:space="preserve">Revisar información que contiene el SAAD de cada operadora. </t>
  </si>
  <si>
    <t>Revisión SAAD</t>
  </si>
  <si>
    <t>RS_STF= No. Informes preparados / 7</t>
  </si>
  <si>
    <t>Análisis de la información y preparación de observaciones.</t>
  </si>
  <si>
    <t>Remitir informe a cada operadora, solicitando la solución de observaciones, de ser el caso.</t>
  </si>
  <si>
    <t>Revisión de los cambios introducidos por la operadora en el SAAD.</t>
  </si>
  <si>
    <t>Procedimientos</t>
  </si>
  <si>
    <t>1.7.22.5 Contar con procedimientos actualizados para mejorar el control del servicio de telefonía fija hasta diciembre del 2012.</t>
  </si>
  <si>
    <t>Revisar periódicamente los procedimientos aprobados.</t>
  </si>
  <si>
    <t>ECME= PA / PTA
PA= procedimientos actualizados
PTA= Procedimientos totales a actualizar
ECME= Efectividad en el cumplimiento de la meta específica</t>
  </si>
  <si>
    <t>Proponer modificaciones.</t>
  </si>
  <si>
    <t>Remitir el documentos a las Regionales para su revisión.</t>
  </si>
  <si>
    <t>Consolidar las observaciones y remitir a ITC para su aprobación.</t>
  </si>
  <si>
    <t>Una vez aprobados los procedimientos, remitir a las regionales para su aplicación.</t>
  </si>
  <si>
    <r>
      <rPr>
        <b/>
        <sz val="8"/>
        <color indexed="8"/>
        <rFont val="Arial"/>
        <family val="2"/>
      </rPr>
      <t>Responsable:</t>
    </r>
    <r>
      <rPr>
        <sz val="8"/>
        <color indexed="8"/>
        <rFont val="Arial"/>
        <family val="2"/>
      </rPr>
      <t xml:space="preserve">
Ing. Luis Vinueza
</t>
    </r>
    <r>
      <rPr>
        <b/>
        <sz val="8"/>
        <color indexed="8"/>
        <rFont val="Arial"/>
        <family val="2"/>
      </rPr>
      <t/>
    </r>
  </si>
  <si>
    <t>Informe de cumplimiento de contratos de Telecomunicaciones</t>
  </si>
  <si>
    <t>1.7.22.6 Verificar el cumplimiento del 100% de obligaciones del cable submarino hasta diciembre del 2012.</t>
  </si>
  <si>
    <t>1. Revisar cumplimiento contractual. (DPS)
2. Elaboración de informe  anual. (DPS)</t>
  </si>
  <si>
    <t>Revisar y analizar las obligaciones contractuales y reglamentarias.</t>
  </si>
  <si>
    <t>ECME= OV / OT
OV= Obligaciones verificadas
OT= Obligaciones totales
ECME= Efectividad en el cumplimiento de la meta específica</t>
  </si>
  <si>
    <t>Verificación de cumplimiento de cada una de las cláusulas relevantes para el SUPERTEL.</t>
  </si>
  <si>
    <t>Informe anual de cumplimiento .</t>
  </si>
  <si>
    <r>
      <t>Responsable:</t>
    </r>
    <r>
      <rPr>
        <sz val="8"/>
        <color indexed="8"/>
        <rFont val="Arial"/>
        <family val="2"/>
      </rPr>
      <t xml:space="preserve">
Ing. Luis Vinueza</t>
    </r>
  </si>
  <si>
    <t>1.7.22.7 Controlar las obligaciones de las operadoras de los SPT hasta noviembre del 2012.</t>
  </si>
  <si>
    <t>Informar a las Operadoras de Servicios Portadores las obligaciones contractuales y reglametarias relevantes para la SUPERTEL</t>
  </si>
  <si>
    <t>Verificación de cumplimiento de cada una de las cláusulas relevantes  del primer semestre de 2011.</t>
  </si>
  <si>
    <t>Informe anual de cumplimiento contractual de las 21 operadoras de servicios portadores del año 2011.</t>
  </si>
  <si>
    <r>
      <t xml:space="preserve">Responsable:
</t>
    </r>
    <r>
      <rPr>
        <sz val="8"/>
        <color indexed="8"/>
        <rFont val="Arial"/>
        <family val="2"/>
      </rPr>
      <t>Ing. Luis Vinueza</t>
    </r>
  </si>
  <si>
    <t>1.7.22.8 Controlar la entrega de reportes de las operadoras de los SPT hasta diciembre del 2012.</t>
  </si>
  <si>
    <t>Revisión y seguimiento entrega de reportes mensuales de usuarios, enlaces, fallas e ingresos facturados.</t>
  </si>
  <si>
    <t>ECME= RE / RTE
RE=Reportes entregados
RTE= Reportes totales a entregar
ECME= Efectividad en el cumplimiento de la meta específica</t>
  </si>
  <si>
    <t>Revisión y seguimiento entrega de reportes trimestrales de calidad del servicio.</t>
  </si>
  <si>
    <t>Revisión y seguimiento entrega de reportes semestrales de quejas.</t>
  </si>
  <si>
    <t>Remitir informe a DJT, de ser el caso.</t>
  </si>
  <si>
    <r>
      <t>Responsables:</t>
    </r>
    <r>
      <rPr>
        <sz val="8"/>
        <rFont val="Arial"/>
        <family val="2"/>
      </rPr>
      <t xml:space="preserve">
DPS</t>
    </r>
  </si>
  <si>
    <t>Informes Técnicos</t>
  </si>
  <si>
    <t>1.7.22.9 Elaborar informes técnicos para juzgamiento de los servicios de telecomunicaciones hasta diciembre del 2012.</t>
  </si>
  <si>
    <t>Elaboración del informe técnico de los Servicios de Telecomunicaciones</t>
  </si>
  <si>
    <t>Efectividad Cumplimiento Elaboración de Informes para juzgamiento</t>
  </si>
  <si>
    <t xml:space="preserve">ECIJ = NIJE/ NIJR
NIJE: Informes de juzgamiento elaborados                          NIJR:Informes de juzgamiento requeridos </t>
  </si>
  <si>
    <t>Contestación a las Boletas de los Servicios de Telecomunicaciones (Criterio técnico).</t>
  </si>
  <si>
    <r>
      <rPr>
        <b/>
        <sz val="8"/>
        <rFont val="Arial"/>
        <family val="2"/>
      </rPr>
      <t xml:space="preserve">Responsable:
</t>
    </r>
    <r>
      <rPr>
        <sz val="8"/>
        <rFont val="Arial"/>
        <family val="2"/>
      </rPr>
      <t>DPS</t>
    </r>
  </si>
  <si>
    <t>Página Web</t>
  </si>
  <si>
    <t>1.7.22.10 Remitir mensualmente a la DIC y DPL, información estadística de todas las empresas de servicios de telecomunicaciones hasta diciembre del 2012.</t>
  </si>
  <si>
    <t>Recopilación de la información de los Servicios de Telecomunicaciones.</t>
  </si>
  <si>
    <t>Efectividad Cumplimiento Actualización Página Web</t>
  </si>
  <si>
    <t>ECPW = NER / NEP
NER: Estadísticas TUP realizadas
NEP: Estadísticas TUP programadas</t>
  </si>
  <si>
    <t>Elaboración de formatos y envío a DPL y DIC.</t>
  </si>
  <si>
    <r>
      <t xml:space="preserve">Responsable:
</t>
    </r>
    <r>
      <rPr>
        <sz val="8"/>
        <rFont val="Arial"/>
        <family val="2"/>
      </rPr>
      <t>DPS</t>
    </r>
  </si>
  <si>
    <t>Ayuda Memoria</t>
  </si>
  <si>
    <t>1.7.22.11 Atender las convocatorias del CONATEL de los servicios de telecomunicaciones hasta diciembre del 2012.</t>
  </si>
  <si>
    <t>Revisar la información de cada uno de los puntos, que remite el CONATEL, para el respectivo análisis.</t>
  </si>
  <si>
    <t>Efectividad Cumplimiento de Elaboración de Ayudas Memorias CONATEL</t>
  </si>
  <si>
    <t>ECMC = NME / NRC
NME: Memorias elaboradas             NRC:  Reuniones CONATEL</t>
  </si>
  <si>
    <t>Recabar información para complementar el criterio de la SUPERTEL.</t>
  </si>
  <si>
    <t>Desarrollo de los temas.</t>
  </si>
  <si>
    <t>Unificación y envio del contenido final de la ayuda memoria, para revisión de las Autoridades.</t>
  </si>
  <si>
    <t xml:space="preserve">1.9 Implementar hasta el 2010 un sistema autónomo de medición de los servicios móviles. </t>
  </si>
  <si>
    <t>1.9.1 Lograr mejorar la calidad del servicio en 12 localidades donde se encuentran instalados los equipos de medición del SAMM.</t>
  </si>
  <si>
    <t>Lograr mejorar la calidad del servicio en 12 localidades donde se encuentran instalados los equipos de medición del SAMM.</t>
  </si>
  <si>
    <r>
      <rPr>
        <b/>
        <sz val="8"/>
        <color indexed="8"/>
        <rFont val="Arial"/>
        <family val="2"/>
      </rPr>
      <t>Responsable:</t>
    </r>
    <r>
      <rPr>
        <sz val="8"/>
        <color indexed="8"/>
        <rFont val="Arial"/>
        <family val="2"/>
      </rPr>
      <t xml:space="preserve">
Ing. Marlon Cartagena</t>
    </r>
  </si>
  <si>
    <t>Proyecto SAMM</t>
  </si>
  <si>
    <t>1.9.1.1 Realizar pruebas de los parámetros de calidad establecidos en el instructivo para el control del SMA, según el instructivo de uso del SAMM hasta diciembre del 2012</t>
  </si>
  <si>
    <t xml:space="preserve">Verificar mejora en la calidad de servicio </t>
  </si>
  <si>
    <t xml:space="preserve">Información a la ciudadanía </t>
  </si>
  <si>
    <t>Reubiación de RTU`s en función de las necesidades operativas de cada regional.</t>
  </si>
  <si>
    <t xml:space="preserve">1.10 Automatizar hasta el 2010 el ingreso de información por parte de permisionarios y concesionarios de los servicios de telecomunicaciones. </t>
  </si>
  <si>
    <t>1.10.1 Lograr el ingreso en línea de información para SIETEL de los servicios de: Valor Agregado (SVA= 40%) y Portadores (SPT= 90%), hasta diciembre de 2012.</t>
  </si>
  <si>
    <r>
      <rPr>
        <b/>
        <sz val="8"/>
        <rFont val="Arial"/>
        <family val="2"/>
      </rPr>
      <t>Responsable:</t>
    </r>
    <r>
      <rPr>
        <sz val="8"/>
        <rFont val="Arial"/>
        <family val="2"/>
      </rPr>
      <t xml:space="preserve">
Ing. Luis Vinueza
</t>
    </r>
    <r>
      <rPr>
        <b/>
        <sz val="8"/>
        <rFont val="Arial"/>
        <family val="2"/>
      </rPr>
      <t>Participantes:</t>
    </r>
    <r>
      <rPr>
        <sz val="8"/>
        <rFont val="Arial"/>
        <family val="2"/>
      </rPr>
      <t xml:space="preserve">
Ing. Cristian Criollo</t>
    </r>
  </si>
  <si>
    <t>Implementación de la herramienta SIETEL para los permisionarios.</t>
  </si>
  <si>
    <t>1.10.1.1 Lograr que el 40% de permisionarios del Servicio de Valor Agregado (SVA), ingresen  información en línea hasta diciembre del 2012</t>
  </si>
  <si>
    <t>LINEAMIENTOS:
1. Pruebas preliminares con permisionarios. (DPS)
2. Talleres iníciales a permisionarios (DPS)
3. Talleres finales a permisionarios (AR)</t>
  </si>
  <si>
    <t>Elaboración de presentación de la herramienta.</t>
  </si>
  <si>
    <t>ECME= SS / 1
ECME= Efectividad en el cumplimiento de la meta específica
SS=Herramienta implmentada</t>
  </si>
  <si>
    <t>Coodinación con los permisionarios.</t>
  </si>
  <si>
    <t>Ejecución de taller-presentación con permisionarios con mayor cantidad de usuarios.</t>
  </si>
  <si>
    <t>Realización de pruebas por los permisionarios.</t>
  </si>
  <si>
    <t>Realización de talleres con las Regionales.</t>
  </si>
  <si>
    <t>Implementación de la herramienta.</t>
  </si>
  <si>
    <t>Informe de cumplimiento de ingreso de información en línea por parte de los permisionarios de Servicios Portadores</t>
  </si>
  <si>
    <t xml:space="preserve">1.10.1.2 Lograr que el  90% de los operadores de los Servicios Portadores de Telecomunicaciones (SPT), ingresen la información en línea hasta diciembre del 2012 </t>
  </si>
  <si>
    <t>1. Pruebas preliminares con Operadores (DPS)
2. Talleres iniciales a operadores (DPS)
3. Talleres finales a operadores (AR)</t>
  </si>
  <si>
    <t>Elaboración de presentación de la herramiento SIETEL y coordinación con las Operadoras</t>
  </si>
  <si>
    <t>Ejecución de taller-presentación con concesionarios del servicio portador y realización de pruebas por parte de ellos.</t>
  </si>
  <si>
    <t>Realización de talleres con las Administraciones Regionales</t>
  </si>
  <si>
    <t>Implementación de la herramienta</t>
  </si>
  <si>
    <t>OBJETIVO INSTITUCIONAL 5:  ATENDER DE MANERA SOLVENTE LOS REQUERIMIENTOS DE LOS USUARIOS DE LOS SERVICIOS DE TELECOMUNICACIONES, RADIODIFUSIÓN Y TELEVISIÓN</t>
  </si>
  <si>
    <t xml:space="preserve">5.1 Promover la educación de los usuarios de los servicios de telecomunicaciones sobre sus derechos y acciones. </t>
  </si>
  <si>
    <t>5.1.1 Incrementar el 10% el nivel de conocimiento de los usuarios de los servicios:  móvil avanzado (SMA), Telefonía Fijas (STF) Valor Agregado (SVA), Portadores, Ciberdelitos y del servicio de Audio y video por suscripción con respecto a las condiciones y tarifas ofertadas por las operadoras, sobre la línea base de la última encuesta del año 2011.</t>
  </si>
  <si>
    <r>
      <rPr>
        <b/>
        <sz val="8"/>
        <color indexed="8"/>
        <rFont val="Arial"/>
        <family val="2"/>
      </rPr>
      <t>Responsable:</t>
    </r>
    <r>
      <rPr>
        <sz val="8"/>
        <color indexed="8"/>
        <rFont val="Arial"/>
        <family val="2"/>
      </rPr>
      <t xml:space="preserve">
 Ana Lucía Nazamuéz
</t>
    </r>
    <r>
      <rPr>
        <b/>
        <sz val="8"/>
        <color indexed="8"/>
        <rFont val="Arial"/>
        <family val="2"/>
      </rPr>
      <t>Participantes:</t>
    </r>
  </si>
  <si>
    <t>Presentaciones y tripticos</t>
  </si>
  <si>
    <t>Plan de Educación a los Usuarios y concesionarios de los Servicios de Telecomunicaciones y del Espectro Radioeléctrico</t>
  </si>
  <si>
    <t>5.1.1.2 Incrementar el 10% el nivel de conocimiento de los usuarios del Servicio Móvil Avanzado (SMA), con respecto a las condiciones y tarifas ofertadas por los operadores, sobre la línea base de la última encuesta del año 2011 hasta diciembre del 2012.</t>
  </si>
  <si>
    <t>1. La DPS elaborará presentaciones, trípticos o cualquier otro tipo de información sobre las condiciones y tarifas ofertadas.
2. Las Administraciones Regionales realizaran XX jornadas por provincia de acuerdo a su jurisdicción, para difusión a la ciudadanía, en los cuales se dará una charla y se entregará información para conocimiento del usuario.
3. La DIC apoya los eventos de difusión.
4. La DIC colabora con la encuesta.</t>
  </si>
  <si>
    <t>Obtener información sobre condiciones y tarifas del SMA.</t>
  </si>
  <si>
    <t>Efectividad de Usuarios capacitadas</t>
  </si>
  <si>
    <t>EUC =((UCF-UCA)/UCA)* 100
EUC= Efectividad de usuarios capacitadas
UCF= usuarios  Capacitadas 2012
UCA= Usuarios  Capacitadas 2011</t>
  </si>
  <si>
    <t>Elaborar tripticos de las condiciones y tarifas del SMA.</t>
  </si>
  <si>
    <t>Elaborar presentaciones de condiciones y tarifas del SMA.</t>
  </si>
  <si>
    <t>Aprobar y remitr a las Regionales.</t>
  </si>
  <si>
    <t>5.1.1.3  Incrementar el 10% el nivel de conocimiento de los usuarios del Servicio de Telefonía Fija, con respecto a las condiciones y tarifas ofertadas por los operadores sobre la línea base de la última encuesta del año 2011 hasta diciembre del 2012.</t>
  </si>
  <si>
    <t>1. La DPS elaborará presentaciones, trípticos o cualquier otro tipo de información sobre las condiciones y tarifas ofertadas.
2. Las Administraciones Regionales realizaran xx jornadas por provincia de acuerdo a su jurisdicción, para difusión a la ciudadanía, en los cuales se dará una charla y se entregará información para conocimiento del usuario.
3. La DIC apoya los eventos de difusión.
4. La DIC colabora con la encuesta.</t>
  </si>
  <si>
    <t>Obtener información sobre condiciones y tarifas del STF.</t>
  </si>
  <si>
    <t>Elaborar tripticos de las condiciones y tarifas del STF.</t>
  </si>
  <si>
    <t>Elaborar presentaciones de condiciones y tarifas del STF.</t>
  </si>
  <si>
    <r>
      <t xml:space="preserve">Responsable:
 </t>
    </r>
    <r>
      <rPr>
        <sz val="8"/>
        <color indexed="8"/>
        <rFont val="Arial"/>
        <family val="2"/>
      </rPr>
      <t>Ana Lucía Nazamués</t>
    </r>
    <r>
      <rPr>
        <b/>
        <sz val="8"/>
        <color indexed="8"/>
        <rFont val="Arial"/>
        <family val="2"/>
      </rPr>
      <t xml:space="preserve">
Participantes:
</t>
    </r>
    <r>
      <rPr>
        <sz val="8"/>
        <color indexed="8"/>
        <rFont val="Arial"/>
        <family val="2"/>
      </rPr>
      <t>Ing. Luis Vinueza</t>
    </r>
  </si>
  <si>
    <t>5.1.1.4 Incrementar el 10% el nivel de conocimiento de los usuarios de los Servicios de Valor Agregado, con respecto a las condiciones y tarifas ofertadas por los operadores sobre la línea base de la última encuesta del año 2011 hasta diciembre del 2012.</t>
  </si>
  <si>
    <t>1. La DPS elaborará presentaciones, trípticos o cualquier otro tipo de información sobre las condiciones y tarifas ofertadas.
2. Las Administraciones Regionales realizaran dos jornadas por provincia de acuerdo a su jurisdicción, para difusión a la ciudadanía, en los cuales se dará una charla y se entregará información para conocimiento del usuario.
3. La DIC apoya los eventos de difusión.
4. La DIC colabora con la encuesta.</t>
  </si>
  <si>
    <t>Obtener información sobre condiciones y tarifas de los SVA.</t>
  </si>
  <si>
    <t>Elaborar tripticos de las condiciones y tarifas de los SVA.</t>
  </si>
  <si>
    <t>Elaborar presentaciones de condiciones y tarifas de los SVA.</t>
  </si>
  <si>
    <r>
      <rPr>
        <b/>
        <sz val="8"/>
        <color indexed="8"/>
        <rFont val="Arial"/>
        <family val="2"/>
      </rPr>
      <t>Responsable:</t>
    </r>
    <r>
      <rPr>
        <sz val="8"/>
        <color indexed="8"/>
        <rFont val="Arial"/>
        <family val="2"/>
      </rPr>
      <t xml:space="preserve">
 Ana Lucía Nazamués
</t>
    </r>
    <r>
      <rPr>
        <b/>
        <sz val="8"/>
        <color indexed="8"/>
        <rFont val="Arial"/>
        <family val="2"/>
      </rPr>
      <t xml:space="preserve">Participantes:
</t>
    </r>
    <r>
      <rPr>
        <sz val="8"/>
        <color indexed="8"/>
        <rFont val="Arial"/>
        <family val="2"/>
      </rPr>
      <t>Ing. Luis Vinueza</t>
    </r>
  </si>
  <si>
    <t>Informe Técnico del posicionamiento de las tarifas del servicio portador</t>
  </si>
  <si>
    <t>5.1.1.5  Incrementar el 10% el nivel de conocimiento de los usuarios de los servicios portadores con respecto a las condiciones y tarifas ofertadas por las operadoras sobre la línea base de la última encuesta del año 2011 hasta diciembre del 2012.</t>
  </si>
  <si>
    <t>Elaboración de presentaciones, trípticos o cualquier otro tipo de información sobre las condiciones y tarifas ofertadas.</t>
  </si>
  <si>
    <t>Solicitar realización de encuesta a DIS</t>
  </si>
  <si>
    <t>Obtención de resultados: Conclusiones - Recomendaciones</t>
  </si>
  <si>
    <t>Aplicación de recomendaciones y determinación de nivel de conocimiento de tarifas</t>
  </si>
  <si>
    <t>7.1.1 Ejecutar el 100% de las adquisiciones de bienes y servicios contempladas en el Plan Anual de Contrataciones 2012, hasta diciembre del 2012</t>
  </si>
  <si>
    <t>Adquisición de Mapas Digitales para las 24 provincias.</t>
  </si>
  <si>
    <r>
      <rPr>
        <b/>
        <sz val="8"/>
        <rFont val="Arial"/>
        <family val="2"/>
      </rPr>
      <t>Responsable:</t>
    </r>
    <r>
      <rPr>
        <sz val="8"/>
        <rFont val="Arial"/>
        <family val="2"/>
      </rPr>
      <t xml:space="preserve">
Ing. Luis Suárez
Participantes:
Ing. Fernando Palacios</t>
    </r>
  </si>
  <si>
    <t>Oficios, Acta de recepción</t>
  </si>
  <si>
    <t>Plan de Inversiones</t>
  </si>
  <si>
    <t>7.1.1.1 Adquisición de Mapas Digitales para las 24 provincias para los Servicios de Móviles Avanzados (SMA) hasta diciembre del 2012</t>
  </si>
  <si>
    <t>Elaborar las especificaciones ténicas y comprobar su cumplimiento para el proceso de recepción.</t>
  </si>
  <si>
    <t>Elaboración de las especificaciones técnicas</t>
  </si>
  <si>
    <t>ECME= MA / MPA
MA= Mapas adquiridos
MPA= Mapas programados adquirir
ECME= Efectividad en el cumplimiento de la meta específica</t>
  </si>
  <si>
    <t>Análisis comisión técnica</t>
  </si>
  <si>
    <t>Ejecución de pruebas de recepción</t>
  </si>
  <si>
    <t>Capacitación</t>
  </si>
  <si>
    <t>Elaboración de acta de entrega recepción</t>
  </si>
  <si>
    <t>Adquisición de tres adaptores de fibra óptica</t>
  </si>
  <si>
    <r>
      <rPr>
        <b/>
        <sz val="8"/>
        <rFont val="Arial"/>
        <family val="2"/>
      </rPr>
      <t>Responsable:</t>
    </r>
    <r>
      <rPr>
        <sz val="8"/>
        <rFont val="Arial"/>
        <family val="2"/>
      </rPr>
      <t xml:space="preserve">
DPS</t>
    </r>
  </si>
  <si>
    <t>7.1.1.2 Adquisición de tres adaptores de fibra óptica para el control técnico de los Servicos de Valor Agregado hasta diciembre del 2012.</t>
  </si>
  <si>
    <t>ECME= AA / APA
AA= adaptadores adquiridos
APA= adaptadoresprogramados adquirir
ECME= Efectividad en el cumplimiento de la meta específica</t>
  </si>
  <si>
    <t>Verificación y recepción de equipos</t>
  </si>
  <si>
    <t>ORGANO ADMINISTRATIVO: INTENDENCIA REGIONAL NORTE</t>
  </si>
  <si>
    <t>OBJETIVO INSTITUCIONAL 1: VELAR POR EL CUMPLIMIENTO DE LOS DERECHOS DE LOS USUARIOS DE LOS SERVICIOS DE TELECOMUNICACIONES, RADIODIFUSIÓN Y TELEVISIÓN.</t>
  </si>
  <si>
    <r>
      <rPr>
        <b/>
        <sz val="8"/>
        <color indexed="8"/>
        <rFont val="Arial"/>
        <family val="2"/>
      </rPr>
      <t>1.1</t>
    </r>
    <r>
      <rPr>
        <sz val="8"/>
        <color indexed="8"/>
        <rFont val="Arial"/>
        <family val="2"/>
      </rPr>
      <t xml:space="preserve"> Incrementar anualmente el control tarifario de los servicios de telecomunicaciones hasta llegar al 100% de operadores en el 2012</t>
    </r>
  </si>
  <si>
    <r>
      <rPr>
        <b/>
        <sz val="8"/>
        <rFont val="Arial"/>
        <family val="2"/>
      </rPr>
      <t>1.1.1</t>
    </r>
    <r>
      <rPr>
        <sz val="8"/>
        <rFont val="Arial"/>
        <family val="2"/>
      </rPr>
      <t xml:space="preserve"> Efectuar el control tarifario del Servicio Móvil Avanzado (SMA), Servicio de Telefonía Fija (STF), Servicio Portador al 100% de los operadores. </t>
    </r>
  </si>
  <si>
    <r>
      <rPr>
        <b/>
        <sz val="8"/>
        <rFont val="Arial"/>
        <family val="2"/>
      </rPr>
      <t>Responsable:</t>
    </r>
    <r>
      <rPr>
        <sz val="8"/>
        <rFont val="Arial"/>
        <family val="2"/>
      </rPr>
      <t xml:space="preserve">
J. González
</t>
    </r>
    <r>
      <rPr>
        <b/>
        <sz val="8"/>
        <rFont val="Arial"/>
        <family val="2"/>
      </rPr>
      <t>Participantes:</t>
    </r>
    <r>
      <rPr>
        <sz val="8"/>
        <rFont val="Arial"/>
        <family val="2"/>
      </rPr>
      <t xml:space="preserve">
C. Giler, G. Ramos, M. Meza, N. Monteros, D. Paredes y D. Naranjo</t>
    </r>
  </si>
  <si>
    <t xml:space="preserve">Informes técnicos </t>
  </si>
  <si>
    <r>
      <rPr>
        <b/>
        <sz val="8"/>
        <rFont val="Arial"/>
        <family val="2"/>
      </rPr>
      <t>1.1.1.1</t>
    </r>
    <r>
      <rPr>
        <sz val="8"/>
        <rFont val="Arial"/>
        <family val="2"/>
      </rPr>
      <t xml:space="preserve"> Verificar el 100% de las Tarifas de las Promociones Prepago de los operadores del SMA notificadas.</t>
    </r>
  </si>
  <si>
    <r>
      <rPr>
        <b/>
        <sz val="8"/>
        <rFont val="Arial"/>
        <family val="2"/>
      </rPr>
      <t>ESTRATEGIA:</t>
    </r>
    <r>
      <rPr>
        <sz val="8"/>
        <rFont val="Arial"/>
        <family val="2"/>
      </rPr>
      <t xml:space="preserve">
Análisis de las tarifas facturadas de los diferentes servicios a controlar.
</t>
    </r>
    <r>
      <rPr>
        <b/>
        <sz val="8"/>
        <rFont val="Arial"/>
        <family val="2"/>
      </rPr>
      <t>LINEAMIENTOS:</t>
    </r>
    <r>
      <rPr>
        <sz val="8"/>
        <rFont val="Arial"/>
        <family val="2"/>
      </rPr>
      <t xml:space="preserve">
Verificación de las promociones prepago 
1. El control se realiza en base al "Procedimiento para el control de las promociones prepago de los operadores del SMA".
2. La DPS remitirá a las Administraciones Regionales las promociones prepago a través del correo electrónico y  verificará a través de una muestra que represente el 90% de confianza y +/- 16.5% de error
3. Las Administraciones Regionales remitirán a la DPS, los informes de verificación de cumplimiento o incumplimiento.
4. La DPS analiza los informes de verificación para consolidación y elaboración de estadísticas de control, y de ser el caso se remitirán a la DJT para inicio de proceso de juzgamiento.
5. La DIC publicará los resultados en el página web institucioanal y en los periódicos donde se realizaron las mediciones. hasta 5 días laborales luego de recibir la información de la DPS y/o Regionales.
Análisis de CDR´s remitidos por las operadoras
1. El control se realiza en base al "Procedimiento para el análisis de CDR´s de las promociones prepago de los operadores del SMA".
2. LA DPS solicitará mensualmente a las operadoras de SMA, una muestra de CDR´s de aquellos números telefónicos que hayan aplicado determinadas promociones notificadas en el mes anterior al de la solicitud.  
3. La DPS remitirá a las Administraciones Regionales el detalle de 1 CDR, en forma mensual, junto con la notificación de la promoción prepago que la operadora hay ingresado a esta Superintendencia. 
4. Las Administraciones Regionales remitirán a la DPS y a la DIC, los informes de verificación
5. La DPS analiza los informes de verificación para consolidación y elaboración de estadísticas de control, y de ser el caso se remitirán a la DJT para inicio de proceso de juzgamiento.
6. La DIC publicará los resultados  hasta 5 días laborales luego de recibir la información de la DPS y/o Regionales, en el página web institucioanal y en los periódicos donde se realizaron las mediciones.</t>
    </r>
  </si>
  <si>
    <t>1.1.1.1.1 Controlar una promoción prepago  por cada 3 promociones que remita la DPS a través del correo electrónico.</t>
  </si>
  <si>
    <t>Efectividad en el cumplimiento del control tarifario ( ECCT )</t>
  </si>
  <si>
    <r>
      <rPr>
        <b/>
        <sz val="8"/>
        <rFont val="Arial"/>
        <family val="2"/>
      </rPr>
      <t xml:space="preserve">ECCT= (TPC/TPRR)*100    </t>
    </r>
    <r>
      <rPr>
        <sz val="8"/>
        <rFont val="Arial"/>
        <family val="2"/>
      </rPr>
      <t xml:space="preserve">                                                        ECCT= Efectividad en el cumplimiento del control tarifario
TPC= Total de promociones controladas
TPRR=Total de promociones remitidas a las Regionales</t>
    </r>
  </si>
  <si>
    <t>1.1.1.1.2 Elaborar informes respectivos, al menos trimestralmente</t>
  </si>
  <si>
    <t>1.1.1.1.3 Remitir a la DPS, los incumplimientos para difusión en la pagina web.</t>
  </si>
  <si>
    <r>
      <rPr>
        <b/>
        <sz val="8"/>
        <rFont val="Arial"/>
        <family val="2"/>
      </rPr>
      <t>1.1.2</t>
    </r>
    <r>
      <rPr>
        <sz val="8"/>
        <rFont val="Arial"/>
        <family val="2"/>
      </rPr>
      <t xml:space="preserve"> Efectuar el control tarifario del Servicio Móvil Avanzado (SMA), Servicio de Telefonía Fija (STF), Servicio Portador al 100% de los operadores. </t>
    </r>
  </si>
  <si>
    <r>
      <rPr>
        <b/>
        <sz val="8"/>
        <rFont val="Arial"/>
        <family val="2"/>
      </rPr>
      <t>1.1.2.1</t>
    </r>
    <r>
      <rPr>
        <sz val="8"/>
        <rFont val="Arial"/>
        <family val="2"/>
      </rPr>
      <t xml:space="preserve"> Verificar el cumplimiento de las tarifas,  del 100% de la muestra asignada para cada Órgano Administrativo Regional, de Terminales de Uso Publico de los operadores del SMA</t>
    </r>
    <r>
      <rPr>
        <b/>
        <sz val="8"/>
        <rFont val="Arial"/>
        <family val="2"/>
      </rPr>
      <t/>
    </r>
  </si>
  <si>
    <r>
      <rPr>
        <b/>
        <sz val="8"/>
        <rFont val="Arial"/>
        <family val="2"/>
      </rPr>
      <t>LINEAMIENTOS:</t>
    </r>
    <r>
      <rPr>
        <sz val="8"/>
        <rFont val="Arial"/>
        <family val="2"/>
      </rPr>
      <t xml:space="preserve">
1. El control se realiza en base al "Procedimiento para la ejecución de inspecciones a los establecimientos que prestan servicios finales de telecomunicaciones a través de terminales de uso público".
2. La DPS depurará la base de datos de terminales de uso publico y remitirá esta informacion a las Administraciones Regionales. 
3. Las Administraciones Regionales deberán realizar, de manera mensual, una verificación por operadora y en cada provincia de su jurisdicción, a través de una muestra que represente el 90% de confianza y +/- 3% de error.
4. Las Administraciones Regionales remitirán los informes de verificación a la DPS.
5. La DPS analiza y elabora los informes de consolidación semestral.
6. En caso de incumplimientos, la DPS remitirá a la DJT.
7. La DIC publicará los incumplimientos.</t>
    </r>
  </si>
  <si>
    <t>1.1.2.1.1 Controlar una promoción prepago  por cada 3 promociones que remita la DPS a través del correo electrónico.</t>
  </si>
  <si>
    <r>
      <rPr>
        <b/>
        <sz val="8"/>
        <rFont val="Arial"/>
        <family val="2"/>
      </rPr>
      <t xml:space="preserve">EAET = (PA/15)*100     </t>
    </r>
    <r>
      <rPr>
        <sz val="8"/>
        <rFont val="Arial"/>
        <family val="2"/>
      </rPr>
      <t xml:space="preserve">                                                     EAET = Efectividad en el analisis de la evolución de las tarifas_ SVA 
PA= Permisionarios analizados
                 </t>
    </r>
  </si>
  <si>
    <t>1.1.2.1.2 Elaborar informes respectivos, al menos trimestralmente</t>
  </si>
  <si>
    <t>1.1.2.1.3 Remitir a la DPS, los incumplimientos para difusión en la pagina web.</t>
  </si>
  <si>
    <r>
      <rPr>
        <b/>
        <sz val="8"/>
        <rFont val="Arial"/>
        <family val="2"/>
      </rPr>
      <t>1.1.5</t>
    </r>
    <r>
      <rPr>
        <sz val="8"/>
        <rFont val="Arial"/>
        <family val="2"/>
      </rPr>
      <t xml:space="preserve"> Efectuar el control tarifario del Servicio Móvil Avanzado (SMA), Servicio de Telefonía Fija (STF), Servicio Portador al 100% de los operadores. </t>
    </r>
  </si>
  <si>
    <r>
      <rPr>
        <b/>
        <sz val="8"/>
        <rFont val="Arial"/>
        <family val="2"/>
      </rPr>
      <t>1.1.1.5</t>
    </r>
    <r>
      <rPr>
        <sz val="8"/>
        <rFont val="Arial"/>
        <family val="2"/>
      </rPr>
      <t xml:space="preserve"> Verificar el cumplimiento de las tarifas, del 100% deTerminales de Uso Publico de los operadores del STF. </t>
    </r>
    <r>
      <rPr>
        <b/>
        <sz val="8"/>
        <rFont val="Arial"/>
        <family val="2"/>
      </rPr>
      <t/>
    </r>
  </si>
  <si>
    <r>
      <rPr>
        <b/>
        <sz val="8"/>
        <rFont val="Arial"/>
        <family val="2"/>
      </rPr>
      <t>LINEAMIENTOS:</t>
    </r>
    <r>
      <rPr>
        <sz val="8"/>
        <rFont val="Arial"/>
        <family val="2"/>
      </rPr>
      <t xml:space="preserve">
1. El control se realiza en base al "Procedimiento para la ejecución de inspecciones a los establecimientos que prestan servicios finales de telecomunicaciones a través de terminales de uso público".
2. La DPS determinará el tamaño de la muestra (90% confianza y +/-3% error )  y remitirá esta informacion a las Administraciones Regionales. 
3. Las Administraciones Regionales deberán realizar, de manera mensual, una verificación por operadora y en cada provincia de su jurisdicción, tal como se indica en el cuadro anexo. 
4. Las Administraciones Regionales remitirán los informes de verificación a la DPS.
5. La DPS analiza y elabora los informes de consolidación semestral.
6. En caso de incumplimientos, la DPS remitirá a la DJT.
7. . La DIC publicará los resultados  hasta 5 días laborales luego de recibir la información de la DPS y/o Regionales, en el página web institucioanal y en los periódicos donde se realizaron las mediciones.</t>
    </r>
  </si>
  <si>
    <r>
      <rPr>
        <b/>
        <sz val="8"/>
        <rFont val="Arial"/>
        <family val="2"/>
      </rPr>
      <t xml:space="preserve">EIT-TV pagada= Estudio ejecutado y presentado a ITC.  </t>
    </r>
    <r>
      <rPr>
        <sz val="8"/>
        <rFont val="Arial"/>
        <family val="2"/>
      </rPr>
      <t xml:space="preserve">                                                         EAT_TVP = Efectividad en el análisis de las tarifas de Televisión Pagada
PE: Estudio Ejecutado</t>
    </r>
  </si>
  <si>
    <r>
      <rPr>
        <b/>
        <sz val="8"/>
        <color indexed="8"/>
        <rFont val="Arial"/>
        <family val="2"/>
      </rPr>
      <t xml:space="preserve">1.3 </t>
    </r>
    <r>
      <rPr>
        <sz val="8"/>
        <color indexed="8"/>
        <rFont val="Arial"/>
        <family val="2"/>
      </rPr>
      <t xml:space="preserve">Controlar de manera automática el uso del espectro radioeléctrico a nivel nacional hasta el 2012. </t>
    </r>
  </si>
  <si>
    <r>
      <rPr>
        <b/>
        <sz val="8"/>
        <rFont val="Arial"/>
        <family val="2"/>
      </rPr>
      <t>1.3.1</t>
    </r>
    <r>
      <rPr>
        <sz val="8"/>
        <rFont val="Arial"/>
        <family val="2"/>
      </rPr>
      <t xml:space="preserve"> Determinar el porcentaje de ocupación del espectro radioeléctrico en 11 bandas de UHF hasta diciembre del 2012</t>
    </r>
  </si>
  <si>
    <t>Vigilar y Controlar el Espectro Radioeléctrico</t>
  </si>
  <si>
    <r>
      <rPr>
        <b/>
        <sz val="8"/>
        <rFont val="Arial"/>
        <family val="2"/>
      </rPr>
      <t>Responsable:</t>
    </r>
    <r>
      <rPr>
        <sz val="8"/>
        <rFont val="Arial"/>
        <family val="2"/>
      </rPr>
      <t xml:space="preserve">
Efrén Díaz / Xavier Páez
</t>
    </r>
    <r>
      <rPr>
        <b/>
        <sz val="8"/>
        <rFont val="Arial"/>
        <family val="2"/>
      </rPr>
      <t>Participantes:</t>
    </r>
    <r>
      <rPr>
        <sz val="8"/>
        <rFont val="Arial"/>
        <family val="2"/>
      </rPr>
      <t xml:space="preserve">
Xavier Paez, Fausto Sánchez, Orlando Hallo, Mauricio Camino, Máximo López  y Marcelo Filián</t>
    </r>
  </si>
  <si>
    <t>Informes de Ocupación del Esectro</t>
  </si>
  <si>
    <r>
      <rPr>
        <b/>
        <sz val="8"/>
        <rFont val="Arial"/>
        <family val="2"/>
      </rPr>
      <t>1.3.1.1</t>
    </r>
    <r>
      <rPr>
        <sz val="8"/>
        <rFont val="Arial"/>
        <family val="2"/>
      </rPr>
      <t xml:space="preserve"> Determinar el porcentaje de ocupación del espectro radioeléctrico en las bandas: 
UHF (698 - 806 MHz)
UHF (806 - 824 MHz)
UHF (851 - 869 MHz)
UHF (894 - 915 MHz)
UHF (925 - 960 MHz)
UHF (1710 - 1850 MHz)
UHF (1990 - 2025 MHz)
UHF (2110 - 2155 MHz)
UHF (2500 - 2570 MHz)
UHF (2620 - 2690 MHz)
</t>
    </r>
  </si>
  <si>
    <r>
      <rPr>
        <b/>
        <sz val="8"/>
        <rFont val="Arial"/>
        <family val="2"/>
      </rPr>
      <t>ESTRATEGIAS</t>
    </r>
    <r>
      <rPr>
        <sz val="8"/>
        <rFont val="Arial"/>
        <family val="2"/>
      </rPr>
      <t xml:space="preserve">
Programación de las Estaciones del sistema SACER.                                                                               
</t>
    </r>
    <r>
      <rPr>
        <b/>
        <sz val="8"/>
        <rFont val="Arial"/>
        <family val="2"/>
      </rPr>
      <t>LINEAMIENTOS  GENERALES</t>
    </r>
    <r>
      <rPr>
        <sz val="8"/>
        <rFont val="Arial"/>
        <family val="2"/>
      </rPr>
      <t xml:space="preserve">
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t>
    </r>
    <r>
      <rPr>
        <b/>
        <sz val="8"/>
        <rFont val="Arial"/>
        <family val="2"/>
      </rPr>
      <t>LINEAMIENTOS ESPECÍFICOS PARA LA IRN</t>
    </r>
    <r>
      <rPr>
        <sz val="8"/>
        <rFont val="Arial"/>
        <family val="2"/>
      </rPr>
      <t xml:space="preserve">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Quito (Guajaló y Calderón), Esmeraldas, Nueva Loja, Ibarra y Tulcán. 
Entregar los resultados en los archivos y formatos establecidos inmediatamente después de terminada la misión a fin de mes.
Programar desde el mes de enero de 2012 el traslado de cuatro (04) Estaciones Remotas Transportables para el cumplimiento de este Plan a las ciudades de: Tena, El Coca, Santo Domingo y Latacunga.
Programar de lunes a viernes durante el mes de septiembre 2012, el barrido de las bandas asignadas en el horario de 10H00 a 14H15, de acuerdo a los parámetros establecidos y en el horario de: 10H00 a 10H15, 11H00 a 11H15, 12H00 a 12H15, 13H00 a 13H15, 14H00 a 14H15. Las Estaciones a ser programadas  son: Tena, El Coca, Santo Domingo y Latacunga.
</t>
    </r>
  </si>
  <si>
    <t>1.3.1.1.1 Programar el monitoreo para determinar la ocupación en las bandas</t>
  </si>
  <si>
    <t>Efectividad en el cumplimiento de la ocupación del espectro</t>
  </si>
  <si>
    <r>
      <rPr>
        <b/>
        <sz val="8"/>
        <rFont val="Arial"/>
        <family val="2"/>
      </rPr>
      <t xml:space="preserve">IOER_nacional = Sumatoria IOER_regional
Nota: El IOER_nacional debe consolidar todos los informes de las Regionales. </t>
    </r>
    <r>
      <rPr>
        <sz val="8"/>
        <rFont val="Arial"/>
        <family val="2"/>
      </rPr>
      <t xml:space="preserve">                                                                                                                                                                                                        EOER = Efectividad en la ocupación del espectro
IOER_naciona = Informe de Ocupación del Espectro Radioeléctrico a nivel nacional.
IOER_regional = Informe de Ocupación del Espectro Radioeléctrico a nivel regional</t>
    </r>
  </si>
  <si>
    <t>1.3.1.1.2 Ejecutar el monitoreo con el sitema SACER</t>
  </si>
  <si>
    <t>1.3.1.1.3 Entregar los resultados en los archivos y formatos establecidos inmediatamente después de terminada la misión a fin de mes.</t>
  </si>
  <si>
    <r>
      <rPr>
        <b/>
        <sz val="8"/>
        <rFont val="Arial"/>
        <family val="2"/>
      </rPr>
      <t>1.3.2</t>
    </r>
    <r>
      <rPr>
        <sz val="8"/>
        <rFont val="Arial"/>
        <family val="2"/>
      </rPr>
      <t xml:space="preserve"> Monitorear el 100% de los contratos de los concesionarios de radiocomunicaciones, radiodifusión y televisión para del cumplimiento de los parámetros técnicos (frecuencia, ancho de banda) establecidos en dichos contratos hasta diciembre del 2012.</t>
    </r>
  </si>
  <si>
    <r>
      <rPr>
        <b/>
        <sz val="8"/>
        <rFont val="Arial"/>
        <family val="2"/>
      </rPr>
      <t>Responsable:</t>
    </r>
    <r>
      <rPr>
        <sz val="8"/>
        <rFont val="Arial"/>
        <family val="2"/>
      </rPr>
      <t xml:space="preserve">
Efrén Díaz / Xavier Páez
</t>
    </r>
    <r>
      <rPr>
        <b/>
        <sz val="8"/>
        <rFont val="Arial"/>
        <family val="2"/>
      </rPr>
      <t>Participantes:</t>
    </r>
    <r>
      <rPr>
        <sz val="8"/>
        <rFont val="Arial"/>
        <family val="2"/>
      </rPr>
      <t xml:space="preserve">
Luis Baldeón, Mireya Fuertes, Francisco Gutierrez, Iván Gordillo</t>
    </r>
  </si>
  <si>
    <r>
      <rPr>
        <b/>
        <sz val="8"/>
        <rFont val="Arial"/>
        <family val="2"/>
      </rPr>
      <t>1.3.2.1</t>
    </r>
    <r>
      <rPr>
        <sz val="8"/>
        <rFont val="Arial"/>
        <family val="2"/>
      </rPr>
      <t xml:space="preserve"> Realizar el control de los parámetros técnicos del 100% de los contratos de concesión de frecuencias de los servicios de radiodifusión y televisión, con excepción de radiodifusión AM, en los lugares donde se encuentren instaladas estaciones del sistema SACER
UHF (698 - 806 MHz)
UHF (806 - 824 MHz)
UHF (851 - 869 MHz)
UHF (894 - 915 MHz)
UHF (925 - 960 MHz)
UHF (1710 - 1850 MHz)
UHF (1990 - 2025 MHz)
UHF (2110 - 2155 MHz)
UHF (2500 - 2570 MHz)
UHF (2620 - 2690 MHz)
</t>
    </r>
  </si>
  <si>
    <r>
      <rPr>
        <b/>
        <sz val="8"/>
        <rFont val="Arial"/>
        <family val="2"/>
      </rPr>
      <t>ESTRATEGIAS</t>
    </r>
    <r>
      <rPr>
        <sz val="8"/>
        <rFont val="Arial"/>
        <family val="2"/>
      </rPr>
      <t xml:space="preserve">
Programación de las Estaciones del sistema SACER.                                                                               
</t>
    </r>
    <r>
      <rPr>
        <b/>
        <sz val="8"/>
        <rFont val="Arial"/>
        <family val="2"/>
      </rPr>
      <t>LINEAMIENTOS  GENERALES</t>
    </r>
    <r>
      <rPr>
        <sz val="8"/>
        <rFont val="Arial"/>
        <family val="2"/>
      </rPr>
      <t xml:space="preserve">
Se utilizará el archivo con el nombre RADTV_ _ _ 2012, el mismo que contiene el listado de frecuencias y que será remitido por la DEH, el cual será actualizado mensualmente.
El nombre de los archivos generados deberán cumplir con lo dispuesto en el instructivo SACER.
</t>
    </r>
    <r>
      <rPr>
        <b/>
        <sz val="8"/>
        <rFont val="Arial"/>
        <family val="2"/>
      </rPr>
      <t>LINEAMIENTOS ESPECÍFICOS PARA LA IRN</t>
    </r>
    <r>
      <rPr>
        <sz val="8"/>
        <rFont val="Arial"/>
        <family val="2"/>
      </rPr>
      <t xml:space="preserve">
Programar de lunes a viernes desde el mes de enero hasta el mes de agosto  2012, el barrido de las bandas asignadas en el horario de 8H30 a 8H45 y de 16H00 a 16H15, de acuerdo a los parámetros establecidos. Las Estaciones a ser programadas son : Quito (Guajaló y Calderón), Esmeraldas, Nueva Loja, Ibarra y Tulcán. 
Entregar los resultados en los archivos y formatos establecidos inmediatamente después de terminada la misión a fin de mes.
Programar desde el mes de enero de 2012 el traslado de cuatro (04) Estaciones Remotas Transportables para el cumplimiento de este Plan a las ciudades de: Tena, El Coca, Santo Domingo y Latacunga.
Programar de lunes a viernes desde el mes de septiembre hasta noviembre de 2012, el barrido de las bandas asignadas en el horario de 8H30 a 8H45 y de 16H00 a 16H15, de acuerdo a los parámetros establecidos. Las Estaciones a ser programadas  son: Tena, El Coca, Santo Domingo y Latacunga.
La IRN deberá remitir un informe mensual del servicio de radiodifusión y televisión.</t>
    </r>
  </si>
  <si>
    <t>1.3.2.1.1 Programar el monitoreo para determinar la ocupación en las bandas</t>
  </si>
  <si>
    <r>
      <rPr>
        <b/>
        <sz val="8"/>
        <rFont val="Arial"/>
        <family val="2"/>
      </rPr>
      <t xml:space="preserve">NCM = NCV (Radiodifusión y Televisión) / NTCP  (Radiodifusión y Televisión)  </t>
    </r>
    <r>
      <rPr>
        <sz val="8"/>
        <rFont val="Arial"/>
        <family val="2"/>
      </rPr>
      <t xml:space="preserve">                                                                 NCM = Número de Contratos Monitoreados
NCV = Número de Contratos Verificados  (Radiodifusión y Televisión)                                                                    
NTCP = Número Total de Contratos Planificados  (Radiodifusión y Televisión)                    </t>
    </r>
  </si>
  <si>
    <t>1.3.2.1.2 Ejecutar el monitoreo con el sitema SACER</t>
  </si>
  <si>
    <t>1.3.2.1.3 Entregar los resultados en los archivos y formatos establecidos inmediatamente después de terminada la misión a fin de mes.</t>
  </si>
  <si>
    <r>
      <rPr>
        <b/>
        <sz val="8"/>
        <rFont val="Arial"/>
        <family val="2"/>
      </rPr>
      <t>1.3.2.2</t>
    </r>
    <r>
      <rPr>
        <sz val="8"/>
        <rFont val="Arial"/>
        <family val="2"/>
      </rPr>
      <t xml:space="preserve"> Realizar el control de los parámetros técnicos del 100% de los contratos de concesión de frecuencias, correspondientes a las siguientes bandas: fijo móvil, troncalizado, FWA.
IRN = xxx Contratos / Mensualmente:
TOTAL = xxx Contratos
Nota: La información del número de contratos será entregada a las Administraciones Regionales en el mes de enero 2012 </t>
    </r>
    <r>
      <rPr>
        <b/>
        <sz val="8"/>
        <rFont val="Arial"/>
        <family val="2"/>
      </rPr>
      <t/>
    </r>
  </si>
  <si>
    <r>
      <rPr>
        <b/>
        <sz val="8"/>
        <rFont val="Arial"/>
        <family val="2"/>
      </rPr>
      <t>ESTRATEGIAS</t>
    </r>
    <r>
      <rPr>
        <sz val="8"/>
        <rFont val="Arial"/>
        <family val="2"/>
      </rPr>
      <t xml:space="preserve">
Programación de las Estaciones del sistema SACER.                                                                               
Utilización de la estación móvil para inspecciones.
</t>
    </r>
    <r>
      <rPr>
        <b/>
        <sz val="8"/>
        <rFont val="Arial"/>
        <family val="2"/>
      </rPr>
      <t>LINEAMIENTOS  GENERALES</t>
    </r>
    <r>
      <rPr>
        <sz val="8"/>
        <rFont val="Arial"/>
        <family val="2"/>
      </rPr>
      <t xml:space="preserve">
Se utilizará el archivo con el nombre RADCOM_ _ _ 2012, el mismo que contiene el listado de frecuencias y que será remitido por la DEH.
El nombre de los archivos generados deberán cumplir con lo dispuesto en el instructivo SACER.
Se realizarán inspecciones a cada uno de los sistemas y las mediciones serán realizadas con el sistema SACER.
</t>
    </r>
    <r>
      <rPr>
        <b/>
        <sz val="8"/>
        <rFont val="Arial"/>
        <family val="2"/>
      </rPr>
      <t>LINEAMIENTOS ESPECÍFICOS PARA LA IRN</t>
    </r>
    <r>
      <rPr>
        <sz val="8"/>
        <rFont val="Arial"/>
        <family val="2"/>
      </rPr>
      <t xml:space="preserve">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 Las Estaciones a ser programadas son : Quito (Guajaló y Calderón), Esmeraldas, Nueva Loja, Ibarra y Tulcán. 
Entregar los resultados en los archivos y formatos establecidos inmediatamente después de terminada la misión a fin de mes.
Programar desde el mes de enero de 2012 el traslado de cuatro (04) Estaciones Remotas Transportables para el cumplimiento de este Plan a las ciudades de: Tena, El Coca, Santo Domingo y Latacunga.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Las Estaciones a ser programadas  son: Tena, El Coca, Santo Domingo y Latacunga.
La IRN deberá remitir un informe mensual del servicio de radiocomunicaciones.</t>
    </r>
  </si>
  <si>
    <t>1.3.2.2.1 Programar el monitoreo para determinar la ocupación en las bandas</t>
  </si>
  <si>
    <r>
      <rPr>
        <b/>
        <sz val="8"/>
        <rFont val="Arial"/>
        <family val="2"/>
      </rPr>
      <t xml:space="preserve">NCM = NCV (Radiocomunicaciones) / NTCP  (Radiocomunicaciones)     </t>
    </r>
    <r>
      <rPr>
        <sz val="8"/>
        <rFont val="Arial"/>
        <family val="2"/>
      </rPr>
      <t xml:space="preserve">                                                                             NCM = Número de Contratos Monitoreados
NCV = Número de Contratos Verificados  (Radiocomunicaciones)                                                                    
NTCP = Número Total de Contratos Planificados  (Radiocomunicaciones)                                           </t>
    </r>
  </si>
  <si>
    <t>1.3.2.2.2 Ejecutar el monitoreo con el sitema SACER</t>
  </si>
  <si>
    <t>1.3.2.2.3 Entregar los resultados en los archivos y formatos establecidos inmediatamente después de terminada la misión a fin de mes.</t>
  </si>
  <si>
    <r>
      <rPr>
        <b/>
        <sz val="8"/>
        <color indexed="8"/>
        <rFont val="Arial"/>
        <family val="2"/>
      </rPr>
      <t>1.5</t>
    </r>
    <r>
      <rPr>
        <sz val="8"/>
        <color indexed="8"/>
        <rFont val="Arial"/>
        <family val="2"/>
      </rPr>
      <t xml:space="preserve"> Atender a partir del 2009 el 100% de los casos de fraude en los servicios de telecomunicaciones reportados por las operadoras y los usuarios en general. </t>
    </r>
  </si>
  <si>
    <r>
      <rPr>
        <b/>
        <sz val="8"/>
        <rFont val="Arial"/>
        <family val="2"/>
      </rPr>
      <t>1.5.1</t>
    </r>
    <r>
      <rPr>
        <sz val="8"/>
        <rFont val="Arial"/>
        <family val="2"/>
      </rPr>
      <t xml:space="preserve"> Disminuir en un 5% el ingreso de tráfico de voz ilegal en el País, hasta el mes de diciembre del 2012</t>
    </r>
  </si>
  <si>
    <t>Investigar Fraudes y Operación no autorizada</t>
  </si>
  <si>
    <t>Lucha contra el fraude</t>
  </si>
  <si>
    <r>
      <rPr>
        <b/>
        <sz val="8"/>
        <color indexed="8"/>
        <rFont val="Arial"/>
        <family val="2"/>
      </rPr>
      <t>1.5.1.1</t>
    </r>
    <r>
      <rPr>
        <sz val="8"/>
        <color indexed="8"/>
        <rFont val="Arial"/>
        <family val="2"/>
      </rPr>
      <t xml:space="preserve"> Generar capacidades en el manejo de equipos para el combate al fraude, en al menos un funcionario por Regional de esta  Superintendencia. </t>
    </r>
  </si>
  <si>
    <r>
      <rPr>
        <b/>
        <sz val="8"/>
        <rFont val="Arial"/>
        <family val="2"/>
      </rPr>
      <t xml:space="preserve">ESTRATEGIAS </t>
    </r>
    <r>
      <rPr>
        <sz val="8"/>
        <rFont val="Arial"/>
        <family val="2"/>
      </rPr>
      <t xml:space="preserve">
Realización del análisis del trafico entrante y saliente de las operadoras.
</t>
    </r>
    <r>
      <rPr>
        <b/>
        <sz val="8"/>
        <rFont val="Arial"/>
        <family val="2"/>
      </rPr>
      <t>LINEAMIENTOS</t>
    </r>
    <r>
      <rPr>
        <sz val="8"/>
        <rFont val="Arial"/>
        <family val="2"/>
      </rPr>
      <t xml:space="preserve">
Capacitación a las regionales en uso de sondas (enero 2012).
Taller de uso del Astem a Regionales (enero 2012)</t>
    </r>
  </si>
  <si>
    <t>1.5.1.1.1 Programar la capacitación de uso de sondas</t>
  </si>
  <si>
    <t>Efectividad en la participación de talleres</t>
  </si>
  <si>
    <r>
      <rPr>
        <b/>
        <sz val="8"/>
        <rFont val="Arial"/>
        <family val="2"/>
      </rPr>
      <t xml:space="preserve">EPT = (FC / 6)*100   </t>
    </r>
    <r>
      <rPr>
        <sz val="8"/>
        <rFont val="Arial"/>
        <family val="2"/>
      </rPr>
      <t xml:space="preserve">                                                                 EPT= Efectividad en la Participación de Talleres
FC= Funcionarios capacitados</t>
    </r>
  </si>
  <si>
    <t>1.5.1.1.2 Participar en el taller del uso del Astem</t>
  </si>
  <si>
    <t xml:space="preserve">1.5.1.1.3 Ejecutar la capacitación y el taller conjuntamente con el DIE </t>
  </si>
  <si>
    <r>
      <rPr>
        <b/>
        <sz val="8"/>
        <color indexed="8"/>
        <rFont val="Arial"/>
        <family val="2"/>
      </rPr>
      <t>1.5.1.2</t>
    </r>
    <r>
      <rPr>
        <sz val="8"/>
        <color indexed="8"/>
        <rFont val="Arial"/>
        <family val="2"/>
      </rPr>
      <t xml:space="preserve"> Generar capacidades en el manejo del convenio de lucha contra el fraude, en al menos un funcionario por Regional de esta  Superintendencia. </t>
    </r>
  </si>
  <si>
    <r>
      <rPr>
        <b/>
        <sz val="8"/>
        <rFont val="Arial"/>
        <family val="2"/>
      </rPr>
      <t>ESTRATEGIAS</t>
    </r>
    <r>
      <rPr>
        <sz val="8"/>
        <rFont val="Arial"/>
        <family val="2"/>
      </rPr>
      <t xml:space="preserve"> 
Realización del análisis del trafico entrante y saliente de las operadoras.
</t>
    </r>
    <r>
      <rPr>
        <b/>
        <sz val="8"/>
        <rFont val="Arial"/>
        <family val="2"/>
      </rPr>
      <t>LINEAMIENTOS</t>
    </r>
    <r>
      <rPr>
        <sz val="8"/>
        <rFont val="Arial"/>
        <family val="2"/>
      </rPr>
      <t xml:space="preserve">
Taller de capacitación para inspecciones a Unidades antifraudes. (enero 2012)</t>
    </r>
  </si>
  <si>
    <t>1.5.1.2.1 Programar la capacitación  a Unidades antifraudes.</t>
  </si>
  <si>
    <t xml:space="preserve">Personal con conocimiento de los procedimientos del Convenio  </t>
  </si>
  <si>
    <r>
      <rPr>
        <b/>
        <sz val="8"/>
        <rFont val="Arial"/>
        <family val="2"/>
      </rPr>
      <t xml:space="preserve">EPT = (FC / 6)*100 </t>
    </r>
    <r>
      <rPr>
        <sz val="8"/>
        <rFont val="Arial"/>
        <family val="2"/>
      </rPr>
      <t xml:space="preserve">                                                                  EPT= Efectividad en la Participación de Talleres
FC= Funcionarios capacitados
</t>
    </r>
  </si>
  <si>
    <t>1.5.1.2.2 Participar en el taller  a Unidades antifraudes.</t>
  </si>
  <si>
    <t xml:space="preserve">1.5.1.2.3 Ejecutar el taller conjuntamente con el DIE </t>
  </si>
  <si>
    <r>
      <rPr>
        <b/>
        <sz val="8"/>
        <rFont val="Arial"/>
        <family val="2"/>
      </rPr>
      <t>1.5.1.3</t>
    </r>
    <r>
      <rPr>
        <sz val="8"/>
        <rFont val="Arial"/>
        <family val="2"/>
      </rPr>
      <t xml:space="preserve"> Implementar 4 métodos para prevención del fraude, las cuales deberán ser aplicadas por las  Regionales </t>
    </r>
  </si>
  <si>
    <r>
      <rPr>
        <b/>
        <sz val="8"/>
        <rFont val="Arial"/>
        <family val="2"/>
      </rPr>
      <t>ESTRATEGIAS</t>
    </r>
    <r>
      <rPr>
        <sz val="8"/>
        <rFont val="Arial"/>
        <family val="2"/>
      </rPr>
      <t xml:space="preserve"> 
Realización del análisis del trafico entrante y saliente de las operadoras.
</t>
    </r>
    <r>
      <rPr>
        <b/>
        <sz val="8"/>
        <rFont val="Arial"/>
        <family val="2"/>
      </rPr>
      <t>LINEAMIENTO</t>
    </r>
    <r>
      <rPr>
        <sz val="8"/>
        <rFont val="Arial"/>
        <family val="2"/>
      </rPr>
      <t>S
- Inspecciones a centrales y adquisición de información mediante la conexión de sondas.
- A partir de febrero en las inspecciones a centrales se incluirá pruebas mediante el sistema Astem (feb. - nov.).
- Inspecciones a unidades antifraude para verificación de los procedimientos contemplados en el convenio. (febrero a Diciembre).
- Inspecciones de heavy users por parte de las regionales (mensualmente) para lo cual las Regionales solicitaran a operadoras información de heavy users.</t>
    </r>
  </si>
  <si>
    <t>1.5.1.3.1 Realizar cronograma de inspecciones a las Operadoras de SMA</t>
  </si>
  <si>
    <t>Efectividad Inspecciones para prevención del fraude</t>
  </si>
  <si>
    <r>
      <rPr>
        <b/>
        <sz val="8"/>
        <rFont val="Arial"/>
        <family val="2"/>
      </rPr>
      <t xml:space="preserve">EIF =0,26 IR (a)/ IP(a) +  0,26 IR(b) / IP(b) +  0,26 IR (c)/ IP© +  0,23 IR(d) / IP(d)
Nota: Los coeficientes de la fórmula están en función de la  siguiente ponderación:
 a= 9/35 = 0,26
b=9/35= 0,26
c= 9/35 =0,26
d=8/35=0,23         </t>
    </r>
    <r>
      <rPr>
        <sz val="8"/>
        <rFont val="Arial"/>
        <family val="2"/>
      </rPr>
      <t xml:space="preserve">                                                                         EIF= Efectividad a  Inspecciones para prevención del fraude.
IR = Informes Remitidos por Regionales a DIE: 
• Inspecciones a Centrales Telefónicas (Astem)  (a)
• Inspecciones a Unidades Antifraude (b)
• Inspecciones a Heavy Users (c)
• Informe de Monitoreo a cabecera cantonal (d)
IP= Inspecciones programadas por DIE:
• Inspecciones a Centrales Telefónicas (Astem)  (a)
• Inspecciones a Unidades Antifraude (b)
• Inspecciones a Heavy Users (c)
• Informe de Monitoreo a cabecera cantonal (d)
</t>
    </r>
  </si>
  <si>
    <t>1.5.1.3.2 Realizar  inspecciones a las Operadoras de SMA y Verificación de instalación de nuevos CAUs.</t>
  </si>
  <si>
    <t>1.5.1.3.3 Elaborar los informes respectivos.</t>
  </si>
  <si>
    <r>
      <rPr>
        <b/>
        <sz val="8"/>
        <rFont val="Arial"/>
        <family val="2"/>
      </rPr>
      <t>1.5.2</t>
    </r>
    <r>
      <rPr>
        <sz val="8"/>
        <rFont val="Arial"/>
        <family val="2"/>
      </rPr>
      <t xml:space="preserve"> Investigar y eliminar la operación del 100% de estaciones no autorizadas de los servicios de telecomunicaciones, radiodifusión, televisión y audio y video por suscripción hasta el mes de diciembre del 2012</t>
    </r>
  </si>
  <si>
    <r>
      <rPr>
        <b/>
        <sz val="8"/>
        <rFont val="Arial"/>
        <family val="2"/>
      </rPr>
      <t>Responsable:</t>
    </r>
    <r>
      <rPr>
        <sz val="8"/>
        <rFont val="Arial"/>
        <family val="2"/>
      </rPr>
      <t xml:space="preserve">
Efrén Díaz
</t>
    </r>
    <r>
      <rPr>
        <b/>
        <sz val="8"/>
        <rFont val="Arial"/>
        <family val="2"/>
      </rPr>
      <t>Participantes:</t>
    </r>
    <r>
      <rPr>
        <sz val="8"/>
        <rFont val="Arial"/>
        <family val="2"/>
      </rPr>
      <t xml:space="preserve">
Xavier Paez, Fausto Sánchez, Orlando Hallo, Mauricio Camino, Máximo López, Marcelo Filián, Luis Baldeón, Mireya Fuertes, Francisco Gutierrez, Iván Gordillo</t>
    </r>
  </si>
  <si>
    <t>Informes, Actas de Clausura y Requiza</t>
  </si>
  <si>
    <r>
      <rPr>
        <b/>
        <sz val="8"/>
        <rFont val="Arial"/>
        <family val="2"/>
      </rPr>
      <t>1.5.2.1</t>
    </r>
    <r>
      <rPr>
        <sz val="8"/>
        <rFont val="Arial"/>
        <family val="2"/>
      </rPr>
      <t xml:space="preserve"> Monitorear y sondear al menos 1 vez al año, todas las cabeceras cantonales de la  jurisdicción de cada Regional, para elminar las estaciones no autorizadas</t>
    </r>
  </si>
  <si>
    <r>
      <rPr>
        <b/>
        <sz val="8"/>
        <rFont val="Arial"/>
        <family val="2"/>
      </rPr>
      <t>ESTRATEGIAS</t>
    </r>
    <r>
      <rPr>
        <sz val="8"/>
        <rFont val="Arial"/>
        <family val="2"/>
      </rPr>
      <t xml:space="preserve">
Levantamiento de infraestructura no autorizada a nivel nacional para fortalecer el control de sistemas no autorizados.
Organizar operativos para eliminar la infraestructura ilegal detectada.
</t>
    </r>
    <r>
      <rPr>
        <b/>
        <sz val="8"/>
        <rFont val="Arial"/>
        <family val="2"/>
      </rPr>
      <t xml:space="preserve">LINEAMIENTOS </t>
    </r>
    <r>
      <rPr>
        <sz val="8"/>
        <rFont val="Arial"/>
        <family val="2"/>
      </rPr>
      <t xml:space="preserve">
Monitoreo y Sondeo de sistemas no autorizados (A través de concesionarios de Radiodifusión, televisión, ISP)
Las regionales registrarán el 100% de las denuncias presentadas, en el sistema de escalamiento.     </t>
    </r>
  </si>
  <si>
    <t>1.5.2.1.1 Programar el monitoreo y Sondeo de sistemas no autorizados</t>
  </si>
  <si>
    <t>Efectividad Informe de Monitoreo a cabecera cantonal</t>
  </si>
  <si>
    <r>
      <rPr>
        <b/>
        <sz val="8"/>
        <rFont val="Arial"/>
        <family val="2"/>
      </rPr>
      <t>EIMCC=(IM/CC)*100</t>
    </r>
    <r>
      <rPr>
        <sz val="8"/>
        <rFont val="Arial"/>
        <family val="2"/>
      </rPr>
      <t xml:space="preserve">                                                           EIMCC= Efectivifdad de Monitoreo a cabeceras regionales
IM= Informe de Monitoreo a cabecera regional remitido a DIE
CC= Cabeceras Cantonales</t>
    </r>
  </si>
  <si>
    <t>1.5.2.1.2 Realizar  inspecciones a los sistemas no autorizadas</t>
  </si>
  <si>
    <t>1.5.2.1.3 Elaborar los informes respectivos.</t>
  </si>
  <si>
    <r>
      <rPr>
        <b/>
        <sz val="8"/>
        <rFont val="Arial"/>
        <family val="2"/>
      </rPr>
      <t>Responsable:</t>
    </r>
    <r>
      <rPr>
        <sz val="8"/>
        <rFont val="Arial"/>
        <family val="2"/>
      </rPr>
      <t xml:space="preserve">
Efrén Díaz
</t>
    </r>
    <r>
      <rPr>
        <b/>
        <sz val="8"/>
        <rFont val="Arial"/>
        <family val="2"/>
      </rPr>
      <t>Participantes:</t>
    </r>
    <r>
      <rPr>
        <sz val="8"/>
        <rFont val="Arial"/>
        <family val="2"/>
      </rPr>
      <t xml:space="preserve">
Luis Baldeón, Mireya Fuertes, Francisco Gutierrez, Iván Gordillo</t>
    </r>
  </si>
  <si>
    <r>
      <rPr>
        <b/>
        <sz val="8"/>
        <rFont val="Arial"/>
        <family val="2"/>
      </rPr>
      <t>1.5.2.2</t>
    </r>
    <r>
      <rPr>
        <sz val="8"/>
        <rFont val="Arial"/>
        <family val="2"/>
      </rPr>
      <t xml:space="preserve"> Cubrir por parte de las Regionales el 100% de inspecciones no programadas, relacionadas con la investigación de irregularidades en  los servicios de telecomunicaciones, radiodifusión, televisión y audio y video por suscripción.</t>
    </r>
  </si>
  <si>
    <r>
      <rPr>
        <b/>
        <sz val="8"/>
        <rFont val="Arial"/>
        <family val="2"/>
      </rPr>
      <t>ESTRATEGIAS</t>
    </r>
    <r>
      <rPr>
        <sz val="8"/>
        <rFont val="Arial"/>
        <family val="2"/>
      </rPr>
      <t xml:space="preserve">
Levantamiento de infraestructura no autorizada a nivel nacional para fortalecer el control de sistemas no autorizados.
Organizar operativos para eliminar la infraestructura ilegal detectada.
</t>
    </r>
    <r>
      <rPr>
        <b/>
        <sz val="8"/>
        <rFont val="Arial"/>
        <family val="2"/>
      </rPr>
      <t xml:space="preserve">LINEAMIENTOS </t>
    </r>
    <r>
      <rPr>
        <sz val="8"/>
        <rFont val="Arial"/>
        <family val="2"/>
      </rPr>
      <t xml:space="preserve">
Inspecciones no programadas por regionales a petición de la DIE.
Las regionales registrarán el 100% de las denuncias presentadas, en el sistema de escalamiento.     </t>
    </r>
  </si>
  <si>
    <t xml:space="preserve">1.5.2.2.1 Realizar cronograma de inspecciones no programadas a las Operadoras </t>
  </si>
  <si>
    <t>Efectividad Inspecciones atendidas</t>
  </si>
  <si>
    <r>
      <rPr>
        <b/>
        <sz val="8"/>
        <rFont val="Arial"/>
        <family val="2"/>
      </rPr>
      <t>INP = (IR / IS)*100</t>
    </r>
    <r>
      <rPr>
        <sz val="8"/>
        <rFont val="Arial"/>
        <family val="2"/>
      </rPr>
      <t xml:space="preserve">                                                                 INP = Inspecciones no programadas.
IR = Informes Remitidos por las Regionales a DIE.
IS = Inspecciones solicitadas por DIE.</t>
    </r>
  </si>
  <si>
    <t>1.5.2.2.2 Realizar  monitoreos relacionados con la investigación de irregularidades en  los servicios de telecomunicaciones, radiodifusión, televisión y audio y video por suscripción.</t>
  </si>
  <si>
    <t>1.5.2.2.3 Elaborar los informes respectivos.</t>
  </si>
  <si>
    <r>
      <rPr>
        <b/>
        <sz val="8"/>
        <rFont val="Arial"/>
        <family val="2"/>
      </rPr>
      <t>1.5.2.3</t>
    </r>
    <r>
      <rPr>
        <sz val="8"/>
        <rFont val="Arial"/>
        <family val="2"/>
      </rPr>
      <t xml:space="preserve"> Investigar y eliminar la operación del 100% de estaciones no autorizadas  de los servicios  radiodifusión, televisión y audio y video por suscripción hasta el mes de diciembre del 2012.</t>
    </r>
  </si>
  <si>
    <r>
      <rPr>
        <b/>
        <sz val="8"/>
        <rFont val="Arial"/>
        <family val="2"/>
      </rPr>
      <t>ESTRATEGIAS.-</t>
    </r>
    <r>
      <rPr>
        <sz val="8"/>
        <rFont val="Arial"/>
        <family val="2"/>
      </rPr>
      <t xml:space="preserve"> 
- Fortalecer el control mediante la investigación especializada de los sistemas de radiodifusión, televisión y audio y video por suscripción.
</t>
    </r>
    <r>
      <rPr>
        <b/>
        <sz val="8"/>
        <rFont val="Arial"/>
        <family val="2"/>
      </rPr>
      <t>LINEAMIENTOS.</t>
    </r>
    <r>
      <rPr>
        <sz val="8"/>
        <rFont val="Arial"/>
        <family val="2"/>
      </rPr>
      <t xml:space="preserve">-
DRT.-  Coordina con las Unidades Regionales, sobre la operación de las estaciones o sistemas de radiodifusión, televisión y audio y video por suscripción no autorizados.
UR.-  Monitorean el espectro radioeléctrico y emiten el informe respectivo sobre las estaciones detectadas no autorizadas y apoyan en los casos relacionados en el ámbito de su competencia 
DRT.- Informa a la DIE los casos relacionados sobre la operación de estaciones o sistemas que operan sin autorización 
Las regionales registrarán el 100% de las denuncias presentadas, en el sistema de escalamiento.     </t>
    </r>
  </si>
  <si>
    <t>1.5.2.3.1 Realizar cronograma de monitoreo a las Operadoras</t>
  </si>
  <si>
    <t xml:space="preserve">Efectividad de Control de Estaciones No Autorizadas </t>
  </si>
  <si>
    <r>
      <rPr>
        <b/>
        <sz val="8"/>
        <rFont val="Arial"/>
        <family val="2"/>
      </rPr>
      <t xml:space="preserve">EDNA= (EDE / ETD)*100  </t>
    </r>
    <r>
      <rPr>
        <sz val="8"/>
        <rFont val="Arial"/>
        <family val="2"/>
      </rPr>
      <t xml:space="preserve">                                                     EDNA: Estaciones No Autorizadas
EDE: Estacion Eliminadas
ETD: Estaciones Totales </t>
    </r>
  </si>
  <si>
    <t>1.5.2.3.2 Realizar  monitoreos de estaciones no autorizadas  de los servicios  radiodifusión, televisión y audio y video por suscripción</t>
  </si>
  <si>
    <t>1.5.2.3.3 Elaborar los informes respectivos.</t>
  </si>
  <si>
    <r>
      <rPr>
        <b/>
        <sz val="8"/>
        <color indexed="8"/>
        <rFont val="Arial"/>
        <family val="2"/>
      </rPr>
      <t xml:space="preserve">1.7 </t>
    </r>
    <r>
      <rPr>
        <sz val="8"/>
        <color indexed="8"/>
        <rFont val="Arial"/>
        <family val="2"/>
      </rPr>
      <t>Ejecutar anualmente el 100% de los planes nacionales de control del espectro radioeléctrico y la calidad de los servicios de telecomunicaciones.</t>
    </r>
    <r>
      <rPr>
        <b/>
        <sz val="8"/>
        <color indexed="8"/>
        <rFont val="Arial"/>
        <family val="2"/>
      </rPr>
      <t/>
    </r>
  </si>
  <si>
    <r>
      <rPr>
        <b/>
        <sz val="8"/>
        <rFont val="Arial"/>
        <family val="2"/>
      </rPr>
      <t>1.7.1</t>
    </r>
    <r>
      <rPr>
        <sz val="8"/>
        <rFont val="Arial"/>
        <family val="2"/>
      </rPr>
      <t xml:space="preserve"> Verificar el cumplimiento del 100% de los índices de calidad de los Servicios de telecomunicaciones (SMA; STF, SVA, Portadores ), Y los SVA  establecidos en los títulos habilitantes, hasta diciembre del 2012 </t>
    </r>
  </si>
  <si>
    <t>Controlar y Supervisar  a los Operadores y Concesionarios de los Servicios</t>
  </si>
  <si>
    <t>Informes de cumplimiento, infracciones y sanciones</t>
  </si>
  <si>
    <r>
      <rPr>
        <b/>
        <sz val="8"/>
        <rFont val="Arial"/>
        <family val="2"/>
      </rPr>
      <t>1.7.1.1</t>
    </r>
    <r>
      <rPr>
        <sz val="8"/>
        <rFont val="Arial"/>
        <family val="2"/>
      </rPr>
      <t xml:space="preserve"> Verificar el cumplimiento del 100% de los índices de calidad del Servicio Móvil Avanzado (SMA).</t>
    </r>
  </si>
  <si>
    <r>
      <rPr>
        <b/>
        <sz val="8"/>
        <rFont val="Arial"/>
        <family val="2"/>
      </rPr>
      <t>LINEAMIENTOS</t>
    </r>
    <r>
      <rPr>
        <sz val="8"/>
        <rFont val="Arial"/>
        <family val="2"/>
      </rPr>
      <t>:
Elaborar instructivos para el procesamiento de los archivos fuentes de tres (3) índices de calidad del SMA. (DPS)
1. Recopilación y análisis de los informes de calidad. (DPS)
2. Elaboración del procedimiento.(DPS)
3. Enviar para aprobación por ITC.(DPS)
Controlar el cumplimiento de los índices de calidad del servicio alcanzados por los operadores del SMA.
1. Revisión de formatos e informes. (DPS)
2. Consolidación y registro de la información.  (DPS)
3. Recopilación de archivos fuentes (IRN e IRC). Los fuentes a obtener son:
a. Porcentaje de Reclamos Generales y Tiempo promedio de Resolución de Reclamos.
b. Porcentaje de Reclamos de Facturación y débito y tiempo promedio de resolución.
c. Porcentaje de mensajes cortos con éxito y Tiempo Promedio de Entrega de Mensajes Cortos.
4. Elaboración de informes de validación. (REGIONALES)
5. Los informes de validación serán rotativos:
   I Trimestre IRN (OTECEL) e IRC (CONECEL),
   II Trimestre IRS (OTECEL) y DRM (CONECEL),
   III Trimestres DRC (OTECEL) y DRG (CONECEL)
6. Elaboración de informes IV trimestre consolidados.  (DPS)</t>
    </r>
  </si>
  <si>
    <t>1.7.1.1.1 Coordinar cronograma de mediciones con la Operadora OTECEL S.A.</t>
  </si>
  <si>
    <t>Efectividad en el cumplimiento  de los índices de calidad del SMA</t>
  </si>
  <si>
    <r>
      <rPr>
        <b/>
        <sz val="8"/>
        <rFont val="Arial"/>
        <family val="2"/>
      </rPr>
      <t xml:space="preserve">ECICST= (NIC / NTIC)*100    </t>
    </r>
    <r>
      <rPr>
        <sz val="8"/>
        <rFont val="Arial"/>
        <family val="2"/>
      </rPr>
      <t xml:space="preserve">                                                ECICST= Efectividad en el cumplimiento de  los indices de calidad del SMA.
NIC = Número de indices Verificados
NTIC= Número total de indices establecido en el contrato</t>
    </r>
  </si>
  <si>
    <t>1.7.1.1.2 Realizar mediciones conjuntas con OTECEL S.A. según el cronograma establecido.</t>
  </si>
  <si>
    <t>1.7.1.1.3 Coordinar cronograma de mediciones con la Operadora CONECEL S.A.</t>
  </si>
  <si>
    <t>1.7.1.1.4 Realizar mediciones conjuntas según CONECEL S.A. el cronograma establecido.</t>
  </si>
  <si>
    <r>
      <rPr>
        <b/>
        <sz val="8"/>
        <color indexed="8"/>
        <rFont val="Arial"/>
        <family val="2"/>
      </rPr>
      <t>1.7</t>
    </r>
    <r>
      <rPr>
        <sz val="8"/>
        <color indexed="8"/>
        <rFont val="Arial"/>
        <family val="2"/>
      </rPr>
      <t xml:space="preserve"> Ejecutar anualmente el 100% de los planes nacionales de control del espectro radioeléctrico y la calidad de los servicios de telecomunicaciones.</t>
    </r>
  </si>
  <si>
    <r>
      <rPr>
        <b/>
        <sz val="8"/>
        <rFont val="Arial"/>
        <family val="2"/>
      </rPr>
      <t>1.7.1.2.</t>
    </r>
    <r>
      <rPr>
        <sz val="8"/>
        <rFont val="Arial"/>
        <family val="2"/>
      </rPr>
      <t xml:space="preserve"> Verificar el cumplimiento del 100% de los índices de calidad del Servicio de Telefonía Fija (STF).</t>
    </r>
  </si>
  <si>
    <r>
      <rPr>
        <b/>
        <sz val="8"/>
        <rFont val="Arial"/>
        <family val="2"/>
      </rPr>
      <t>LINEAMIENTOS:</t>
    </r>
    <r>
      <rPr>
        <sz val="8"/>
        <rFont val="Arial"/>
        <family val="2"/>
      </rPr>
      <t xml:space="preserve">
1. Análisis de la información de índices de calidad registradas en el SAAD de las operadoras del servicio de telefonía fija, correspondientes al año 2012: 
     REGIONALES: completación de llamadas y averías. 
     DPS: los 8 índices restantes.
2. Las Regionales emitirán informes trimestrales, con los resultados de evaluación de cada índice (averías y completación de llamadas) para cada Operadora que se encuentre dentro del área de su jurisdicción.
3. La DPS realizará el procesamiento de la información correspondiente a los 8 índices de calidad restantes, tabula y consolidará los resultados presentados por las Administraciones Regionales, analizará el cumplimiento de los valores objetivos de índices de calidad, y cuantificará de ser el caso, el incumplimiento ponderado de los mismos, a través del informe técnico que se remite al CONATEL y SENATEL.</t>
    </r>
  </si>
  <si>
    <t>1.7.1.2.1 Coordinar cronograma de mediciones con las Operadoras de STF</t>
  </si>
  <si>
    <t xml:space="preserve">Efectividad en el cumplimiento  de los índices de calidad del STF </t>
  </si>
  <si>
    <r>
      <rPr>
        <b/>
        <sz val="8"/>
        <rFont val="Arial"/>
        <family val="2"/>
      </rPr>
      <t xml:space="preserve">ECICST= (NIC / NTIC)*100      </t>
    </r>
    <r>
      <rPr>
        <sz val="8"/>
        <rFont val="Arial"/>
        <family val="2"/>
      </rPr>
      <t xml:space="preserve">                                              ECICST= Efectividad en el cumplimiento de  los indices de calidad del SMA.
NIC = Número de indices Verificados
NTIC= Número total de indices establecido en el contrato</t>
    </r>
  </si>
  <si>
    <t>1.7.1.2.2 Realizar mediciones conjuntas con las Operadoras</t>
  </si>
  <si>
    <t>1.7.1.2.3 Elaborar los informes respectivos.</t>
  </si>
  <si>
    <r>
      <rPr>
        <b/>
        <sz val="8"/>
        <color indexed="8"/>
        <rFont val="Arial"/>
        <family val="2"/>
      </rPr>
      <t xml:space="preserve">1.7 </t>
    </r>
    <r>
      <rPr>
        <sz val="8"/>
        <color indexed="8"/>
        <rFont val="Arial"/>
        <family val="2"/>
      </rPr>
      <t>Ejecutar anualmente el 100% de los planes nacionales de control del espectro radioeléctrico y la calidad de los servicios de telecomunicaciones.</t>
    </r>
  </si>
  <si>
    <r>
      <rPr>
        <b/>
        <sz val="8"/>
        <rFont val="Arial"/>
        <family val="2"/>
      </rPr>
      <t>1.7.1.3</t>
    </r>
    <r>
      <rPr>
        <sz val="8"/>
        <rFont val="Arial"/>
        <family val="2"/>
      </rPr>
      <t xml:space="preserve"> Verificar el cumplimiento del 100% de los índices de calidad de los Servicios de Valor Agregado (SVA).</t>
    </r>
  </si>
  <si>
    <r>
      <rPr>
        <b/>
        <sz val="8"/>
        <rFont val="Arial"/>
        <family val="2"/>
      </rPr>
      <t>LINEAMIENTOS:</t>
    </r>
    <r>
      <rPr>
        <sz val="8"/>
        <rFont val="Arial"/>
        <family val="2"/>
      </rPr>
      <t xml:space="preserve">
1. Registro de reportes. (DPS)
2. Distribución de permisionarios por Regional. (DPS)
3. Ejecución de inspecciones de verificación. (Regionales)
4. Elaboración de informes y juzgamientos. (Regionales)</t>
    </r>
  </si>
  <si>
    <t>1.7.1.3.1 Coordinar cronograma de mediciones con las Operadoras de SVA</t>
  </si>
  <si>
    <t>Efectividad en el cumplimiento  de los índices de calidad del SVA</t>
  </si>
  <si>
    <r>
      <rPr>
        <b/>
        <sz val="8"/>
        <rFont val="Arial"/>
        <family val="2"/>
      </rPr>
      <t xml:space="preserve">ECICST= (NPV/NPP)*100 </t>
    </r>
    <r>
      <rPr>
        <sz val="8"/>
        <rFont val="Arial"/>
        <family val="2"/>
      </rPr>
      <t xml:space="preserve">                                                   ECICST= Efectividad en el cumplimiento de  los indices de calidad del SVA
NPV = Número de permisionarios verificados al 100% de sus índices
NPP= Número XX permisionarios programados</t>
    </r>
  </si>
  <si>
    <t>1.7.1.3.2 Realizar mediciones conjuntas con las Operadoras</t>
  </si>
  <si>
    <t>1.7.1.3.3 Elaborar los informes respectivos.</t>
  </si>
  <si>
    <r>
      <rPr>
        <b/>
        <sz val="8"/>
        <rFont val="Arial"/>
        <family val="2"/>
      </rPr>
      <t>1.7.1.4</t>
    </r>
    <r>
      <rPr>
        <sz val="8"/>
        <rFont val="Arial"/>
        <family val="2"/>
      </rPr>
      <t xml:space="preserve"> Verificar el cumplimiento del 100% de los índices de calidad de los Servicios Portadores de Telecomunicaciones (SPT).</t>
    </r>
    <r>
      <rPr>
        <b/>
        <sz val="8"/>
        <rFont val="Arial"/>
        <family val="2"/>
      </rPr>
      <t/>
    </r>
  </si>
  <si>
    <r>
      <rPr>
        <b/>
        <sz val="8"/>
        <rFont val="Arial"/>
        <family val="2"/>
      </rPr>
      <t>LINEAMIENTOS:</t>
    </r>
    <r>
      <rPr>
        <sz val="8"/>
        <rFont val="Arial"/>
        <family val="2"/>
      </rPr>
      <t xml:space="preserve">
1. La DPS registrará los índices de calidad entregados por los operadores. (DPS)
2. Las Administraciones Regionales efectuarán inspecciones para verificar los parámetros de calidad. (REGIONALES)
3. Elaboración de informes de cumplimiento por operador. (REGIONALES)
4. Consolidación de informes de las Regionales</t>
    </r>
  </si>
  <si>
    <t>1.7.1.4.1 Coordinar cronograma de mediciones con las Operadoras de SPT</t>
  </si>
  <si>
    <t>Efectividad en el cumplimiento  de los índices de calidad del SPT</t>
  </si>
  <si>
    <r>
      <rPr>
        <b/>
        <sz val="8"/>
        <rFont val="Arial"/>
        <family val="2"/>
      </rPr>
      <t xml:space="preserve">ECICST= (NOV/NOP)*100 </t>
    </r>
    <r>
      <rPr>
        <sz val="8"/>
        <rFont val="Arial"/>
        <family val="2"/>
      </rPr>
      <t xml:space="preserve">                                                    ECICST= Efectividad en el cumplimiento de  los indices de calidad del SP
NOV = Número operadores verificados al 100% de sus índices de calidad
NOP= Número total de operadores programados
</t>
    </r>
  </si>
  <si>
    <t>1.7.1.4.2 Realizar mediciones conjuntas con las Operadoras</t>
  </si>
  <si>
    <t>1.7.1.4.3 Elaborar los informes respectivos.</t>
  </si>
  <si>
    <r>
      <rPr>
        <b/>
        <sz val="8"/>
        <rFont val="Arial"/>
        <family val="2"/>
      </rPr>
      <t>1.7.2</t>
    </r>
    <r>
      <rPr>
        <sz val="8"/>
        <rFont val="Arial"/>
        <family val="2"/>
      </rPr>
      <t xml:space="preserve"> Incrementar la solución de los problemas de calidad del servicio  de las operadoras de SMA en un 25% y del STF en un 75%, detectados y reportados por las administraciones  regionales en el año 2012.</t>
    </r>
  </si>
  <si>
    <t>Informes técnicos, infracciones y sanciones</t>
  </si>
  <si>
    <r>
      <rPr>
        <b/>
        <sz val="8"/>
        <rFont val="Arial"/>
        <family val="2"/>
      </rPr>
      <t>1.7.2.1</t>
    </r>
    <r>
      <rPr>
        <sz val="8"/>
        <rFont val="Arial"/>
        <family val="2"/>
      </rPr>
      <t xml:space="preserve"> Incrementar en 25% la solución de los problemas de calidad del servicio de los operadores de SMA, detectados y reportados por las Administraciones Regionales, en el año 2011.</t>
    </r>
  </si>
  <si>
    <r>
      <rPr>
        <b/>
        <sz val="8"/>
        <rFont val="Arial"/>
        <family val="2"/>
      </rPr>
      <t>LINEAMIENTOS:</t>
    </r>
    <r>
      <rPr>
        <sz val="8"/>
        <rFont val="Arial"/>
        <family val="2"/>
      </rPr>
      <t xml:space="preserve">
Realizar pruebas de los parámetros de calidad establecidos en el instructivo para el control del SMA.
1. Elaborar cronograma de mediciones conjuntas en taller de SMA el 14 de enero de 2012. (DPS Y REGIONALES)
2. Mediciones de calidad (REGIONALES)
3. Ingreso de mediciones en registro de mediciones (REGIONALES)
4. Verificar registro de mediciones. (DPS)
5. Reporte de los problemas de calidad a operadoras de SMA (REGIONALES)
6. Remitir el resultado de las mediciones a la DIC .(REGIONALES)
7. Consolidar en un informe el resultado de las mediciones. (DPS)
8. Elaboración de estadísticas. (DPS)
Realizar pruebas de los parámetros de calidad establecidos en el instructivo para el control del SMA. (REGIONALES)
1. Elaborar cronograma de mediciones conjuntas. (DPS Y REGIONALES)
2. Mediciones de calidad (REGIONALES)
3. Ingreso de mediciones en registro de mediciones (REGIONALES)
4. Verificar registro de mediciones. (DPS)
5. Reporte de los problemas de calidad a operadoras de SMA (REGIONALES)
6. Remitir el resultado de las mediciones a la DIC .(REGIONALES)
7. Consolidar en un informe el resultado de las mediciones. (DPS)
8. Elaboración de estadísticas. (DPS)
Pruebas de calidad de servicio en los sitios en las que existan reclamos por parte de los usuarios. (REGIONALES)</t>
    </r>
  </si>
  <si>
    <t>1.7.2.1.1 Coordinar cronograma de mediciones con las Operadoras de SMA</t>
  </si>
  <si>
    <t>Efectividad en el cumplimiento  de la solución de problemas de calidad del SMA</t>
  </si>
  <si>
    <r>
      <rPr>
        <b/>
        <sz val="8"/>
        <rFont val="Arial"/>
        <family val="2"/>
      </rPr>
      <t xml:space="preserve">ESPCST= % de solución de problemas de calidad SMA  al 31 dic 2012- Linea base al 31 dic de 2011                                                                           </t>
    </r>
    <r>
      <rPr>
        <sz val="8"/>
        <rFont val="Arial"/>
        <family val="2"/>
      </rPr>
      <t xml:space="preserve"> ESPCST= Efectividad en el cumplimiento  de la solución de problemas de calidad del SMA
%SPC= % de solucion de Problemas de calidad</t>
    </r>
    <r>
      <rPr>
        <b/>
        <sz val="8"/>
        <rFont val="Arial"/>
        <family val="2"/>
      </rPr>
      <t xml:space="preserve">
</t>
    </r>
    <r>
      <rPr>
        <sz val="8"/>
        <rFont val="Arial"/>
        <family val="2"/>
      </rPr>
      <t xml:space="preserve">
</t>
    </r>
  </si>
  <si>
    <t>1.7.2.1.2 Realizar mediciones conjuntas con las Operadoras</t>
  </si>
  <si>
    <t>1.7.2.1.3 Elaborar los informes respectivos.</t>
  </si>
  <si>
    <r>
      <rPr>
        <b/>
        <sz val="8"/>
        <rFont val="Arial"/>
        <family val="2"/>
      </rPr>
      <t>1.7.2</t>
    </r>
    <r>
      <rPr>
        <sz val="8"/>
        <rFont val="Arial"/>
        <family val="2"/>
      </rPr>
      <t xml:space="preserve"> Verificar el cumplimiento del 100% de los índices de calidad de los Servicios de telecomunicaciones (SMA; STF, SVA y Portadores), establecidos en los títulos habilitantes, hasta diciembre del 2012</t>
    </r>
  </si>
  <si>
    <r>
      <rPr>
        <b/>
        <sz val="8"/>
        <rFont val="Arial"/>
        <family val="2"/>
      </rPr>
      <t>1.7.2.2</t>
    </r>
    <r>
      <rPr>
        <sz val="8"/>
        <rFont val="Arial"/>
        <family val="2"/>
      </rPr>
      <t xml:space="preserve"> Incrementar al 75% la solución de los problemas de calidad del servicio de los operadores del Servicio de Telefonía Fija, detectados y reportados por las Administraciones Regionales en el año 2012.</t>
    </r>
  </si>
  <si>
    <r>
      <rPr>
        <b/>
        <sz val="8"/>
        <rFont val="Arial"/>
        <family val="2"/>
      </rPr>
      <t>LINEAMIENTOS:</t>
    </r>
    <r>
      <rPr>
        <sz val="8"/>
        <rFont val="Arial"/>
        <family val="2"/>
      </rPr>
      <t xml:space="preserve">
1. Una vez que las Regionales realicen el análisis de la información de los índices calidad relacionados con “averías” y “completación de llamadas” (1.7.1.2), cuando se  encuentren centrales o localidades en donde no se alcancen los valores objetivos dispuestos por el CONATEL, se tomará este dato como un problema de calidad.
2. Las Regionales dispondrán a la(s) Operadora(s) la solución de los mismos, y realizarán el seguimiento respectivo (evaluación del siguiente trimestre).
3 Se debe remitir a la DPS un informe trimestral respecto de los problemas de calidad detectados en cada Operadora, los solucionados y los que persisten (Estos informes serían publicados por la DIC).
4. Aplicar iniciativas regionales relacionadas.</t>
    </r>
  </si>
  <si>
    <t>1.7.2.2.1 Coordinar cronograma de mediciones con las Operadoras de STF</t>
  </si>
  <si>
    <t>Efectividad en el cumplimiento  de la solución de problemas de calidad del STF</t>
  </si>
  <si>
    <r>
      <rPr>
        <b/>
        <sz val="8"/>
        <rFont val="Arial"/>
        <family val="2"/>
      </rPr>
      <t>ECSPC=  (NPC/NPCD)*100</t>
    </r>
    <r>
      <rPr>
        <sz val="8"/>
        <rFont val="Arial"/>
        <family val="2"/>
      </rPr>
      <t xml:space="preserve">                                                    ECSPC=Efectividad en el cumplimiento  de la solución de problemas de calidad del STF
NPC = Número de problemas de calidad solucionados
NPCD= Número de problemas de calidad detectados
</t>
    </r>
  </si>
  <si>
    <t>1.7.2.2.2 Realizar mediciones conjuntas con las Operadoras</t>
  </si>
  <si>
    <t>1.7.2.2.3 Elaborar los informes respectivos.</t>
  </si>
  <si>
    <r>
      <t xml:space="preserve">1.7.3 </t>
    </r>
    <r>
      <rPr>
        <sz val="8"/>
        <rFont val="Arial"/>
        <family val="2"/>
      </rPr>
      <t>Disminuir el 5% en el tiempo medio de respuesta entre fallas, presentado en cada uno de los Servicio: Móvil Avanzado (SMA), Telefonía Fija (STF), hasta diciembre del 2012.</t>
    </r>
  </si>
  <si>
    <r>
      <rPr>
        <b/>
        <sz val="8"/>
        <rFont val="Arial"/>
        <family val="2"/>
      </rPr>
      <t>1.7.3.1</t>
    </r>
    <r>
      <rPr>
        <sz val="8"/>
        <rFont val="Arial"/>
        <family val="2"/>
      </rPr>
      <t xml:space="preserve"> Intervenir para disminuir  en el  5%  el tiempo medio de respuesta entre fallas, presentado en el Servicio Móvil Avanzado (SMA).
</t>
    </r>
  </si>
  <si>
    <r>
      <rPr>
        <b/>
        <sz val="8"/>
        <rFont val="Arial"/>
        <family val="2"/>
      </rPr>
      <t>LINEAMIENTOS:</t>
    </r>
    <r>
      <rPr>
        <sz val="8"/>
        <rFont val="Arial"/>
        <family val="2"/>
      </rPr>
      <t xml:space="preserve">
Control de elementos sensibles de la red.
1.Identificación de elementos sensibles de la red, incluyendo los SISTEMAS en los cuales de manera recurrente han existido problemas de interrupción del SMA en el 2011. (DPS y REGIONALES).
2. Coordinar con las operadoras para establecer los planes de contingencia tendentes a lograr mejoras. (REGIONALES)
3. Seguimiento de las actividades realizadas dentro de los planes de  contingencia tendientes a lograr mejoras. (REGIONALES)
4. Análisis de resultados. (REGIONALES)
Controlar el 100% de las interrupciones programadas y no programadas del SMA. 
1. Análisis de las solicitudes presentadas por las operadoras para efectuar la interrupción programada del SMA. (DPS y REGIONALES)
2. Elaborar la autorización correspondiente. (DPS y REGIONALES)
3. Coordinación con las regionales para efectuar el control. (DPS)
4. Inspecciones e informes de control (REGIONALES)
5. Análisis del informe presentado por la operadora acerca de las interrupción del servicio.(DPS y REGIONALES)
6. Elaboración de informe a ITC en caso de que existan observaciones a la actividad efectuada por la operadora. (DPS)
7. Elaboración de estadísticas. (DPS)
Publicar información de interrupciones del servicio. (DIC)</t>
    </r>
  </si>
  <si>
    <t>1.7.3.1.1 Controlar y disminuir el tiempo medio de respuesta entre fallas de SMA</t>
  </si>
  <si>
    <t>Efectividad en la disminución del tiempo medio de respuesta entre fallas, presentado en el SMA</t>
  </si>
  <si>
    <r>
      <rPr>
        <b/>
        <sz val="8"/>
        <rFont val="Arial"/>
        <family val="2"/>
      </rPr>
      <t xml:space="preserve">EDTMF=(( TMF_2012 - TMF_2011 ) / TMF_2011)*100
Nota: Los TMF deben ser obtenidos para cada operadora de SMA.   </t>
    </r>
    <r>
      <rPr>
        <sz val="8"/>
        <rFont val="Arial"/>
        <family val="2"/>
      </rPr>
      <t xml:space="preserve">                                                           EDTMF=Efectividad en la disminución del tiempo medio de respuesta entre fallas, presentado en el SMA
TMF_2011 = Tiempo medio entre fallas a  Dic 2011 de la Operadora n
TMF_ 2012= Tiempo medio entre fallas a  Dic 2012 de la Operadora n</t>
    </r>
  </si>
  <si>
    <t>1.7.3.1.2 Elaborar los informes respectivos.</t>
  </si>
  <si>
    <t>1.7.3.1.3 Remitir informes a DPS.</t>
  </si>
  <si>
    <r>
      <rPr>
        <b/>
        <sz val="8"/>
        <rFont val="Arial"/>
        <family val="2"/>
      </rPr>
      <t>1.7.3.2</t>
    </r>
    <r>
      <rPr>
        <sz val="8"/>
        <rFont val="Arial"/>
        <family val="2"/>
      </rPr>
      <t xml:space="preserve"> Intervenir para disminuir en el 5% el tiempo medio de solución de las fallas (interrupciones no programadas) del Servicio de Telefonía Fija.</t>
    </r>
  </si>
  <si>
    <r>
      <rPr>
        <b/>
        <sz val="8"/>
        <rFont val="Arial"/>
        <family val="2"/>
      </rPr>
      <t>LINEAMIENTOS:</t>
    </r>
    <r>
      <rPr>
        <sz val="8"/>
        <rFont val="Arial"/>
        <family val="2"/>
      </rPr>
      <t xml:space="preserve">
1. Determinar el tiempo medio de reposición del servicio, para cada Operadora, a diciembre de 2011 (DPS).
2. Identificación de las acciones a disponer para reducción de los tiempos medios solución de falla (REGIONALES).
3. Disponer acciones (REGIONALES). 
4. Realizar el seguimiento de los tiempos de reposición en las interrupciones que se produzcan en la jurisdicción de cada Regional (REGIONALES).
5. Presentar a la DPS informes trimestrales con los resultados y actualizar el registro de interrupciones que se encuentra en la documentación compartida  (REGIONALES).
6. Preparar estadísticas trimestrales y remitirlas a la DIC (DPS).</t>
    </r>
  </si>
  <si>
    <t>1.7.3.2.1 Controlar y disminuir el tiempo medio de respuesta entre fallas de STF</t>
  </si>
  <si>
    <t>Efectividad en la disminución del tiempo de solución de fallas, presentado en el STF</t>
  </si>
  <si>
    <r>
      <rPr>
        <b/>
        <sz val="8"/>
        <rFont val="Arial"/>
        <family val="2"/>
      </rPr>
      <t>EDTSF=( (TMSF_2012 - TMSF_2011 ) / TMSF_2011)*100
Nota: Los TMSF deben ser obtenidos para cada operadora de STF.</t>
    </r>
    <r>
      <rPr>
        <sz val="8"/>
        <rFont val="Arial"/>
        <family val="2"/>
      </rPr>
      <t xml:space="preserve">                                                EDTSF=Efectividad en la disminución del tiempo de solución de fallas, presentado en el STF
TMSF_2011 = Tiempo medio de solución de fallas a  Dic 2011 de la Operadora n
TMSF_ 2012= Tiempo medio de solución de fallas a  Dic 2012 de la Operadora n</t>
    </r>
  </si>
  <si>
    <t>1.7.3.2.2 Elaborar los informes respectivos.</t>
  </si>
  <si>
    <t>1.7.3.3.3 Remitir informes a DPS.</t>
  </si>
  <si>
    <r>
      <rPr>
        <b/>
        <sz val="8"/>
        <rFont val="Arial"/>
        <family val="2"/>
      </rPr>
      <t>1.7.4</t>
    </r>
    <r>
      <rPr>
        <sz val="8"/>
        <rFont val="Arial"/>
        <family val="2"/>
      </rPr>
      <t xml:space="preserve"> Vigilar que los operadores CONECEL y OTECEL instalen CAUs para atención de reclamos: al menos uno en cada provincia; uno en cada ciudad que tenga más de 50.000 habitantes; y, un CAU por cada  200.000 habitantes adicionales, hasta diciembre del 2012. </t>
    </r>
  </si>
  <si>
    <r>
      <rPr>
        <b/>
        <sz val="8"/>
        <rFont val="Arial"/>
        <family val="2"/>
      </rPr>
      <t xml:space="preserve">1.7.4.1 </t>
    </r>
    <r>
      <rPr>
        <sz val="8"/>
        <rFont val="Arial"/>
        <family val="2"/>
      </rPr>
      <t xml:space="preserve">Verificar que los operadores CONECEL y OTECEL instalen CAUs para atención de reclamos: al menos uno en cada provincia; uno en cada ciudad que tenga más de 50.000 habitantes; y, un CAU por cada  200.000 habitantes adicionales. </t>
    </r>
  </si>
  <si>
    <r>
      <rPr>
        <b/>
        <sz val="8"/>
        <rFont val="Arial"/>
        <family val="2"/>
      </rPr>
      <t>LINEAMIENTOS:</t>
    </r>
    <r>
      <rPr>
        <sz val="8"/>
        <rFont val="Arial"/>
        <family val="2"/>
      </rPr>
      <t xml:space="preserve">
1. Remitir a regionales la cantidad de CAUs a inspeccionar (CAUs nuevos). (DPS)
2. Verificación de instalación de nuevos CAUs. (REGIONALES)
3. Elaboración de informes de inspección. (REGIONALES)
4. Solicitar inicio de juzgamiento administrativo en cada regional en caso de determinarse incumplimiento. (REGIONALES)
5. Registro de las inspecciones realizadas y análisis. (DPS)
6. Elaboración de informes consolidados.(DPS)
7. Elaboración de estadísticas. (DPS)</t>
    </r>
  </si>
  <si>
    <t>1.7.4.1.1 Realizar cronograma de inspecciones a las Operadoras de SMA</t>
  </si>
  <si>
    <t>Instalación de Centros de Atención al Usuario en Telefonía Móvil (I CAU )</t>
  </si>
  <si>
    <r>
      <rPr>
        <b/>
        <sz val="8"/>
        <rFont val="Arial"/>
        <family val="2"/>
      </rPr>
      <t xml:space="preserve">ICAU= ( NCAUV / NCAUR ) * 100   </t>
    </r>
    <r>
      <rPr>
        <sz val="8"/>
        <rFont val="Arial"/>
        <family val="2"/>
      </rPr>
      <t xml:space="preserve">                                           ICAU: Índice de Centros de Atención al Usuario Instalados
NCAUV: Número de CAU Instalados y Verificados en el periodo
NCAUR: Número de CAU requeridos                                                 </t>
    </r>
    <r>
      <rPr>
        <b/>
        <sz val="11"/>
        <rFont val="Arial"/>
        <family val="2"/>
      </rPr>
      <t/>
    </r>
  </si>
  <si>
    <t>1.7.4.1.2 Realizar  inspecciones a las Operadoras de SMA y Verificación de instalación de nuevos CAUs.</t>
  </si>
  <si>
    <t>1.7.4.1.3 Elaborar los informes respectivos.</t>
  </si>
  <si>
    <r>
      <rPr>
        <b/>
        <sz val="8"/>
        <rFont val="Arial"/>
        <family val="2"/>
      </rPr>
      <t>1.7.5</t>
    </r>
    <r>
      <rPr>
        <sz val="8"/>
        <rFont val="Arial"/>
        <family val="2"/>
      </rPr>
      <t xml:space="preserve"> Verificar que el 100% de reclamos presentados a los operadores de los servicios: Móvil Avanzado (SMA), Telefonia Fija (STF) sean solucionados en un plazo inferior a 15.</t>
    </r>
  </si>
  <si>
    <r>
      <rPr>
        <b/>
        <sz val="8"/>
        <rFont val="Arial"/>
        <family val="2"/>
      </rPr>
      <t>1.7.5.1</t>
    </r>
    <r>
      <rPr>
        <sz val="8"/>
        <rFont val="Arial"/>
        <family val="2"/>
      </rPr>
      <t xml:space="preserve"> Verificar que el 100% de reclamos presentados a los operadores del Servicio Móvil Avanzado (SMA), sean solucionados en un plazo inferior a 15 días.</t>
    </r>
  </si>
  <si>
    <r>
      <rPr>
        <b/>
        <sz val="8"/>
        <rFont val="Arial"/>
        <family val="2"/>
      </rPr>
      <t>LINEAMIENTOS:</t>
    </r>
    <r>
      <rPr>
        <sz val="8"/>
        <rFont val="Arial"/>
        <family val="2"/>
      </rPr>
      <t xml:space="preserve">
1. Elaboración de procedimiento para verificación del cumplimiento de la solución de reclamos en 15 días. (DPS)
2. Recopilación de la información desde el SAAD de cada operadora.(REGIONALES)
3. Análisis de la información descargada. (REGIONALES)
4. Realizar muestreos de verificación en sitio. ( REGIONALES )
5. Elaboración de informes. (REGIONALES)
6. Solicitar inicio de juzgamiento administrativo en cada regional en caso de determinarse incumplimiento. (REGIONALES)
7. Elaboración de estadísticas. (DPS)</t>
    </r>
  </si>
  <si>
    <t>1.7.5.1.1 Recoger las denuncias realizadas por parte de los concesionarios y los usuarios.</t>
  </si>
  <si>
    <t>Efectividad en la solución de reclamos en menos de 15 días del SMA</t>
  </si>
  <si>
    <r>
      <rPr>
        <b/>
        <sz val="8"/>
        <rFont val="Arial"/>
        <family val="2"/>
      </rPr>
      <t xml:space="preserve">ESRST = (NRS&lt;15días/NTR)*100      </t>
    </r>
    <r>
      <rPr>
        <sz val="8"/>
        <rFont val="Arial"/>
        <family val="2"/>
      </rPr>
      <t xml:space="preserve">                                  ESRST= Efectividad en la solución de reclamos en menos de 15 días del SMA
ESRST= Reclamos solucionados de SMA
NRS&lt;15días= Número de reclamos solucionados en &lt;15 días
NTR= Número Total de reclamos presentados a nivel Nacional
                        </t>
    </r>
  </si>
  <si>
    <t>1.7.5.1.2 Inspeccionar y establecer la solución de la interferencia reportada</t>
  </si>
  <si>
    <t>1.7.5.1.3 Elaborar los informes correspondientes</t>
  </si>
  <si>
    <r>
      <rPr>
        <b/>
        <sz val="8"/>
        <rFont val="Arial"/>
        <family val="2"/>
      </rPr>
      <t>1.7.5.2</t>
    </r>
    <r>
      <rPr>
        <sz val="8"/>
        <rFont val="Arial"/>
        <family val="2"/>
      </rPr>
      <t xml:space="preserve">  Verificar que el 100% de reclamos presentados a los operadores del Servicio de Telefonía Fija, sean atendidos en un término inferior a 15 días.</t>
    </r>
  </si>
  <si>
    <r>
      <rPr>
        <b/>
        <sz val="8"/>
        <rFont val="Arial"/>
        <family val="2"/>
      </rPr>
      <t>LINEAMIENTOS:</t>
    </r>
    <r>
      <rPr>
        <sz val="8"/>
        <rFont val="Arial"/>
        <family val="2"/>
      </rPr>
      <t xml:space="preserve">
1. Obtener los respaldos de la información de todas las quejas y reclamos presentadas a las Operadoras del STF y colocarlos en la documentación compartida. (DPS y REGIONALES).
2. Procesar la información, determinar el tiempo de solución de las quejas y reclamos, y en los casos en los que se superen los 15 días hábiles, comunicar el incumplimiento de la Res. 256-08-CONATEL-2008, a la Unidad Jurídica correspondiente a cada Regional (sugerencia: preparar informes trimestrales). (REGIONALES).
3. Remitir a la DPS informes trimestrales con los resultados del procesamiento de la información de quejas y reclamos, por cada Operadora que se encuentre dentro del área de su jurisdicción.  (REGIONALES).
4. Remitir a la DPS trimestralmente, el detalle de los reclamos receptados por la DIS, que no habrían sido solucionados por las Operadoras, o que se resolvieron en más de 15 días hábiles, desde que se presentaron en la Operadora (DIS). 
5. Publicar resultados ( DIC )
6. Aplicar iniciativas regionales relacionadas ( REGIONALES)</t>
    </r>
  </si>
  <si>
    <t>1.7.5.2.1 Recoger las denuncias realizadas por parte de los concesionarios y los usuarios.</t>
  </si>
  <si>
    <r>
      <rPr>
        <b/>
        <sz val="8"/>
        <rFont val="Arial"/>
        <family val="2"/>
      </rPr>
      <t xml:space="preserve">ESRST = (NRS&lt;15días/NTR)*100  </t>
    </r>
    <r>
      <rPr>
        <sz val="8"/>
        <rFont val="Arial"/>
        <family val="2"/>
      </rPr>
      <t xml:space="preserve">                                         ESRST= Efectividad en la solución de reclamos en menos de 15 días del STF
ESRST= Reclamos solucionados de STF
NRS&lt;15días= Número de reclamos solucionados en &lt;15 días
NTR= Número Total de reclamos presentados a nivel Nacional
                        </t>
    </r>
  </si>
  <si>
    <t>1.7.5.2.2 Inspeccionar y establecer la solución de la interferencia reportada</t>
  </si>
  <si>
    <t>1.7.5.2.3 Elaborar los informes correspondientes</t>
  </si>
  <si>
    <r>
      <rPr>
        <b/>
        <sz val="8"/>
        <rFont val="Arial"/>
        <family val="2"/>
      </rPr>
      <t>1.7.6</t>
    </r>
    <r>
      <rPr>
        <sz val="8"/>
        <rFont val="Arial"/>
        <family val="2"/>
      </rPr>
      <t xml:space="preserve"> Verificar el cumplimiento del 100% los planes de expansión de los operadores de los Servicios: Móvil Avanzado (SMA), Telefonía Fija (STF) del año 2012.</t>
    </r>
  </si>
  <si>
    <r>
      <rPr>
        <b/>
        <sz val="8"/>
        <rFont val="Arial"/>
        <family val="2"/>
      </rPr>
      <t>1.7.6.1</t>
    </r>
    <r>
      <rPr>
        <sz val="8"/>
        <rFont val="Arial"/>
        <family val="2"/>
      </rPr>
      <t xml:space="preserve"> Verificar el cumplimiento del 100% los planes de expansión de los operadores del Servicio Móvil Avanzado (SMA).</t>
    </r>
  </si>
  <si>
    <r>
      <rPr>
        <b/>
        <sz val="8"/>
        <rFont val="Arial"/>
        <family val="2"/>
      </rPr>
      <t>LINEAMIENTOS:</t>
    </r>
    <r>
      <rPr>
        <sz val="8"/>
        <rFont val="Arial"/>
        <family val="2"/>
      </rPr>
      <t xml:space="preserve">
Determinación del inicio y fin de carreteras. (DPS y REGIONALES).
1. Remitir informes al CONATEL respecto a las carreteras en las que no se cumple con la extensión de las carreteras que constan en el plan de expansión. (DPS)
2. Solicitar al CONATEL que autorice a la Superintendencia que determine el inicio y fin de carreteras. (DPS)
3. Determinación del inicio y fin de las carreteras. (DPS Y REGIONALES)
Control del avance del plan de expansión.
1. Análisis y registro de reportes de avance del plan de expansión presentados por CONECEL y OTECEL. (DPS)
2. Coordinar inspecciones con las administraciones regionales. (DPS)
3. Inspecciones a instalaciones de operadoras. (REGIONALES)
4. Análisis y registro de los resultados obtenidos de las inspecciones. (DPS)
Efectuar mediciones del parámetro cobertura en las carreteras que constan en el plan de expansión.
1. Elaboración de cronogramas para medición de cobertura en las carreteras del plan de expansión de la operadora CONECEL. (DPS)
2. Mediciones de cobertura de CONECEL (DEC, 5; DEM, 4; IRC, 6; IRN, 11; IRS, 7). (REGIONALES)
3. Procesamiento e informes. (REGIONALES)
4. Ingreso en el sistema de registro de mediciones. (REGIONALES)
5. Solicitar inicio de juzgamiento administrativo en cada regional en caso de determinarse incumplimiento por carretera. (REGIONALES)
6. Análisis y registro de los informes presentados por las regionales. (DPS)
7. Verificación en el sistema de registro de mediciones. (DPS)
8. Consolidar informe de las verificaciones realizada en las carreteras expansión. (DPS)
9 Elaboración de estadísticas. (DPS)
Las regionales coordinaran la elaboración de encuestas de verificación de los planes de expansión de las operadoras. 
La DIS ejecuta el 100% encuestas y remite a las regionales.                                                                              </t>
    </r>
  </si>
  <si>
    <t>1.7.6.1.1 Realizar 11 controles de avance de expansión de carreteras a CONECEL</t>
  </si>
  <si>
    <t>Efectividad en el Cumplimiento de los planes de expansión de los operadores de STF</t>
  </si>
  <si>
    <r>
      <rPr>
        <b/>
        <sz val="8"/>
        <rFont val="Arial"/>
        <family val="2"/>
      </rPr>
      <t xml:space="preserve"> %ICEVS= (NCV/NTC)*100    </t>
    </r>
    <r>
      <rPr>
        <sz val="8"/>
        <rFont val="Arial"/>
        <family val="2"/>
      </rPr>
      <t xml:space="preserve">                                                 Parámetros                                                                                                 ICEVS= Índice de Cobertura en Ejes Viales de SMA                                                                               NCV= Número de Carreteras verificadas                                                                                 NTC= Número Total de Carreteras                                    (Para el 2012, solo se verificará el Indice de Cobertura en Ejes Viales de CONECEL S.A.)                                                                                </t>
    </r>
    <r>
      <rPr>
        <b/>
        <sz val="11"/>
        <rFont val="Arial"/>
        <family val="2"/>
      </rPr>
      <t/>
    </r>
  </si>
  <si>
    <t>1.7.6.1.2 Elaborar los informes correspondientes</t>
  </si>
  <si>
    <t>1.7.6.1.3 Remitir informes a DPS</t>
  </si>
  <si>
    <r>
      <rPr>
        <b/>
        <sz val="8"/>
        <rFont val="Arial"/>
        <family val="2"/>
      </rPr>
      <t>1.7.6.2</t>
    </r>
    <r>
      <rPr>
        <sz val="8"/>
        <rFont val="Arial"/>
        <family val="2"/>
      </rPr>
      <t xml:space="preserve"> Verificar el cumplimiento del 100% de los planes de expansión de los operadores de Servicio del Telefonía Fija.</t>
    </r>
  </si>
  <si>
    <r>
      <rPr>
        <b/>
        <sz val="8"/>
        <rFont val="Arial"/>
        <family val="2"/>
      </rPr>
      <t>LINEAMIENTOS:</t>
    </r>
    <r>
      <rPr>
        <sz val="8"/>
        <rFont val="Arial"/>
        <family val="2"/>
      </rPr>
      <t xml:space="preserve">
1. Revisar y tabular las cifras presentadas en los SAADs de las Operadoras (DPS).
2. Analizar el informe de situación de los servicios concedidos, que debe ser presentada por las operadoras hasta el 30 de abril del año de 2012, obtener los respaldos de la expansión (detalle de las líneas reportadas como instaladas), y poner esta información a disposición de las Unidades Administrativas Regionales. (DPS).
3. Obtener la muestra para cada provincia donde las Operadoras reporten nuevas líneas (95% de confiabilidad), y solicitar a la DIS la realización de la encuesta en la que se consulte si la línea se instaló durante  el año del reporte y si es posible el mes. (REGIONALES).
4. Solicitar a las Operadoras que remitan copias de los contratos suscritos con los abonados (la UAR deberá entregar a la Operadora la lista de los abonados de los que se requieren los contratos). (REGIONALES)
5. Realizar la inspección a las instalaciones de las Operadoras, y verificar en el sistema de comercialización de cada una, la instalación de otra muestra de abonados (procurar que no se repitan los solicitados en encuesta ni los que se requirieron los contratos). (REGIONALES).
6. Presentar a la DPS los informes de las verificaciones realizadas (un informe por Operadora al año, máximo hasta el último día hábil del mes de julio de 2011). (REGIONALES) 
7. Una vez que las UAR remitan los informes parciales, consolidar los resultados presentados por cada UAR, analizar el cumplimiento de los planes de expansión, cuantificar de ser el caso, el incumplimiento ponderado de los mismos, a través del informe técnico que se remite al CONATEL y SENATEL. (DPS).Las regionales coordinaran la elaboración de encuestas de verificación de los planes de expansión de las operadoras. DIS ejecuta el 100% encuestas y remite a las regionales.                                                                              </t>
    </r>
  </si>
  <si>
    <t>1.7.6.1.1 Realizar controles de expansión a las operadoras de STF</t>
  </si>
  <si>
    <t>Efectividad en el Cumplimiento de los planes de expansión de los operadores del STF</t>
  </si>
  <si>
    <r>
      <rPr>
        <b/>
        <sz val="8"/>
        <rFont val="Arial"/>
        <family val="2"/>
      </rPr>
      <t xml:space="preserve">ECPE- ST= (NPEV/NTPE )*100  </t>
    </r>
    <r>
      <rPr>
        <sz val="8"/>
        <rFont val="Arial"/>
        <family val="2"/>
      </rPr>
      <t xml:space="preserve">                                             IPETF= Índice de Planes de Expansión de Telefonía Fija
NPEV= Número de Operadores que cumplen con el 100% de los Planes de Expansión Verificados
NTPE= Número Total de Operadores                                                                                </t>
    </r>
    <r>
      <rPr>
        <b/>
        <sz val="11"/>
        <rFont val="Arial"/>
        <family val="2"/>
      </rPr>
      <t/>
    </r>
  </si>
  <si>
    <r>
      <rPr>
        <b/>
        <sz val="8"/>
        <rFont val="Arial"/>
        <family val="2"/>
      </rPr>
      <t>1.7.7</t>
    </r>
    <r>
      <rPr>
        <sz val="8"/>
        <rFont val="Arial"/>
        <family val="2"/>
      </rPr>
      <t xml:space="preserve"> Lograr el 100% de la renovación de los permisos del servicio de valor agregado cuya fecha de vencimiento sea de abril a diciembre del 2012 y primer trimestre de 2013, que hayan sido solicitados por SVA.</t>
    </r>
  </si>
  <si>
    <r>
      <rPr>
        <b/>
        <sz val="8"/>
        <rFont val="Arial"/>
        <family val="2"/>
      </rPr>
      <t>1.7.7.1</t>
    </r>
    <r>
      <rPr>
        <sz val="8"/>
        <rFont val="Arial"/>
        <family val="2"/>
      </rPr>
      <t xml:space="preserve">  Lograr el 100%  de la renovación de los permisos del servicio de valor agregado cuya fecha de vencimiento sea de abril a diciembre del 2012 y primer trimestre de 2013 que hayan sido solicitados por los SVA</t>
    </r>
  </si>
  <si>
    <r>
      <rPr>
        <b/>
        <sz val="8"/>
        <rFont val="Arial"/>
        <family val="2"/>
      </rPr>
      <t>ESTRATEGIA:</t>
    </r>
    <r>
      <rPr>
        <sz val="8"/>
        <rFont val="Arial"/>
        <family val="2"/>
      </rPr>
      <t xml:space="preserve">
Verificación de informes requeridos para renovación de permisos.
</t>
    </r>
    <r>
      <rPr>
        <b/>
        <sz val="8"/>
        <rFont val="Arial"/>
        <family val="2"/>
      </rPr>
      <t>LINEAMIENTOS:</t>
    </r>
    <r>
      <rPr>
        <sz val="8"/>
        <rFont val="Arial"/>
        <family val="2"/>
      </rPr>
      <t xml:space="preserve"> 
1. Determinar permisos que están por caducar. (DPS)
2. Realizar inspecciones a las instalaciones de los permisionarios del Servicio de valor Agregado que renovarán su permiso ( REGIONALES )
3. Emitir informes de operación y remitir a DPS. (REGIONALES)
4. Elaboración de Informe de Cumplimiento para renovación. (DPS)
ANEXO: Valores para cada Administración Regional.</t>
    </r>
  </si>
  <si>
    <t>1.7.7.1.1 Realizar inspecciones a los permisionarios .</t>
  </si>
  <si>
    <t>Efectividad en la elaboración de informes para la renovación del Servicio de Valor Agregado ( EIR )</t>
  </si>
  <si>
    <r>
      <rPr>
        <b/>
        <sz val="8"/>
        <rFont val="Arial"/>
        <family val="2"/>
      </rPr>
      <t xml:space="preserve">EIR=( PR /RR)*100   </t>
    </r>
    <r>
      <rPr>
        <sz val="8"/>
        <rFont val="Arial"/>
        <family val="2"/>
      </rPr>
      <t xml:space="preserve">                                                                 EIR = Efectividad en elaborar informes para lograr la renovación de permisos
PR= Permisos renovados
RR= Renovaciones Requeridas     </t>
    </r>
  </si>
  <si>
    <t>1.7.7.1.2 Elaborar informe del permisionario respectivo.</t>
  </si>
  <si>
    <t>1.7.7.1.3 Remitir los informes a la DPS.</t>
  </si>
  <si>
    <r>
      <rPr>
        <b/>
        <sz val="8"/>
        <rFont val="Arial"/>
        <family val="2"/>
      </rPr>
      <t>1.7.8</t>
    </r>
    <r>
      <rPr>
        <sz val="8"/>
        <rFont val="Arial"/>
        <family val="2"/>
      </rPr>
      <t xml:space="preserve"> Lograr que el 100% de cuentas entregadas a instituciones educativas se mantengan disponibles para su acceso.</t>
    </r>
  </si>
  <si>
    <r>
      <t xml:space="preserve">Responsable:
J. González
</t>
    </r>
    <r>
      <rPr>
        <b/>
        <sz val="8"/>
        <rFont val="Arial"/>
        <family val="2"/>
      </rPr>
      <t>Participantes:</t>
    </r>
    <r>
      <rPr>
        <sz val="8"/>
        <rFont val="Arial"/>
        <family val="2"/>
      </rPr>
      <t xml:space="preserve">
C. Giler, G. Ramos, M. Meza, N. Monteros, D. Paredes y D. Naranjo</t>
    </r>
  </si>
  <si>
    <r>
      <rPr>
        <b/>
        <sz val="8"/>
        <rFont val="Arial"/>
        <family val="2"/>
      </rPr>
      <t>1.7.8.1</t>
    </r>
    <r>
      <rPr>
        <sz val="8"/>
        <rFont val="Arial"/>
        <family val="2"/>
      </rPr>
      <t xml:space="preserve"> Lograr que el 100% de cuentas entregadas a instituciones educativas se mantengan disponibles para su acceso.</t>
    </r>
  </si>
  <si>
    <r>
      <rPr>
        <b/>
        <sz val="8"/>
        <rFont val="Arial"/>
        <family val="2"/>
      </rPr>
      <t xml:space="preserve">LINEAMIENTOS: </t>
    </r>
    <r>
      <rPr>
        <sz val="8"/>
        <rFont val="Arial"/>
        <family val="2"/>
      </rPr>
      <t xml:space="preserve">                                                 
1. Determinar permisionarios que deben proporcionar cuentas ( DPS )
2. Verificar entrega mediante inspecciones a instituciones ( REGIONALES )
3. Elaboración de informe técnico. (REGIONALES)
4. Verificar disponibilidad mediante certificaciones de la institución beneficiaria y/o inspección. (REGIONALES).
5. Elaboración de informe técnico / reporte.
ANEXO: Valores para cada Administración Regional.</t>
    </r>
  </si>
  <si>
    <t>1.7.8.1.1 Realizar inspecciónes para la verificación de cuentas en las Unidades Educativas.</t>
  </si>
  <si>
    <t xml:space="preserve">Porcentaje de cuentas educativas disponibles para su acceso </t>
  </si>
  <si>
    <r>
      <rPr>
        <b/>
        <sz val="8"/>
        <rFont val="Arial"/>
        <family val="2"/>
      </rPr>
      <t xml:space="preserve">PCDA= (CDA/CTEIE)*100  </t>
    </r>
    <r>
      <rPr>
        <sz val="8"/>
        <rFont val="Arial"/>
        <family val="2"/>
      </rPr>
      <t xml:space="preserve">                                                      PCDA: Porcentaje de cuentas disponibles para su acceso
CDA: Cuentas disponibles verificadas para su acceso
CTEIE: Cuentas totales entregadas a instituciones educativas                                                                             
  </t>
    </r>
  </si>
  <si>
    <t>1.7.8.1.2  Remitir los resultados a la DPS.</t>
  </si>
  <si>
    <r>
      <rPr>
        <b/>
        <sz val="8"/>
        <rFont val="Arial"/>
        <family val="2"/>
      </rPr>
      <t>1.7.10</t>
    </r>
    <r>
      <rPr>
        <sz val="8"/>
        <rFont val="Arial"/>
        <family val="2"/>
      </rPr>
      <t xml:space="preserve"> Verificar que al menos en cuatro nuevas localidades con menos de 50000 habitantes, de cada provincia las operadoras otorguen acceso a los números de emergencia de acuerdo a la normativa vigente hasta diciembre del 2012.</t>
    </r>
  </si>
  <si>
    <r>
      <rPr>
        <b/>
        <sz val="8"/>
        <rFont val="Arial"/>
        <family val="2"/>
      </rPr>
      <t>1.7.10.1</t>
    </r>
    <r>
      <rPr>
        <sz val="8"/>
        <rFont val="Arial"/>
        <family val="2"/>
      </rPr>
      <t xml:space="preserve"> Verificar  que al menos en cuatro nuevas localidades con menos de 50.000 habitantes, de cada provincia las operadoras otorguen acceso a los números de emergencia de acuerdo a la normativa vigente, hasta diciembre de 2012.</t>
    </r>
  </si>
  <si>
    <r>
      <rPr>
        <b/>
        <sz val="8"/>
        <rFont val="Arial"/>
        <family val="2"/>
      </rPr>
      <t>LINEAMIENTOS: SMA</t>
    </r>
    <r>
      <rPr>
        <sz val="8"/>
        <rFont val="Arial"/>
        <family val="2"/>
      </rPr>
      <t xml:space="preserve">
1. Registro y actualización de matriz de enrutamiento. (DPS)
2. Verificar el enrutamiento de números de emergencia según la matriz de enrutamiento en 4 localidades por provincia incluidas las capitales de provincias ( REGIONALES ).
IRN: 36, IRC: 16, IRS: 20, DEM: 4, DEC: 16, DRG: 4.
3. Solicitar inicio de juzgamiento administrativo de ser el caso en cada regional (REGIONALES)
4. Análisis , consolidación y registro de pruebas remitidos por las regionales. (DPS).
5. Elaboración de informe consolidado de evaluación. (DPS)
6. Estadísticas de Control. (DPS)                                                                      
</t>
    </r>
    <r>
      <rPr>
        <b/>
        <sz val="8"/>
        <rFont val="Arial"/>
        <family val="2"/>
      </rPr>
      <t>LINEAMIENTOS STF:</t>
    </r>
    <r>
      <rPr>
        <sz val="8"/>
        <rFont val="Arial"/>
        <family val="2"/>
      </rPr>
      <t xml:space="preserve">
La DPS remitirá el listado de localidades con menos de 50.000 habitantes, de cada provincia, en las que aún no se han realizado las pruebas de acceso a los números de emergencia, o en las que anteriormente se presentaron problemas. (DPS).
Para la CNT EP:
1. Cada Unidad Administrativa Regional seleccionará 4 localidades en las que realizará las pruebas de llamadas a los números de emergencia. (REGIONALES).
2. Cuando las Regionales detecten problemas para la completación de llamadas a los números 101, 102 y 131 (estos números deben estar activados a nivel nacional), deberán proceder de la siguiente manera:
• Si la llamada al servicio de emergencia se completa, pero no al  organismo de socorro local que corresponde de acuerdo a las tablas de enrutamiento:
Comunicar a la DPS, a fin de que coordine con la operadora, la solución del problema de enrutamiento.
• Si la llamada al número de emergencia no se completa, arroja mensajes de error o inexistencia del número, es decir cuando se determine que no está programado el enrutamiento o el acceso está bloqueado: Cada Unidad Administrativa Regional deberá iniciar el proceso de juzgamiento administrativo correspondiente
3. Informar los   casos reportados por problemas de enrutamiento (DIS).
4. Publicar resultados ( DIC )
5. Aplicar iniciativas regionales relacionadas ( REGIONALES ).
Para los demás operadores se deben realizar las pruebas en las ciudades donde tienen cobertura.
</t>
    </r>
  </si>
  <si>
    <t>1.7.10.1.1 Realizar inspecciones a 36 localidades de la jurisdicción de la IRN el acceso a los números de emergencia</t>
  </si>
  <si>
    <t>Efectividad en la verificación de las Localidades  con acceso a números de emergencia ( LCNE )</t>
  </si>
  <si>
    <r>
      <rPr>
        <b/>
        <sz val="8"/>
        <rFont val="Arial"/>
        <family val="2"/>
      </rPr>
      <t>EVLANE= (NLV/NLR)*100</t>
    </r>
    <r>
      <rPr>
        <sz val="8"/>
        <rFont val="Arial"/>
        <family val="2"/>
      </rPr>
      <t xml:space="preserve">                                                     EVLANE = Efectividad de Localidades con acceso a números de emergencia
NLV= Número de Localidades verificadas con acceso 
NLR= Número de Localidades requeridas
</t>
    </r>
  </si>
  <si>
    <t>1.7.10.1.2 Elaborar informe del permisionario respectivo.</t>
  </si>
  <si>
    <t>1.7.10.1.3 Remitir los informes a la DPS.</t>
  </si>
  <si>
    <r>
      <rPr>
        <b/>
        <sz val="8"/>
        <rFont val="Arial"/>
        <family val="2"/>
      </rPr>
      <t>1.7.11</t>
    </r>
    <r>
      <rPr>
        <sz val="8"/>
        <rFont val="Arial"/>
        <family val="2"/>
      </rPr>
      <t xml:space="preserve"> Controlar que el 100% de los concesionarios  de Radiodifusión sonora FM y de Televisión abierta  y  de audio y video por suscripción de Quito, Guayaquil, Cuenca, Riobamba, Portoviejo y Puerto Ayora, cumplan con el nivel de calidad de la recepción de la señal, establecida en el contrato de concesión y presenten los reporte de índices de calidad y número de abonados  hasta diciembre del 2012.</t>
    </r>
  </si>
  <si>
    <r>
      <rPr>
        <b/>
        <sz val="8"/>
        <rFont val="Arial"/>
        <family val="2"/>
      </rPr>
      <t>1.7.11.1</t>
    </r>
    <r>
      <rPr>
        <sz val="8"/>
        <rFont val="Arial"/>
        <family val="2"/>
      </rPr>
      <t xml:space="preserve"> Intervenir para que el 100% de los concesionarios de Radiodifusión Sonora FM y Televisión Abierta y audio y video por suscripción de Quito, Guayaquil, Cuenca, Riobamba, Portoviejo y Puerto Ayora, cumplan con el nivel de recepción de la señal y el envio de los reportes de índices de calidad respectivamente</t>
    </r>
  </si>
  <si>
    <r>
      <rPr>
        <b/>
        <sz val="8"/>
        <rFont val="Arial"/>
        <family val="2"/>
      </rPr>
      <t>ESTRATEGIAS.-</t>
    </r>
    <r>
      <rPr>
        <sz val="8"/>
        <rFont val="Arial"/>
        <family val="2"/>
      </rPr>
      <t xml:space="preserve"> 
- Se realizaran mediciones de señal utilizando el SACER  
- Notificar  a los operadores de audio y video por suscripción el envío de los reportes.                                             
</t>
    </r>
    <r>
      <rPr>
        <b/>
        <sz val="8"/>
        <rFont val="Arial"/>
        <family val="2"/>
      </rPr>
      <t>LINEAMIENTOS.</t>
    </r>
    <r>
      <rPr>
        <sz val="8"/>
        <rFont val="Arial"/>
        <family val="2"/>
      </rPr>
      <t xml:space="preserve">-
DRT.-  Norma, programa, coordina y ejecuta los lineamientos establecidos para cumplimiento de la meta
UR.- Realiza de manera mensual las mediciones respectivas de comprobación técnica que determine la calidad de la señal de los servicios y emite el informe técnico pertinente
DRT.- Consolida y determina si los resultados obtenidos cumplen con los parámetros de recepción autorizados y verifica la recepción de los reportes de índice de calidad.
</t>
    </r>
  </si>
  <si>
    <t>1.7.11.1.1 Realizar inspecciones a concesionarios para que cumplan con el nivel de recepción de la señal y el envio de los reportes de índices de calidad</t>
  </si>
  <si>
    <t xml:space="preserve">Efectividad de Cumplimiento de los Niveles e índices  de Calidad de Radiodifusión y Televisión </t>
  </si>
  <si>
    <r>
      <rPr>
        <b/>
        <sz val="8"/>
        <rFont val="Arial"/>
        <family val="2"/>
      </rPr>
      <t>CNCRTV= (NECN/NETAP)*100</t>
    </r>
    <r>
      <rPr>
        <sz val="8"/>
        <rFont val="Arial"/>
        <family val="2"/>
      </rPr>
      <t xml:space="preserve">                                            ECNC:  Efectividad en el Cumplimiento de los niveles e índices de calidad de radiodifusión y televisión  
NECN: Número de estaciones que cumplen con la normativa.
NETAP: Número de estaciones totales del área programada </t>
    </r>
  </si>
  <si>
    <t>1.7.11.1.2 Elaborar informe del permisionario respectivo.</t>
  </si>
  <si>
    <t>1.7.11.1.3 Remitir los informes a la DRT.</t>
  </si>
  <si>
    <r>
      <rPr>
        <b/>
        <sz val="8"/>
        <rFont val="Arial"/>
        <family val="2"/>
      </rPr>
      <t>1.7.12</t>
    </r>
    <r>
      <rPr>
        <sz val="8"/>
        <rFont val="Arial"/>
        <family val="2"/>
      </rPr>
      <t xml:space="preserve"> Lograr que el 100% de interferencias perjudiciales del espectro radioeléctrico sean solucionadas hasta diciembre del 2012.</t>
    </r>
  </si>
  <si>
    <r>
      <rPr>
        <b/>
        <sz val="8"/>
        <rFont val="Arial"/>
        <family val="2"/>
      </rPr>
      <t xml:space="preserve">1.7.12.1 </t>
    </r>
    <r>
      <rPr>
        <sz val="8"/>
        <rFont val="Arial"/>
        <family val="2"/>
      </rPr>
      <t xml:space="preserve"> Intervenir para que el 100% de las interferencias perjudiciales del espectro radioeléctrico ( radiodifusión y televisión ) sean solucionadas durante el año 2012.
</t>
    </r>
  </si>
  <si>
    <r>
      <rPr>
        <b/>
        <sz val="8"/>
        <rFont val="Arial"/>
        <family val="2"/>
      </rPr>
      <t>ESTRATEGIAS.-</t>
    </r>
    <r>
      <rPr>
        <sz val="8"/>
        <rFont val="Arial"/>
        <family val="2"/>
      </rPr>
      <t xml:space="preserve"> 
- Identificar fuentes de interferencias a través del SACER.
- Atender en forma efectiva los reclamos y denuncias recibidas.
3, Investigar y estudiar técnica y científicamente las causas y soluciones para superar los problemas de interferencia perjudicial.                                                            
</t>
    </r>
    <r>
      <rPr>
        <b/>
        <sz val="8"/>
        <rFont val="Arial"/>
        <family val="2"/>
      </rPr>
      <t>LINEAMIENTOS.-</t>
    </r>
    <r>
      <rPr>
        <sz val="8"/>
        <rFont val="Arial"/>
        <family val="2"/>
      </rPr>
      <t xml:space="preserve">
DRT.- Coordina con las Unidades Regionales según el lineamiento establecido para solucionar las interferencias reportadas perjudiciales
UR.- Mediante el SACER  verifica y determina la solución de las interferencias detectadas y reportadas y emite el informe técnico respectivo.
DRT.-  Analiza los reportes de las Regionales y determina si la solución de las interferencias requiere de modificación de parámetros técnicos.
Las regionales registrarán el 100% de los reclamos presentados, en el sistema de escalamiento.  
</t>
    </r>
  </si>
  <si>
    <t>1.7.12.1.1 Realizar monitoreos a las interferencias reportadas</t>
  </si>
  <si>
    <t>Efectividad de Cumplimiento de Solución de Interferencias Perjudiciales</t>
  </si>
  <si>
    <r>
      <rPr>
        <b/>
        <sz val="8"/>
        <rFont val="Arial"/>
        <family val="2"/>
      </rPr>
      <t>SPI =( NPIS/NPIDR)*100</t>
    </r>
    <r>
      <rPr>
        <sz val="8"/>
        <rFont val="Arial"/>
        <family val="2"/>
      </rPr>
      <t xml:space="preserve">                                                       ECSIP: Efectividad en la solución de Problemas de Interferencias Perjudiciales 
NPIS: Número de Problemas de Interferencia Solucionados
NPIDR: Número de Problemas  de Interferencia Detectados o Reportados
</t>
    </r>
  </si>
  <si>
    <t>1.7.12.1.2 Elaborar informe del permisionario respectivo.</t>
  </si>
  <si>
    <t>1.7.12.1.3 Remitir los informes a la DRT.</t>
  </si>
  <si>
    <r>
      <rPr>
        <b/>
        <sz val="8"/>
        <rFont val="Arial"/>
        <family val="2"/>
      </rPr>
      <t>1.7.12.2</t>
    </r>
    <r>
      <rPr>
        <sz val="8"/>
        <rFont val="Arial"/>
        <family val="2"/>
      </rPr>
      <t xml:space="preserve"> Intervenir para actualizar las coordenadas geográficas de ubicación de transmisores y estudios de 100% de las estaciones de radiodifusión y televisión.</t>
    </r>
  </si>
  <si>
    <r>
      <rPr>
        <b/>
        <sz val="8"/>
        <rFont val="Arial"/>
        <family val="2"/>
      </rPr>
      <t>ESTRATEGIAS.-</t>
    </r>
    <r>
      <rPr>
        <sz val="8"/>
        <rFont val="Arial"/>
        <family val="2"/>
      </rPr>
      <t xml:space="preserve"> 
- Identificar las coordenadas geográficas medidas que difieren de las autorizadas.
- Verificar que la ubicación del transmisor y/o estudio sea la misma autorizada
- Actualizar las coordenadas geográficas medidas                                                         
</t>
    </r>
    <r>
      <rPr>
        <b/>
        <sz val="8"/>
        <rFont val="Arial"/>
        <family val="2"/>
      </rPr>
      <t>LINEAMIENTOS.-</t>
    </r>
    <r>
      <rPr>
        <sz val="8"/>
        <rFont val="Arial"/>
        <family val="2"/>
      </rPr>
      <t xml:space="preserve">
DRT.- Envía a las Regionales la Base de Datos  de concesionarios de radiodifusión y televisión en el ámbito nacional en la se incluye las coordenas geográficas autorizadas
UR.- Mediante el SACER   e inspecciones mide las coordenadas geográficas de ubicación de estudios y transmisores y emite los informes respectivos
DRT.-  Analiza los reportes de las Regionales y actualiza las coordenadas geográficas en la Base de Datos.</t>
    </r>
  </si>
  <si>
    <t xml:space="preserve">1.7.12.2.1 Realizar  actualizacion de las coordenadas geográficas de ubicación de transmisores y estudios de las estaciones de radiodifusión y televisión </t>
  </si>
  <si>
    <t>Efectividad en Actualización de Coordenadas Geográficas</t>
  </si>
  <si>
    <r>
      <rPr>
        <b/>
        <sz val="8"/>
        <rFont val="Arial"/>
        <family val="2"/>
      </rPr>
      <t xml:space="preserve">SPI =( NECGA/0.75 ERTVC) </t>
    </r>
    <r>
      <rPr>
        <sz val="8"/>
        <rFont val="Arial"/>
        <family val="2"/>
      </rPr>
      <t xml:space="preserve">                                                  EACG: Efectividad en la actualización de coordenadas geográficas 
NECGA: Número Estaciones con Coordenadas Geográficas Actualizadas
NECGP: Número Estaciones con Coordenadas Geográficas Programadas (75% e las estaciones de radiodifusión y televisión concesionadas).</t>
    </r>
  </si>
  <si>
    <t>1.7.12.2.2 Elaborar informe del permisionario respectivo.</t>
  </si>
  <si>
    <t>1.7.12.2.3 Remitir los informes a la DRT.</t>
  </si>
  <si>
    <r>
      <rPr>
        <b/>
        <sz val="8"/>
        <rFont val="Arial"/>
        <family val="2"/>
      </rPr>
      <t>1.7.12.3</t>
    </r>
    <r>
      <rPr>
        <sz val="8"/>
        <rFont val="Arial"/>
        <family val="2"/>
      </rPr>
      <t xml:space="preserve"> Lograr que el 100% de interferencias perjudiciales del espectro radioeléctrico ( excepto de radiodifusión y televisión ) ingresadas por cualquier medio sean solucionadas hasta diciembre del 2012.</t>
    </r>
  </si>
  <si>
    <r>
      <rPr>
        <b/>
        <sz val="8"/>
        <rFont val="Arial"/>
        <family val="2"/>
      </rPr>
      <t>LINEAMIENTO GENERAL</t>
    </r>
    <r>
      <rPr>
        <sz val="8"/>
        <rFont val="Arial"/>
        <family val="2"/>
      </rPr>
      <t xml:space="preserve">
La DEH remitirá las solicitudes de interferencia ingresadas en la Matriz, a la Regional respectiva
Las Administraciones Regionales deberán monitorear e inspeccionar los sistemas de radiocomunicaciones con la finalidad de dar solución a la interferencia.
La Regional deberá informar al denunciante todas las acciones tomadas para solucionar su interferencia y deberá mantenerle informado de los trabajos realizados durante todo el proceso</t>
    </r>
  </si>
  <si>
    <t>1.7.12.3.1 Realizar inspecciones a concesionarios para que cumplan con el nivel de recepción de la señal y el envio de los reportes de índices de calidad</t>
  </si>
  <si>
    <t>Solución a los problemas de interferencias perjudiciales del espectro radioeléctrico</t>
  </si>
  <si>
    <r>
      <rPr>
        <b/>
        <sz val="8"/>
        <rFont val="Arial"/>
        <family val="2"/>
      </rPr>
      <t xml:space="preserve">SPI =( NPIS/NPIDR)*100 </t>
    </r>
    <r>
      <rPr>
        <sz val="8"/>
        <rFont val="Arial"/>
        <family val="2"/>
      </rPr>
      <t xml:space="preserve">                                                         SPI = Solución de Problemas de Interferencias 
NPIS= Número de Problemas de Interferencia Solucionadas
NPIDR= Número de Problemas  de Interferencia Detectados o Reportados       </t>
    </r>
  </si>
  <si>
    <t>1.7.12.3.2 Elaborar informe del permisionario respectivo.</t>
  </si>
  <si>
    <t>1.7.12.3.3 Remitir los informes a la DRT.</t>
  </si>
  <si>
    <r>
      <rPr>
        <b/>
        <sz val="8"/>
        <rFont val="Arial"/>
        <family val="2"/>
      </rPr>
      <t>1.7.13</t>
    </r>
    <r>
      <rPr>
        <sz val="8"/>
        <rFont val="Arial"/>
        <family val="2"/>
      </rPr>
      <t xml:space="preserve"> Lograr que el 100% de estaciones de radiodifusión y televisión y audio y video por suscripción, cuyos contratos fueron suscritos entre diciembre de 2010 y noviembre de 2011 y que operan con los parámetros autorizados, suscriban sus actas de puesta en operación.</t>
    </r>
  </si>
  <si>
    <r>
      <rPr>
        <b/>
        <sz val="8"/>
        <rFont val="Arial"/>
        <family val="2"/>
      </rPr>
      <t>1.7.13.1</t>
    </r>
    <r>
      <rPr>
        <sz val="8"/>
        <rFont val="Arial"/>
        <family val="2"/>
      </rPr>
      <t>. Lograr que el 100% de estaciones de radiodifusión y televisión y audio y video por suscripción, cuyos contratos fueron suscritos entre diciembre de 2010 y noviembre de 2011 y que operan con los parámetros autorizados, suscriban sus actas de puesta en operación.</t>
    </r>
  </si>
  <si>
    <r>
      <rPr>
        <b/>
        <sz val="8"/>
        <rFont val="Arial"/>
        <family val="2"/>
      </rPr>
      <t>ESTRATEGIAS.</t>
    </r>
    <r>
      <rPr>
        <sz val="8"/>
        <rFont val="Arial"/>
        <family val="2"/>
      </rPr>
      <t xml:space="preserve">- 
- Ejecución del PMLSI 
- Emisión de informes correspondientes
</t>
    </r>
    <r>
      <rPr>
        <b/>
        <sz val="8"/>
        <rFont val="Arial"/>
        <family val="2"/>
      </rPr>
      <t>LINEAMIENTOS.-</t>
    </r>
    <r>
      <rPr>
        <sz val="8"/>
        <rFont val="Arial"/>
        <family val="2"/>
      </rPr>
      <t xml:space="preserve">
DRT.- Define, programa y ejecuta el cumplimiento de la meta en base a las estaciones que deben suscribir las actas.
UR.- Realiza la inspección y comprobación técnica de las estaciones que constan en el listado proporcionado por la DRT y remite el Acta suscrita.
DRT.- Emite el informe correspondiente a la DFA para la devolución o ejecución de la garantía de ser el caso</t>
    </r>
  </si>
  <si>
    <t>1.7.13.1.1 Realizar inspecciones a concesionarios para que cumplan con el nivel de recepción de la señal y el envio de los reportes de índices de calidad</t>
  </si>
  <si>
    <t>Efectividad de Cumplimiento de Suscripción de Actas de Puesta en Operación</t>
  </si>
  <si>
    <r>
      <rPr>
        <b/>
        <sz val="8"/>
        <rFont val="Arial"/>
        <family val="2"/>
      </rPr>
      <t xml:space="preserve">SAPO = (NAS + NINC) / NTC(Cont dic10 a nov 11)*100     </t>
    </r>
    <r>
      <rPr>
        <sz val="8"/>
        <rFont val="Arial"/>
        <family val="2"/>
      </rPr>
      <t xml:space="preserve">                                                               SAPO: Suscripción de Actas de Puesta en Operación 
NAS: Número de Actas suscritas
NINC: Número de  Informes de No Conformidad
NTC: No. Total de contratos en el período ( dic 10 a nov 11)</t>
    </r>
  </si>
  <si>
    <t>1.7.13.1.2 Elaborar informe del permisionario respectivo.</t>
  </si>
  <si>
    <t>1.7.13.1.3 Remitir los informes a la DRT.</t>
  </si>
  <si>
    <r>
      <rPr>
        <b/>
        <sz val="8"/>
        <rFont val="Arial"/>
        <family val="2"/>
      </rPr>
      <t>1.7.14</t>
    </r>
    <r>
      <rPr>
        <sz val="8"/>
        <rFont val="Arial"/>
        <family val="2"/>
      </rPr>
      <t xml:space="preserve"> Lograr que el 100% de estaciones de radiodifusión y televisión y audio y video por suscripción, cuyos contratos se vencen en el año 2012, y que operan con los parámetros autorizados, renueven sus contratos de concesión</t>
    </r>
  </si>
  <si>
    <r>
      <rPr>
        <b/>
        <sz val="8"/>
        <rFont val="Arial"/>
        <family val="2"/>
      </rPr>
      <t>1.7.14.1.</t>
    </r>
    <r>
      <rPr>
        <sz val="8"/>
        <rFont val="Arial"/>
        <family val="2"/>
      </rPr>
      <t xml:space="preserve"> Lograr que el 100% de estaciones de radiodifusión y televisión y audio y video por suscripción, cuyos contratos se vencen en el año 2012, y que operan con los parámetros autorizados, renueven sus contratos de concesión.</t>
    </r>
  </si>
  <si>
    <r>
      <rPr>
        <b/>
        <sz val="8"/>
        <rFont val="Arial"/>
        <family val="2"/>
      </rPr>
      <t>ESTRATEGIAS.-</t>
    </r>
    <r>
      <rPr>
        <sz val="8"/>
        <rFont val="Arial"/>
        <family val="2"/>
      </rPr>
      <t xml:space="preserve">
- Remitir los informes técnicos de operación oportunamente al CONATEL           
</t>
    </r>
    <r>
      <rPr>
        <b/>
        <sz val="8"/>
        <rFont val="Arial"/>
        <family val="2"/>
      </rPr>
      <t>LINEAMIENTOS.-</t>
    </r>
    <r>
      <rPr>
        <sz val="8"/>
        <rFont val="Arial"/>
        <family val="2"/>
      </rPr>
      <t xml:space="preserve">
DRT.- Define, programa y ejecuta el cumplimiento de la meta en base a las estaciones que deben renovar los contratos de concesión.
UR.- Realiza la inspección y comprobación técnica de las estaciones que constan en el listado proporcionado por la DRT y remite el informe técnico respectivo.
DRT.- Analiza el informe técnico y envía el informe favorable o no al Organismo Regulador para el trámite de renovación de ser el caso.</t>
    </r>
  </si>
  <si>
    <t>1.7.14.1.1 Realizar inspecciones a estaciones de RTV</t>
  </si>
  <si>
    <t>Efectividad en el cumplimiento de las inspecciones</t>
  </si>
  <si>
    <r>
      <rPr>
        <b/>
        <sz val="8"/>
        <rFont val="Arial"/>
        <family val="2"/>
      </rPr>
      <t xml:space="preserve">ECI=(NIR/NTE)*100   </t>
    </r>
    <r>
      <rPr>
        <sz val="8"/>
        <rFont val="Arial"/>
        <family val="2"/>
      </rPr>
      <t xml:space="preserve">                                                              ECI : Efectividad en el cumplimiento de informes técnicos remitidos al CONATEL
NIR: Número de informes técnicos remitidos al CONATEL
NTE: Número de contratos que vencen en el año 2012 
</t>
    </r>
  </si>
  <si>
    <t>1.7.14.1.2 Elaborar informe del permisionario respectivo.</t>
  </si>
  <si>
    <t>1.7.14.1.3 Remitir los informes a la DRT.</t>
  </si>
  <si>
    <r>
      <t xml:space="preserve">1.7.14 </t>
    </r>
    <r>
      <rPr>
        <sz val="8"/>
        <rFont val="Arial"/>
        <family val="2"/>
      </rPr>
      <t xml:space="preserve">Verificar que:El 100% de los nuevos contratos de concesión de los sistemas de radiocomunicaciones, cuyos contratos fueron suscritos entre diciembre de 2010 y noviembre de 2011 inicien sus operaciones.
 El 100% de los registros de inhibidores operen con las características autorizadas y generar el respectivo informe.
Atender el 100% de las solicitudes de medición de RNI </t>
    </r>
  </si>
  <si>
    <r>
      <rPr>
        <b/>
        <sz val="8"/>
        <rFont val="Arial"/>
        <family val="2"/>
      </rPr>
      <t>1.7.14.1</t>
    </r>
    <r>
      <rPr>
        <sz val="8"/>
        <rFont val="Arial"/>
        <family val="2"/>
      </rPr>
      <t xml:space="preserve"> Realizar la verificación técnica del Inicio de operación del 100% de los nuevos contratos de concesión suscritos entre diciembre de 2010 y noviembre de 2011 .  IRN = 117 Contratos
</t>
    </r>
  </si>
  <si>
    <r>
      <rPr>
        <b/>
        <sz val="8"/>
        <rFont val="Arial"/>
        <family val="2"/>
      </rPr>
      <t>LINEAMIENTOS GENERALES</t>
    </r>
    <r>
      <rPr>
        <sz val="8"/>
        <rFont val="Arial"/>
        <family val="2"/>
      </rPr>
      <t xml:space="preserve">
Se deberán realizar inspecciones a los nuevos concesionarios del servicio de radiocomunicaciones, quienes hayan suscrito contratos entre diciembre de 2010 y noviembre de 2011, cuyo listado será remitido por la DEH. El listado será desglosado mensualmente con el nombre del concesionario.                                                                                                                            
Se programarán inspecciones al mes siguiente de haberse cumplido un año de la suscripción del contrato y los informes serán remitidos a la DEH máximo al mes siguiente.
</t>
    </r>
  </si>
  <si>
    <t>1.7.14.1.1 Realizar inspecciones a concesionarios  del servicio de radiocomunicaciones</t>
  </si>
  <si>
    <t>Contratos de concesión de radiocomunicaciones suscritos entre diciembre de 2010 y noviembre de 2011 que iniciaron sus operaciones</t>
  </si>
  <si>
    <r>
      <rPr>
        <b/>
        <sz val="8"/>
        <rFont val="Arial"/>
        <family val="2"/>
      </rPr>
      <t xml:space="preserve">PCRIO = (NCIO / NTC)*100  </t>
    </r>
    <r>
      <rPr>
        <sz val="8"/>
        <rFont val="Arial"/>
        <family val="2"/>
      </rPr>
      <t xml:space="preserve">                                                 PCRIO = Porcentaje de contratos de concesión de Radiocomunicaciones suscritos entre dic 2010 y noviembre de 2011 verificados
NCIO =  Número  de contratos de concesión de Radiocomunicaciones suscritos entre dic 2010 y noviembre de 2011 que fue verificado e iniciaron operaciones
NTC = Numero total de contratos suscritos entre dic 2010 y noviembre de 2011
     </t>
    </r>
  </si>
  <si>
    <r>
      <rPr>
        <b/>
        <sz val="8"/>
        <rFont val="Arial"/>
        <family val="2"/>
      </rPr>
      <t>1.7.14.2</t>
    </r>
    <r>
      <rPr>
        <sz val="8"/>
        <rFont val="Arial"/>
        <family val="2"/>
      </rPr>
      <t xml:space="preserve"> Verificar el inicio de operación del 100% de los registros provisionales de equipos inhibidores emitidos por la SENATEL</t>
    </r>
  </si>
  <si>
    <r>
      <rPr>
        <b/>
        <sz val="8"/>
        <rFont val="Arial"/>
        <family val="2"/>
      </rPr>
      <t>LINEAMIENTOS GENERALES</t>
    </r>
    <r>
      <rPr>
        <sz val="8"/>
        <rFont val="Arial"/>
        <family val="2"/>
      </rPr>
      <t xml:space="preserve">
Se deberán realizar inspecciones a los establecimientos donde se registra instalaciones de equipos inhibidores, dentro de los 30 días siguientes a la emisión del registro provisional de inhibición, los informes generados por esta actividad deberán ser remitidos a la DEH en un plazo máximo de 50 días contados a partir de la emisión del registro.
Los registros emitidos por la SENATEL serán informados por la DEH a través del archivo compartido ubicado en suptel-ac/Unidades/DRC/Inhibidores Bancos, el mismo que deberá ser revisado diariamente por el encargado en la Administración Regional respectiva.
Los registros que ingresen a la Superintendencia a través del Sistema LOTUS serán remitidos a las Regionales correspondientes.
Sobre la base de los informes, la DEH preparará informe para firma de ITC para comunicar a la Secretaría Nacional de Telecomunicaciones el resultado de las verificaciones realizadas.
Las Administraciones Regionales llenarán un archivo que será ubicado en la carpeta compartida de la DEH en el que conste una Bitácora de las inspecciones realizadas para verificar el inicio de operaciones de los equipos inhibidores.
</t>
    </r>
  </si>
  <si>
    <t>1.7.14.2.1 Realizar inspecciones a concesionarios para que cumplan con el nivel de recepción de la señal y el envio de los reportes de índices de calidad</t>
  </si>
  <si>
    <t xml:space="preserve">Efectividad Registros provisionales de equipos inhibidores. </t>
  </si>
  <si>
    <r>
      <rPr>
        <b/>
        <sz val="8"/>
        <rFont val="Arial"/>
        <family val="2"/>
      </rPr>
      <t xml:space="preserve">PREI = (NRV / NTR)*100  </t>
    </r>
    <r>
      <rPr>
        <sz val="8"/>
        <rFont val="Arial"/>
        <family val="2"/>
      </rPr>
      <t xml:space="preserve">                                     PREI = Porcentaje de registro de equipos inhibidores verificados
NRV =  Número  de registros de equipos inhibidores entre dic 2011 y noviembre de 2012 que fueron verificados
NTR = Numero total de registros de equipos inhibidores ingresados entre dic 2011 y noviembre de 2012</t>
    </r>
  </si>
  <si>
    <t>1.7.14.2.2 Elaborar informe del permisionario respectivo.</t>
  </si>
  <si>
    <t>1.7.14.2.3 Remitir los informes a la DRT.</t>
  </si>
  <si>
    <r>
      <t xml:space="preserve">1.7.14 </t>
    </r>
    <r>
      <rPr>
        <sz val="8"/>
        <rFont val="Arial"/>
        <family val="2"/>
      </rPr>
      <t xml:space="preserve">Verificar que:El 100% de los nuevos contratos de concesión de los sistemas de radiocomunicaciones, cuyos contratos fueron suscritos entre diciembre de 2010 y noviembre de 2011 inicien sus operaciones.
 El 100% de los registros de inhibidores operen con las características autorizadas y generar el respectivo informe.
Atender el 100% de las solicitudes de medición de RNI </t>
    </r>
  </si>
  <si>
    <r>
      <rPr>
        <b/>
        <sz val="8"/>
        <rFont val="Arial"/>
        <family val="2"/>
      </rPr>
      <t>1.7.14.3</t>
    </r>
    <r>
      <rPr>
        <sz val="8"/>
        <rFont val="Arial"/>
        <family val="2"/>
      </rPr>
      <t>. Realizar mediciones de RNI en el 100% de solicitudes ingresadas.</t>
    </r>
  </si>
  <si>
    <r>
      <rPr>
        <b/>
        <sz val="8"/>
        <rFont val="Arial"/>
        <family val="2"/>
      </rPr>
      <t xml:space="preserve">ESTRATEGIAS </t>
    </r>
    <r>
      <rPr>
        <sz val="8"/>
        <rFont val="Arial"/>
        <family val="2"/>
      </rPr>
      <t xml:space="preserve">
Solicitar a las Administraciones Regionales el control de medición de RNI de las solicitudes recibidas.
</t>
    </r>
    <r>
      <rPr>
        <b/>
        <sz val="8"/>
        <rFont val="Arial"/>
        <family val="2"/>
      </rPr>
      <t xml:space="preserve">LINEAMIENTOS </t>
    </r>
    <r>
      <rPr>
        <sz val="8"/>
        <rFont val="Arial"/>
        <family val="2"/>
      </rPr>
      <t xml:space="preserve">
Utilizar el equipo de control y los procedimientos establecidos por la DEH para realizar las mediciones de RNI.
Las Administraciones Regionales contestarán en forma directa al usuario de los resultados obtenidos con copia a la DEH.</t>
    </r>
  </si>
  <si>
    <t xml:space="preserve">1.7.14.3.1 Realizar mediciones de RNI </t>
  </si>
  <si>
    <t>Efectividad Mediciones de RNI</t>
  </si>
  <si>
    <r>
      <rPr>
        <b/>
        <sz val="8"/>
        <rFont val="Arial"/>
        <family val="2"/>
      </rPr>
      <t xml:space="preserve">MRNI = (SA / SR) * 100 </t>
    </r>
    <r>
      <rPr>
        <sz val="8"/>
        <rFont val="Arial"/>
        <family val="2"/>
      </rPr>
      <t xml:space="preserve">                                                         MRNI = Mediciones RNI
SA = Solicitudes Atendidas
SR = Solicitudes Recibidas              </t>
    </r>
  </si>
  <si>
    <t>1.7.14.3.2 Elaborar informe respectivo.</t>
  </si>
  <si>
    <t>1.7.14.3.3 Remitir los informes a la DRT.</t>
  </si>
  <si>
    <r>
      <rPr>
        <b/>
        <sz val="8"/>
        <rFont val="Arial"/>
        <family val="2"/>
      </rPr>
      <t>1.7.15</t>
    </r>
    <r>
      <rPr>
        <sz val="8"/>
        <rFont val="Arial"/>
        <family val="2"/>
      </rPr>
      <t xml:space="preserve"> Verificar el cumplimiento del 100% de las disposiciones legales y reglamentarias de las estaciones de radiodifusión y Televisión, respecto de cadenas y exclusividades hasta diciembre del 2012.</t>
    </r>
  </si>
  <si>
    <r>
      <rPr>
        <b/>
        <sz val="8"/>
        <rFont val="Arial"/>
        <family val="2"/>
      </rPr>
      <t>1.7.15.1.</t>
    </r>
    <r>
      <rPr>
        <sz val="8"/>
        <rFont val="Arial"/>
        <family val="2"/>
      </rPr>
      <t>-Verificar e informar el cumplimiento del 100% de las disposiciones legales y reglamentarias de las estaciones de radiodifusión y televisión, respecto de cadenas y exclusividades que se dispongan y se registren hasta diciembre del 2012.</t>
    </r>
  </si>
  <si>
    <r>
      <rPr>
        <b/>
        <sz val="8"/>
        <rFont val="Arial"/>
        <family val="2"/>
      </rPr>
      <t>ESTRATEGIAS.</t>
    </r>
    <r>
      <rPr>
        <sz val="8"/>
        <rFont val="Arial"/>
        <family val="2"/>
      </rPr>
      <t xml:space="preserve">-
- Seguimiento mensual por parte de la DRT 
</t>
    </r>
    <r>
      <rPr>
        <b/>
        <sz val="8"/>
        <rFont val="Arial"/>
        <family val="2"/>
      </rPr>
      <t>LINEAMIENTOS.-</t>
    </r>
    <r>
      <rPr>
        <sz val="8"/>
        <rFont val="Arial"/>
        <family val="2"/>
      </rPr>
      <t xml:space="preserve">
DRT.- Norma, coordina y orienta el cumplimiento de la meta, de acuerdo a las notificaciones de cadenas y registro de exclusividades.
UR.- Realiza el monitoreo y control de lo notificado y registrado y emite los informes correspondientes.
DRT.- Consolida los reportes emitidos por las Regionales e informa a la DJR para el trámite de juzgamiento de ser el caso.</t>
    </r>
  </si>
  <si>
    <t>1.7.15.1.1 Realizar los monitoreos a cadenas de exclusividades</t>
  </si>
  <si>
    <t xml:space="preserve">Porcentaje de cadenas y exclusividades que cumplen con el contenido de acuerdo a disposición legal </t>
  </si>
  <si>
    <r>
      <rPr>
        <b/>
        <sz val="8"/>
        <rFont val="Arial"/>
        <family val="2"/>
      </rPr>
      <t xml:space="preserve">CL=  (NCV+NEV /NTCN+NCER )*100  </t>
    </r>
    <r>
      <rPr>
        <sz val="8"/>
        <rFont val="Arial"/>
        <family val="2"/>
      </rPr>
      <t xml:space="preserve">                                               CL: Cumplimieno Legal
NCV: Numero de cadenas verificadas
NEV: Número de exclusividades verificadas
NTCN: Número Total de cadenas notificadas
NTER: Número total de exclusividades registradas                </t>
    </r>
  </si>
  <si>
    <t>1.7.15.1.2 Elaborar informe del permisionario respectivo.</t>
  </si>
  <si>
    <t>1.7.15.1.3 Remitir los informes a la DRT.</t>
  </si>
  <si>
    <r>
      <rPr>
        <b/>
        <sz val="8"/>
        <rFont val="Arial"/>
        <family val="2"/>
      </rPr>
      <t>1.7.16</t>
    </r>
    <r>
      <rPr>
        <sz val="8"/>
        <rFont val="Arial"/>
        <family val="2"/>
      </rPr>
      <t xml:space="preserve"> Gestionar para que el 100% de los transmisores de las estaciones de radiodifusión sonora AM se ubiquen fuera del perímetro urbano, en las ciudades de Quito, Guayaquil , Cuenca,  Riobamba y Portoviejo.</t>
    </r>
  </si>
  <si>
    <r>
      <rPr>
        <b/>
        <sz val="8"/>
        <rFont val="Arial"/>
        <family val="2"/>
      </rPr>
      <t>1.7.16.1.</t>
    </r>
    <r>
      <rPr>
        <sz val="8"/>
        <rFont val="Arial"/>
        <family val="2"/>
      </rPr>
      <t xml:space="preserve"> Coordinar y gestionar para que hasta el 100% de los transmisores de las estaciones de radiodifusión sonora AM se ubiquen fuera del perímetro urbano, en las ciudades de Quito, Guayaquil , Cuenca,  Riobamba y Portoviejo.</t>
    </r>
  </si>
  <si>
    <r>
      <rPr>
        <b/>
        <sz val="8"/>
        <rFont val="Arial"/>
        <family val="2"/>
      </rPr>
      <t>ESTRATEGIAS.-</t>
    </r>
    <r>
      <rPr>
        <sz val="8"/>
        <rFont val="Arial"/>
        <family val="2"/>
      </rPr>
      <t xml:space="preserve">
- Fortalecer el control  de los servicios de telecomunicaciones     
</t>
    </r>
    <r>
      <rPr>
        <b/>
        <sz val="8"/>
        <rFont val="Arial"/>
        <family val="2"/>
      </rPr>
      <t>LINEAMIENTOS.-</t>
    </r>
    <r>
      <rPr>
        <sz val="8"/>
        <rFont val="Arial"/>
        <family val="2"/>
      </rPr>
      <t xml:space="preserve">
DRT.- Coordina y verifica en la base de SIRATV, la ubicación de los transmisores de radiodifusión AM
UR.- Realiza la inspección y comprobación técnica de las estaciones que tienen los transmisores de AM dentro del perímetro urbano y notifica al concesionario de ser el caso
DRT.- Analiza las notificaciones remitidas por las Regionales y gestiona la reubicación del transmisor con la emisión del informe técnico para el Organismo Regulador</t>
    </r>
  </si>
  <si>
    <t>1.7.16.1.1 Realizar inspecciones a concesionarios para que cumplan con el nivel de recepción de la señal y el envio de los reportes de índices de calidad</t>
  </si>
  <si>
    <t xml:space="preserve">Porcentaje de los Transmisores de las Estaciones de Radiodifusión que se encuentren Ubicadas Fuera del Perímetro Urbano </t>
  </si>
  <si>
    <r>
      <rPr>
        <b/>
        <sz val="8"/>
        <rFont val="Arial"/>
        <family val="2"/>
      </rPr>
      <t xml:space="preserve">UTER= (NTERFPU / NTER)*100 </t>
    </r>
    <r>
      <rPr>
        <sz val="8"/>
        <rFont val="Arial"/>
        <family val="2"/>
      </rPr>
      <t xml:space="preserve">                                             UTER:Ubicación de Trasmisores de Estaciones de Radiodifusión AM
NTERFPU: Número de Tramisores de Estaciones de Radiodifusión ubicadas Fuera del Perimetro Urbano
NTERAM: Número Total de Trasmisores de Estaciones de Radiodifusión AM ubicados en el perímetro urbano</t>
    </r>
  </si>
  <si>
    <t>1.7.16.1.2 Elaborar informe del permisionario respectivo.</t>
  </si>
  <si>
    <t>1.7.16.1.3 Remitir los informes a la DRT.</t>
  </si>
  <si>
    <r>
      <rPr>
        <b/>
        <sz val="8"/>
        <rFont val="Arial"/>
        <family val="2"/>
      </rPr>
      <t>1.7.17</t>
    </r>
    <r>
      <rPr>
        <sz val="8"/>
        <rFont val="Arial"/>
        <family val="2"/>
      </rPr>
      <t xml:space="preserve"> Verificar el cumplimiento del 100% de las resoluciones de juzgamiento emitidas a los servicios de telecomunicaciones, radiodifusión, televisión, sistemas de audio y video por suscripción y radiocomunicaciones del periodo Octubre de 2011 a Septiembre de 2012</t>
    </r>
  </si>
  <si>
    <r>
      <rPr>
        <b/>
        <sz val="8"/>
        <rFont val="Arial"/>
        <family val="2"/>
      </rPr>
      <t>1.7.17.1</t>
    </r>
    <r>
      <rPr>
        <sz val="8"/>
        <rFont val="Arial"/>
        <family val="2"/>
      </rPr>
      <t xml:space="preserve"> Verificar el cumplimiento del 100% de las resoluciones de juzgamiento emitidas de los servicios de telecomunicaciones del periodo Octubre de 2011 a Septiembre de 2012.</t>
    </r>
  </si>
  <si>
    <r>
      <rPr>
        <b/>
        <sz val="8"/>
        <rFont val="Arial"/>
        <family val="2"/>
      </rPr>
      <t>LINEAMIENTOS:</t>
    </r>
    <r>
      <rPr>
        <sz val="8"/>
        <rFont val="Arial"/>
        <family val="2"/>
      </rPr>
      <t xml:space="preserve">
1. Programar el control mensual para la verificación del cumplimiento de las sanciones iniciadas por la DPS.
2. Actualizar en el Sistema de Infracciones y Sanciones de las sanciones iniciadas por la DPS.
3. Gestionar los casos faltantes de verificación de cumplimiento de resoluciones</t>
    </r>
  </si>
  <si>
    <t>1.7.17.1.1 Recopilar información sobre los concesionarios que deben dar cumplimiento a las resoluciones  en el mes siguiente</t>
  </si>
  <si>
    <t>Cumplimiento de resoluciones de juzgamiento emitidas a los serviciosde telecomunicaciones</t>
  </si>
  <si>
    <r>
      <rPr>
        <b/>
        <sz val="8"/>
        <rFont val="Arial"/>
        <family val="2"/>
      </rPr>
      <t xml:space="preserve">CRJST =( NRVC/NTREP)*100   </t>
    </r>
    <r>
      <rPr>
        <sz val="8"/>
        <rFont val="Arial"/>
        <family val="2"/>
      </rPr>
      <t xml:space="preserve">                                                CRJSRTV: Cumplimiento de Resoluciones de Juzgamiento de los Servicios de Radiodifusión y Televisión en el periodo.
NRVC: Número de Resoluciones Verificadas su Cumplimiento
NTREP: Número Total de Resoluciones aemitidas en el período</t>
    </r>
  </si>
  <si>
    <t>1.7.17.1.2 Verificar que las resoluciones de juzgamiento y sanción sean cumplidos</t>
  </si>
  <si>
    <t>1.7.17.1.3 Remitir información sobre el incumplimiento de las resoluciones por parte de los concesionarios a DRT</t>
  </si>
  <si>
    <r>
      <rPr>
        <b/>
        <sz val="8"/>
        <rFont val="Arial"/>
        <family val="2"/>
      </rPr>
      <t>1.7.17.2</t>
    </r>
    <r>
      <rPr>
        <sz val="8"/>
        <rFont val="Arial"/>
        <family val="2"/>
      </rPr>
      <t xml:space="preserve"> Verificar el cumplimiento del 100% de las resoluciones de juzgamiento emitidas de los servicios de radiodifusión y televisión del periodo Octubre de 2011 a Septiembre de 2012.</t>
    </r>
  </si>
  <si>
    <r>
      <t xml:space="preserve">U. TÉCNICAS Y UR: Definen, programan  y ejecutan la estrategia para alcanzar la meta
UTECNICAS: Norman, coordinan, orientan y realizan el seguimiento de  la ejecución de la estrategia
DIC: Publica información resultante de las estrategias aplicadas
</t>
    </r>
    <r>
      <rPr>
        <b/>
        <sz val="8"/>
        <rFont val="Arial"/>
        <family val="2"/>
      </rPr>
      <t>ESTRATEGIAS INICIALES</t>
    </r>
    <r>
      <rPr>
        <sz val="8"/>
        <rFont val="Arial"/>
        <family val="2"/>
      </rPr>
      <t xml:space="preserve">
1.- Programar el control mensual para la verificación del cumplimiento de las sanciones e informar a DRT los resultados correspondientes. ( REGIONALES )
2.- Elaborar, las estadísticas de sanciones de los servicios de radiodifusión, televisión y audio y video por suscripción. ( DRT )
3.- Verificar la información referida al cumplimiento de resoluciones, presentada por la Regionales en el sistema de infracciones y sanciones ( DJR / DJT) .
4.- Realizar muestreos de constatación. ( REGIONALES )
5. Gestionar los casos faltantes de verificación de cumplimiento de resoluciones.( DJR/DJT )
6. Publicar resultados y estadísticas ( DIC )
7. Aplicar iniciativas regionales relacionadas ( REGIONALES )</t>
    </r>
  </si>
  <si>
    <t>1.7.17.2.1 Recopilar información sobre los concesionarios que deben dar cumplimiento a las resoluciones  en el mes siguiente</t>
  </si>
  <si>
    <t xml:space="preserve">umplimiento de resoluciones de juzgamiento emitidas a los servicios de radiodifusión, televisión y audio y video por suscripción </t>
  </si>
  <si>
    <r>
      <rPr>
        <b/>
        <sz val="8"/>
        <rFont val="Arial"/>
        <family val="2"/>
      </rPr>
      <t xml:space="preserve">CRJSRTV =( NRVC/NTREP)*100   </t>
    </r>
    <r>
      <rPr>
        <sz val="8"/>
        <rFont val="Arial"/>
        <family val="2"/>
      </rPr>
      <t xml:space="preserve">                                         CRJST: Cumplimiento de Resoluciones de Juzgamiento de los Servicios de telecomunicaciones en el periodo.
NRVC: Número de Resoluciones Verificadas su Cumplimiento
NTREP: Número Total de Resoluciones emitidas en el período</t>
    </r>
  </si>
  <si>
    <t>1.7.17.2.2 Verificar que las resoluciones de juzgamiento y sanción sean cumplidos</t>
  </si>
  <si>
    <t>1.7.17.2.3 Remitir información sobre el incumplimiento de las resoluciones por parte de los concesionarios a DRT</t>
  </si>
  <si>
    <r>
      <rPr>
        <b/>
        <sz val="8"/>
        <rFont val="Arial"/>
        <family val="2"/>
      </rPr>
      <t>1.7.18</t>
    </r>
    <r>
      <rPr>
        <sz val="8"/>
        <rFont val="Arial"/>
        <family val="2"/>
      </rPr>
      <t xml:space="preserve"> Certificar la medición de cuatro (4) parámetros de calidad del Servicio Móvil Avanzado (SMA)</t>
    </r>
  </si>
  <si>
    <r>
      <rPr>
        <b/>
        <sz val="8"/>
        <rFont val="Arial"/>
        <family val="2"/>
      </rPr>
      <t>1.7.18.1</t>
    </r>
    <r>
      <rPr>
        <sz val="8"/>
        <rFont val="Arial"/>
        <family val="2"/>
      </rPr>
      <t xml:space="preserve"> Certificar la medición de los siguientes parámetros de calidad:  Cobertura,  MOS de los operadores  de Conecel S.A. y Otecel S.A.,  tiempo de establecimiento de llamadas y Porcentaje de llamada establecida de Otecel S.A.</t>
    </r>
  </si>
  <si>
    <r>
      <rPr>
        <b/>
        <sz val="8"/>
        <rFont val="Arial"/>
        <family val="2"/>
      </rPr>
      <t>LINEAMIENTOS:</t>
    </r>
    <r>
      <rPr>
        <sz val="8"/>
        <rFont val="Arial"/>
        <family val="2"/>
      </rPr>
      <t xml:space="preserve">
1. Análisis de la información recibida. (DPS y REGIONALES)
2. Análisis de Información complementaria. (DPS y REGIONALES)
3. Emitir Certificación. (DPS)</t>
    </r>
  </si>
  <si>
    <t>1.7.18.1.1 Realizar mediciones de 4 parámetros de calidad de las operadoras Conecel y Otecel</t>
  </si>
  <si>
    <t>Efectividad en la certificación de la medición de cuatro parámetros de calidad del Servicio Móvil Avanzado (SMA)</t>
  </si>
  <si>
    <r>
      <rPr>
        <b/>
        <sz val="8"/>
        <rFont val="Arial"/>
        <family val="2"/>
      </rPr>
      <t>ECMPC_ SMA= (CR / CP)*10</t>
    </r>
    <r>
      <rPr>
        <sz val="8"/>
        <rFont val="Arial"/>
        <family val="2"/>
      </rPr>
      <t xml:space="preserve">0                                             ECM_SMA= Efectividad en la certificación de mediciones                                                    
CR=Certificaciones Realizadas                                                                                CIP= Certificaciones Planificadas                                                                                                                                                                                                                </t>
    </r>
  </si>
  <si>
    <t>1.7.18.1.2 Elaborar informe del permisionario respectivo.</t>
  </si>
  <si>
    <t>1.7.18.1.3 Remitir los informes a la DPS.</t>
  </si>
  <si>
    <r>
      <rPr>
        <b/>
        <sz val="8"/>
        <rFont val="Arial"/>
        <family val="2"/>
      </rPr>
      <t>1.7.19</t>
    </r>
    <r>
      <rPr>
        <sz val="8"/>
        <rFont val="Arial"/>
        <family val="2"/>
      </rPr>
      <t xml:space="preserve"> Verificar la Implementación de la Fase III del Plan Técnico Fundamental de Numeración.</t>
    </r>
  </si>
  <si>
    <r>
      <rPr>
        <b/>
        <sz val="8"/>
        <rFont val="Arial"/>
        <family val="2"/>
      </rPr>
      <t>1.7.19.1</t>
    </r>
    <r>
      <rPr>
        <sz val="8"/>
        <rFont val="Arial"/>
        <family val="2"/>
      </rPr>
      <t xml:space="preserve"> Verificar la implementación de la  Fase III del Plan Técnico Fundamental de Numeración.</t>
    </r>
  </si>
  <si>
    <r>
      <rPr>
        <b/>
        <sz val="8"/>
        <rFont val="Arial"/>
        <family val="2"/>
      </rPr>
      <t>LINEAMIENTOS:</t>
    </r>
    <r>
      <rPr>
        <sz val="8"/>
        <rFont val="Arial"/>
        <family val="2"/>
      </rPr>
      <t xml:space="preserve">
1. Preparar formularios para pruebas técnicas conjuntas con las Operadoras del SMA y STF, los cuales deben ser aprobados por la comisión conformada por funcionarios de la SUPERTEL, SENATEL y todas las operadoras (DPS).
2. Realizar las pruebas en las fechas y horas que apruebe la comisión (REGIONALES).
3. Comunicar los resultados de las pruebas a la DPS. (REGIONALES).
4. Consolidar los resultados de las pruebas y comunicarlos a la comisión. (DPS).
La fecha efectiva para el incremento de uno a dos dígitos en el Indicativo Nacional de Destino (NDN) para la red móvil es el 30 de septiembre de 2012.</t>
    </r>
  </si>
  <si>
    <t>1.7.19.1.1 Realizar pruebas con las operadoras de SMA y STF</t>
  </si>
  <si>
    <t>Efectividad en la implementación (EIPTFN)</t>
  </si>
  <si>
    <r>
      <rPr>
        <b/>
        <sz val="8"/>
        <rFont val="Arial"/>
        <family val="2"/>
      </rPr>
      <t xml:space="preserve">EIPTFN= (IR / IP)*100 </t>
    </r>
    <r>
      <rPr>
        <sz val="8"/>
        <rFont val="Arial"/>
        <family val="2"/>
      </rPr>
      <t xml:space="preserve">                                  EIPTFN= Efectividad en la implementación del Plan Técnico Fundamental de Numeración                                                   
IR= Implementaciones Realizadas 
IP= Implementaciones Planificadas                                                                                           </t>
    </r>
  </si>
  <si>
    <t>1.7.19.1.2 Elaborar informe del permisionario respectivo.</t>
  </si>
  <si>
    <t>1.7.19.1.3 Remitir los informes a la DPS.</t>
  </si>
  <si>
    <r>
      <rPr>
        <b/>
        <sz val="8"/>
        <rFont val="Arial"/>
        <family val="2"/>
      </rPr>
      <t>1.7.20</t>
    </r>
    <r>
      <rPr>
        <sz val="8"/>
        <rFont val="Arial"/>
        <family val="2"/>
      </rPr>
      <t xml:space="preserve"> Efectuar la verificación del cumplimiento de la normativa vigente (leyes, reglamentos, títulos habilitantes, entre otras) de los operadores de los Servicios de Telecomunicaciones.( 100% sma, 100% fijas, 100% sva)</t>
    </r>
  </si>
  <si>
    <r>
      <rPr>
        <b/>
        <sz val="8"/>
        <rFont val="Arial"/>
        <family val="2"/>
      </rPr>
      <t>1.7.20.1</t>
    </r>
    <r>
      <rPr>
        <sz val="8"/>
        <rFont val="Arial"/>
        <family val="2"/>
      </rPr>
      <t xml:space="preserve"> Verificar el cumplimiento de obligaciones legales, reglamentarias y de los títulos habilitantes, de los operadores del SMA. (CONECEL S.A., OTECEL S.A. y CNT EP).</t>
    </r>
  </si>
  <si>
    <r>
      <rPr>
        <b/>
        <sz val="8"/>
        <rFont val="Arial"/>
        <family val="2"/>
      </rPr>
      <t>LINEAMIENTOS:</t>
    </r>
    <r>
      <rPr>
        <sz val="8"/>
        <rFont val="Arial"/>
        <family val="2"/>
      </rPr>
      <t xml:space="preserve">
Procesar el 100% de la información entregada por las operadoras del SMA. 
1. Análisis de la información recibida de CONECEL, OTECEL y TELECSA. (DPS)
2. Registro de información en la BDD respectiva. (DPS)
3. Elaboración de informes de cumplimiento. (DPS)
4. Solicitud de PDJ en caso de ameritar a DNJT. (DPS)
Mantener actualizada la información de las bases de datos.
1. Preparar la información en los formatos (SIETEL). (DPS)
2. Subir y verificar la información. (DPS)
3. Verificar reportes. (DPS)
Localización Geográfica de una llamada de emergencia
1. Solicitar a las operadoras de SMA el listado con las entidades de emergencia con las que suscribió convenios para la localización geográfica. (DPS)
2. Consolidar información y remitir a regionales para control. (DPS)
3. Contactar con las entidades de atención a emergencias a fin de establecer mecanismos de reporte en caso de presentarse problemas en la localización geográfica (REGIONALES)
4. Verificación de localización geográfica en caso de que se reporte problemas por parte de la entidad de emergencia. (REGIONALES)
5. Solicitud de PDJ en caso de ameritar en cada regional. (REGIONALES)
6. Estadísticas. (DPS) </t>
    </r>
  </si>
  <si>
    <t>1.7.20.1.1 Realizar la verificar el cumplimiento de obligaciones legales, reglamentarias y de los títulos habilitantes, de los operadores del SMA.</t>
  </si>
  <si>
    <r>
      <rPr>
        <b/>
        <sz val="8"/>
        <rFont val="Arial"/>
        <family val="2"/>
      </rPr>
      <t xml:space="preserve">PCRIO = 100 * NCIO / NTC  </t>
    </r>
    <r>
      <rPr>
        <sz val="8"/>
        <rFont val="Arial"/>
        <family val="2"/>
      </rPr>
      <t xml:space="preserve">                                                     ECCT_SMA =Efectividad en el cumplimiento del control técnico
PC: Operadoras controladas  
PT: Operadoras totales</t>
    </r>
  </si>
  <si>
    <t>1.7.20.1.2 Elaborar informe del permisionario respectivo.</t>
  </si>
  <si>
    <t>1.7.20.1.3 Remitir los informes a la DPS.</t>
  </si>
  <si>
    <r>
      <rPr>
        <b/>
        <sz val="8"/>
        <rFont val="Arial"/>
        <family val="2"/>
      </rPr>
      <t>1.7.20.2</t>
    </r>
    <r>
      <rPr>
        <sz val="8"/>
        <rFont val="Arial"/>
        <family val="2"/>
      </rPr>
      <t xml:space="preserve"> Verificar el cumplimiento de obligaciones legales, reglamentarias y de los títulos habilitantes, de las operadores del STF.</t>
    </r>
  </si>
  <si>
    <r>
      <rPr>
        <b/>
        <sz val="8"/>
        <rFont val="Arial"/>
        <family val="2"/>
      </rPr>
      <t>LINEAMIENTOS:</t>
    </r>
    <r>
      <rPr>
        <sz val="8"/>
        <rFont val="Arial"/>
        <family val="2"/>
      </rPr>
      <t xml:space="preserve">
Realizar el seguimiento y control de cumplimiento de las siguientes obligaciones:
• Pago de Derechos de Concesión
• Aportes al FODETEL
• Vigencia de la Garantía de Fiel Cumplimiento 
• Vigencia de los Seguros de Responsabilidad Civil
• Listas de espera y registro de solicitudes
• Guía telefónica
• Estados financieros auditados
• Informe de servicios concedidos
• Planes Técnicos Fundamentales (PTFT, PTFS, PTFN y PTFSI)
• Mantenimiento del Sistema Automatizado de Adquisición de Datos (SAAD)
• Presentación reportes Artículo 21 del RTFL
• Reportes de interconexión</t>
    </r>
  </si>
  <si>
    <t>1.7.20.1.1 Realizar la verificar el cumplimiento de obligaciones legales, reglamentarias y de los títulos habilitantes, de los operadores del STF.</t>
  </si>
  <si>
    <r>
      <rPr>
        <b/>
        <sz val="8"/>
        <rFont val="Arial"/>
        <family val="2"/>
      </rPr>
      <t xml:space="preserve">ECCT = (OC / OT)*100  </t>
    </r>
    <r>
      <rPr>
        <sz val="8"/>
        <rFont val="Arial"/>
        <family val="2"/>
      </rPr>
      <t xml:space="preserve">                                                             ECCT_STF =Efectividad en el cumplimiento del control técnico
OC: Operadoras controladas  
OT: Operadoras totales                                                                                       </t>
    </r>
    <r>
      <rPr>
        <b/>
        <sz val="11"/>
        <rFont val="Arial"/>
        <family val="2"/>
      </rPr>
      <t/>
    </r>
  </si>
  <si>
    <r>
      <rPr>
        <b/>
        <sz val="8"/>
        <rFont val="Arial"/>
        <family val="2"/>
      </rPr>
      <t>1.7.20.3</t>
    </r>
    <r>
      <rPr>
        <sz val="8"/>
        <rFont val="Arial"/>
        <family val="2"/>
      </rPr>
      <t xml:space="preserve"> Control de inicio de operaciones del 100% de permisionarios con títulos habilitantes entre el primer semestre año 2012 y el año 2011, de los SVA.</t>
    </r>
  </si>
  <si>
    <r>
      <rPr>
        <b/>
        <sz val="8"/>
        <rFont val="Arial"/>
        <family val="2"/>
      </rPr>
      <t>LINEAMIENTOS:</t>
    </r>
    <r>
      <rPr>
        <sz val="8"/>
        <rFont val="Arial"/>
        <family val="2"/>
      </rPr>
      <t xml:space="preserve">
1. Determinar permisos año 2011 y 1er semestre año 2012. (DPS)
2. Ejecución de inspecciones. (REGIONALES)
3. Elaboración de informes de operación (REGIONALES)
ANEXO: Valores para cada Administración Regional.</t>
    </r>
  </si>
  <si>
    <t>1.7.20.3.1 Realizar inspecciones para verificar el inicio de operaciones del 100% de permisionarios de SVA.</t>
  </si>
  <si>
    <t>Efectividad en el cumplimiento Control de inicio de operaciones</t>
  </si>
  <si>
    <r>
      <rPr>
        <b/>
        <sz val="8"/>
        <rFont val="Arial"/>
        <family val="2"/>
      </rPr>
      <t xml:space="preserve">ECCT = PC / PT      </t>
    </r>
    <r>
      <rPr>
        <sz val="8"/>
        <rFont val="Arial"/>
        <family val="2"/>
      </rPr>
      <t xml:space="preserve">                                                                      ECCT_SVA =Efectividad en el cumplimiento del control técnico de inicio de operaciones de los permisionarios de los SVA
PNC: Permisionarios Nuevos controlados  
PNT: Permisionarios Nuevos totales                                                                                       </t>
    </r>
    <r>
      <rPr>
        <b/>
        <sz val="11"/>
        <rFont val="Arial"/>
        <family val="2"/>
      </rPr>
      <t/>
    </r>
  </si>
  <si>
    <t>1.7.20.3.2 Elaborar informe del permisionario respectivo.</t>
  </si>
  <si>
    <t>1.7.20.3.3 Remitir los informes a la DPS.</t>
  </si>
  <si>
    <r>
      <rPr>
        <b/>
        <sz val="8"/>
        <rFont val="Arial"/>
        <family val="2"/>
      </rPr>
      <t>1.7.20.4</t>
    </r>
    <r>
      <rPr>
        <sz val="8"/>
        <rFont val="Arial"/>
        <family val="2"/>
      </rPr>
      <t xml:space="preserve"> Controlar la entrega del 100% de los Reportes de Usuarios y Facturación de los SVA.</t>
    </r>
  </si>
  <si>
    <r>
      <rPr>
        <b/>
        <sz val="8"/>
        <rFont val="Arial"/>
        <family val="2"/>
      </rPr>
      <t>LINEAMIENTOS:</t>
    </r>
    <r>
      <rPr>
        <sz val="8"/>
        <rFont val="Arial"/>
        <family val="2"/>
      </rPr>
      <t xml:space="preserve">
1. Emisión de directrices y distribución de permisionarios por Regionales. (DPS)
2. Registro de reportes. (DPS)
3. Elaboración de informes para juzgamientos (REGIONALES)</t>
    </r>
  </si>
  <si>
    <t>1.7.20.4.1 Realizar inspecciones para verificar la entrega de los Reportes a los Usuarios de SVA.</t>
  </si>
  <si>
    <t>Efectividad en el cumplimiento Entrega de Reportes de usuarios y facturación</t>
  </si>
  <si>
    <r>
      <rPr>
        <b/>
        <sz val="8"/>
        <rFont val="Arial"/>
        <family val="2"/>
      </rPr>
      <t xml:space="preserve">ECCT = PC / PT </t>
    </r>
    <r>
      <rPr>
        <sz val="8"/>
        <rFont val="Arial"/>
        <family val="2"/>
      </rPr>
      <t xml:space="preserve">                                                                        ECCT_SVA =Efectividad en el cumplimiento del control técnico de entrega de reportes de usuarios y facturación de los permisionarios de los SVA
PC: Permisionarios controlados  
PT: Permisionarios totales                                                                                 </t>
    </r>
    <r>
      <rPr>
        <b/>
        <sz val="11"/>
        <rFont val="Arial"/>
        <family val="2"/>
      </rPr>
      <t/>
    </r>
  </si>
  <si>
    <t>1.7.20.4.2 Elaborar informe del permisionario respectivo.</t>
  </si>
  <si>
    <t>1.7.20.4.3 Remitir los informes a la DPS.</t>
  </si>
  <si>
    <r>
      <rPr>
        <b/>
        <sz val="8"/>
        <rFont val="Arial"/>
        <family val="2"/>
      </rPr>
      <t xml:space="preserve">1.7.20.5. </t>
    </r>
    <r>
      <rPr>
        <sz val="8"/>
        <rFont val="Arial"/>
        <family val="2"/>
      </rPr>
      <t>Controlar la entrega del 100% de los Reportes de Calidad de los SVA.</t>
    </r>
  </si>
  <si>
    <t>1.7.20.5.1 Realizar inspecciones para verificar la entrega de los Reportes de calidad a los Usuarios de SVA.</t>
  </si>
  <si>
    <t>Efectividad en el cumplimiento de Entrega de Reportes de calidad</t>
  </si>
  <si>
    <r>
      <rPr>
        <b/>
        <sz val="8"/>
        <rFont val="Arial"/>
        <family val="2"/>
      </rPr>
      <t xml:space="preserve">ECCT = PC / PT  </t>
    </r>
    <r>
      <rPr>
        <sz val="8"/>
        <rFont val="Arial"/>
        <family val="2"/>
      </rPr>
      <t xml:space="preserve">                                                              ECCT_SVA =Efectividad en el cumplimiento del control técnico de entrega de reportes de calidad de los permisionarios de los SVA
PC: Permisionarios controlados  
PT: Permisionarios totales                                                                                      </t>
    </r>
    <r>
      <rPr>
        <b/>
        <sz val="11"/>
        <rFont val="Arial"/>
        <family val="2"/>
      </rPr>
      <t/>
    </r>
  </si>
  <si>
    <t>1.7.20.5.2 Elaborar informe del permisionario respectivo.</t>
  </si>
  <si>
    <t>1.7.20.5.3 Remitir los informes a la DPS.</t>
  </si>
  <si>
    <r>
      <rPr>
        <b/>
        <sz val="8"/>
        <rFont val="Arial"/>
        <family val="2"/>
      </rPr>
      <t xml:space="preserve">1.7.20.6. </t>
    </r>
    <r>
      <rPr>
        <sz val="8"/>
        <rFont val="Arial"/>
        <family val="2"/>
      </rPr>
      <t xml:space="preserve">Verificar la operación de los nuevos nodos de los SVA. instalados en el año 2011, </t>
    </r>
  </si>
  <si>
    <r>
      <rPr>
        <b/>
        <sz val="8"/>
        <rFont val="Arial"/>
        <family val="2"/>
      </rPr>
      <t>LINEAMIENTOS:</t>
    </r>
    <r>
      <rPr>
        <sz val="8"/>
        <rFont val="Arial"/>
        <family val="2"/>
      </rPr>
      <t xml:space="preserve">
1. Determinar nodos nuevos año 2011. (DPS), a través de la muestra ( 95% de confiabilidad y +/- 9% de error )
2. Ejecución de inspecciones. (REGIONALES)
3. Elaboración de informes de operación (REGIONALES)
SE ANEXA CANTIDADES POR REGIONAL</t>
    </r>
  </si>
  <si>
    <t>1.7.20.6.1 Realizar inspecciones a nuevos nodos de SVA.</t>
  </si>
  <si>
    <t>Efectividad en el cumplimiento de nodos nuevos instalados</t>
  </si>
  <si>
    <r>
      <rPr>
        <b/>
        <sz val="8"/>
        <rFont val="Arial"/>
        <family val="2"/>
      </rPr>
      <t xml:space="preserve">ECCT = NC / NNT     </t>
    </r>
    <r>
      <rPr>
        <sz val="8"/>
        <rFont val="Arial"/>
        <family val="2"/>
      </rPr>
      <t xml:space="preserve">                                                            ECCT_SVA =Efectividad en el cumplimiento del control técnico de nodos nuevos instalados de los permisionarios de los SVA
NC:Nodos controlados  
NNT: Nodos nuevos totales                                                                                        </t>
    </r>
    <r>
      <rPr>
        <b/>
        <sz val="11"/>
        <rFont val="Arial"/>
        <family val="2"/>
      </rPr>
      <t/>
    </r>
  </si>
  <si>
    <t>1.7.20.6.2 Elaborar informe del permisionario respectivo.</t>
  </si>
  <si>
    <t>1.7.20.6.3 Remitir los informes a la DPS.</t>
  </si>
  <si>
    <r>
      <rPr>
        <b/>
        <sz val="8"/>
        <rFont val="Arial"/>
        <family val="2"/>
      </rPr>
      <t>1.7.20.7</t>
    </r>
    <r>
      <rPr>
        <sz val="8"/>
        <rFont val="Arial"/>
        <family val="2"/>
      </rPr>
      <t>. Verificar el cumplimiento del 100% de obligaciones del cable submarino.</t>
    </r>
  </si>
  <si>
    <r>
      <rPr>
        <b/>
        <sz val="8"/>
        <rFont val="Arial"/>
        <family val="2"/>
      </rPr>
      <t>LINEAMIENTOS:</t>
    </r>
    <r>
      <rPr>
        <sz val="8"/>
        <rFont val="Arial"/>
        <family val="2"/>
      </rPr>
      <t xml:space="preserve">
1. Revisar cumplimiento contractual. (DPS)
2. Elaboración de informes semestral y anual. (DPS)</t>
    </r>
  </si>
  <si>
    <t>1.7.20.7.1 Realizar inspecciones para verificar el cumplimiento de obligaciones del cable submarino de SVA.</t>
  </si>
  <si>
    <r>
      <rPr>
        <b/>
        <sz val="8"/>
        <rFont val="Arial"/>
        <family val="2"/>
      </rPr>
      <t xml:space="preserve">ECCT = PC / PT </t>
    </r>
    <r>
      <rPr>
        <sz val="8"/>
        <rFont val="Arial"/>
        <family val="2"/>
      </rPr>
      <t xml:space="preserve">                                                                       ECCT_STF =Efectividad en el cumplimiento del control técnico de los permsionarios de Cable Submarino
PC: Permisionarios controlados  
PT: Permisionarios totales                                                                                          </t>
    </r>
    <r>
      <rPr>
        <b/>
        <sz val="11"/>
        <rFont val="Arial"/>
        <family val="2"/>
      </rPr>
      <t/>
    </r>
  </si>
  <si>
    <t>1.7.20.7.2 Elaborar informe del permisionario respectivo.</t>
  </si>
  <si>
    <t>1.7.20.7.3 Remitir los informes a la DPS.</t>
  </si>
  <si>
    <r>
      <rPr>
        <b/>
        <sz val="8"/>
        <rFont val="Arial"/>
        <family val="2"/>
      </rPr>
      <t>1.7.20.8.</t>
    </r>
    <r>
      <rPr>
        <sz val="8"/>
        <rFont val="Arial"/>
        <family val="2"/>
      </rPr>
      <t xml:space="preserve"> Verificar que el 100% de las quejas y/o reclamos de los servicios de SVA  ingresados a la DIS consten en los reportes de calidad.</t>
    </r>
  </si>
  <si>
    <r>
      <rPr>
        <b/>
        <sz val="8"/>
        <rFont val="Arial"/>
        <family val="2"/>
      </rPr>
      <t>LINEAMIENTOS:</t>
    </r>
    <r>
      <rPr>
        <sz val="8"/>
        <rFont val="Arial"/>
        <family val="2"/>
      </rPr>
      <t xml:space="preserve">
1. DIS remitirá a DPS en los meses de abril y agosto de 2011 las quejas ingresadas y solventadas por la DIS en el semestre anterior. (DIS)
2. Remitir a Regionales distribución de quejas para la verificación en reportes de calidad. (DPS)
3. Realización de informes técnicos parciales. (AR)
4. Elaboración de informe final. (DPS)</t>
    </r>
  </si>
  <si>
    <t xml:space="preserve">1.7.20.8.1 Realizar inspecciones para verificar las  quejas y/o reclamos de los servicios de SVA. </t>
  </si>
  <si>
    <t xml:space="preserve">Efectividad en el cumplimiento </t>
  </si>
  <si>
    <r>
      <rPr>
        <b/>
        <sz val="8"/>
        <rFont val="Arial"/>
        <family val="2"/>
      </rPr>
      <t xml:space="preserve">ECCT_SVA = QC / QT                                                                           ECCT_SVA1= QS/QT </t>
    </r>
    <r>
      <rPr>
        <sz val="8"/>
        <rFont val="Arial"/>
        <family val="2"/>
      </rPr>
      <t xml:space="preserve">                                                                   ECCT_SSVA =Efectividad en el cumplimiento del control de quejas / reclamos de los permisionarios de los SVA
QC: Quejas que consta en los reportes  
PT: Quejas Totales.
QS= Quejas solucionadas                                                                           </t>
    </r>
    <r>
      <rPr>
        <b/>
        <sz val="11"/>
        <rFont val="Arial"/>
        <family val="2"/>
      </rPr>
      <t/>
    </r>
  </si>
  <si>
    <t>1.7.20.8.2 Elaborar informe del permisionario respectivo.</t>
  </si>
  <si>
    <t>1.7.20.8.3 Remitir los informes a la DPS.</t>
  </si>
  <si>
    <r>
      <rPr>
        <b/>
        <sz val="8"/>
        <color indexed="8"/>
        <rFont val="Arial"/>
        <family val="2"/>
      </rPr>
      <t xml:space="preserve">1.9 </t>
    </r>
    <r>
      <rPr>
        <sz val="8"/>
        <color indexed="8"/>
        <rFont val="Arial"/>
        <family val="2"/>
      </rPr>
      <t xml:space="preserve">Implementar hasta el 2010 un sistema autónomo de medición de los servicios móviles. </t>
    </r>
    <r>
      <rPr>
        <b/>
        <sz val="8"/>
        <color indexed="8"/>
        <rFont val="Arial"/>
        <family val="2"/>
      </rPr>
      <t/>
    </r>
  </si>
  <si>
    <r>
      <rPr>
        <b/>
        <sz val="8"/>
        <rFont val="Arial"/>
        <family val="2"/>
      </rPr>
      <t>1.9.1</t>
    </r>
    <r>
      <rPr>
        <sz val="8"/>
        <rFont val="Arial"/>
        <family val="2"/>
      </rPr>
      <t xml:space="preserve"> Lograr mejorar la calidad del servicio en 12 localidades donde se encuentran instalados los equipos de medición del SAMM.</t>
    </r>
  </si>
  <si>
    <r>
      <rPr>
        <b/>
        <sz val="8"/>
        <rFont val="Arial"/>
        <family val="2"/>
      </rPr>
      <t>1.9.1.1</t>
    </r>
    <r>
      <rPr>
        <sz val="8"/>
        <rFont val="Arial"/>
        <family val="2"/>
      </rPr>
      <t xml:space="preserve"> Lograr mejorar la calidad del servicio en 12 localidades donde se encuentran instalados los equipos de medición del SAMM.</t>
    </r>
  </si>
  <si>
    <r>
      <rPr>
        <b/>
        <sz val="8"/>
        <rFont val="Arial"/>
        <family val="2"/>
      </rPr>
      <t>LINEAMIENTOS:</t>
    </r>
    <r>
      <rPr>
        <sz val="8"/>
        <rFont val="Arial"/>
        <family val="2"/>
      </rPr>
      <t xml:space="preserve">
1. Generación de Scripts. (REGIONALES)
2. Reportes de calidad de servicio. (REGIONALES)
3. Informe a Operadoras sobre resultados de las mediciones y solicitudes de mejoras de ser necesario. (REGIONALES)
4. Evaluación de los resultados de las soluciones implementadas por las operadoras. (REGIONALES)
5. Información a la ciudadanía. (DPS, REGIONALES y DIC)
6. Reubicación de RTU`s en función de las necesidades operativas de cada regional (DPS y REGIONALES)
7. Firma de convenios con instituciones públicas y privadas para la ubicación de los RTU/EAM
8. Reubicación de RTU`s en función de las necesidades operativas de cada regional (DPS y REGIONALES)</t>
    </r>
  </si>
  <si>
    <t xml:space="preserve">1.9.1.1.1 Realizar inspecciones para verificar las  quejas y/o reclamos de los servicios de SVA. </t>
  </si>
  <si>
    <t>Efectividad en el cumplimiento del control de la calidad del SMA en 12 loalidades donde opere el SAMM</t>
  </si>
  <si>
    <r>
      <rPr>
        <b/>
        <sz val="8"/>
        <rFont val="Arial"/>
        <family val="2"/>
      </rPr>
      <t xml:space="preserve">ECC_SMA_SAMM = (NLSMC / NLP)*100   </t>
    </r>
    <r>
      <rPr>
        <sz val="8"/>
        <rFont val="Arial"/>
        <family val="2"/>
      </rPr>
      <t xml:space="preserve">                                                                  ECC_SMA_SAMM = Efectividad en el cumplimiento del control de la calidad del SMA
NLSMC = Número de localidades donde opera el SAMM, con mejoras en el nivel de calidad
NLP= 12 (linea base)</t>
    </r>
  </si>
  <si>
    <t>1.9.1.1.2 Elaborar informe del permisionario respectivo.</t>
  </si>
  <si>
    <t>1.9.1.1.3 Remitir los informes a la DPS.</t>
  </si>
  <si>
    <r>
      <rPr>
        <b/>
        <sz val="8"/>
        <color indexed="8"/>
        <rFont val="Arial"/>
        <family val="2"/>
      </rPr>
      <t>1.10</t>
    </r>
    <r>
      <rPr>
        <sz val="8"/>
        <color indexed="8"/>
        <rFont val="Arial"/>
        <family val="2"/>
      </rPr>
      <t xml:space="preserve"> Automatizar hasta el 2010 el ingreso de información por parte de permisionarios y concesionarios de los servicios de telecomunicaciones. </t>
    </r>
  </si>
  <si>
    <r>
      <rPr>
        <b/>
        <sz val="8"/>
        <rFont val="Arial"/>
        <family val="2"/>
      </rPr>
      <t>1.10.1</t>
    </r>
    <r>
      <rPr>
        <sz val="8"/>
        <rFont val="Arial"/>
        <family val="2"/>
      </rPr>
      <t xml:space="preserve"> Lograr el ingreso en línea de información para SIETEL de los servicios de: Valor Agregado (SVA= 40%) y Portadores (SPT= 90%), hasta diciembre de 2012.</t>
    </r>
  </si>
  <si>
    <r>
      <rPr>
        <b/>
        <sz val="8"/>
        <rFont val="Arial"/>
        <family val="2"/>
      </rPr>
      <t>1.10.1.1</t>
    </r>
    <r>
      <rPr>
        <sz val="8"/>
        <rFont val="Arial"/>
        <family val="2"/>
      </rPr>
      <t xml:space="preserve"> Lograr que el 40% de permisionarios del Servicio de Valor Agregado (SVA), ingresen  información en línea</t>
    </r>
  </si>
  <si>
    <r>
      <rPr>
        <b/>
        <sz val="8"/>
        <rFont val="Arial"/>
        <family val="2"/>
      </rPr>
      <t>LINEAMIENTOS:</t>
    </r>
    <r>
      <rPr>
        <sz val="8"/>
        <rFont val="Arial"/>
        <family val="2"/>
      </rPr>
      <t xml:space="preserve">
1. Pruebas preliminares con permisionarios. (DPS)
2. Talleres iníciales a permisionarios (DPS)
3. Talleres finales a permisionarios (AR)</t>
    </r>
  </si>
  <si>
    <t>1.10.1.1.1 Realizar inspecciones para verificar el ingreso de información de los servicios de SVA.</t>
  </si>
  <si>
    <t>Efectividad en el ingreso en línea la información SVA</t>
  </si>
  <si>
    <r>
      <rPr>
        <b/>
        <sz val="8"/>
        <rFont val="Arial"/>
        <family val="2"/>
      </rPr>
      <t xml:space="preserve">EIL = (NPIL / PT)*100  </t>
    </r>
    <r>
      <rPr>
        <sz val="8"/>
        <rFont val="Arial"/>
        <family val="2"/>
      </rPr>
      <t xml:space="preserve">                                                                EIL =Efectividad en el ingreso en línea de la información
NPIL: Número de Permisionarios ingresados en línea                                                                                         PT: Permisionarios totales ( 40 % )                                               </t>
    </r>
    <r>
      <rPr>
        <b/>
        <sz val="11"/>
        <rFont val="Arial"/>
        <family val="2"/>
      </rPr>
      <t/>
    </r>
  </si>
  <si>
    <t>1.10.1.1.2 Elaborar informe del permisionario respectivo.</t>
  </si>
  <si>
    <t>1.10.1.1.3 Remitir los informes a la DPS.</t>
  </si>
  <si>
    <r>
      <rPr>
        <b/>
        <sz val="8"/>
        <rFont val="Arial"/>
        <family val="2"/>
      </rPr>
      <t xml:space="preserve">1.10.1. </t>
    </r>
    <r>
      <rPr>
        <sz val="8"/>
        <rFont val="Arial"/>
        <family val="2"/>
      </rPr>
      <t>Lograr que el  90% de los operadores de los Servicios Portadores de Telecomunicaciones (SPT), ingresen la información en línea</t>
    </r>
  </si>
  <si>
    <r>
      <rPr>
        <b/>
        <sz val="8"/>
        <rFont val="Arial"/>
        <family val="2"/>
      </rPr>
      <t>1.10.1.2</t>
    </r>
    <r>
      <rPr>
        <sz val="8"/>
        <rFont val="Arial"/>
        <family val="2"/>
      </rPr>
      <t xml:space="preserve"> Lograr que el  90% de los operadores de los Servicios Portadores de Telecomunicaciones (SPT), ingresen la información en línea </t>
    </r>
  </si>
  <si>
    <r>
      <rPr>
        <b/>
        <sz val="8"/>
        <rFont val="Arial"/>
        <family val="2"/>
      </rPr>
      <t>LINEAMIENTOS:</t>
    </r>
    <r>
      <rPr>
        <sz val="8"/>
        <rFont val="Arial"/>
        <family val="2"/>
      </rPr>
      <t xml:space="preserve">
1. Pruebas preliminares con Operadores (DPS)
2. Talleres iníciales a operadores (DPS)
3. Talleres finales a operadores (AR)</t>
    </r>
  </si>
  <si>
    <t>1.10.1.2.1 Realizar inspecciones para verificar el ingreso de información de los servicios de SPT.</t>
  </si>
  <si>
    <t>Efectividad en el ingreso en línea la información SPT</t>
  </si>
  <si>
    <r>
      <rPr>
        <b/>
        <sz val="8"/>
        <rFont val="Arial"/>
        <family val="2"/>
      </rPr>
      <t xml:space="preserve">EIL = (NOIL/OT)*100 </t>
    </r>
    <r>
      <rPr>
        <sz val="8"/>
        <rFont val="Arial"/>
        <family val="2"/>
      </rPr>
      <t xml:space="preserve">                                                                 EIL =Efectividad en el ingreso en línea de la información
NOIL: Número de Operadores ingresados en línea                                                                                         OT: Operadores Totales ( 90 % )                                                                                  </t>
    </r>
    <r>
      <rPr>
        <b/>
        <sz val="11"/>
        <rFont val="Arial"/>
        <family val="2"/>
      </rPr>
      <t/>
    </r>
  </si>
  <si>
    <t>1.10.1.2.2 Elaborar informe del permisionario respectivo.</t>
  </si>
  <si>
    <t>1.10.1.2.3 Remitir los informes a la DPS.</t>
  </si>
  <si>
    <r>
      <rPr>
        <b/>
        <sz val="8"/>
        <color indexed="8"/>
        <rFont val="Arial"/>
        <family val="2"/>
      </rPr>
      <t>5.1</t>
    </r>
    <r>
      <rPr>
        <sz val="8"/>
        <color indexed="8"/>
        <rFont val="Arial"/>
        <family val="2"/>
      </rPr>
      <t xml:space="preserve"> Promover la educación de los usuarios de los servicios de telecomunicaciones sobre sus derechos y acciones. </t>
    </r>
  </si>
  <si>
    <r>
      <rPr>
        <b/>
        <sz val="8"/>
        <rFont val="Arial"/>
        <family val="2"/>
      </rPr>
      <t>5.1.1</t>
    </r>
    <r>
      <rPr>
        <sz val="8"/>
        <rFont val="Arial"/>
        <family val="2"/>
      </rPr>
      <t xml:space="preserve"> Incrementar el 10% el nivel de conocimiento de los usuarios de los servicios:  móvil avanzado (SMA), Telefonía Fijas (STF) Valor Agregado (SVA), Portadores, Ciberdelitos y del servicio de Audio y video por suscripción con respecto a las condiciones y tarifas ofertadas por las operadoras, sobre la línea base de la última encuesta del año 2011.</t>
    </r>
    <r>
      <rPr>
        <b/>
        <sz val="8"/>
        <rFont val="Arial"/>
        <family val="2"/>
      </rPr>
      <t/>
    </r>
  </si>
  <si>
    <t>Comunicar, Difundir y Fortalecer la Imagen Institucional.</t>
  </si>
  <si>
    <t>Conferencias, Charlas, Conversatorios,  Talleres,  y espacios de participación ciudadana</t>
  </si>
  <si>
    <r>
      <rPr>
        <b/>
        <sz val="8"/>
        <rFont val="Arial"/>
        <family val="2"/>
      </rPr>
      <t>5.1.1.1</t>
    </r>
    <r>
      <rPr>
        <sz val="8"/>
        <rFont val="Arial"/>
        <family val="2"/>
      </rPr>
      <t xml:space="preserve"> Incrementar en un 100%  las personas capacitadas en temas relacionados a ciberseguridad, con relación a las personas capacitadas en el año 2011.</t>
    </r>
    <r>
      <rPr>
        <b/>
        <sz val="8"/>
        <rFont val="Arial"/>
        <family val="2"/>
      </rPr>
      <t/>
    </r>
  </si>
  <si>
    <r>
      <rPr>
        <b/>
        <sz val="8"/>
        <rFont val="Arial"/>
        <family val="2"/>
      </rPr>
      <t xml:space="preserve">ESTRATEGIA </t>
    </r>
    <r>
      <rPr>
        <sz val="8"/>
        <rFont val="Arial"/>
        <family val="2"/>
      </rPr>
      <t xml:space="preserve">                                                            
Participación en las jornadas de telecomunicaciones, dictar charlas a la ciudadanía , difundir a través del internet( pagina web, redes sociales) y de la radio y televisión la información sobre el tema
</t>
    </r>
    <r>
      <rPr>
        <b/>
        <sz val="8"/>
        <rFont val="Arial"/>
        <family val="2"/>
      </rPr>
      <t>LINEAMIENTOS:</t>
    </r>
    <r>
      <rPr>
        <sz val="8"/>
        <rFont val="Arial"/>
        <family val="2"/>
      </rPr>
      <t xml:space="preserve"> 
En base a los contenidos generados por la DIE las Regionales difundirán la información a colegios, universades de acuerdo a l plan de difusión establecido por la DIE (4 mensuales).
La DIC y la DIS colaboraran coordinando los eventos de difusión y las encuestas.</t>
    </r>
  </si>
  <si>
    <t>5.1.1.2.1 Realizar cronograma de charlas de ciberseguridad</t>
  </si>
  <si>
    <r>
      <rPr>
        <b/>
        <sz val="8"/>
        <color indexed="8"/>
        <rFont val="Arial"/>
        <family val="2"/>
      </rPr>
      <t xml:space="preserve">EUC =((UCF-UCA)/UCA)* 100  </t>
    </r>
    <r>
      <rPr>
        <sz val="8"/>
        <color indexed="8"/>
        <rFont val="Arial"/>
        <family val="2"/>
      </rPr>
      <t xml:space="preserve">                                                  EPC= Efectividad en personas capacitadas
PCF= Personas Capacitadas 2012
PCA= Personas Capacitadas 2011</t>
    </r>
  </si>
  <si>
    <t>5.1.1.2.2 Dictar charlas de ciberseguridada a lo usuarios.</t>
  </si>
  <si>
    <t>5.1.1.2.3 Remitir el Informe de resultados a la DIS y a la DIC para su publicación</t>
  </si>
  <si>
    <r>
      <rPr>
        <b/>
        <sz val="8"/>
        <rFont val="Arial"/>
        <family val="2"/>
      </rPr>
      <t>5.1.1.2</t>
    </r>
    <r>
      <rPr>
        <sz val="8"/>
        <rFont val="Arial"/>
        <family val="2"/>
      </rPr>
      <t xml:space="preserve"> Incrementar el 10% el nivel de conocimiento de los usuarios del Servicio Móvil Avanzado (SMA), con respecto a las condiciones y tarifas ofertadas por los operadores, sobre la línea base de la última encuesta del año 2011.</t>
    </r>
    <r>
      <rPr>
        <b/>
        <sz val="8"/>
        <rFont val="Arial"/>
        <family val="2"/>
      </rPr>
      <t/>
    </r>
  </si>
  <si>
    <r>
      <rPr>
        <b/>
        <sz val="8"/>
        <rFont val="Arial"/>
        <family val="2"/>
      </rPr>
      <t>LINEAMIENTOS:</t>
    </r>
    <r>
      <rPr>
        <sz val="8"/>
        <rFont val="Arial"/>
        <family val="2"/>
      </rPr>
      <t xml:space="preserve">
1. La DPS elaborará presentaciones, trípticos o cualquier otro tipo de información sobre las condiciones y tarifas ofertadas.
2. La SUPERTEL realizará 20  jornadas a nivel nacional de acuerdo a su jurisdicción, para difusión a la ciudadanía, en los cuales se dará una charla y se entregará información para conocimiento del usuario.
3. La DIC apoya los eventos de difusión.
4. La DIC colabora con la encuesta.</t>
    </r>
  </si>
  <si>
    <t>5.1.1.2.1 Realizar cronograma de charlas a Ios usuarios de SMA</t>
  </si>
  <si>
    <r>
      <rPr>
        <b/>
        <sz val="8"/>
        <color indexed="8"/>
        <rFont val="Arial"/>
        <family val="2"/>
      </rPr>
      <t xml:space="preserve">EUC =((UCF-UCA)/UCA)* 100  </t>
    </r>
    <r>
      <rPr>
        <sz val="8"/>
        <color indexed="8"/>
        <rFont val="Arial"/>
        <family val="2"/>
      </rPr>
      <t xml:space="preserve">                                            EUC= Efectividad de usuarios capacitadas
UCF= usuarios  Capacitadas 2012
UCA= Usuarios  Capacitadas 2011</t>
    </r>
  </si>
  <si>
    <t>5.1.1.2.2 Dictar charlas a los usuarios de SMA.</t>
  </si>
  <si>
    <r>
      <rPr>
        <b/>
        <sz val="8"/>
        <rFont val="Arial"/>
        <family val="2"/>
      </rPr>
      <t>5.1.1.3</t>
    </r>
    <r>
      <rPr>
        <sz val="8"/>
        <rFont val="Arial"/>
        <family val="2"/>
      </rPr>
      <t xml:space="preserve">  Incrementar el 10% el nivel de conocimiento de los usuarios del Servicio de Telefonía Fija, con respecto a las condiciones y tarifas ofertadas por los operadores sobre la línea base de la última encuesta del año 2011.</t>
    </r>
  </si>
  <si>
    <r>
      <rPr>
        <b/>
        <sz val="8"/>
        <rFont val="Arial"/>
        <family val="2"/>
      </rPr>
      <t>LINEAMIENTOS</t>
    </r>
    <r>
      <rPr>
        <sz val="8"/>
        <rFont val="Arial"/>
        <family val="2"/>
      </rPr>
      <t>:
1. La DPS elaborará presentaciones, trípticos o cualquier otro tipo de información sobre las condiciones y tarifas ofertadas.
2. La SUPERTEL realizará 20  jornadas a nivel nacional de acuerdo a su jurisdicción, para difusión a la ciudadanía, en los cuales se dará una charla y se entregará información para conocimiento del usuario.
3. La DIC apoya los eventos de difusión.
4. La DIC colabora con la encuesta.</t>
    </r>
  </si>
  <si>
    <t>5.1.1.3.1 Realizar cronograma de charlas a Ios usuarios de STF</t>
  </si>
  <si>
    <r>
      <rPr>
        <b/>
        <sz val="8"/>
        <color indexed="8"/>
        <rFont val="Arial"/>
        <family val="2"/>
      </rPr>
      <t xml:space="preserve">EUC =((UCF-UCA)/UCA)* 100  </t>
    </r>
    <r>
      <rPr>
        <sz val="8"/>
        <color indexed="8"/>
        <rFont val="Arial"/>
        <family val="2"/>
      </rPr>
      <t xml:space="preserve">                                             EUC= Efectividad de usuarios capacitadas
UCF= usuarios  Capacitadas 2012
UCA= Usuarios  Capacitadas 2011</t>
    </r>
  </si>
  <si>
    <t>5.1.1.3.2 Dictar charlas a los usuarios de STF.</t>
  </si>
  <si>
    <t>5.1.1.3.3 Remitir el Informe de resultados a la DIS y a la DIC para su publicación</t>
  </si>
  <si>
    <r>
      <rPr>
        <b/>
        <sz val="8"/>
        <rFont val="Arial"/>
        <family val="2"/>
      </rPr>
      <t>5.1.1.4</t>
    </r>
    <r>
      <rPr>
        <sz val="8"/>
        <rFont val="Arial"/>
        <family val="2"/>
      </rPr>
      <t xml:space="preserve"> Incrementar el 10% el nivel de conocimiento de los usuarios de los Servicios de Valor Agregado, con respecto a las condiciones y tarifas ofertadas por los operadores sobre la línea base de la última encuesta del año 2011.</t>
    </r>
  </si>
  <si>
    <t>5.1.1.4.1 Realizar cronograma de charlas a Ios usuarios de SVA</t>
  </si>
  <si>
    <r>
      <rPr>
        <b/>
        <sz val="8"/>
        <color indexed="8"/>
        <rFont val="Arial"/>
        <family val="2"/>
      </rPr>
      <t xml:space="preserve">EUC =((UCF-UCA)/UCA)* 100   </t>
    </r>
    <r>
      <rPr>
        <sz val="8"/>
        <color indexed="8"/>
        <rFont val="Arial"/>
        <family val="2"/>
      </rPr>
      <t xml:space="preserve">                                              EUC= Efectividad de usuarios capacitadas
UCF= usuarios  Capacitadas 2012
UCA= Usuarios  Capacitadas 2011</t>
    </r>
  </si>
  <si>
    <t>5.1.1.4.2 Dictar charlas a los usuarios de SVA.</t>
  </si>
  <si>
    <t>5.1.1.4.3 Remitir el Informe de resultados a la DIS y a la DIC para su publicación</t>
  </si>
  <si>
    <r>
      <rPr>
        <b/>
        <sz val="8"/>
        <rFont val="Arial"/>
        <family val="2"/>
      </rPr>
      <t xml:space="preserve">5.1.1.5 </t>
    </r>
    <r>
      <rPr>
        <sz val="8"/>
        <rFont val="Arial"/>
        <family val="2"/>
      </rPr>
      <t xml:space="preserve"> Incrementar el 10% el nivel de conocimiento de los usuarios de los servicios portadores con respecto a las condiciones y tarifas ofertadas por las operadoras sobre la línea base de la última encuesta del año 2011.</t>
    </r>
  </si>
  <si>
    <t>5.1.1.5.1 Realizar cronograma de charlas a Ios usuarios de SPT</t>
  </si>
  <si>
    <r>
      <rPr>
        <b/>
        <sz val="8"/>
        <color indexed="8"/>
        <rFont val="Arial"/>
        <family val="2"/>
      </rPr>
      <t xml:space="preserve">EUC =((UCF-UCA)/UCA)* 100 </t>
    </r>
    <r>
      <rPr>
        <sz val="8"/>
        <color indexed="8"/>
        <rFont val="Arial"/>
        <family val="2"/>
      </rPr>
      <t xml:space="preserve">                                               EUC= Efectividad de usuarios capacitadas
UCF= usuarios  Capacitadas 2012
UCA= Usuarios  Capacitadas 2011</t>
    </r>
  </si>
  <si>
    <t>5.1.1.5.2 Dictar charlas a los usuarios de SPT.</t>
  </si>
  <si>
    <t>5.1.1.5.3 Remitir el Informe de resultados a la DIS y a la DIC para su publicación</t>
  </si>
  <si>
    <r>
      <rPr>
        <b/>
        <sz val="8"/>
        <rFont val="Arial"/>
        <family val="2"/>
      </rPr>
      <t>5.1.4</t>
    </r>
    <r>
      <rPr>
        <sz val="8"/>
        <rFont val="Arial"/>
        <family val="2"/>
      </rPr>
      <t xml:space="preserve"> Participación en las jornadas de telecomunicaciones, dictar charlas a los concesionarios de radiocomunicaciones</t>
    </r>
  </si>
  <si>
    <r>
      <rPr>
        <b/>
        <sz val="8"/>
        <rFont val="Arial"/>
        <family val="2"/>
      </rPr>
      <t>5.1.4.1</t>
    </r>
    <r>
      <rPr>
        <sz val="8"/>
        <rFont val="Arial"/>
        <family val="2"/>
      </rPr>
      <t xml:space="preserve"> Incrementar el nivel de conocimiento técnico y regulatorio del 30% de concesionarios y usuarios de los servicios de radiocomunicaciones, respecto al uso del espectro radioeléctrico, sobre la línea base de la última encuesta del año 2011. </t>
    </r>
    <r>
      <rPr>
        <b/>
        <sz val="8"/>
        <rFont val="Arial"/>
        <family val="2"/>
      </rPr>
      <t/>
    </r>
  </si>
  <si>
    <r>
      <rPr>
        <b/>
        <sz val="8"/>
        <rFont val="Arial"/>
        <family val="2"/>
      </rPr>
      <t>ESTRATEGIA</t>
    </r>
    <r>
      <rPr>
        <sz val="8"/>
        <rFont val="Arial"/>
        <family val="2"/>
      </rPr>
      <t xml:space="preserve">   
Participación en las jornadas de telecomunicaciones, dictar charlas a los concesionarios de radiocomunicaciones , difundir a través del internet( pagina web, redes sociales). 
</t>
    </r>
    <r>
      <rPr>
        <b/>
        <sz val="8"/>
        <rFont val="Arial"/>
        <family val="2"/>
      </rPr>
      <t>LINEAMIENTOS</t>
    </r>
    <r>
      <rPr>
        <sz val="8"/>
        <rFont val="Arial"/>
        <family val="2"/>
      </rPr>
      <t xml:space="preserve">: 
La DEH elaborará el material y encuestas a ser aplicado y difundido entre los concesionarios y usuarios de los servicios de radiocomunicaciones y lo entregará a la DIC.
La DIC entregará el material y encuestas a las Administraciones Regionales para su difusión.
La DEH remitirá a las Administraciones Regionales un listado en el que conste nombres, dirección y teléfono de los concesionarios que se encuentran dentro del área de su jurisdicción, la misma que será una referencia para realizar las invitaciones para la charla. 
La DIS se encargará del procesamiento de las encuestas y remitirá sus resultados a la DEH.
La DEH en coordinación con la DIC se encargarán de la difusión de los deberes y derechos de los concesionarios de radiocomunicaciones mediante radio, televisión y página web. 
La DEH definirá la valoración en base de una escala de conocimiento: A, B, C, siendo A el indicador del conocimiento más alto y C el del conocimiento más bajo.
* Se aclara que solo se tomarán en cuenta incrementos del año 2012 con respecto al 2011
La DIC y la DIS colaboraran coordinando los eventos de difusión y las encuestas.
</t>
    </r>
  </si>
  <si>
    <t>5.1.4.1.1 Realizar cronograma de charlas a Ios usuarios de SPT</t>
  </si>
  <si>
    <r>
      <rPr>
        <b/>
        <sz val="8"/>
        <color indexed="8"/>
        <rFont val="Arial"/>
        <family val="2"/>
      </rPr>
      <t xml:space="preserve">EUC =((UCF-UCA)/UCA)* 100 </t>
    </r>
    <r>
      <rPr>
        <sz val="8"/>
        <color indexed="8"/>
        <rFont val="Arial"/>
        <family val="2"/>
      </rPr>
      <t xml:space="preserve">                                            INCER:Incremento en el Nivel de Conocimiento  sobre el uso del espectro radioeléctrico
NCER: Nivel de Conocimiento del Espectro Radioeléctrico</t>
    </r>
  </si>
  <si>
    <t>5.1.4.1.2 Dictar charlas a los usuarios de  los servicios de radiocomunicaciones.</t>
  </si>
  <si>
    <t>5.1.4.1.3 Remitir el Informe de resultados a la DIS y a la DIC para su publicación</t>
  </si>
  <si>
    <r>
      <rPr>
        <b/>
        <sz val="8"/>
        <rFont val="Arial"/>
        <family val="2"/>
      </rPr>
      <t>5.1.5</t>
    </r>
    <r>
      <rPr>
        <sz val="8"/>
        <rFont val="Arial"/>
        <family val="2"/>
      </rPr>
      <t xml:space="preserve"> Participación en las jornadas de telecomunicaciones y dictar charlas a los concesionarios de radiodifusión y televisión.</t>
    </r>
  </si>
  <si>
    <r>
      <rPr>
        <b/>
        <sz val="8"/>
        <rFont val="Arial"/>
        <family val="2"/>
      </rPr>
      <t>5.1.5.1</t>
    </r>
    <r>
      <rPr>
        <sz val="8"/>
        <rFont val="Arial"/>
        <family val="2"/>
      </rPr>
      <t xml:space="preserve"> Incrementar el nivel de conocimiento técnico y regulatorio del 30% de concesionarios de radiodifusión, televisión y sistemas de audio y video por suscripción, sobre la línea base de la última encuesta del año 2011.</t>
    </r>
    <r>
      <rPr>
        <b/>
        <sz val="8"/>
        <rFont val="Arial"/>
        <family val="2"/>
      </rPr>
      <t/>
    </r>
  </si>
  <si>
    <r>
      <rPr>
        <b/>
        <sz val="8"/>
        <rFont val="Arial"/>
        <family val="2"/>
      </rPr>
      <t xml:space="preserve">ESTRATEGIA       </t>
    </r>
    <r>
      <rPr>
        <sz val="8"/>
        <rFont val="Arial"/>
        <family val="2"/>
      </rPr>
      <t xml:space="preserve">                                                       
Participación en las jornadas de telecomunicaciones, 
Dictar charlas a los concesionarios de radiodifusión y televisión , difundir a través del internet( pagina web, redes sociales).
Elaboración de la encuesta a ser aplicada al concesionario o usuario de radiocomunicaciones 
</t>
    </r>
    <r>
      <rPr>
        <b/>
        <sz val="8"/>
        <rFont val="Arial"/>
        <family val="2"/>
      </rPr>
      <t xml:space="preserve">LINEAMIENTOS: </t>
    </r>
    <r>
      <rPr>
        <sz val="8"/>
        <rFont val="Arial"/>
        <family val="2"/>
      </rPr>
      <t xml:space="preserve">
La Direcciones Técnicas coordinan con las administraciones regionales para fijar las metas específicas de cada órgano administrativo, las mismas que serán la base para elaborar los planes de trabajo.
La DIC y la DIS colaboraran coordinando los eventos de difusión y las encuestas.</t>
    </r>
  </si>
  <si>
    <t>5.1.5.1.1 Realizar cronograma de charlas a Ios usuarios de SPT</t>
  </si>
  <si>
    <r>
      <rPr>
        <b/>
        <sz val="8"/>
        <color indexed="8"/>
        <rFont val="Arial"/>
        <family val="2"/>
      </rPr>
      <t xml:space="preserve">EUC =((UCF-UCA)/UCA)* 100 </t>
    </r>
    <r>
      <rPr>
        <sz val="8"/>
        <color indexed="8"/>
        <rFont val="Arial"/>
        <family val="2"/>
      </rPr>
      <t xml:space="preserve">                                                  INRTV: Incremento del nivel de conocimiento técnico y regulatorio  de los concesionarios de Radiodifusión y Televisión</t>
    </r>
  </si>
  <si>
    <t>5.1.5.1.2 Dictar charlas a los usuarios de adiodifusión, televisión y sistemas de audio y video por suscripción.</t>
  </si>
  <si>
    <t>5.1.5.1.3 Remitir el Informe de resultados a la DIS y a la DIC para su publicación</t>
  </si>
  <si>
    <r>
      <rPr>
        <b/>
        <sz val="8"/>
        <rFont val="Arial"/>
        <family val="2"/>
      </rPr>
      <t>5.1.6</t>
    </r>
    <r>
      <rPr>
        <sz val="8"/>
        <rFont val="Arial"/>
        <family val="2"/>
      </rPr>
      <t xml:space="preserve"> Incrementar en el 15% el nivel de conocimiento de los usuarios de los servicios de telecomunicaciones sobre sus derechos</t>
    </r>
    <r>
      <rPr>
        <b/>
        <sz val="8"/>
        <rFont val="Arial"/>
        <family val="2"/>
      </rPr>
      <t/>
    </r>
  </si>
  <si>
    <r>
      <rPr>
        <b/>
        <sz val="8"/>
        <rFont val="Arial"/>
        <family val="2"/>
      </rPr>
      <t>5.1.6.1</t>
    </r>
    <r>
      <rPr>
        <sz val="8"/>
        <rFont val="Arial"/>
        <family val="2"/>
      </rPr>
      <t xml:space="preserve"> Incrementar en el 10% el nivel de conocimiento de los usuarios de los servicios de telecomunicaciones sobre sus derechos.</t>
    </r>
  </si>
  <si>
    <r>
      <rPr>
        <b/>
        <sz val="8"/>
        <rFont val="Arial"/>
        <family val="2"/>
      </rPr>
      <t>LINEAMIENTOS:</t>
    </r>
    <r>
      <rPr>
        <sz val="8"/>
        <rFont val="Arial"/>
        <family val="2"/>
      </rPr>
      <t xml:space="preserve">
1. La DPS elaborará presentaciones, trípticos o cualquier otro tipo de información sobre los derechos de los usuarios de los servicios de telecomunicaciones.
2. La SUPERTEL realizará 20  jornadas a nivel nacional de acuerdo a su jurisdicción, para difusión a la ciudadanía, en los cuales se dará una charla y se entregará información para conocimiento del usuario.
3. La DIC apoya los eventos de difusión.
4. La DIC colabora con la encuesta.</t>
    </r>
  </si>
  <si>
    <t>5.1.6.1.1 Realizar cronograma de charlas a Ios usuarios de los servicios de Telecomunicaciones</t>
  </si>
  <si>
    <t>Nivel de conocimiento de los usuarios de los servicios de telecomunicaciones sobre sus derechos(NC-ST)</t>
  </si>
  <si>
    <r>
      <rPr>
        <b/>
        <sz val="8"/>
        <rFont val="Arial"/>
        <family val="2"/>
      </rPr>
      <t xml:space="preserve">INCST=NCST 2012 - NCST 2011  </t>
    </r>
    <r>
      <rPr>
        <sz val="8"/>
        <rFont val="Arial"/>
        <family val="2"/>
      </rPr>
      <t xml:space="preserve">                                                INCST:Incremento en el Nivel de Conocimiento  sobre sus derechos
NCST: Nivel de Conocimiento sobre sus derechos                                     </t>
    </r>
    <r>
      <rPr>
        <b/>
        <sz val="8"/>
        <rFont val="Arial"/>
        <family val="2"/>
      </rPr>
      <t xml:space="preserve">    </t>
    </r>
    <r>
      <rPr>
        <sz val="8"/>
        <rFont val="Arial"/>
        <family val="2"/>
      </rPr>
      <t xml:space="preserve">                                                                                                      </t>
    </r>
  </si>
  <si>
    <t>5.1.6.1.2 Dictar charlas a los usuarios de los servicios de Telecomunicaciones.</t>
  </si>
  <si>
    <t>5.1.6.1.3 Remitir el Informe de resultados a la DIS y a la DIC para su publicación</t>
  </si>
  <si>
    <r>
      <rPr>
        <b/>
        <sz val="8"/>
        <color indexed="8"/>
        <rFont val="Arial"/>
        <family val="2"/>
      </rPr>
      <t>7.1</t>
    </r>
    <r>
      <rPr>
        <sz val="8"/>
        <color indexed="8"/>
        <rFont val="Arial"/>
        <family val="2"/>
      </rPr>
      <t xml:space="preserve"> Integrar hasta el 2012 el 100% de la gestión técnica, administrativa, legal y financiera de la SUPERTEL, fortaleciendo la infraestructura necesaria para la automatización de los procesos.</t>
    </r>
  </si>
  <si>
    <r>
      <rPr>
        <b/>
        <sz val="8"/>
        <rFont val="Arial"/>
        <family val="2"/>
      </rPr>
      <t>7.1.1</t>
    </r>
    <r>
      <rPr>
        <sz val="8"/>
        <rFont val="Arial"/>
        <family val="2"/>
      </rPr>
      <t xml:space="preserve"> Ejecutar el 100% de las adquisiciones de bienes y servicios contempladas en el Plan Anual de Contrataciones 2012, hasta diciembre del 2012</t>
    </r>
  </si>
  <si>
    <t>Adquisiciones de Bienes y Contrataciones de Servicios</t>
  </si>
  <si>
    <r>
      <rPr>
        <b/>
        <sz val="8"/>
        <rFont val="Arial"/>
        <family val="2"/>
      </rPr>
      <t>Responsable:</t>
    </r>
    <r>
      <rPr>
        <sz val="8"/>
        <rFont val="Arial"/>
        <family val="2"/>
      </rPr>
      <t xml:space="preserve">
Ing. Gonzalo Granda
</t>
    </r>
    <r>
      <rPr>
        <b/>
        <sz val="8"/>
        <rFont val="Arial"/>
        <family val="2"/>
      </rPr>
      <t>Participantes:</t>
    </r>
    <r>
      <rPr>
        <sz val="8"/>
        <rFont val="Arial"/>
        <family val="2"/>
      </rPr>
      <t xml:space="preserve">
José Luis Mejia                                                                                                                                  David Torres
</t>
    </r>
  </si>
  <si>
    <t>Bienes Inmuebles, servicios e infrestructura</t>
  </si>
  <si>
    <t>Participación en la Adquisiciones de Bienes</t>
  </si>
  <si>
    <r>
      <rPr>
        <b/>
        <sz val="8"/>
        <rFont val="Arial"/>
        <family val="2"/>
      </rPr>
      <t xml:space="preserve">7.1.1.1 </t>
    </r>
    <r>
      <rPr>
        <sz val="8"/>
        <rFont val="Arial"/>
        <family val="2"/>
      </rPr>
      <t>Control de la transmisión de televisión digital</t>
    </r>
  </si>
  <si>
    <t>La IRN remitirán los reportes de adquisiciones a la DFA.</t>
  </si>
  <si>
    <t>7.1.1.1.1 Adquisición de 1 Analizador de Televisión Digital</t>
  </si>
  <si>
    <t>Efectividad en el cumplimiento PAC</t>
  </si>
  <si>
    <t>ECA=100*AE / AR  
AE= actividades ejecutadas
AR= Actividades realizadas</t>
  </si>
  <si>
    <r>
      <t xml:space="preserve">7.1.1.2 </t>
    </r>
    <r>
      <rPr>
        <sz val="8"/>
        <rFont val="Arial"/>
        <family val="2"/>
      </rPr>
      <t>Reemplazar el equipo para mediciones de intensidad de campo de estaciones AM</t>
    </r>
  </si>
  <si>
    <t>7.1.1.2.1 Adquisición de 1 Medidor de Intensidad de campo para radiodifusión sonora en Onda Media (AM) y Onda Corta</t>
  </si>
  <si>
    <r>
      <t xml:space="preserve">7.1.1.3 </t>
    </r>
    <r>
      <rPr>
        <sz val="8"/>
        <rFont val="Arial"/>
        <family val="2"/>
      </rPr>
      <t>Detectar y controlar sistemas que utilizan el espectro radioeléctrico dentro del rango de 10KHz hasta 7.5KHz que es el complemento de las antenas HE500</t>
    </r>
  </si>
  <si>
    <t>7.1.1.3.1 Adquisición de 1 Receptor portátil para el control del espectro radioeléctrico.</t>
  </si>
  <si>
    <r>
      <t xml:space="preserve">7.1.1.4 </t>
    </r>
    <r>
      <rPr>
        <sz val="8"/>
        <rFont val="Arial"/>
        <family val="2"/>
      </rPr>
      <t>Mejor la efectividad en la simulación de las estaciones de Radiodifusión y Televisión de la Jurisdicción para la elaboración de informes.</t>
    </r>
  </si>
  <si>
    <t>7.1.1.4.1 Adquisición de 1 Software para cálculo de propagación de arreglo de antenas</t>
  </si>
  <si>
    <r>
      <t xml:space="preserve">7.1.1.5 </t>
    </r>
    <r>
      <rPr>
        <sz val="8"/>
        <rFont val="Arial"/>
        <family val="2"/>
      </rPr>
      <t>Contar con una herramienta de apoyo para las mediciones de control técnico y específicamente del Sistema Móvil Avanzado (SMA)</t>
    </r>
  </si>
  <si>
    <t>7.1.1.5.1 Adquisición de 9 Mapas Digitales para las provincias de la jurisdicción de la Intendencia Regional Norte.</t>
  </si>
  <si>
    <r>
      <t xml:space="preserve">7.1.1.6 </t>
    </r>
    <r>
      <rPr>
        <sz val="8"/>
        <rFont val="Arial"/>
        <family val="2"/>
      </rPr>
      <t xml:space="preserve">Mejorar la operación de la Red de voz </t>
    </r>
  </si>
  <si>
    <t>7.1.1.6.1 Adquisición de 1 Estación Repetidora de UHF para la Red de Voz</t>
  </si>
  <si>
    <t>ORGANO ADMINISTRATIVO:INTENDENCIA REGIONAL SUR</t>
  </si>
  <si>
    <t>OBJETIVO INSTITUCIONAL 1:   VELAR POR EL CUMPLIMIENTO DE LOS DERECHOS DE LOS USUARIOS DE LOS SERVICIOS DE TELECOMUNICACIONES, RADIODIFUSIÓN Y TELEVISIÓN</t>
  </si>
  <si>
    <t>1.1 Incrementar anualmente el control tarifario de los servicios de telecomunicaciones hasta llegar al 100% de operadores en el 2012</t>
  </si>
  <si>
    <r>
      <rPr>
        <b/>
        <sz val="8"/>
        <rFont val="Arial"/>
        <family val="2"/>
      </rPr>
      <t xml:space="preserve">SPS: </t>
    </r>
    <r>
      <rPr>
        <sz val="8"/>
        <rFont val="Arial"/>
        <family val="2"/>
      </rPr>
      <t>WPP, OLM, MSP, CHR</t>
    </r>
  </si>
  <si>
    <t>1.1.1.1 Verificar el 100% de las Tarifas de las Promociones Prepago de los operadores del SMA notificadas a la IRS</t>
  </si>
  <si>
    <t>ESTRATEGIA:
Análisis de las tarifas facturadas de los diferentes servicios a controlar.
LINEAMIENTOS:
Verificación de las promociones prepago 
1. El control se realiza en base al "Procedimiento para el control de las promociones prepago de los operadores del SMA".
2. La DPS remitirá a las Administraciones Regionales las promociones prepago a través del correo electrónico y  verificará a través de una muestra que represente el 90% de confianza y +/- 16.5% de error
3. Las Administraciones Regionales remitirán a la DPS, los informes de verificación de cumplimiento o incumplimiento.
4. La DPS analiza los informes de verificación para consolidación y elaboración de estadísticas de control, y de ser el caso se remitirán a la DJT para inicio de proceso de juzgamiento.
5. La DIC publicará los resultados en el página web institucioanal y en los periódicos donde se realizaron las mediciones. hasta 5 días laborales luego de recibir la información de la DPS y/o Regionales.
Análisis de CDR´s remitidos por las operadoras
1. El control se realiza en base al "Procedimiento para el análisis de CDR´s de las promociones prepago de los operadores del SMA".
2. LA DPS solicitará mensualmente a las operadoras de SMA, una muestra de CDR´s de aquellos números telefónicos que hayan aplicado determinadas promociones notificadas en el mes anterior al de la solicitud.  
3. La DPS remitirá a las Administraciones Regionales el detalle de 1 CDR, en forma mensual, junto con la notificación de la promoción prepago que la operadora hay ingresado a esta Superintendencia. 
4. Las Administraciones Regionales remitirán a la DPS y a la DIC, los informes de verificación
5. La DPS analiza los informes de verificación para consolidación y elaboración de estadísticas de control, y de ser el caso se remitirán a la DJT para inicio de proceso de juzgamiento.
6. La DIC publicará los resultados  hasta 5 días laborales luego de recibir la información de la DPS y/o Regionales, en el página web institucioanal y en los periódicos donde se realizaron las mediciones.</t>
  </si>
  <si>
    <t>1.1.1.1.1 Ejecución del 100% Pruebas de Control de las Promociones de SMA solicitadas por la DPS y emisión de informes para esa Dirección.</t>
  </si>
  <si>
    <t>Efectividad en el control  tarifario de promociones prepago</t>
  </si>
  <si>
    <t>CPM=0.5*NPC/NPSC + 0.5*NCDC/12
- CPM= Control de promociones de SMA
- NPC= Número de promociones controladas
- NPSC= Número de promociones solicitadas para control
- NCDC = número de CDR's controlados.</t>
  </si>
  <si>
    <t>1.1.1.1.2 Análisis del detalle de CDRs remitidos mensualmente por la DPS, referente a las promociones prepago, y emisión de informes para DPS y DIC</t>
  </si>
  <si>
    <t>1.1.1.2 Verificar el cumplimiento de las tarifas,  del 100% de la muestra asignada a la IRS, de Terminales de Uso Publico de los operadores del SMA</t>
  </si>
  <si>
    <t>LINEAMIENTOS:
1. El control se realiza en base al "Procedimiento para la ejecución de inspecciones a los establecimientos que prestan servicios finales de telecomunicaciones a través de terminales de uso público".
2. La DPS depurará la base de datos de terminales de uso publico y remitirá esta informacion a las Administraciones Regionales. 
3. Las Administraciones Regionales deberán realizar, de manera mensual, una verificación por operadora y en cada provincia de su jurisdicción, a través de una muestra que represente el 90% de confianza y +/- 3% de error.
4. Las Administraciones Regionales remitirán los informes de verificación a la DPS.
5. La DPS analiza y elabora los informes de consolidación semestral.
6. En caso de incumplimientos, la DPS remitirá a la DJT.
7. La DIC publicará los incumplimientos.</t>
  </si>
  <si>
    <t>1.1.1.5.1 Recepción de la información de los terminales de uso público emitida por la DPS y determinación del tamaño de la muestra (90% de confianza y +/- 3% de error) de terminales de uso público a inspeccionar.</t>
  </si>
  <si>
    <t>Efectividad en el control tarifario de terminales de uso público de SMA</t>
  </si>
  <si>
    <t xml:space="preserve">CTPS=NTC/NTDC
- CTPS=Control tarifación terminales públicos SMA
- NTC = Número de Terminales Controlados
- NTDC = Número de Terminales Determinados a Controlar
</t>
  </si>
  <si>
    <t>1.1.1.2.2 Pruebas de tarifación en terminales de uso público de SMA y emisión de informes</t>
  </si>
  <si>
    <t>1.1.1.5 Verificar el cumplimiento de las tarifas, del 100% deTerminales de Uso Publico de los operadores del STF, en la IRS</t>
  </si>
  <si>
    <t>Efectividad en el control tarifario de terminales de uso público de STF</t>
  </si>
  <si>
    <t>CTPF=NPTT/NTI             
- CTPF=Control tarifación terminales públicos telefonía fija
- NPTT=Número de Pruebas de Tarifación en Terminales públicos fijos                                                - NTI= Número Total de Terminales a Inspeccionar</t>
  </si>
  <si>
    <t>1.1.1.5.2 Pruebas de tarifación en terminales de uso público de STF y emeisión de informes</t>
  </si>
  <si>
    <t xml:space="preserve">1.3 Controlar de manera automática el uso del espectro radioeléctrico a nivel nacional hasta el 2012. </t>
  </si>
  <si>
    <t>1.3.1 Determinar el porcentaje de ocupación del espectro radioeléctrico en 11 bandas de UHF hasta diciembre del 2012</t>
  </si>
  <si>
    <r>
      <rPr>
        <b/>
        <sz val="8"/>
        <rFont val="Arial"/>
        <family val="2"/>
      </rPr>
      <t>SER:</t>
    </r>
    <r>
      <rPr>
        <sz val="8"/>
        <rFont val="Arial"/>
        <family val="2"/>
      </rPr>
      <t xml:space="preserve"> MPC, ECM, FMO, JAN, BCH, JBF</t>
    </r>
  </si>
  <si>
    <t xml:space="preserve">1.3.1.1 Determinar el porcentaje de ocupación del espectro radioeléctrico en las bandas: 
UHF (698 - 806 MHz)
UHF (806 - 824 MHz)
UHF (851 - 869 MHz)
UHF (894 - 915 MHz)
UHF (925 - 960 MHz)
UHF (1710 - 1850 MHz)
UHF (1990 - 2025 MHz)
UHF (2110 - 2155 MHz)
UHF (2500 - 2570 MHz)
UHF (2620 - 2690 MHz)
</t>
  </si>
  <si>
    <r>
      <rPr>
        <b/>
        <sz val="8"/>
        <rFont val="Arial"/>
        <family val="2"/>
      </rPr>
      <t xml:space="preserve">ESTRATEGIAS
</t>
    </r>
    <r>
      <rPr>
        <sz val="8"/>
        <rFont val="Arial"/>
        <family val="2"/>
      </rPr>
      <t xml:space="preserve">
Programación de las Estaciones</t>
    </r>
    <r>
      <rPr>
        <b/>
        <sz val="8"/>
        <rFont val="Arial"/>
        <family val="2"/>
      </rPr>
      <t xml:space="preserve"> d</t>
    </r>
    <r>
      <rPr>
        <sz val="8"/>
        <rFont val="Arial"/>
        <family val="2"/>
      </rPr>
      <t xml:space="preserve">el sistema SACER.                                                                             </t>
    </r>
    <r>
      <rPr>
        <b/>
        <sz val="8"/>
        <rFont val="Arial"/>
        <family val="2"/>
      </rPr>
      <t xml:space="preserve">  
LINEAMIENTOS  GENERALES
</t>
    </r>
    <r>
      <rPr>
        <sz val="8"/>
        <rFont val="Arial"/>
        <family val="2"/>
      </rPr>
      <t>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IRS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Cañar, Loja, Macas, Macará y Turi. 
Entregar los resultados en los archivos y formatos establecidos inmediatamente después de terminada la misión a fin de mes.
Programar desde el mes de enero de 2012 el traslado de una (01) Estación Remota Transportable para el cumplimiento de este Plan a la ciudad de Zamora.
Programar de lunes a viernes durante el mes de septiembre 2012, el barrido de las bandas asignadas en el horario de 10H00 a 14H15, de acuerdo a los parámetros establecidos y en el horario de: 10H00 a 10H15, 11H00 a 11H15, 12H00 a 12H15, 13H00 a 13H15, 14H00 a 14H15. La Estación a ser programada  es: Zamora.</t>
    </r>
  </si>
  <si>
    <t>1.3.1.1.1 Programar de manera mensual en el sistema SACER las tareas de medición automática, en las estaciones de  Cañar, Loja, Macas, Macará y Turi.   conforme a los lineamientos emitidos por la DEH, para determinar el porcentaje de ocupación del espectro..
Durante el periodo de traslado de la ERT de Macará a Zamora no se realizará la medición desde esa estación.</t>
  </si>
  <si>
    <t>ECOER_IRS=Efectividad de Control de Ocupación del Espectro Radioeléctrico a nivel Regional
IOERR_IRS = Informe de Ocupación del Espectro Radioeléctrico Remitido a nivel regional</t>
  </si>
  <si>
    <t xml:space="preserve">
ECOER_IRS=IOERR_IRS/12</t>
  </si>
  <si>
    <t>Los informes de todas las estaciones (excepto Macará) se remitiran  hasta diciembre, desde septiembre se realizarán informes de la que se reubique a Zamora</t>
  </si>
  <si>
    <t>1.3.1.1.2 Procesar de manera mensual  los resultados de las mediciones realizadas de tal forma que esten en los formatos establecidos.</t>
  </si>
  <si>
    <t>1.3.1.1.3 Entregar a DEH  de manera mensual  los resultados de las mediciones realizadas, en los archivos y formatos establecidos.</t>
  </si>
  <si>
    <t>1.3.2 Monitorear el 100% de los contratos de los concesionarios de radiocomunicaciones, radiodifusión y televisión para del cumplimiento de los parámetros técnicos (frecuencia, ancho de banda) establecidos en dichos contratos hasta diciembre del 2012.</t>
  </si>
  <si>
    <r>
      <rPr>
        <b/>
        <sz val="8"/>
        <rFont val="Arial"/>
        <family val="2"/>
      </rPr>
      <t xml:space="preserve">SER: </t>
    </r>
    <r>
      <rPr>
        <sz val="8"/>
        <rFont val="Arial"/>
        <family val="2"/>
      </rPr>
      <t>MPC, ECM, FMO, JAN, BCH, JBF</t>
    </r>
  </si>
  <si>
    <t>1.3.2.1 Realizar el control de los parámetros técnicos del 100% de los contratos de concesión de frecuencias de los servicios de radiodifusión y televisión, con excepción de radiodifusión AM, en los lugares donde se encuentren instaladas estaciones del sistema SACER</t>
  </si>
  <si>
    <t>ESTRATEGIAS
Programación de las Estaciones del sistema SACER.                                                                               
LINEAMIENTOS  GENERALES
Se utilizará el archivo con el nombre RADTV_ _ _ 2012, el mismo que contiene el listado de frecuencias y que será remitido por la DEH, el cual será actualizado mensualmente.
El nombre de los archivos generados deberán cumplir con lo dispuesto en el instructivo SACER.
LINEAMIENTOS ESPECÍFICOS PARA LA IRS
Programar de lunes a viernes desde el mes de enero hasta el mes de agosto  2012, el barrido de las bandas asignadas en el horario de 8H30 a 8H45 y de 16H00 a 16H15, de acuerdo a los parámetros establecidos. Las Estaciones a ser programadas son : Cañar, Loja, Macas, Macará y Turi. 
Entregar los resultados en los archivos y formatos establecidos inmediatamente después de terminada la misión a fin de mes.
Programar desde el mes de enero de 2012 el traslado de una (01) Estación Remota Transportable para el cumplimiento de este Plan a la ciudad de Zamora.
Programar de lunes a viernes desde el mes de septiembre hasta noviembre de 2012, el barrido de las bandas asignadas en el horario de 8H30 a 8H45 y de 16H00 a 16H15, de acuerdo a los parámetros establecidos. La Estación a ser programada  es: Zamora.
La IRS deberá remitir un informe mensual del servicio de radiodifusión y televisión.</t>
  </si>
  <si>
    <t>1.3.2.1.1 Programar de manera mensual en el sistema SACER las tareas de medición automática, en las estaciones de  Cañar, Loja, Macas, Macará y Turi.   conforme a los lineamientos emitidos por la DEH, para el control de parámetros técnicos de contratos de radiodifusión y televisión.
Durante el periodo de traslado de la ERT de Macará a Zamora no se realizará la medición desde esa estación. A partir de septiembre hasta noviembre se realizará las actividades únicamente en la ERT a ubicarse en Zamora.</t>
  </si>
  <si>
    <t>ECPTSR_IRS=Efectividad de Control de Parámetros Técnicos de Servicios de Radiodifusión a nivel Regional
ICPTSRR_IRS = Informe de Control de Parámetros Técnicos de Servicios de Radiodifusión Remitido a nivel regional</t>
  </si>
  <si>
    <t>ECPTSR_IRS=ICPTSRR_IRS/11</t>
  </si>
  <si>
    <t>Los informes de todas las estaciones (excepto Macará) se remitiran hasta agosto, a partir de ahí hasta noviembre, únicamente de la que se reubique a Zamora</t>
  </si>
  <si>
    <t>1.3.2.1.2 Procesar de manera mensual  los resultados de las mediciones realizadas de tal forma que esten en los formatos establecidos.</t>
  </si>
  <si>
    <t>1.3.2.1.3 Entregar a DEH  de manera mensual  los resultados de las mediciones realizadas, en los archivos y formatos establecidos.</t>
  </si>
  <si>
    <t>1.3.2.2 Realizar el control de los parámetros técnicos del 100% de los contratos de concesión de frecuencias, correspondientes a las siguientes bandas: fijo móvil, troncalizado, FWA.
IRS = xxx Contratos / Mensualmente:
Nota: La información del número de contratos será entregada a las Administraciones Regionales en el mes de enero 2012</t>
  </si>
  <si>
    <t>El nombre de los archivos generados deberán cumplir con lo dispuesto en el instructivo SACER.
Se realizarán inspecciones a cada uno de los sistemas y las mediciones serán realizadas con el sistema SACER.
LINEAMIENTOS ESPECÍFICOS PARA LA IRS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14H30.Las Estaciones a ser programadas son : Cañar, Loja, Macas, Macará y Turi. 
Entregar los resultados en los archivos y formatos establecidos inmediatamente después de terminada la misión a fin de mes.
Programar desde el mes de enero de 2012 el traslado de una (01) Estación Remota Transportable para el cumplimiento de este Plan a la ciudad de Zamora.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14H30.La Estación a ser programada  es: Zamora.
La IRS deberá remitir un informe mensual del servicio de radiocomunicaciones.</t>
  </si>
  <si>
    <t>1.3.2.1.1 Programar de manera mensual en el sistema SACER las tareas de medición automática, en las estaciones de  Cañar, Loja, Macas, Macará y Turi.   conforme a los lineamientos emitidos por la DEH, para el control de parámetros técnicos de contratos de concesión de frecuencias de radiocomunicaciones.
Durante el periodo de traslado de la ERT de Macará a Zamora no se realizará la medición desde esa estación. A partir de septiembre hasta noviembre se realizará las actividades únicamente en la ERT a ubicarse en Zamora.</t>
  </si>
  <si>
    <t>ECPTSRC_IRS=Efectividad de Control de Parámetros Técnicos de Servicios de Radiocomunicaciones a nivel Regional
ICPTSRCR_IRS = Informe de Control de Parámetros Técnicos de Servicios de Radiocomunicaciones Remitido a nivel regional</t>
  </si>
  <si>
    <t xml:space="preserve">
ECPTSRC_IRS=ICPTSRRC_IRS/11</t>
  </si>
  <si>
    <t xml:space="preserve">1.5 Atender a partir del 2009 el 100% de los casos de fraude en los servicios de telecomunicaciones reportados por las operadoras y los usuarios en general. </t>
  </si>
  <si>
    <t>1.5.1 Disminuir en un 5% el ingreso de tráfico de voz ilegal en el País, hasta el mes de diciembre del 2012</t>
  </si>
  <si>
    <r>
      <rPr>
        <b/>
        <sz val="8"/>
        <color indexed="8"/>
        <rFont val="Arial"/>
        <family val="2"/>
      </rPr>
      <t>SPS:</t>
    </r>
    <r>
      <rPr>
        <sz val="8"/>
        <color indexed="8"/>
        <rFont val="Arial"/>
        <family val="2"/>
      </rPr>
      <t xml:space="preserve"> WPP, OLM, MSP, CHR</t>
    </r>
  </si>
  <si>
    <t xml:space="preserve">1.5.1.1 Generar capacidades en el manejo de equipos para el combate al fraude, en al menos un funcionario por Regional de esta  Superintendencia. </t>
  </si>
  <si>
    <t>ESTRATEGIAS 
Realización del análisis del trafico entrante y saliente de las operadoras.
LINEAMIENTOS
Capacitación a las regionales en uso de sondas (enero 2012).
Taller de uso del Astem a Regionales (enero 2012)</t>
  </si>
  <si>
    <t xml:space="preserve">1.5.1.1.1 Asistir a la capacitación de la DIE, al menos un funcionario de la IRS. </t>
  </si>
  <si>
    <t>CAFQ=NCAFQ/NCQR
- CAFQ=Capacitación antifraude uso de equipos
- NCAFQ= Número de Cursos Anti-Fraude uso equipos recibidos
- NCQR=Número de Cursos Anti - Fraude uso equipos realizados</t>
  </si>
  <si>
    <t xml:space="preserve">1.5.1.2 Generar capacidades en el manejo del convenio de lucha contra el fraude, en al menos un funcionario por Regional de esta  Superintendencia. </t>
  </si>
  <si>
    <t>ESTRATEGIAS 
Realización del análisis del trafico entrante y saliente de las operadoras.
LINEAMIENTOS
Taller de capacitación para inspecciones a Unidades antifraudes. (enero 2012)</t>
  </si>
  <si>
    <t xml:space="preserve">1.5.1.2.1 Asistir a la capacitación de la DIE de al menos un funcionario de la IRS. </t>
  </si>
  <si>
    <t>CAFI=NCFI/NCIR
- CAFI=Capacitación antifraude inspección unidades aseguramiento de ingresos
- NCIR=Número de Cursos Anti - Fraude inspecciones unidades aseguramiento de ingresos recibidos .
- NCIR= Número de Cursos Anti-Fraude uso equipos realizados</t>
  </si>
  <si>
    <t xml:space="preserve">1.5.1.3 Implementar 4 métodos para prevención del fraude, las cuales deberán ser aplicadas por las  Regionales </t>
  </si>
  <si>
    <t>ESTRATEGIAS 
Realización del análisis del trafico entrante y saliente de las operadoras.
LINEAMIENTOS
- Inspecciones a centrales y adquisición de información mediante la conexión de sondas.
- A partir de febrero en las inspecciones a centrales se incluirá pruebas mediante el sistema Astem (feb. - nov.).
- Inspecciones a unidades antifraude para verificación de los procedimientos contemplados en el convenio. (febrero a Diciembre).
- Inspecciones de heavy users por parte de las regionales (mensualmente) para lo cual las Regionales solicitaran a operadoras información de heavy users.</t>
  </si>
  <si>
    <t>1.5.1.3.1 Inspección al 100% de centrales telefónicas  y adquisición de información a través de sondas, que la DIE solicite a la IRS y emisión de informes.</t>
  </si>
  <si>
    <t>PF=0.5*NCI/NCSI+0.25*NIUAF/NUAFP+0.25*NIHU/NHU
-PF=Prevención fraude
-NCI=Número de centrales inspeccionadas
-NCSI=Número de centrales solicitadas para inspección por la DIE.
-NIUAF=Número de Inspección de unidad antifraude realizadas
-NUAFP=Número de unidades antifraude programadas
-NIHU=Número de Inspección de heavy user realizadas
-NHU=Número de heavy users</t>
  </si>
  <si>
    <t>1.5.1.3.2 Inspección a la Unidad Anti-Fraude de ETAPA</t>
  </si>
  <si>
    <t>1.5.1.3.3 Inspección al 100% de Heavy Users de STF de la operadora ETAPA EP y emisión de informes.</t>
  </si>
  <si>
    <t>1.5.2. Investigar y eliminar la operación del 100% de estaciones no autorizadas de los servicios de telecomunicaciones, radiodifusión, televisión y audio y video por suscripción hasta el mes de diciembre del 2012</t>
  </si>
  <si>
    <r>
      <rPr>
        <b/>
        <sz val="8"/>
        <color indexed="8"/>
        <rFont val="Arial"/>
        <family val="2"/>
      </rPr>
      <t xml:space="preserve">SPS: </t>
    </r>
    <r>
      <rPr>
        <sz val="8"/>
        <color indexed="8"/>
        <rFont val="Arial"/>
        <family val="2"/>
      </rPr>
      <t xml:space="preserve">WPP, OLM, CHR, RHF, JSC, MSP.
</t>
    </r>
    <r>
      <rPr>
        <b/>
        <sz val="8"/>
        <color indexed="8"/>
        <rFont val="Arial"/>
        <family val="2"/>
      </rPr>
      <t>SER:</t>
    </r>
    <r>
      <rPr>
        <sz val="8"/>
        <color indexed="8"/>
        <rFont val="Arial"/>
        <family val="2"/>
      </rPr>
      <t xml:space="preserve"> MPC, ECM, FMO, JAN, BCH, JBF
</t>
    </r>
    <r>
      <rPr>
        <b/>
        <sz val="8"/>
        <color indexed="8"/>
        <rFont val="Arial"/>
        <family val="2"/>
      </rPr>
      <t xml:space="preserve">SCI: </t>
    </r>
    <r>
      <rPr>
        <sz val="8"/>
        <color indexed="8"/>
        <rFont val="Arial"/>
        <family val="2"/>
      </rPr>
      <t>CSA</t>
    </r>
  </si>
  <si>
    <t>1.5.2.1 Monitorear y sondear al menos 1 vez al año, todas las cabeceras cantonales de la  jurisdicción de la Regional Sur, para elminar las estaciones no autorizadas</t>
  </si>
  <si>
    <t xml:space="preserve">ESTRATEGIAS
Levantamiento de infraestructura no autorizada a nivel nacional para fortalecer el control de sistemas no autorizados.
Organizar operativos para eliminar la infraestructura ilegal detectada.
LINEAMIENTOS 
Monitoreo y Sondeo de sistemas no autorizados (A través de concesionarios de Radiodifusión, televisión, ISP)
Las regionales registrarán el 100% de las denuncias presentadas, en el sistema de escalamiento.   </t>
  </si>
  <si>
    <t>1.5.2.1.1 Indagación sobre la operación de sistemas no autorizados de los servicios de telefonía fija, portadores y de valor agregado en las cabeceras cantonales de cada una de las provincias de la jurisdicción de la Regional Sur. Inspección y emisión de informe en el caso de detección.</t>
  </si>
  <si>
    <t>NSNA=NCV/57   
- NSNA= Número de monitoreos y sondeos de sistemas no autorizados
- NCV= Número de Cantones visitados
- 57 cantones de la regional</t>
  </si>
  <si>
    <t>1.5.2.1.2 Escalar el 100% de denuncias que recepte el Centro Regional de Información y Ayuda al Ciudadano, referentes a la operación no autorizada de sistemas de telecomunicaciones, en la jurisdicción de la regional Sur.</t>
  </si>
  <si>
    <t>1.5.2.2 Cubrir por parte de las Regionales el 100% de inspecciones no programadas, relacionadas con la investigación de irregularidades en  los servicios de telecomunicaciones, radiodifusión, televisión y audio y video por suscripción.</t>
  </si>
  <si>
    <t xml:space="preserve">ESTRATEGIAS
Levantamiento de infraestructura no autorizada a nivel nacional para fortalecer el control de sistemas no autorizados.
Organizar operativos para eliminar la infraestructura ilegal detectada.
LINEAMIENTOS 
Inspecciones no programadas por regionales a petición de la DIE.
Las regionales registrarán el 100% de las denuncias presentadas, en el sistema de escalamiento.     </t>
  </si>
  <si>
    <t>1.5.2.2.1 Realizar el 100% de inspecciones de investigación de irregularidades en la prestación de los servicios de telecomunicaciones, solicitadas por la DIE, en la jurisdicción de la Regional Sur.</t>
  </si>
  <si>
    <t>CSNA=0.75*NIIR/NIIS + 0.25*NDSNA/NDSNR 
- CSNA=Control de sistemas no autorizados  - NIIR= Número de Inspecciones Investigaciones Especiales Realizadas                                           - NIIS= Número de  Inspecciones Investigaciones Especiales Solicitadas                        - NDSNA= Número de  denuncias sistemas no autorizados presentados
- NDSNR= Número de  denuncias sistemas no autorizados registradas</t>
  </si>
  <si>
    <t>1.5.2.2.3 Elaboración de informes</t>
  </si>
  <si>
    <t>1.5.2.2.3 Realizar el 100% de inspecciones de investigación de irregularidades en la prestación de los servicios de radiodifusión, televisión y audio y video por suscripción, solicitadas por la DIE, en la jurisdicción de la Regional Sur.</t>
  </si>
  <si>
    <t>1.5.2.2.4 Elaboración de informes</t>
  </si>
  <si>
    <t>1.5.2.2.5. Registrar el 100% de denuncias presentadas, respecto a la operación no autorizada  de sistemas de telecomunicaciones , en la jurisdicción de la Regional Sur.</t>
  </si>
  <si>
    <t>1.5.2.3- Investigar y eliminar la operación del 100% de estaciones no autorizadas  de los servicios  radiodifusión, televisión y audio y video por suscripción hasta el mes de diciembre del 2012.</t>
  </si>
  <si>
    <t xml:space="preserve">ESTRATEGIAS.- 
- Fortalecer el control mediante la investigación especializada de los sistemas de radiodifusión, televisión y audio y video por suscripción.
LINEAMIENTOS.-
DRT.-  Coordina con las Unidades Regionales, sobre la operación de las estaciones o sistemas de radiodifusión, televisión y audio y video por suscripción no autorizados.
UR.-  Monitorean el espectro radioeléctrico y emiten el informe respectivo sobre las estaciones detectadas no autorizadas y apoyan en los casos relacionados en el ámbito de su competencia 
DRT.- Informa a la DIE los casos relacionados sobre la operación de estaciones o sistemas que operan sin autorización 
Las regionales registrarán el 100% de las denuncias presentadas, en el sistema de escalamiento.     </t>
  </si>
  <si>
    <t xml:space="preserve">1.5.2.3.1 Monitoreo del espectro radioeléctrico en las bandas asignadas a radiodifusión y televisión abierta, así como sondeo de estaciones de esos servicios y de audio y video por suscripción  que operan, en el 70 % de las 57 cabeceras cantonales de la jurisdicción de la IRS. (40 cabeceras cantonales) </t>
  </si>
  <si>
    <t>EEERNA_IRS=Efectividad de Eliminación de Estaciones No Autorizadas de Servicios de Radiodifusión a nivel Regional
NERNAD_IRS = Número de Estaciones No autorizadas Detectadas de Servicios de Radiodifusión a Nivel Regional
NERNAE_IRS = Número de Estaciones No autorizadas Eliminadas de Servicios de Radiodifusión a Nivel Regional</t>
  </si>
  <si>
    <t>EEERNA_IRS=NERNAE_IRS/NERNAD_IRS</t>
  </si>
  <si>
    <t>1.5.2.3.2 Elaboración de informes y determinación de posibles sistemas no autorizados</t>
  </si>
  <si>
    <t>1.5.2.3.3 Procesos de determinación de que los sistemas bajo sospecha de ser no autorizados que se detecten sean efectivamente no autorizados</t>
  </si>
  <si>
    <t>1.5.2.3.4 Escalar el 100% de denuncias que recepte el Centro Regional de Información y Ayuda al Ciudadano, referentes a la operación no autorizada de estaciones de radiodifusión, TV y sistemas de audio y video por suscripción, en la jurisdicción de la Regional Sur.</t>
  </si>
  <si>
    <t>1.5.2.3.5 Procesos de clausura y requisa de equipos de sistemas no autorizados</t>
  </si>
  <si>
    <t>1.7. 1 Verificar el cumplimiento del 100% de los índices de calidad de los Servicios de telecomunicaciones (SMA; STF, SVA, Portadores ), Y los SVA  establecidos en los títulos habilitantes, hasta diciembre del 2012</t>
  </si>
  <si>
    <r>
      <rPr>
        <b/>
        <sz val="8"/>
        <color indexed="8"/>
        <rFont val="Arial"/>
        <family val="2"/>
      </rPr>
      <t>SPS:</t>
    </r>
    <r>
      <rPr>
        <sz val="8"/>
        <color indexed="8"/>
        <rFont val="Arial"/>
        <family val="2"/>
      </rPr>
      <t xml:space="preserve"> WPP, OLM, CHR, JSC, MSP.</t>
    </r>
  </si>
  <si>
    <t>1.7.1.1 Verificar el cumplimiento del 100% de los índices de calidad del Servicio Móvil Avanzado (SMA).</t>
  </si>
  <si>
    <r>
      <rPr>
        <b/>
        <sz val="8"/>
        <rFont val="Arial"/>
        <family val="2"/>
      </rPr>
      <t xml:space="preserve">LINEAMIENTOS:
</t>
    </r>
    <r>
      <rPr>
        <sz val="8"/>
        <rFont val="Arial"/>
        <family val="2"/>
      </rPr>
      <t>Elaborar instructivos para el procesamiento de los archivos fuentes de tres (3) índices de calidad del SMA. (DPS)
1. Recopilación y análisis de los informes de calidad. (DPS)
2. Elaboración del procedimiento.(DPS)
3. Enviar para aprobación por ITC.(DPS)
Controlar el cumplimiento de los índices de calidad del servicio alcanzados por los operadores del SMA.
1. Revisión de formatos e informes. (DPS)
2. Consolidación y registro de la información.  (DPS)
3. Recopilación de archivos fuentes (IRN e IRC). Los fuentes a obtener son:
a. Porcentaje de Reclamos Generales y Tiempo promedio de Resolución de Reclamos.
b. Porcentaje de Reclamos de Facturación y débito y tiempo promedio de resolución.
c. Porcentaje de mensajes cortos con éxito y Tiempo Promedio de Entrega de Mensajes Cortos.
4. Elaboración de informes de validación. (REGIONALES)
5. Los informes de validación serán rotativos:
   I Trimestre IRN (OTECEL) e IRC (CONECEL),
   II Trimestre IRS (OTECEL) y DRM (CONECEL),
   III Trimestres DRC (OTECEL) y DRG (CONECEL)
6. Elaboración de informes IV trimestre consolidados.  (DPS)</t>
    </r>
  </si>
  <si>
    <t>1.7.1.1.1 Elaboración de informes de validación de 3 índices de calidad de SMA, en base a la información obtenida por la DPS, IRN e IRC, de la operadora OTECEL S.A., correspondiente al 2do. Trimestre del año 2012.</t>
  </si>
  <si>
    <t>VICS=NIVR / NIVS
- VICS=Validación de índices de calidad SMA
- NIVR = Número de informes de validación realizados
- NIVS = Número de informes de verificación solicitados por DPS</t>
  </si>
  <si>
    <t>1.7.1.2 Verificar el cumplimiento del 100% de los índices de calidad del Servicio de Telefonía Fija (STF).</t>
  </si>
  <si>
    <t>1.7.1.2.1 Análisis y emisión de informes trimestrales de evaluación de los índices de calidad; averias y completación de llamadas, registrados en el SAAD de las operadoras ETAPA EP y CNT EP, de la jurisdicción de la regional Sur.</t>
  </si>
  <si>
    <t xml:space="preserve">IICF=NITR/NITP
- IICF=Informes análisis índices de calidad de telefonía fija 
- NITR= Número de Informes de evaluaciones trimestrales realizadas
- NITP=Número de Informes de índices de calidad presentados por las operadoras
</t>
  </si>
  <si>
    <t>1.7.1.3 Verificar el cumplimiento del 100% de los índices de calidad de los Servicios de Valor Agregado (SVA).</t>
  </si>
  <si>
    <r>
      <rPr>
        <b/>
        <sz val="8"/>
        <rFont val="Arial"/>
        <family val="2"/>
      </rPr>
      <t>LINEAMIENTOS:</t>
    </r>
    <r>
      <rPr>
        <sz val="8"/>
        <rFont val="Arial"/>
        <family val="2"/>
      </rPr>
      <t xml:space="preserve">
1. Registro de reportes. (DPS)
2. Distribución de permisionarios por Regional. (DPS)
3. Ejecución de inspecciones de verificación. (Regionales)
4. Elaboración de informes y juzgamientos. (Regionales)
ANEXO: Valores para cada Administración Regional.</t>
    </r>
  </si>
  <si>
    <r>
      <t>1.7.1.3.1 Realizar inspecciones de 16</t>
    </r>
    <r>
      <rPr>
        <sz val="8"/>
        <color indexed="10"/>
        <rFont val="Arial"/>
        <family val="2"/>
      </rPr>
      <t xml:space="preserve"> </t>
    </r>
    <r>
      <rPr>
        <sz val="8"/>
        <rFont val="Arial"/>
        <family val="2"/>
      </rPr>
      <t>permisionarios de SVA, de la jurisdicción de la IRS, conforme listado proporcionado por DPS, para verificación de los índices de calidad.</t>
    </r>
  </si>
  <si>
    <t>CICS=NPCS/16 
- CICS=Control de índices de calidad de SVA
- NPCS=Número permisionarios calidad SVA controlados 
- 16 permisionario de SVA programados para control</t>
  </si>
  <si>
    <t>1.7.1.3.2 Emisión de informes y registro de información en archivos compartidos.</t>
  </si>
  <si>
    <t>1.7.1.4 Verificar el cumplimiento del 100% de los índices de calidad de los Servicios Portadores de Telecomunicaciones (SPT).</t>
  </si>
  <si>
    <r>
      <rPr>
        <b/>
        <sz val="8"/>
        <rFont val="Arial"/>
        <family val="2"/>
      </rPr>
      <t xml:space="preserve">LINEAMIENTOS:
</t>
    </r>
    <r>
      <rPr>
        <sz val="8"/>
        <rFont val="Arial"/>
        <family val="2"/>
      </rPr>
      <t>1. La DPS registrará los índices de calidad entregados por los operadores. (DPS)
2. Las Administraciones Regionales efectuarán inspecciones para verificar los parámetros de calidad. (REGIONALES)
3. Elaboración de informes de cumplimiento por operador. (REGIONALES)
4. Consolidación de informes de las Regionales
ANEXO: Valores para cada Administración Regional.</t>
    </r>
  </si>
  <si>
    <r>
      <t>1.7.1.4.1 Realizar inspecciones a los concesionarios de servicios portadores, EERCS y ETAPA EP, para verificación de los índices de calidad de dos</t>
    </r>
    <r>
      <rPr>
        <sz val="8"/>
        <color indexed="10"/>
        <rFont val="Arial"/>
        <family val="2"/>
      </rPr>
      <t xml:space="preserve"> </t>
    </r>
    <r>
      <rPr>
        <sz val="8"/>
        <rFont val="Arial"/>
        <family val="2"/>
      </rPr>
      <t>trimestres del año.</t>
    </r>
  </si>
  <si>
    <t>CSP= NPTR/NPTP                        
- CSP= Control de servicio portador
- NPTR=Número de controles trimestrales realizados.
- NPTP= Número de controles trimestrales programados (dos x operadora=4)</t>
  </si>
  <si>
    <t>1.7.1.4.2 Emisión de informes de cumplimiento y envío a DPS</t>
  </si>
  <si>
    <t>1.7. 2 Incrementar la solución de los problemas de calidad del servicio  de las operadoras de SMA en un 25% y del STF en un 75%, detectados y reportados por las administraciones  regionales en el año 2012.</t>
  </si>
  <si>
    <t>1.7.2.1 Incrementar en 25% la solución de los problemas de calidad del servicio de los operadores de SMA, detectados y reportados por las Administraciones Regionales, en el año 2011.</t>
  </si>
  <si>
    <t>1.7.2.1.1 Participación en la elaboración del cronograma de mediciones conjuntas de SMA, pertinentes a la jurisdicción de la Regional Sur.</t>
  </si>
  <si>
    <t>CCSMA= 0.5*NPME / NPMP + 0.5*NMVR/NPRS
- CCSMA= Control calidad SMA
- NPME = Número de pruebas mediciones conjuntas ejecutadas
- NPMP = número de pruebas mediciones conjuntas planificadas
-NMVR= Número de mediciones de verificación de solución de problemas realizadas
-NMVR= Número de problemas reportados como solucionados por las operadoras</t>
  </si>
  <si>
    <t>1.7.2.1.2 Ejecución de pruebas y mediciones, establecidas en el cronograma de mediciones del año 2012, correspondiente a la jurisdicción de la Regional Sur</t>
  </si>
  <si>
    <t>1.7.2.1.3 Post procesamiento de información y emisión de informes</t>
  </si>
  <si>
    <t>1.7.2.1.4 Reportar los problemas de calidad detectados a las operadoras de SMA</t>
  </si>
  <si>
    <t>1.7.2.1.5 Mediciones de calidad de servicio en los sitios en los que las operadoras hayan informado que han solucionado los problemas detectados en el año 2011.</t>
  </si>
  <si>
    <t>1.7.2.1.6 Post procesamiento de información y emisión de informes</t>
  </si>
  <si>
    <t xml:space="preserve">1.7.2.1.7 Mediciones de calidad de servicio en los sitios en los que se reporte reclamo por parte de los usuarios </t>
  </si>
  <si>
    <t>1.7.2.2 Incrementar al 75% la solución de los problemas de calidad del servicio de los operadores del Servicio de Telefonía Fija, detectados y reportados por las Administraciones Regionales en el año 2012.</t>
  </si>
  <si>
    <t>1.7.2.2.1 Disposición a las operadoras ETAPA EP y CNT EP la solución de los problemas de calidad detectados en los índices de calidad: Averías y Completación de llamadas, correspondientes a la jurisdicción de la Regional Sur.</t>
  </si>
  <si>
    <t xml:space="preserve">DSPC=NDSP/NPCD                              
DSPC=Disposición problemas de calidad detectados
NDSP= Número de disposiciones de solución problemas emitidas 
NPCD= Número de Problemas de calidad Detectados                                                                </t>
  </si>
  <si>
    <t>1.7.2.2.2 Emisión de reporte trimestral para DPS sobre los problemas de calidad detectados en cada Operadora, los solucionados y los que persisten</t>
  </si>
  <si>
    <t>SPS: WPP, OLM, CHR, JSC, MSP.</t>
  </si>
  <si>
    <t xml:space="preserve">1.7.3.1 Intervenir para disminuir  en el  5%  el tiempo medio de respuesta entre fallas, presentado en el Servicio Móvil Avanzado (SMA).
</t>
  </si>
  <si>
    <r>
      <rPr>
        <b/>
        <sz val="8"/>
        <rFont val="Arial"/>
        <family val="2"/>
      </rPr>
      <t>LINEAMIENTOS:</t>
    </r>
    <r>
      <rPr>
        <sz val="8"/>
        <rFont val="Arial"/>
        <family val="2"/>
      </rPr>
      <t xml:space="preserve">
Control de elementos sensibles de la red.
1.Identificación de elementos sensibles de la red, incluyendo los SISTEMAS en los cuales de manera recurrente han existido problemas de interrupción del SMA en el 2011. (DPS y REGIONALES).
2. Coordinar con las operadoras para establecer los planes de contingencia tendentes a lograr mejoras. (REGIONALES)
3. Seguimiento de las actividades realizadas dentro de los planes de  contingencia tendientes a lograr mejoras. (REGIONALES)
4. Análisis de resultados. (REGIONALES)
Controlar el 100% de las interrupciones programadas y no programadas del SMA. 
1. Análisis de las solicitudes presentadas por las operadoras para efectuar la interrupción programada del SMA. (DPS y REGIONALES)
2. Elaborar la autorización correspondiente. (DPS y REGIONALES)
3. Coordinación con las regionales para efectuar el control. (DPS)
4. Inspecciones e informes de control (REGIONALES)
5. Análisis del informe presentado por la operadora acerca de las interrupción del servicio.(DPS y REGIONALES)
6. Elaboración de informe a ITC en caso de que existan observaciones a la actividad efectuada por la operadora. (DPS)
7. Elaboración de estadísticas. (DPS)
Publicar información de interrupciones del servicio. (DIC)</t>
    </r>
  </si>
  <si>
    <t>1.7.3.1.1 Análisis y elaboración un informe de recurrencia de interrupciones no programadas de SMA de OTECEL, CONECEL, y CNT ALEGRO, ocurridas en un mismo sitio o por una misma causa, en el periodo 2008 a 2011, en la jurisdicción de la regional Sur, y emitir las recomendaciones a las operadoras para la prevención de las mismas en los casos que amerite.</t>
  </si>
  <si>
    <t xml:space="preserve">CINTS= 0.25* IRINT+0.75*NIPNPC / NIPNPO
- CINTS= Control de interrupciones SMA programadas y no programadas
- IRINT= Informe de recurrencia de interrupciones
- NIPNP = número de interrupciones programadas y no programas controladas
- NIPNPO = número de interrupciones programadas y no programadas ocurridas </t>
  </si>
  <si>
    <t>1.7.3.1.2 Controlar el 100% de las interrupciones programadas y no programadas de SMA y emitir disposiciones y recomendaciones para el mejoramiento del tiempo de respuesta en los casos que amerite.</t>
  </si>
  <si>
    <t>1.7.3.2 Intervenir para disminuir en el 5% el tiempo medio de solución de las fallas (interrupciones no programadas) del Servicio de Telefonía Fija.</t>
  </si>
  <si>
    <t>1.7.3.2.1 Controlar el 100% de las interrupciones programadas y no programadas del STF  y emitir disposiciones y recomendaciones para el mejoramiento del tiempo de respuesta en los casos que amerite.</t>
  </si>
  <si>
    <t xml:space="preserve">CINTF=0.90*NITFC/NTIP +0.1*NATR    
- CINTF= Control interrupciones telefonía fija programadas y no programadas
- NITFC= Número Interrupcionesde  telefonía fija Controladas                                 
- NTIP=Número de interrupciones de telefonía fija programadas y no programadas presentadas
- NATR=Número de actualizaciones trimestrales de registro realizadas                            </t>
  </si>
  <si>
    <t xml:space="preserve">1.7.3.2.2 Actualización trimestral del registro de interrupciones programadas y no programadas del STF  </t>
  </si>
  <si>
    <t>1.7.4 Vigilar que los operadores CONECEL y OTECEL instalen CAUs para atención de reclamos: al menos uno en cada provincia; uno en cada ciudad que tenga más de 50.000 habitantes; y, un CAU por cada  200.000 habitantes adicionales, hasta diciembre del 2012.</t>
  </si>
  <si>
    <t xml:space="preserve">1.7.4.1 Verificar que los operadores CONECEL y OTECEL instalen CAUs para atención de reclamos: al menos uno en cada provincia; uno en cada ciudad que tenga más de 50.000 habitantes; y, un CAU por cada  200.000 habitantes adicionales. </t>
  </si>
  <si>
    <t>1.7.4.1.1 Inspección de nuevos CAUs instalados por las operadoras OTECEL y CONECEL, en la jurisdicción de la IRS, conforme la información provista por la DPS</t>
  </si>
  <si>
    <t>CICAU=NNCI / NCPI
- CICAU= Control instalación CAUs
- NNCI = Número de nuevos CAUS inspeccionados 
- NCPI = Número nuevos CAUs instalados</t>
  </si>
  <si>
    <t xml:space="preserve">1.7.4.1.2 Emisión de informes de inspección </t>
  </si>
  <si>
    <t>1.7.5.1 Verificar que el 100% de reclamos presentados a los operadores del Servicio Móvil Avanzado (SMA), sean solucionados en un plazo inferior a 15 días.</t>
  </si>
  <si>
    <t>1.7.5.1.1 Recopilación de la información sobre solución de reclamos desde el SAAD de las operadoras CONECEL y OTECEL, pertinente a la jurisdicción de la IRS, y análisis; conforme el procedimiento emitido por la DPS</t>
  </si>
  <si>
    <t>CTRRS=0.5*NPIR / NPIE + 0.5*NICR/NICP
- CTRRS=Control tiempo máximo de resolución de reclamos SMA.
- NPIR= número de procesamientos de información realizados
- NPIE = número de procesamientos de información programados conforme procedimiento DPS
- NICR=Número de inspecciones CAUs realizadas
- NICP=Número de inspecciones CAUs programadas según procedimiento DPS</t>
  </si>
  <si>
    <t>1.7.5.1.2 Ejecución de una Inspección anual de los CAUs de CONECEL y OTECEL en la ciudad de Cuenca, para verificación del tiempo máximo de solución de reclamos tomados de manera aleatoria.</t>
  </si>
  <si>
    <t>1.7.5.1.3 Elaboración de informe</t>
  </si>
  <si>
    <t xml:space="preserve">1.7.5.1.4 Proceso de juzgamiento administrativo en caso de incumplimientos </t>
  </si>
  <si>
    <r>
      <t>1.7.5.2 Verificar que el 100% de reclamos presentados a los operadores del Servicio de Telefonía Fija, sean atendidos en</t>
    </r>
    <r>
      <rPr>
        <sz val="8"/>
        <color indexed="10"/>
        <rFont val="Arial"/>
        <family val="2"/>
      </rPr>
      <t xml:space="preserve"> </t>
    </r>
    <r>
      <rPr>
        <sz val="8"/>
        <rFont val="Arial"/>
        <family val="2"/>
      </rPr>
      <t>un término</t>
    </r>
    <r>
      <rPr>
        <sz val="8"/>
        <color indexed="10"/>
        <rFont val="Arial"/>
        <family val="2"/>
      </rPr>
      <t xml:space="preserve"> </t>
    </r>
    <r>
      <rPr>
        <sz val="8"/>
        <rFont val="Arial"/>
        <family val="2"/>
      </rPr>
      <t>inferior a 15 días.</t>
    </r>
  </si>
  <si>
    <t>1.7.5.2.1 Recopilación de la información sobre solución de reclamos de la operadora ETAPA EP de manera trimestral, pertienente a la regional Sur</t>
  </si>
  <si>
    <t xml:space="preserve">CTRRF=NITP/4         
- CTRRF=Control tiempo máximo resolución de reclamo de telefonía fija
- NITP= Número de análisis e Informes Trimestrales Presentados                                         </t>
  </si>
  <si>
    <t>1.7.5.2.2 Procesamiento y análisis de la información de reclamos recopilados, y emisión de informe</t>
  </si>
  <si>
    <t>1.7.5.2.3 Emisión de informe trimestral para DPS</t>
  </si>
  <si>
    <t xml:space="preserve">1.7.5.2.4 Proceso de juzgamiento administrativo en caso de incumplimientos </t>
  </si>
  <si>
    <t>1.7.6.1 Verificar el cumplimiento del 100% los planes de expansión de los operadores del Servicio Móvil Avanzado (SMA).</t>
  </si>
  <si>
    <r>
      <rPr>
        <b/>
        <sz val="8"/>
        <rFont val="Arial"/>
        <family val="2"/>
      </rPr>
      <t xml:space="preserve">LINEAMIENTOS:
</t>
    </r>
    <r>
      <rPr>
        <sz val="8"/>
        <rFont val="Arial"/>
        <family val="2"/>
      </rPr>
      <t xml:space="preserve">Determinación del inicio y fin de carreteras. (DPS y REGIONALES).
1. Remitir informes al CONATEL respecto a las carreteras en las que no se cumple con la extensión de las carreteras que constan en el plan de expansión. (DPS)
2. Solicitar al CONATEL que autorice a la Superintendencia que determine el inicio y fin de carreteras. (DPS)
3. Determinación del inicio y fin de las carreteras. (DPS Y REGIONALES)
Control del avance del plan de expansión.
1. Análisis y registro de reportes de avance del plan de expansión presentados por CONECEL y OTECEL. (DPS)
2. Coordinar inspecciones con las administraciones regionales. (DPS)
3. Inspecciones a instalaciones de operadoras. (REGIONALES)
4. Análisis y registro de los resultados obtenidos de las inspecciones. (DPS)
Efectuar mediciones del parámetro cobertura en las carreteras que constan en el plan de expansión.
1. Elaboración de cronogramas para medición de cobertura en las carreteras del plan de expansión de la operadora CONECEL. (DPS)
2. Mediciones de cobertura de CONECEL (DEC, 5; DEM, 4; IRC, 6; IRN, 11; IRS, 7). (REGIONALES)
3. Procesamiento e informes. (REGIONALES)
4. Ingreso en el sistema de registro de mediciones. (REGIONALES)
5. Solicitar inicio de juzgamiento administrativo en cada regional en caso de determinarse incumplimiento por carretera. (REGIONALES)
6. Análisis y registro de los informes presentados por las regionales. (DPS)
7. Verificación en el sistema de registro de mediciones. (DPS)
8. Consolidar informe de las verificaciones realizada en las carreteras expansión. (DPS)
9 Elaboración de estadísticas. (DPS)
Las regionales coordinaran la elaboración de encuestas de verificación de los planes de expansión de las operadoras. 
La DIS ejecuta el 100% encuestas y remite a las regionales.                                                                              </t>
    </r>
  </si>
  <si>
    <t>1.7.6.1.1 Colaboración conforme lo solicite la DPS, en la determinación de inicio y fin de las carreteras en las que CONECEL y OTECEL deben cumplir con el plan de expansión, en la jurisdicción de la IRS.</t>
  </si>
  <si>
    <t>CPEXS=0.5 * NEBI/NEBIPE + 0.5 NMCR/7
- CPEXS= Control planes de expansión SMA
- NEBI =número de estaciones base inspeccionadas
- NEBIPE = número de estaciones base instaladas para el plan de expansión
- NMCR = número de mediciones de carreteras realizadas</t>
  </si>
  <si>
    <t>1.7.6.1.2 Inspección de nuevas estaciones base de CONECEL y OTECEL que han sido instaladas para efecto de cumplimiento del plan de expansión, en la jurisdicción de la IRS.</t>
  </si>
  <si>
    <t>1.7.6.1.3 Emisión de informes de inspección</t>
  </si>
  <si>
    <t>1.7.6.1.4 Medición de cobertura de SMA de CONECEL y OTECEL 7 carreteras en las que deben cumplir con el plan de expansión, en la jurisdicción de la IRS.</t>
  </si>
  <si>
    <t>1.7.6.1.5 Procesamiento de la información de mediciones y elaboración de informe.</t>
  </si>
  <si>
    <t xml:space="preserve">1.7.6.1.6 Proceso de juzgamiento administrativo en caso de incumplimientos </t>
  </si>
  <si>
    <t>1.7.6.1.7 Ingreso de información de mediciones en el registro de mediciones</t>
  </si>
  <si>
    <t>1.7.6.2 Verificar el cumplimiento del 100% de los planes de expansión de los operadores de Servicio del Telefonía Fija.</t>
  </si>
  <si>
    <r>
      <rPr>
        <b/>
        <sz val="8"/>
        <rFont val="Arial"/>
        <family val="2"/>
      </rPr>
      <t>LINEAMIENTOS</t>
    </r>
    <r>
      <rPr>
        <sz val="8"/>
        <rFont val="Arial"/>
        <family val="2"/>
      </rPr>
      <t xml:space="preserve">:
1. Revisar y tabular las cifras presentadas en los SAADs de las Operadoras (DPS).
2. Analizar el informe de situación de los servicios concedidos, que debe ser presentada por las operadoras hasta el 30 de abril del año de 2012, obtener los respaldos de la expansión (detalle de las líneas reportadas como instaladas), y poner esta información a disposición de las Unidades Administrativas Regionales. (DPS).
3. Obtener la muestra para cada provincia donde las Operadoras reporten nuevas líneas (95% de confiabilidad), y solicitar a la DIS la realización de la encuesta en la que se consulte si la línea se instaló durante  el año del reporte y si es posible el mes. (REGIONALES).
4. Solicitar a las Operadoras que remitan copias de los contratos suscritos con los abonados (la UAR deberá entregar a la Operadora la lista de los abonados de los que se requieren los contratos). (REGIONALES)
5. Realizar la inspección a las instalaciones de las Operadoras, y verificar en el sistema de comercialización de cada una, la instalación de otra muestra de abonados (procurar que no se repitan los solicitados en encuesta ni los que se requirieron los contratos). (REGIONALES).
6. Presentar a la DPS los informes de las verificaciones realizadas (un informe por Operadora al año, máximo hasta el último día hábil del mes de julio de 2011). (REGIONALES) 
7. Una vez que las UAR remitan los informes parciales, consolidar los resultados presentados por cada UAR, analizar el cumplimiento de los planes de expansión, cuantificar de ser el caso, el incumplimiento ponderado de los mismos, a través del informe técnico que se remite al CONATEL y SENATEL. (DPS).Las regionales coordinaran la elaboración de encuestas de verificación de los planes de expansión de las operadoras. DIS ejecuta el 100% encuestas y remite a las regionales.                                                                              </t>
    </r>
  </si>
  <si>
    <t>1.7.6.2.1 Sobre la base de la información propocionada por la DPS, obtener la muestra de nuevas líneas instaladas por la CNT EP (95% de confiabilidad) para cada provincia de la jurisdicción de la IRS , y solicitar a la DIS la realización de una encuesta en la que se consulte si la línea se instaló durante  el año 2011.</t>
  </si>
  <si>
    <t xml:space="preserve">CPEXF=NNLV/MNLI
- CPEXF= Control planes de expansión telefonía fija
- MNLI= Muestra de nuevas líneas  instaladas                        
- NNLV= Número de nuevas líneas verificadas                              </t>
  </si>
  <si>
    <t>1.7.6.2.2 Solicitar a la CNT EP la copia de 100 de los contratos de nuevas líneas otorgadas durante el 2011, en la jurisdicción de la IRS.</t>
  </si>
  <si>
    <t>1.7.6.2.3 Inspeccionar las instalaciones de la operadora CNT EP en las capitales de provincia de jurisdicción de la IRS para verificación de instalación de las líneas telefónicas establecidas en el plan de expansión, en los sistemas de comercialización</t>
  </si>
  <si>
    <t>1.7.6.2.4 Emitir los informes correspondientes</t>
  </si>
  <si>
    <t>1.7.7 Lograr el 100% de la renovación de los permisos del servicio de valor agregado cuya fecha de vencimiento sea de abril a diciembre del 2012 y primer trimestre de 2013, que hayan sido solicitados por SVA.</t>
  </si>
  <si>
    <t>1.7.7.1  Lograr el 100%  de la renovación de los permisos del servicio de valor agregado cuya fecha de vencimiento sea de abril a diciembre del 2012 y primer trimestre de 2013 que hayan sido solicitados por los SVA</t>
  </si>
  <si>
    <r>
      <rPr>
        <b/>
        <sz val="8"/>
        <rFont val="Arial"/>
        <family val="2"/>
      </rPr>
      <t xml:space="preserve">ESTRATEGIA:
</t>
    </r>
    <r>
      <rPr>
        <sz val="8"/>
        <rFont val="Arial"/>
        <family val="2"/>
      </rPr>
      <t xml:space="preserve">Verificación de informes requeridos para renovación de permisos.
</t>
    </r>
    <r>
      <rPr>
        <b/>
        <sz val="8"/>
        <rFont val="Arial"/>
        <family val="2"/>
      </rPr>
      <t>LINEAMIENTOS:</t>
    </r>
    <r>
      <rPr>
        <sz val="8"/>
        <rFont val="Arial"/>
        <family val="2"/>
      </rPr>
      <t xml:space="preserve"> 
1. Determinar permisos que están por caducar. (DPS)
2. Realizar inspecciones a las instalaciones de los permisionarios del Servicio de valor Agregado que renovarán su permiso ( REGIONALES )
3. Emitir informes de operación y remitir a DPS. (REGIONALES)
4. Elaboración de Informe de Cumplimiento para renovación. (DPS)
ANEXO: Valores para cada Administración Regional.</t>
    </r>
  </si>
  <si>
    <r>
      <t>1.7.7.1.1 Inspección de instalaciones de 4</t>
    </r>
    <r>
      <rPr>
        <sz val="8"/>
        <color indexed="10"/>
        <rFont val="Arial"/>
        <family val="2"/>
      </rPr>
      <t xml:space="preserve"> </t>
    </r>
    <r>
      <rPr>
        <sz val="8"/>
        <rFont val="Arial"/>
        <family val="2"/>
      </rPr>
      <t>permisionarios de SVA en la jurisdicción de la IRS, con fecha de vencimiento abril a diciembre del 2012 y primer trimestre de 2013, conforme el listado proporcionado por DPS</t>
    </r>
  </si>
  <si>
    <t>RPSVA=PSRC/4 
- RPSVA=Renovación permisos SVA
- PSRC=Permisionarios de SVA para Renovacion inspeccionados
- 4 permisionarios para renovación correspondientes a la regional sur</t>
  </si>
  <si>
    <t>1.7.7.1.2 Elaboración de informes para DPS</t>
  </si>
  <si>
    <t>1.7.8.1 Lograr que el 100% de cuentas entregadas a instituciones educativas se mantengan disponibles para su acceso.</t>
  </si>
  <si>
    <r>
      <rPr>
        <b/>
        <sz val="8"/>
        <rFont val="Arial"/>
        <family val="2"/>
      </rPr>
      <t xml:space="preserve">LINEAMIENTOS:     </t>
    </r>
    <r>
      <rPr>
        <sz val="8"/>
        <rFont val="Arial"/>
        <family val="2"/>
      </rPr>
      <t xml:space="preserve">                                             
1. Determinar permisionarios que deben proporcionar cuentas ( DPS )
2. Verificar entrega mediante inspecciones a instituciones ( REGIONALES )
3. Elaboración de informe técnico. (REGIONALES)
4. Verificar disponibilidad mediante certificaciones de la institución beneficiaria y/o inspección. (REGIONALES).
5. Elaboración de informe técnico / reporte.
ANEXO: Valores para cada Administración Regional.</t>
    </r>
  </si>
  <si>
    <t>1.7.8.1.1 Inspecciones de establecimientos educativos beneficiarios de cuentas gratuitas del 100% de los nuevos permisionarios que van iniciado sus operaciones  a lo largo del año 2012, en la jurisdicción de la IRS</t>
  </si>
  <si>
    <t xml:space="preserve">CCG=CGV/102   
- CCG= Control cuentas gratuitas
- CGV=Cuentas Gratuitas Verificadas/ 102 cuentas gratuitas entregadas </t>
  </si>
  <si>
    <t>1.7.8.1.2 Verificación de la permanencia de las cuentas gratuitas entregadas los permisionarios en años anteriores, en la jurisdicción de la IRS, que no hayan sido verificadas durante el año 2011.</t>
  </si>
  <si>
    <t>1.7.8.1.3 Elaboración y presentación de informes</t>
  </si>
  <si>
    <t>SPS: WPP, JSC, CHR
SCI: CSA</t>
  </si>
  <si>
    <t>1.7.9.1 Lograr una disminución del 30% de las llamadas falsas efectuadas a los servicios de emergencia del Ecuador a los números 101, 102, 131, y 911, durante el año 2012.</t>
  </si>
  <si>
    <r>
      <rPr>
        <b/>
        <sz val="8"/>
        <rFont val="Arial"/>
        <family val="2"/>
      </rPr>
      <t>LINEAMIENTOS:</t>
    </r>
    <r>
      <rPr>
        <sz val="8"/>
        <rFont val="Arial"/>
        <family val="2"/>
      </rPr>
      <t xml:space="preserve">
Elaboración del  procedimiento del Plan Piloto para bloqueo de números y terminales desde los cuales se realizan llamadas falsas a Organismos que prestan servicios de emergencia.
1. Elaborar el procedimiento  para suspensión del servicio en base al Reglamento de servicios de emergencia. (DPS)
2. Remitir a ITC para aprobación. (DPS)
3. Oficios de difusión del procedimiento de suspensión. (DPS)
4. Campaña publicitaria del procedimiento en página web de la institución, prensa, radio, etc. (DIC)
5. Talleres en Quito, Guayaquil, Cuenca, Portoviejo, Puerto Ayora,  Riobamba con las entidades de atención a emergencia a fin de explicar el procedimiento de suspensión (12Talleres 2 por cada regional). (REGIONALES).
Aplicación del plan piloto con al menos un Organismo que presta Servicios de Emergencia.
1. Contactar a los Organismos de Emergencia (101, 102, 131 y 911) y solicitar estadísticas de septiembre a diciembre 2011 (REGIONALES).
2. Realizar campañas de difusión de la correcta utilización de los servicios de emergencia "Las llamadas falsas matan" (DIC)
3.  Efectuar suspensiones del servicio a las líneas que hacen mal uso de los servicios de emergencia y publicitar las mismas (REGIONALES).
4. Elaborar informe de evaluación de los resultados obtenidos en cada Regional con los organismos de emergencia con los que se aplica el procedimiento de suspensión (2 informes Julio y diciembre de 2012). (REGIONALES)
5.  Consolidación y Evaluación de Resultados. ( DPS )
6. Estadísticas del control. (DPS)</t>
    </r>
  </si>
  <si>
    <t>1.7.9.1.1 Solicitar a los organismos que prestan el servicio de emergencia (101, 102, 131 y 911) en las ciudades Cuenca, Azogues, Loja, Macas, y Zamora, las estadísticas de llamadas de emergencia falsas recibidas en el periodo septiembre a diciembre 2011.</t>
  </si>
  <si>
    <t xml:space="preserve">PRLF=PLF2012-PLF2011
- PRLF=Porcentaje de reducción de llamadas falsas
-PLF2011=Porcentaje de llamadas falsas en el año 2011
-PLF2012=Porcentaje de llamadas falsas en el año 2012
</t>
  </si>
  <si>
    <t>1.7.9.1.2 Desarrollo de taller en la ciudad de Cuenca, con las entidades de atención a emergencia a fin de explicar el procedimiento de suspensión de líneas que realizan llamadas de emergencia falsas</t>
  </si>
  <si>
    <t>1.7.9.1.3 Efectuar suspensiones del servicio a las líneas que hacen mal uso de los servicios de emergencia</t>
  </si>
  <si>
    <t>1.7.9.1.4 Evaluación de resultados obtenidos (% de disminución de llamadas falsas)</t>
  </si>
  <si>
    <t>1.7. 10 Verificar que al menos en cuatro nuevas localidades con menos de 50000 habitantes, de cada provincia las operadoras otorguen acceso a los números de emergencia de acuerdo a la normativa vigente hasta diciembre del 2012.</t>
  </si>
  <si>
    <t>1.7.10.1 Verificar  que al menos en cuatro nuevas localidades con menos de 50.000 habitantes, de cada provincia las operadoras otorguen acceso a los números de emergencia de acuerdo a la normativa vigente, hasta diciembre de 2012.</t>
  </si>
  <si>
    <r>
      <rPr>
        <b/>
        <sz val="8"/>
        <rFont val="Arial"/>
        <family val="2"/>
      </rPr>
      <t>LINEAMIENTOS: SMA</t>
    </r>
    <r>
      <rPr>
        <sz val="8"/>
        <rFont val="Arial"/>
        <family val="2"/>
      </rPr>
      <t xml:space="preserve">
1. Registro y actualización de matriz de enrutamiento. (DPS)
2. Verificar el enrutamiento de números de emergencia según la matriz de enrutamiento en 4 localidades por provincia incluidas las capitales de provincias ( REGIONALES ).
IRN: 36, IRC: 16, IRS: 20, DEM: 4, DEC: 16, DRG: 4.
3. Solicitar inicio de juzgamiento administrativo de ser el caso en cada regional (REGIONALES)
4. Análisis , consolidación y registro de pruebas remitidos por las regionales. (DPS).
5. Elaboración de informe consolidado de evaluación. (DPS)
6. Estadísticas de Control. (DPS)                                                                      
</t>
    </r>
    <r>
      <rPr>
        <b/>
        <sz val="8"/>
        <rFont val="Arial"/>
        <family val="2"/>
      </rPr>
      <t>LINEAMIENTOS STF:</t>
    </r>
    <r>
      <rPr>
        <sz val="8"/>
        <rFont val="Arial"/>
        <family val="2"/>
      </rPr>
      <t xml:space="preserve">
La DPS remitirá el listado de localidades con menos de 50.000 habitantes, de cada provincia, en las que aún no se han realizado las pruebas de acceso a los números de emergencia, o en las que anteriormente se presentaron problemas. (DPS).
Para la CNT EP:
1. Cada Unidad Administrativa Regional seleccionará 4 localidades en las que realizará las pruebas de llamadas a los números de emergencia. (REGIONALES).
2. Cuando las Regionales detecten problemas para la completación de llamadas a los números 101, 102 y 131 (estos números deben estar activados a nivel nacional), deberán proceder de la siguiente manera:
• Si la llamada al servicio de emergencia se completa, pero no al  organismo de socorro local que corresponde de acuerdo a las tablas de enrutamiento:
Comunicar a la DPS, a fin de que coordine con la operadora, la solución del problema de enrutamiento.
• Si la llamada al número de emergencia no se completa, arroja mensajes de error o inexistencia del número, es decir cuando se determine que no está programado el enrutamiento o el acceso está bloqueado: Cada Unidad Administrativa Regional deberá iniciar el proceso de juzgamiento administrativo correspondiente
3. Informar los   casos reportados por problemas de enrutamiento (DIS).
4. Publicar resultados ( DIC )
5. Aplicar iniciativas regionales relacionadas ( REGIONALES ).
Para los demás operadores se deben realizar las pruebas en las ciudades donde tienen cobertura.
</t>
    </r>
  </si>
  <si>
    <t xml:space="preserve">1.7.10.1.1 Realización de pruebas de acceso a números de emergencia desde terminales de la CNT EP (fija), CNT EP ALEGRO, CONECEL, OTECEL,  en 4 localidades de cada provincia de jurisdicción de la IRS (el listado de localidades será proporcionado por la DPS) </t>
  </si>
  <si>
    <t>CANE=NPANER / 20
- CANE= Control de acceso a números de emergencia
- NPANER = número de ciudades en las que se realizaron pruebas de acceso a numeros de emergencia.
- 20 ciudades en las que se realizaron pruebas</t>
  </si>
  <si>
    <t xml:space="preserve">1.7.10.1.2 Elaboracion de informes correspondientes </t>
  </si>
  <si>
    <t>1.7.10.1.3 Envío de informe a DPS para coordinación de correcciones en caso de errores en el enrutamiento de ciudad de destino, referentes a los números 101, 102, 131.</t>
  </si>
  <si>
    <t>1.7.10.1.4 Proceso de juzgamiento administrativo en caso de accesos inactivos, referentes a los números 101, 102, 131.</t>
  </si>
  <si>
    <t>1.7.11 Controlar que el 100% de los concesionarios  de Radiodifusión sonora FM y de Televisión abierta  y  de audio y video por suscripción de Quito, Guayaquil, Cuenca, Riobamba, Portoviejo y Puerto Ayora, cumplan con el nivel de calidad de la recepción de la señal, establecida en el contrato de concesión y presenten los reporte de índices de calidad y número de abonados  hasta diciembre del 2012.</t>
  </si>
  <si>
    <t>Controlar los Servicios de Radiodifusión, Televisión y Audio y Video por Suscripción</t>
  </si>
  <si>
    <t>SER: MPC, ECM, FMO, JAN, BCH, JBF</t>
  </si>
  <si>
    <t>1.7.11.1 - Intervenir para que el 100% de los concesionarios de Radiodifusión Sonora FM y Televisión Abierta y audio y video por suscripción de Cuenca,  cumplan con el nivel de recepción de la señal y el envio de los reportes de índices de calidad respectivamente</t>
  </si>
  <si>
    <r>
      <rPr>
        <b/>
        <sz val="8"/>
        <rFont val="Arial"/>
        <family val="2"/>
      </rPr>
      <t xml:space="preserve">ESTRATEGIAS.- 
- </t>
    </r>
    <r>
      <rPr>
        <sz val="8"/>
        <rFont val="Arial"/>
        <family val="2"/>
      </rPr>
      <t xml:space="preserve">Se realizaran mediciones de señal utilizando el SACER  
- Notificar  a los operadores </t>
    </r>
    <r>
      <rPr>
        <sz val="8"/>
        <color indexed="10"/>
        <rFont val="Arial"/>
        <family val="2"/>
      </rPr>
      <t>de audio y video por suscripción</t>
    </r>
    <r>
      <rPr>
        <sz val="8"/>
        <rFont val="Arial"/>
        <family val="2"/>
      </rPr>
      <t xml:space="preserve"> el envío de los reportes.                                             
</t>
    </r>
    <r>
      <rPr>
        <b/>
        <sz val="8"/>
        <rFont val="Arial"/>
        <family val="2"/>
      </rPr>
      <t>LINEAMIENTOS.-</t>
    </r>
    <r>
      <rPr>
        <sz val="8"/>
        <rFont val="Arial"/>
        <family val="2"/>
      </rPr>
      <t xml:space="preserve">
DRT.-  Norma, programa, coordina y ejecuta los lineamientos establecidos para cumplimiento de la meta
UR.- Realiza de manera mensual las mediciones respectivas de comprobación técnica que determine la calidad de la señal de los servicios y emite el informe técnico pertinente
DRT.- Consolida y determina si los resultados obtenidos cumplen con los parámetros de recepción autorizados y verifica la recepción de los reportes de índice de calidad.
</t>
    </r>
  </si>
  <si>
    <t>1.7.11.1.1 Ejecutar mediciones de cobertura en determinadas rutas y/o puntos representativos de la ciudad de Cuenca, a las estaciones de radiodifusión y televisión abierta, utilizando la estación móvil del sistema SACER, para determinar los niveles de intensidad de campo recibidos.</t>
  </si>
  <si>
    <t xml:space="preserve">ECNRRTV_CUE=Efectividad de Control del Nivel de Recepción de Radio y Televisión en Cuenca
NERTVAC=Número de Estaciones de Radiodifusión y Televisión Autorizadas en Cuenca
NECNRRTVC=Número de Estaciones Controladas el Nivel de Recepción de Radio y Televisión en Cuenca
ENICAV=Efectividad de Notificación obligación de llevar Indices de Calidad de Sistemas de Audioy Video 
NEAV_IRS=Número de estaciones de Audio y Video por suscripción Autorizadas a nivel Regional
NEAVN_IRS=Número de estaciones de Audio y Video por suscripción Notificadas a nivel Regional
</t>
  </si>
  <si>
    <t xml:space="preserve">
ECNRRTV_CUE=NECNRRTVC/NERTVAC
ENICAV=NEAVN_IRS/NEAV_IRS</t>
  </si>
  <si>
    <t>Se pone dosa indicadores porque corresponden a dos tareas distintas consideradas en una sola meta</t>
  </si>
  <si>
    <t xml:space="preserve">1.7.11.1.2 Realizar los informes y análisis para determinar estaciones que no cumplen con el nivel y/o zonas de baja cobertura o sombra </t>
  </si>
  <si>
    <t>1.7.11.1.3 Remitir informes a DRT con recomendaciones</t>
  </si>
  <si>
    <t>1.7.11.1.4 Notificación a los concesionarios de los sistemas de audio y video por suscripción, de la jurisdicción de la IRS, la obligatoriedad de remitir a DRT los índices de calidad en los formatos establecidos.</t>
  </si>
  <si>
    <t>1.7.11.1.5 Remitir los informes de  índices de calidad ingresados en la IRS.</t>
  </si>
  <si>
    <t>1.7.12 Lograr que el 100% de interferencias perjudiciales del espectro radioeléctrico sean solucionadas hasta diciembre del 2012.</t>
  </si>
  <si>
    <t xml:space="preserve">1.7.12.1  Intervenir para que el 100% de las interferencias perjudiciales del espectro radioeléctrico ( radiodifusión y televisión ) sean solucionadas durante el año 2012.
</t>
  </si>
  <si>
    <r>
      <rPr>
        <b/>
        <sz val="8"/>
        <rFont val="Arial"/>
        <family val="2"/>
      </rPr>
      <t>ESTRATEGIAS.-</t>
    </r>
    <r>
      <rPr>
        <sz val="8"/>
        <rFont val="Arial"/>
        <family val="2"/>
      </rPr>
      <t xml:space="preserve"> 
- Identificar fuentes de interferencias a través del SACER.
- Atender en forma efectiva los reclamos y denuncias recibidas.
3, Investigar y estudiar técnica y científicamente las causas y soluciones para superar los problemas de interferencia perjudicial.                                                            
</t>
    </r>
    <r>
      <rPr>
        <b/>
        <sz val="8"/>
        <rFont val="Arial"/>
        <family val="2"/>
      </rPr>
      <t>LINEAMIENTOS.-</t>
    </r>
    <r>
      <rPr>
        <sz val="8"/>
        <rFont val="Arial"/>
        <family val="2"/>
      </rPr>
      <t xml:space="preserve">
DRT.- Coordina con las Unidades Regionales según el lineamiento establecido para solucionar las interferencias reportadas perjudiciales
UR.- Mediante el SACER  verifica y determina la solución de las interferencias detectadas y reportadas y emite el informe técnico respectivo.
DRT.- </t>
    </r>
    <r>
      <rPr>
        <b/>
        <sz val="8"/>
        <rFont val="Arial"/>
        <family val="2"/>
      </rPr>
      <t xml:space="preserve"> </t>
    </r>
    <r>
      <rPr>
        <sz val="8"/>
        <rFont val="Arial"/>
        <family val="2"/>
      </rPr>
      <t xml:space="preserve">Analiza los reportes de las Regionales y determina si la solución de las interferencias requiere de modificación de parámetros técnicos.
Las regionales registrarán el 100% de los reclamos presentados, en el sistema de escalamiento.  
</t>
    </r>
    <r>
      <rPr>
        <b/>
        <sz val="9"/>
        <rFont val="Arial"/>
        <family val="2"/>
      </rPr>
      <t/>
    </r>
  </si>
  <si>
    <t>1.7.12.1 .1 Recepción y registro de la denuncia de interferencia a sistemas de radiodifusión y televisión.</t>
  </si>
  <si>
    <t>EISIRTV_IRS=Efectividad de Intervención para Solución de Interferencias a Radio y Televisión en la regional
NIRTVR_IRS=Número de Interferencias a radio y Televisión Reportadas
NIISIRTV_IRS=Número de Informes de Intervencion para solución de interferencias
EISIRTV_IRS=NIISIRTV_IRS/NIRTVR_IRS</t>
  </si>
  <si>
    <t>EISIRTV_IRS=NIISIRTV_IRS/NIRTVR_IRS</t>
  </si>
  <si>
    <t>1.7.12.1 .2 Ejecutar tareas para determinar posible origen de interferencia: análisis de frecuencias cercanas, monitoreos, inspecciones.</t>
  </si>
  <si>
    <t>1.7.12.1 .3 Elaborar el informe correspondiente y realizar trámite para solución de interferencia. Informar sobre trámite realizado a denunciante.</t>
  </si>
  <si>
    <t>1.7.12.1 .4 Realizar tarea de control para verificar solución de interferencia.</t>
  </si>
  <si>
    <t>1.7.12.1.5 Remitir a denunciante con copia a DRT informe final de solución de interferencia</t>
  </si>
  <si>
    <t>1.7.12.2 Intervenir para actualizar las coordenadas geográficas de ubicación de transmisores y estudios de 100% de las estaciones de radiodifusión y televisión.</t>
  </si>
  <si>
    <r>
      <rPr>
        <b/>
        <sz val="8"/>
        <rFont val="Arial"/>
        <family val="2"/>
      </rPr>
      <t>ESTRATEGIAS.-</t>
    </r>
    <r>
      <rPr>
        <sz val="8"/>
        <rFont val="Arial"/>
        <family val="2"/>
      </rPr>
      <t xml:space="preserve"> 
- Identificar las coordenadas geográficas medidas que difieren de las autorizadas.
- Verificar que la ubicación del transmisor y/o estudio sea la misma autorizada
- Actualizar las coordenadas geográficas medidas                                                         
</t>
    </r>
    <r>
      <rPr>
        <b/>
        <sz val="8"/>
        <rFont val="Arial"/>
        <family val="2"/>
      </rPr>
      <t>LINEAMIENTOS.-</t>
    </r>
    <r>
      <rPr>
        <sz val="8"/>
        <rFont val="Arial"/>
        <family val="2"/>
      </rPr>
      <t xml:space="preserve">
DRT.- Envía a las Regionales la Base de Datos  de concesionarios de radiodifusión y televisión en el ámbito nacional en la se incluye las coordenas geográficas autorizadas
UR.- Mediante el SACER   e inspecciones mide las coordenadas geográficas de ubicación de estudios y transmisores y emite los informes respectivos
DRT.- </t>
    </r>
    <r>
      <rPr>
        <b/>
        <sz val="8"/>
        <rFont val="Arial"/>
        <family val="2"/>
      </rPr>
      <t xml:space="preserve"> </t>
    </r>
    <r>
      <rPr>
        <sz val="8"/>
        <rFont val="Arial"/>
        <family val="2"/>
      </rPr>
      <t>Analiza los reportes de las Regionales y actualiza las coordenadas geográficas en la Base de Datos.</t>
    </r>
  </si>
  <si>
    <t>1.7.12.2.1 Sobre la base de los datos enviados por DRT, se realiza mediciones de coordenadas de estudios y estaciones de los distintos sistemas de radiodifusión y televisión</t>
  </si>
  <si>
    <t>EACRTV_IRS=Efectividad en Actualización de Coordenadas de Radio y Televisión a nivel Regional
NECRAR=Número de Estaciones con Coordenadas que Requieren Actualización Reportadas
NEAC=Número de Estaciones a las que se les Actualizó Coordenadas</t>
  </si>
  <si>
    <t>EACRTV_IRS=NEAC/
NECRAR</t>
  </si>
  <si>
    <t>La base de estaciones que requieren actualización, es la remitida por DRT con Memo xx</t>
  </si>
  <si>
    <t>1.7.12.2.2 Realizar los informes correspondientes</t>
  </si>
  <si>
    <t>1.7.12.2.3 Remitir los informes a DRT para que proceda con el registro  correspondiente de las coordenadas verificadas</t>
  </si>
  <si>
    <t>1.7.12.3 Lograr que el 100% de interferencias perjudiciales del espectro radioeléctrico ( excepto de radiodifusión y televisión ) ingresadas por cualquier medio sean solucionadas hasta diciembre del 2012.</t>
  </si>
  <si>
    <r>
      <rPr>
        <b/>
        <sz val="8"/>
        <rFont val="Arial"/>
        <family val="2"/>
      </rPr>
      <t xml:space="preserve">LINEAMIENTO GENERAL
</t>
    </r>
    <r>
      <rPr>
        <sz val="8"/>
        <rFont val="Arial"/>
        <family val="2"/>
      </rPr>
      <t>La DEH remitirá las solicitudes de interferencia ingresadas en la Matriz, a la Regional respectiva
Las Administraciones Regionales deberán monitorear e inspeccionar los sistemas de radiocomunicaciones con la finalidad de dar solución a la interferencia.
La Regional deberá informar al denunciante todas las acciones tomadas para solucionar su interferencia y deberá mantenerle informado de los trabajos realizados durante todo el proceso
Luego de finalizar los trabajos la Regional deberá emitir un informe al denunciante con copia a la DEH.
Las Administraciones Regionales llenarán un archivo que será ubicado en la carpeta compartida de la DEH en el que conste una bitácora de todas las acciones realizadas para dar solución a la interferencia presentada.</t>
    </r>
  </si>
  <si>
    <t>1.7.12.3.1 Recepción y registro de la denuncia de nterferencia a sistemas de radiocomunicaciones (excepto de radiodifusión y televisión).</t>
  </si>
  <si>
    <t>EISIRC_IRS=Efectividad de Intervención para Solución de Interferencias de Radiocomunicaciones en la regional
NIRCR_IRS=Número de Interferencias a radiocomunicaciones Reportadas
NIISIRC_IRS=Número de Informes de Intervencion para solución de interferencias</t>
  </si>
  <si>
    <t>EISIRC_IRS=NIISIRC_IRS/NIRCR_IRS</t>
  </si>
  <si>
    <t>1.7.12.3.2 Ejecutar tareas para determinar posible origen de interferencia: análisis de frecuencias cercanas, monitoreos, inspecciones.</t>
  </si>
  <si>
    <t>1.7.12.3.3 Elaborar el informe correspondiente y realizar trámite para solución de interferencia. Informar sobre trámite realizado a denunciante.</t>
  </si>
  <si>
    <t>1.7.12.3.4 Realizar tarea de control para verificar solución de interferencia.</t>
  </si>
  <si>
    <t>1.7.12.3.5 Remitir a denunciantecon copia a DEH informe final de solución de interferencia y registro en bitácora</t>
  </si>
  <si>
    <t>1.7.13 Lograr que el 100% de estaciones de radiodifusión y televisión y audio y video por suscripción, cuyos contratos fueron suscritos entre diciembre de 2010 y noviembre de 2011 y que operan con los parámetros autorizados, suscriban sus actas de puesta en operación.</t>
  </si>
  <si>
    <t>Administrar el Espectro Radioeléctrico para Radiodifusión, Televisión y Audio y Video por Suscripción;</t>
  </si>
  <si>
    <t>1.7.13.1.- Lograr que el 100% de estaciones de radiodifusión y televisión y audio y video por suscripción, cuyos contratos fueron suscritos entre diciembre de 2010 y noviembre de 2011 y que operan con los parámetros autorizados, suscriban sus actas de puesta en operación.</t>
  </si>
  <si>
    <r>
      <rPr>
        <b/>
        <sz val="8"/>
        <rFont val="Arial"/>
        <family val="2"/>
      </rPr>
      <t xml:space="preserve">ESTRATEGIAS.- </t>
    </r>
    <r>
      <rPr>
        <sz val="8"/>
        <rFont val="Arial"/>
        <family val="2"/>
      </rPr>
      <t xml:space="preserve">
- Ejecución del PMLSI 
- Emisión de informes correspondientes
</t>
    </r>
    <r>
      <rPr>
        <b/>
        <sz val="8"/>
        <rFont val="Arial"/>
        <family val="2"/>
      </rPr>
      <t>LINEAMIENTOS.-</t>
    </r>
    <r>
      <rPr>
        <sz val="8"/>
        <rFont val="Arial"/>
        <family val="2"/>
      </rPr>
      <t xml:space="preserve">
DRT.- Define, programa y ejecuta el cumplimiento de la meta en base a las estaciones que deben suscribir las actas.
UR.- Realiza la inspección y comprobación técnica de las estaciones que constan en el listado proporcionado por la DRT y remite el Acta suscrita.
DRT.- Emite el informe correspondiente a la DFA para la devolución o ejecución de la garantía de ser el caso</t>
    </r>
  </si>
  <si>
    <t xml:space="preserve">1.7.13.1.1 Realizar la inspección a los concesionarios que han informado inicio de operaciones </t>
  </si>
  <si>
    <t xml:space="preserve">ECSA_IRS=Efectividad de Control para Suscripción de Actas a nivel Regional
NERSA=Número de Estaciones que Requieren Suscripción de Actas
NAS=Número de Actas
NINF=Número de Informes no Favorables </t>
  </si>
  <si>
    <t>ECSA_IRS=(NAS+NINF) / NERSA</t>
  </si>
  <si>
    <t xml:space="preserve"> 1.7.13.1.2 Elaborar informe técnico</t>
  </si>
  <si>
    <t>1.7.13.1.3 Elaborar el informe de no cumplimiento o la correspondiente Acta de Puesta en Operacion de las  estaciones de radiodifusión y televisión y audio y video por suscripción, en la jurisdicción de la Regional Sur y lo remite el informe a DRT.</t>
  </si>
  <si>
    <t>1.7.14 Lograr que el 100% de estaciones de radiodifusión y televisión y audio y video por suscripción, cuyos contratos se vencen en el año 2012, y que operan con los parámetros autorizados, renueven sus contratos de concesión</t>
  </si>
  <si>
    <t>1.7.14.1.- Lograr que el 100% de estaciones de radiodifusión y televisión y audio y video por suscripción, cuyos contratos se vencen en el año 2012, y que operan con los parámetros autorizados, renueven sus contratos de concesión.</t>
  </si>
  <si>
    <t>1.7.14.1.1 Realizar las Inspecciones conforme las fechas de los contratos, de las estaciones cuyos contratos vencen en el año 2012.</t>
  </si>
  <si>
    <t xml:space="preserve">ECRC_IRS=Efectividad de Control para Renovación de Contratos a nivel Regional
NCRR=Número de Contratos que Requieren Renovación
NIRCR=Número de Informes para Renovación de Contratos Remitidos </t>
  </si>
  <si>
    <t>ECRC_IRS=NIRCR/NCRR</t>
  </si>
  <si>
    <t xml:space="preserve"> 1.7.14.1.2 Elaborar informes respectivos.</t>
  </si>
  <si>
    <t>1.7.14.1.3 Remitir a la DRT los Informes continuar con proceso de renovación de ser el caso.</t>
  </si>
  <si>
    <t xml:space="preserve">1.7.15 Verificar que:
El 100% de los nuevos contratos de concesión de los sistemas de radiocomunicaciones, cuyos contratos fueron suscritos entre diciembre de 2010 y noviembre de 2011 inicien sus operaciones.
 El 100% de los registros de inhibidores operen con las características autorizadas y generar el respectivo informe.
Atender el 100% de las solicitudes de medición de RNI </t>
  </si>
  <si>
    <t>1.7.15.1
Realizar la verificación técnica del:
-Inicio de operación del 100% de los nuevos contratos de concesión suscritos entre diciembre de 2010 y noviembre de 2011 
IRS = 34 Contratos
Nota: La información del número de contratos es referencial, la información exacta será entregada a las Administraciones Regionales en el mes de enero 2012</t>
  </si>
  <si>
    <r>
      <rPr>
        <b/>
        <sz val="8"/>
        <rFont val="Arial"/>
        <family val="2"/>
      </rPr>
      <t>LINEAMIENTOS GENERALES</t>
    </r>
    <r>
      <rPr>
        <sz val="8"/>
        <rFont val="Arial"/>
        <family val="2"/>
      </rPr>
      <t xml:space="preserve">
Se deberán realizar inspecciones a los nuevos concesionarios del servicio de radiocomunicaciones, quienes hayan suscrito contratos entre diciembre de 2010 y noviembre de 2011, cuyo listado será remitido por la DEH. El listado será desglosado mensualmente con el nombre del concesionario.
Se programarán inspecciones al mes siguiente de haberse cumplido un año de la suscripción del contrato y los informes serán remitidos a la DEH máximo al mes siguiente.
En el lugar donde existan estaciones de monitoreo del SACER se programarán mediciones de ocupación de las nuevas frecuencias concesionadas entre diciembre de 2010 y noviembre de 2011 con la finalidad de verificar la fecha exacta de inicio de operaciones. Con este fin, se programarán las mediciones en el horario de 15H00 a 16H00 todos los días jueves hasta que inicie operaciones o se cumpla el año plazo para inicio de operaciones.
Cada Administración Regional verificará el inicio de operación de los circuitos que se encuentren dentro de su jurisdicción. La DEH será la encargada de consolidar dicha información.</t>
    </r>
  </si>
  <si>
    <t>1.7.15.1.1 Programación en sistema SACER la medición de ocupación de las nuevas frecuencias concesionadas entre diciembre de 2010 y diciembre de 2011, en los sitios en donde se encuentran instaladas las estaciones, conforme a lineamientos de DEH</t>
  </si>
  <si>
    <t>EVIOCRC_IRS= Efectividad de Verificacion de Inicio de Operaciones de Contratos de Radiocomunicaciones a nivel regional
NNC=Número de Nuevos Contratos
NIIOR=Número de informes de Inicio de Operaciones Remitido</t>
  </si>
  <si>
    <t>EVIORC_IRS=NIIOR/NNC</t>
  </si>
  <si>
    <t>1.7.15.1.2  Realizar las Inspecciones conforme las fechas de los contratos,al mes siguiente de haberse cumplido un año de la suscripción del contrato.</t>
  </si>
  <si>
    <t>1.7.15.1.3  Elaborar el informe técnico correspondiente y remitirlo a DEH. En los casos que se tenga información obtenida con el sistema SACER, se la incluirá en los informes.</t>
  </si>
  <si>
    <t xml:space="preserve">
1.7.15.2 Verificar el inicio de operación del 100% de los registros provisionales de equipos inhibidores emitidos por la SENATEL
</t>
  </si>
  <si>
    <r>
      <rPr>
        <b/>
        <sz val="8"/>
        <rFont val="Arial"/>
        <family val="2"/>
      </rPr>
      <t>LINEAMIENTOS GENERALES</t>
    </r>
    <r>
      <rPr>
        <sz val="8"/>
        <rFont val="Arial"/>
        <family val="2"/>
      </rPr>
      <t xml:space="preserve">
Se deberán realizar inspecciones a los establecimientos donde se registra instalaciones de equipos inhibidores, dentro de los 30 días siguientes a la emisión del registro provisional de inhibición, los informes generados por esta actividad deberán ser remitidos a la DEH en un plazo máximo de 50 días contados a partir de la emisión del registro.
Los registros emitidos por la SENATEL serán informados por la DEH a través del archivo compartido ubicado en suptel-ac/Unidades/DRC/Inhibidores Bancos, el mismo que deberá ser revisado diariamente por el encargado en la Administración Regional respectiva.
Los registros que ingresen a la Superintendencia a través del Sistema LOTUS serán remitidos a las Regionales correspondientes.
Sobre la base de los informes, la DEH preparará informe para firma de ITC para comunicar a la Secretaría Nacional de Telecomunicaciones el resultado de las verificaciones realizadas.
Las Administraciones Regionales llenarán un archivo que será ubicado en la carpeta compartida de la DEH en el que conste una Bitácora de las inspecciones realizadas para verificar el inicio de operaciones de los equipos inhibidores.
</t>
    </r>
  </si>
  <si>
    <t>1.7.15.2.1 Verificar diariamente el archivo compartido para determinar la existencia de nuevos registros emitidos por la SENATEL, para determinar si es posible realizar el control correspondiente como tarea no programada del mes, o en su defecto programarla para el mes siguiente.</t>
  </si>
  <si>
    <t>EVIOCEI_IRS= Efectividad de Verificacion de Inicio de Operaciones de Contratos Equipos inhibidores a nivel regional
NRESR=Número de Registros Emitidos por la SENATEL reportados 
NIIOEIR=Número de informes de Inicio de Operaciones de Equipos Inhibidores Remitido</t>
  </si>
  <si>
    <t>EVIOEI_IRS=NIIOEIR/NRESR</t>
  </si>
  <si>
    <t>1.7.15.2.2 Realizar tareas de verificación de características de operación de los equipos inhibidores, conforme al procedimeinto que se establezca.</t>
  </si>
  <si>
    <t>1.7.15.2.2 Elaborar informe técnico, remitirlo a DEH y llenar bitácora.</t>
  </si>
  <si>
    <t>1.7.15.3. Realizar mediciones de RNI en el 100% de solicitudes ingresadas.</t>
  </si>
  <si>
    <r>
      <rPr>
        <b/>
        <sz val="8"/>
        <rFont val="Arial"/>
        <family val="2"/>
      </rPr>
      <t xml:space="preserve">ESTRATEGIAS 
</t>
    </r>
    <r>
      <rPr>
        <sz val="8"/>
        <rFont val="Arial"/>
        <family val="2"/>
      </rPr>
      <t xml:space="preserve">Solicitar a las Administraciones Regionales el control de medición de RNI de las solicitudes recibidas.
</t>
    </r>
    <r>
      <rPr>
        <b/>
        <sz val="8"/>
        <rFont val="Arial"/>
        <family val="2"/>
      </rPr>
      <t>LINEAMIENTOS</t>
    </r>
    <r>
      <rPr>
        <sz val="8"/>
        <rFont val="Arial"/>
        <family val="2"/>
      </rPr>
      <t xml:space="preserve"> 
Utilizar el equipo de control y los procedimientos establecidos por la DEH para realizar las mediciones de RNI.
Las Administraciones Regionales contestarán en forma directa al usuario de los resultados obtenidos con copia a la DEH.</t>
    </r>
  </si>
  <si>
    <t>1.7.15.3.1  Registro de solicitud de medición de RNI y planificación de tarea de control</t>
  </si>
  <si>
    <t>EMRNIS_IRS=Efectividad de medición de RNI solicitadas a nivel regional
NMRNIS=Número de Mediciones de RNI solicitadas
NIMRNIR=Número de Informes de Medición de RNI Remitidos</t>
  </si>
  <si>
    <t>EMRNIS_IRS=NIMRNIR/NMRNIS</t>
  </si>
  <si>
    <t>1.7.15.3.2  Ejecutar medición de RNI de la radiobase solicitad</t>
  </si>
  <si>
    <t>1.7.15.3.3 Elaboración de informe correspondiente y envío de resultado a solicitante, con copia a DEH.</t>
  </si>
  <si>
    <t>1.7.16 Verificar el cumplimiento del 100% de las disposiciones legales y reglamentarias de las estaciones de radiodifusión y Televisión, respecto de cadenas y exclusividades hasta diciembre del 2012.</t>
  </si>
  <si>
    <t>1.7.16.1.- Verificar e informar el cumplimiento del 100% de las disposiciones legales y reglamentarias de las estaciones de radiodifusión y televisión, respecto de cadenas y exclusividades que se dispongan y se registren hasta diciembre del 2012.</t>
  </si>
  <si>
    <r>
      <rPr>
        <b/>
        <sz val="8"/>
        <rFont val="Arial"/>
        <family val="2"/>
      </rPr>
      <t>ESTRATEGIAS.-</t>
    </r>
    <r>
      <rPr>
        <sz val="8"/>
        <rFont val="Arial"/>
        <family val="2"/>
      </rPr>
      <t xml:space="preserve">
- Seguimiento mensual por parte de la DRT 
</t>
    </r>
    <r>
      <rPr>
        <b/>
        <sz val="8"/>
        <rFont val="Arial"/>
        <family val="2"/>
      </rPr>
      <t>LINEAMIENTOS.-</t>
    </r>
    <r>
      <rPr>
        <sz val="8"/>
        <rFont val="Arial"/>
        <family val="2"/>
      </rPr>
      <t xml:space="preserve">
DRT.- Norma, coordina y orienta el cumplimiento de la meta, de acuerdo a las notificaciones de cadenas y registro de exclusividades.
UR.- Realiza el monitoreo y control de lo notificado y registrado y emite los informes correspondientes.
DRT.- Consolida los reportes emitidos por las Regionales e informa a la DJR para el trámite de juzgamiento de ser el caso.</t>
    </r>
  </si>
  <si>
    <t>1.7.16.1.1 Monitorear estaciones para verificar si se han unido a las cadenas del Estado, o realizar control de exclusividades de programación,  según el cronograma de eventos comunicado a la regional</t>
  </si>
  <si>
    <t>ECCDLRTV_IRS=Efectividad del Control de Cumplimiento de Disposiciones Legales de Radio y televisión a Nivel regional
NCRC=Número de Cadenas reportadas para control
NICCR=Número de informes de control de Cadenas Remitido
NICE=Número de informes de Control de Exclusividades Remitido</t>
  </si>
  <si>
    <t>ECCDLRTV_IRS=(NICC+NICE)/(NCRC+12)</t>
  </si>
  <si>
    <t>1.7.16.1.2 Elaborar el informe del monitoreo realizado y tomar acciones administrativas correspondientes.</t>
  </si>
  <si>
    <t>1.7.16.1.3 Remitir a DRT los informes de control de cadenas de manera inmediata y los de control de exclusividad de manera mensual.</t>
  </si>
  <si>
    <t>1.7.17 Gestionar para que el 100% de los transmisores de las estaciones de radiodifusión sonora AM se ubiquen fuera del perímetro urbano, en las ciudades de Quito, Guayaquil , Cuenca,  Riobamba y Portoviejo.</t>
  </si>
  <si>
    <t>1.7.17.1.- Coordinar y gestionar para que hasta el 100% de los transmisores de las estaciones de radiodifusión sonora AM se ubiquen fuera del perímetro urbano, en las ciudades Cuenca.</t>
  </si>
  <si>
    <t>1.7.17.1.1  Inspección a las dos estaciones de radiodifusión AM que se determinó tienen sus transmisores dentro del ´perímetro urbano.</t>
  </si>
  <si>
    <t>EGRAM_CUE= Efectividad en Gestion para Reubicación Estaciones AM en Cuenca
NIGRR=Número de informes de Gestion para reubicación Remitidos</t>
  </si>
  <si>
    <t>EGRAM_CUE=NIGRR/2</t>
  </si>
  <si>
    <t>1.7.17.1.2 Elaboración de informe y envío de notificación a concesionario, para que inicie trámites para reubicación de transmisor</t>
  </si>
  <si>
    <t>1.7.17.1.2 Remitir informes respecto a lo actuado a DRT.</t>
  </si>
  <si>
    <t>1.7.18 Verificar el cumplimiento del 100% de las resoluciones de juzgamiento emitidas a los servicios de telecomunicaciones, radiodifusión, televisión, sistemas de audio y video por suscripción y radiocomunicaciones del periodo Octubre de 2011 a Septiembre de 2012</t>
  </si>
  <si>
    <t>SER: MPC, ECM, FMO, JAN, BCH, JBF
SPS:  WPP, OLM, CHR, JSC, MSP.</t>
  </si>
  <si>
    <t>1.7.18.1 Verificar el cumplimiento del 100% de las resoluciones de juzgamiento emitidas de los servicios de telecomunicaciones del periodo Octubre de 2011 a Septiembre de 2012.</t>
  </si>
  <si>
    <r>
      <rPr>
        <b/>
        <sz val="8"/>
        <rFont val="Arial"/>
        <family val="2"/>
      </rPr>
      <t>LINEAMIENTOS:</t>
    </r>
    <r>
      <rPr>
        <sz val="8"/>
        <rFont val="Arial"/>
        <family val="2"/>
      </rPr>
      <t xml:space="preserve">
1. Programar el control mensual para la verificación del cumplimiento de las sanciones iniciadas por la DPS.
2. Actualizar en el Sistema de Infracciones y Sanciones de las sanciones iniciadas por la DPS.
3. Gestionar los casos faltantes de verificación de cumplimiento de resoluciones
</t>
    </r>
  </si>
  <si>
    <t>1.7.18.1.1 Inspecciones para verificación del cumplimiento del 100% de las resoluciones de juzgamiento emitidas de los servicios de telecomunicaciones en el periodo octubre de 2011 a septiembre de 2012.</t>
  </si>
  <si>
    <t>Efectividad en el cumplimiento de control de resoluciones</t>
  </si>
  <si>
    <r>
      <t xml:space="preserve">CCRT=NVRR / NRE
</t>
    </r>
    <r>
      <rPr>
        <sz val="8"/>
        <rFont val="Arial"/>
        <family val="2"/>
      </rPr>
      <t>- CCRT= Control cumplimiento resoluciones telecomunicaciones.
- NVRR = número verificaciones de Resoluciones realizadas
- NRE = número de resoluciones emitidas</t>
    </r>
  </si>
  <si>
    <t>1.7.18.1.2 Elaboración de informes e ingreso de información en sistema de infracciones y sanciones</t>
  </si>
  <si>
    <t>1.7.18.2 Verificar el cumplimiento del 100% de las resoluciones de juzgamiento emitidas de los servicios de radiodifusión y televisión del periodo Octubre de 2011 a Septiembre de 2012.</t>
  </si>
  <si>
    <t>U. TÉCNICAS Y UR: Definen, programan  y ejecutan la estrategia para alcanzar la meta
UTECNICAS: Norman, coordinan, orientan y realizan el seguimiento de  la ejecución de la estrategia
DIC: Publica información resultante de las estrategias aplicadas
ESTRATEGIAS INICIALES
1.- Programar el control mensual para la verificación del cumplimiento de las sanciones e informar a DRT los resultados correspondientes. ( REGIONALES )
2.- Elaborar, las estadísticas de sanciones de los servicios de radiodifusión, televisión y audio y video por suscripción. ( DRT )
3.- Verificar la información referida al cumplimiento de resoluciones, presentada por la Regionales en el sistema de infracciones y sanciones ( DJR / DJT) .
4.- Realizar muestreos de constatación. ( REGIONALES )
5. Gestionar los casos faltantes de verificación de cumplimiento de resoluciones.( DJR/DJT )
6. Publicar resultados y estadísticas ( DIC )
7. Aplicar iniciativas regionales relacionadas ( REGIONALES )</t>
  </si>
  <si>
    <t>1.7.18.2.1 Determinación de resoluciones  de los servicios de radiodifusión y televisión y radiocomunicaciones del periodo Octubre de 2011 a Septiembre de 2012 a ser verificadas, conforme a las fechas de emisión de las mismas y procedimiento establecido.</t>
  </si>
  <si>
    <r>
      <rPr>
        <b/>
        <sz val="8"/>
        <rFont val="Arial"/>
        <family val="2"/>
      </rPr>
      <t>CCRRCRT=NVRR / NRE</t>
    </r>
    <r>
      <rPr>
        <sz val="8"/>
        <rFont val="Arial"/>
        <family val="2"/>
      </rPr>
      <t xml:space="preserve">
- CCRT= Control cumplimiento resoluciones radiocomunicaciones radioy tv.
- NVRR = número verificaciones de Resoluciones realizadas
- NRE = número de resoluciones emitidas</t>
    </r>
  </si>
  <si>
    <t>1.7.18.2.2 Realizar la inspección y/o tarea de control para verificar el cumplimiento de la Resolución</t>
  </si>
  <si>
    <t>1.7.18.2.3Elaborar el informe técnico correspondiente y registrar los resultados en el sistema de infracciones y sanciones.</t>
  </si>
  <si>
    <t>1.7.19.1 Certificar la medición de los siguientes parámetros de calidad:  Cobertura,  MOS de los operadores  de Conecel S.A. y Otecel S.A.,  tiempo de establecimiento de llamadas y Porcentaje de llamada establecida de Otecel S.A.</t>
  </si>
  <si>
    <r>
      <rPr>
        <b/>
        <sz val="8"/>
        <rFont val="Arial"/>
        <family val="2"/>
      </rPr>
      <t xml:space="preserve">LINEAMIENTOS:
</t>
    </r>
    <r>
      <rPr>
        <sz val="8"/>
        <rFont val="Arial"/>
        <family val="2"/>
      </rPr>
      <t>1. Análisis de la información recibida. (DPS y REGIONALES)
2. Análisis de Información complementaria. (DPS y REGIONALES)
3. Emitir Certificación. (DPS)</t>
    </r>
  </si>
  <si>
    <t>1.7.19.1.1 Colaboración en actividades que solicite la DPS</t>
  </si>
  <si>
    <t>PCMOS=NARM/ NASD
- PCMOS=Proceso certificación MOS.
- NARM = número de actividades realizadas proceso certificación MOS
- NASD = número de actividades solicitadas por DPS</t>
  </si>
  <si>
    <t>1.7.20.1 Verificar la implementación de la  Fase III del Plan Técnico Fundamental de Numeración.</t>
  </si>
  <si>
    <t>1.7.20.1.1 Realización de pruebas de verificación de la implementación de la  Fase III del Plan Técnico Fundamental de Numeración.</t>
  </si>
  <si>
    <t>CPTFN= NPVR / NPVS
- CPTFN= Control implementación PTFN
- NPVR = número de pruebas de verificacion realizadas por operadora
- NPVS = número de pruebas de verificación solicitadas</t>
  </si>
  <si>
    <t>1.7.20.1.2 Elaboración de informe</t>
  </si>
  <si>
    <t>1.7.21.1 Verificar el cumplimiento de obligaciones legales, reglamentarias y de los títulos habilitantes, de los operadores del SMA. (CONECEL S.A., OTECEL S.A. y CNT EP).</t>
  </si>
  <si>
    <r>
      <rPr>
        <b/>
        <sz val="8"/>
        <rFont val="Arial"/>
        <family val="2"/>
      </rPr>
      <t>LINEAMIENTOS</t>
    </r>
    <r>
      <rPr>
        <sz val="8"/>
        <rFont val="Arial"/>
        <family val="2"/>
      </rPr>
      <t xml:space="preserve">:
Procesar el 100% de la información entregada por las operadoras del SMA. 
1. Análisis de la información recibida de CONECEL, OTECEL y TELECSA. (DPS)
2. Registro de información en la BDD respectiva. (DPS)
3. Elaboración de informes de cumplimiento. (DPS)
4. Solicitud de PDJ en caso de ameritar a DNJT. (DPS)
Mantener actualizada la información de las bases de datos.
1. Preparar la información en los formatos (SIETEL). (DPS)
2. Subir y verificar la información. (DPS)
3. Verificar reportes. (DPS)
Localización Geográfica de una llamada de emergencia
1. Solicitar a las operadoras de SMA el listado con las entidades de emergencia con las que suscribió convenios para la localización geográfica. (DPS)
2. Consolidar información y remitir a regionales para control. (DPS)
3. Contactar con las entidades de atención a emergencias a fin de establecer mecanismos de reporte en caso de presentarse problemas en la localización geográfica (REGIONALES)
4. Verificación de localización geográfica en caso de que se reporte problemas por parte de la entidad de emergencia. (REGIONALES)
5. Solicitud de PDJ en caso de ameritar en cada regional. (REGIONALES)
6. Estadísticas. (DPS) </t>
    </r>
  </si>
  <si>
    <t>1.7.21.1.1 Contactar con las entidades de atención a emergencias, a solicitud de la DPS, con el fin de establecer mecanismos de reporte en caso de presentarse problemas en la localización geográfica de llamadas de emergencia  realizadas desde las redes SMA de CONECEL u OTECEL S.A.</t>
  </si>
  <si>
    <t xml:space="preserve">CLGEO=NAEMR / NAEMS 
- CLGEO= Control cumplimiento obligación localización geográfica llamadas emergencia
- NAEMR = número de asistencias a entidades de emergencia realizadas
- NAEMS = número de asistencias a entidades de emergencias solicitadas 
</t>
  </si>
  <si>
    <t>1.7.21.1.2 Colaboración en la verificación de localizaciones geográficas, en caso de que se reporte problemas por parte de la entidad de emergencia.</t>
  </si>
  <si>
    <t>1.7.21.2 Verificar el cumplimiento de obligaciones legales, reglamentarias y de los títulos habilitantes, de las operadores del STF.</t>
  </si>
  <si>
    <t>1.7.21.2.1 Colaboracción en las actividades de control indicadas en los lineamientos, según lo solicite la DPS</t>
  </si>
  <si>
    <t>COATF=0.6*NACE/NACS + 0.4*NIE/NACE          
- COATF= Control de obligaciones título habilitante telefonía fija
- NACE=Número de Actividades de Control Ejecutadas                  
- NACS=Número de Actividades de Control Solicitadas                         
- NIE= Número de Informes Emitidos</t>
  </si>
  <si>
    <t>1.7.21.2.2 Elaboración de informes</t>
  </si>
  <si>
    <t>1.17.21.3 Control de inicio de operaciones del 100% de permisionarios con títulos habilitantes entre el primer semestre año 2012 y el año 2011, de los SVA.</t>
  </si>
  <si>
    <t>1.17.21.3.1 Inspección del 100% de permisionarios de SVA que iniciaron sus operaciones en el año 2011 pendientes de inspección, y nuevos permisionarios autorizados hasta julio de 2012, en la jurisdicción de la IRS</t>
  </si>
  <si>
    <t>VIOP= PIOV/22
- VIOP= Verificación inicio de operación permisionarios SVA
- PIOV=Permisionarios inicio de operaciones verificados
- 22 permisionarios nuevos del 2011 y del 1 semestre del 2012</t>
  </si>
  <si>
    <t>1.17.21.3.2 Elaboración de informes correspondientes</t>
  </si>
  <si>
    <t>1.17.21.4 Controlar la entrega del 100% de los Reportes de Usuarios y Facturación de los SVA.</t>
  </si>
  <si>
    <t>1.17.21.4.1 Elaboración de informes para juzgamiento del 100% de los permisionarios de SVA que no presenten los Reportes de Calidad, correspondientes a la jurisdicción de la IRS (matriz del SVA en la IRS)</t>
  </si>
  <si>
    <t xml:space="preserve">CRUF=IJUF/NPNR
- CRUF=Control entrega reportes usuarios y facturación.
- IJUF= Informes para juzgamiento de permisionarios de SVA que no reporten usuarios ni facturacion
- NPNR=Número permisionarios que no presentan reportes usuarios ni facturación </t>
  </si>
  <si>
    <t>1.17.21.5. Controlar la entrega del 100% de los Reportes de Calidad de los SVA.</t>
  </si>
  <si>
    <t>1.17.21.5.1 Elaboración de informes para juzgamiento del 100% de los permisionarios de SVA que no presenten los Reportes de Calidad, correspondientes a la jurisdicción de la IRS (matriz del SVA en la IRS)</t>
  </si>
  <si>
    <t>CRIC=IJIC/NPNRC
- CRIC=Control entrega reportes índices de calidad
- IJP= Informes para juzgamiento de permisionarios de SVA que no reporten índices calidad
- NPNRC=Número permisionarios que no presentan reportes de índices de calidad</t>
  </si>
  <si>
    <t xml:space="preserve">1.17.21.6. Verificar la operación de los nuevos nodos de los SVA. instalados en el año 2011, </t>
  </si>
  <si>
    <t>1.17.21.6.1 Inspección de 14 nodos nuevos de SVA instalados en la jurisdicción de la IRS durante el año 2011, conforme listado proporcionado por DPS</t>
  </si>
  <si>
    <t>CNNS=NNSI/14        
- CNNS=Control nuevos nodos de SVA
- NNSI=Nuevos Nodos de SVA inspeccionados/ 14 nodos remitidos por DPS para el 2012</t>
  </si>
  <si>
    <t>1.17.21.6.2 Elaboración de informes</t>
  </si>
  <si>
    <t xml:space="preserve">
1.17.21.8. Verificar que el 100% de las quejas y/o reclamos de los servicios de SVA  ingresados a la DIS consten en los reportes de calidad.</t>
  </si>
  <si>
    <t>1.17.21.8.1 Verificar que el 100% de las quejas y/o reclamos de los servicios de SVA  ingresados a la DIS, pertinentes a permisionarios en la jurisdicción de la IRS (matriz en la IRS) consten en los respectivos reportes de calidad. La información de reclamos será proporcionada por la DPS</t>
  </si>
  <si>
    <t>VIRS=NRSR/NRSI    
- VIRS=Verificación ingreso reclamos SVA.
- NRSR=Número de verificaciones de ingreso de reclamos realizados
- NRSI=Número de permisionarios con reclamos de SVA DIS</t>
  </si>
  <si>
    <t>1.17.21.8.2 Elaboración de informes</t>
  </si>
  <si>
    <t>1.9.1.1 Lograr mejorar la calidad del servicio en 12 localidades donde se encuentran instalados los equipos de medición del SAMM.</t>
  </si>
  <si>
    <t>1.9.1.1.1 Generación de Scripts de mediciones para las estaciones del SAMM instaladas en las ciudades Cuenca, Gualaceo, Azogues, Loja, Macas, y Zamora, conforme procedimiento establecido por DPS</t>
  </si>
  <si>
    <t xml:space="preserve">CCSAM=0.8 * NCRS / NCPLA + 0.2 * NCPUB / NCRS
- CCSAM=Control de calidad de SMA utilizando equipo SAMM
- NCRS = número de ciudades controladas  con el equipo SAMM
- NCPLA = número de ciudades planificadas control
- NCPUB = número de informes de control emitidos para publicación
</t>
  </si>
  <si>
    <t>1.9.1.1.2 Generación de reportes de la mediciones realizadas, evaluación y elaboración de informes</t>
  </si>
  <si>
    <t>1.9.1.1.3 Notificación a operadoras CONECEL, OTECEL y CNT EP ALEGRO, sobre problemas detectados, solicitando mejoras</t>
  </si>
  <si>
    <t>1.9.1.1.4 Evaluación de mejoras en los casos en los que la operadora ha realizado algún ajuste o implementación en los sitios reportados con problemas</t>
  </si>
  <si>
    <t>1.9.1.1.5 Coordinación con DPS y DIC para publicar la información a la ciudadanía</t>
  </si>
  <si>
    <t>1.9.1.1.6 Análisis de necesidades de reubicación de RTUs de la IRS</t>
  </si>
  <si>
    <t>1.9.1.1.7 Firma de convenios con instituciones públicas y privadas para la ubicación de los RTU/EAM sobre la base del informe de reubicación</t>
  </si>
  <si>
    <t>1.9.1.1.8 Reubicación de RTUs de la IRS conforme recomendaciones del informe de necesadades de reubicación</t>
  </si>
  <si>
    <t>1.10.1.1 Lograr que el 40% de permisionarios del Servicio de Valor Agregado (SVA), ingresen  información en línea</t>
  </si>
  <si>
    <t>1.10.1.1.1 Desarrollo de 2 talleres a permisionarios de SVA en las ciudades Cuenca y Loja (un taller por cada ciudad) para el ingreso de información en línea</t>
  </si>
  <si>
    <t>TCPS=TSVA/2 
- TCPS= Talleres capacitación permisionario SVA.
- TSVA=Talleres de SVA realizados</t>
  </si>
  <si>
    <t xml:space="preserve">1.10.1.2 Lograr que el  90% de los operadores de los Servicios Portadores de Telecomunicaciones (SPT), ingresen la información en línea </t>
  </si>
  <si>
    <t>1.10.1.1.1 Desarrollo de 1 taller a los concesionarios de servicio portadores ETAPA EP y EERCS, en la ciudad Cuenca para el ingreso de información en línea</t>
  </si>
  <si>
    <t>TCSP=TSPR/1     
- TCSP= Talleres capacitación del servicio portador
- TSPR= Taller de Servicios Portadores realizados / 1 taller en la ciudad de Cuenca</t>
  </si>
  <si>
    <t>OBJETIVO INSTITUCIONAL 5:   ATENDER DE MANERA SOLVENTE LOS REQUERIMIENTOS DE LOS USUARIOS DE LOS SERVICIOS DE TELECOMUNICACIONES, RADIODIFUSIÓN Y TELEVISIÓN.</t>
  </si>
  <si>
    <t>Gestionar Información y Servicio al Ciudadano</t>
  </si>
  <si>
    <r>
      <rPr>
        <b/>
        <sz val="8"/>
        <color indexed="8"/>
        <rFont val="Arial"/>
        <family val="2"/>
      </rPr>
      <t xml:space="preserve">SCI: </t>
    </r>
    <r>
      <rPr>
        <sz val="8"/>
        <color indexed="8"/>
        <rFont val="Arial"/>
        <family val="2"/>
      </rPr>
      <t xml:space="preserve">CSA
</t>
    </r>
    <r>
      <rPr>
        <b/>
        <sz val="8"/>
        <color indexed="8"/>
        <rFont val="Arial"/>
        <family val="2"/>
      </rPr>
      <t>SPS:</t>
    </r>
    <r>
      <rPr>
        <sz val="8"/>
        <color indexed="8"/>
        <rFont val="Arial"/>
        <family val="2"/>
      </rPr>
      <t xml:space="preserve"> WPP, OLM,  RHF, MSP, JSC, CHR</t>
    </r>
  </si>
  <si>
    <t>5.1.1.1  Incrementar en un 100%  las personas capacitadas en temas relacionados a ciberseguridad, con relación a las personas capacitadas en el año 2011.</t>
  </si>
  <si>
    <r>
      <t xml:space="preserve">
</t>
    </r>
    <r>
      <rPr>
        <b/>
        <sz val="8"/>
        <rFont val="Arial"/>
        <family val="2"/>
      </rPr>
      <t xml:space="preserve">ESTRATEGIA                                                             
</t>
    </r>
    <r>
      <rPr>
        <sz val="8"/>
        <rFont val="Arial"/>
        <family val="2"/>
      </rPr>
      <t>Participación en las jornadas de telecomunicaciones, dictar charlas a la ciudadanía , difundir a través del internet( pagina web, redes sociales) y de la radio y televisión la información sobre el tema</t>
    </r>
    <r>
      <rPr>
        <b/>
        <sz val="8"/>
        <rFont val="Arial"/>
        <family val="2"/>
      </rPr>
      <t xml:space="preserve">
LINEAMIENTOS:</t>
    </r>
    <r>
      <rPr>
        <sz val="8"/>
        <rFont val="Arial"/>
        <family val="2"/>
      </rPr>
      <t xml:space="preserve"> 
En base a los contenidos generados por la DIE las Regionales difundirán la información a colegios, universades de acuerdo a l plan de difusión establecido por la DIE (4 mensuales).
La DIC y la DIS colaboraran coordinando los eventos de difusión y las encuestas.</t>
    </r>
  </si>
  <si>
    <t>5.1.1.1.1 Desarrollo de al menos 2 charlas mensuales sobre el Cyberdelito y su control a diferentes segmentos de la Provincia del Azuay.</t>
  </si>
  <si>
    <t>Efectividad en personas capacitadas</t>
  </si>
  <si>
    <t>EPC= ((PCF-PCA)/PCA* 100
PCF= Personas Capacitadas 2012
PCA= Personas Capacitadas 2011</t>
  </si>
  <si>
    <t>5.1.1.1.2 Desarrollo de charlas sobre el Cyberdelito y su control en 10 colegios de las principales cabeceras contonales de la provincia del Cañar.</t>
  </si>
  <si>
    <t>5.1.1.1.3 Desarrollo de charlas sobre el Cyberdelito y su control en 8 colegios de las principales cabeceras cantonales de la provincia de Morona Santiago.</t>
  </si>
  <si>
    <t>5.1.1.1.4 Desarrollo de charlas sobre el Cyberdelito y su control en 8 colegios de las principales cabeceras cantonales de la provincia de Zamor Chinchipe.</t>
  </si>
  <si>
    <t>5.1.1.1.5 Desarrollo de al menos 2 charlas trimestrales sobre el Cyberdelito y su control a diferentes segmentos de la provincia de  Loja</t>
  </si>
  <si>
    <t>5.1.1.2 Incrementar el 10% el nivel de conocimiento de los usuarios del Servicio Móvil Avanzado (SMA), con respecto a las condiciones y tarifas ofertadas por los operadores, sobre la línea base de la última encuesta del año 2011.</t>
  </si>
  <si>
    <t>5.1.1.2.1 Entregar información y/o informar a los  usuarios del Servicio Móvil Avanzado (SMA), con respecto a las condiciones y tarifas ofertadas por los operadores, en el 100% de eventos y Jornadas de Telecomunicaciones, que organice la Intendencia Regional Sur.</t>
  </si>
  <si>
    <t>5.1.1.3  Incrementar en el 10% el nivel de conocimiento de los usuarios del Servicio de Telefonía Fija, con respecto a las condiciones y tarifas ofertadas por los operadores sobre la línea base de la última encuesta del año 2011.</t>
  </si>
  <si>
    <t>5.1.1.3.1 Entregar información y/o informar a los  usuarios del Servicio de telefonía fija (STF), con respecto a las condiciones y tarifas ofertadas por los operadores, en el 100% de eventos y Jornadas de Telecomunicaciones, que organice la Intendencia Regional Sur.</t>
  </si>
  <si>
    <t>5.1.1.4 Incrementar el 10% el nivel de conocimiento de los usuarios de los Servicios de Valor Agregado, con respecto a las condiciones y tarifas ofertadas por los operadores sobre la línea base de la última encuesta del año 2011.</t>
  </si>
  <si>
    <t>5.1.1.4.1 Entregar información y/o informar a los  usuarios del Servicio de Valor Agregado (SVA), con respecto a las condiciones y tarifas ofertadas por los operadores, en el 100% de eventos y Jornadas de Telecomunicaciones, que organice la Intendencia Regional Sur.</t>
  </si>
  <si>
    <t>5.1.1.5  Incrementar el 10% el nivel de conocimiento de los usuarios de los servicios portadores con respecto a las condiciones y tarifas ofertadas por las operadoras sobre la línea base de la última encuesta del año 2011.</t>
  </si>
  <si>
    <t>5.1.1.5.1 Entregar información y/o informar a los  usuarios del Servicio Portador (SP), con respecto a las condiciones y tarifas ofertadas por los operadores, en el 100% de eventos y Jornadas de Telecomunicaciones, que organice la Intendencia Regional Sur.</t>
  </si>
  <si>
    <t>5.1.4 Incrementar el nivel de conocimiento técnico y regulatorio del 30% de concesionarios y usuarios de los servicios de radiocomunicaciones, respecto al uso del espectro radioeléctrico, sobre la línea base de la última encuesta del año 2011.</t>
  </si>
  <si>
    <r>
      <rPr>
        <b/>
        <sz val="8"/>
        <color indexed="8"/>
        <rFont val="Arial"/>
        <family val="2"/>
      </rPr>
      <t>SCI</t>
    </r>
    <r>
      <rPr>
        <sz val="8"/>
        <color indexed="8"/>
        <rFont val="Arial"/>
        <family val="2"/>
      </rPr>
      <t xml:space="preserve">: CSA
</t>
    </r>
    <r>
      <rPr>
        <b/>
        <sz val="8"/>
        <color indexed="8"/>
        <rFont val="Arial"/>
        <family val="2"/>
      </rPr>
      <t>SER</t>
    </r>
    <r>
      <rPr>
        <sz val="8"/>
        <color indexed="8"/>
        <rFont val="Arial"/>
        <family val="2"/>
      </rPr>
      <t>: MPC, ECM, FMO, JAN, BCH, JBF</t>
    </r>
  </si>
  <si>
    <t>5.1.4.1 Incrementar el nivel de conocimiento técnico y regulatorio del 30% de concesionarios y usuarios de los servicios de radiocomunicaciones, respecto al uso del espectro radioeléctrico, sobre la línea base de la última encuesta del año 2011.</t>
  </si>
  <si>
    <r>
      <t xml:space="preserve">
</t>
    </r>
    <r>
      <rPr>
        <b/>
        <sz val="8"/>
        <rFont val="Arial"/>
        <family val="2"/>
      </rPr>
      <t>ESTRATEGIA   
P</t>
    </r>
    <r>
      <rPr>
        <sz val="8"/>
        <rFont val="Arial"/>
        <family val="2"/>
      </rPr>
      <t xml:space="preserve">articipación en las jornadas de telecomunicaciones, dictar charlas a los concesionarios de radiocomunicaciones , difundir a través del internet( pagina web, redes sociales). </t>
    </r>
    <r>
      <rPr>
        <b/>
        <sz val="8"/>
        <rFont val="Arial"/>
        <family val="2"/>
      </rPr>
      <t xml:space="preserve">
LINEAMIENTOS:</t>
    </r>
    <r>
      <rPr>
        <sz val="8"/>
        <rFont val="Arial"/>
        <family val="2"/>
      </rPr>
      <t xml:space="preserve"> 
La DEH elaborará el material y encuestas a ser aplicado y difundido entre los concesionarios y usuarios de los servicios de radiocomunicaciones y lo entregará a la DIC.
La DIC entregará el material y encuestas a las Administraciones Regionales para su difusión.
La DEH remitirá a las Administraciones Regionales un listado en el que conste nombres, dirección y teléfono de los concesionarios que se encuentran dentro del área de su jurisdicción, la misma que será una referencia para realizar las invitaciones para la charla. 
La DIS se encargará del procesamiento de las encuestas y remitirá sus resultados a la DEH.
La DEH en coordinación con la DIC se encargarán de la difusión de los deberes y derechos de los concesionarios de radiocomunicaciones mediante radio, televisión y página web. 
La DEH definirá la valoración en base de una escala de conocimiento: A, B, C, siendo A el indicador del conocimiento más alto y C el del conocimiento más bajo.
* Se aclara que solo se tomarán en cuenta incrementos del año 2012 con respecto al 2011
La DIC y la DIS colaboraran coordinando los eventos de difusión y las encuestas.
</t>
    </r>
  </si>
  <si>
    <t>5.1.4.1.1 Organizar y realizar una charla dirigida a los concesionarios de radiocomunicaciones, en las ciudades de Cuenca y Loja.</t>
  </si>
  <si>
    <t xml:space="preserve">Efectividad en la capacitación a  concesionarios sobre el uso del espectro radioeléctrico </t>
  </si>
  <si>
    <t>INCCER=((NCCER 2012 - NCER 2011)/NCCER2011)*100
INCER:Incremento en la Capacitación a Concesionarios sobre el uso del espectro radioeléctrico
NCCER: Número de Concesionarios Capacitados sobre el uso del Espectro Radioeléctrico</t>
  </si>
  <si>
    <t>5.1.4.1.2 Envío de información mediante correo / correo electrónico a 50 concesionarios (aproximadamente 10% autorizados)</t>
  </si>
  <si>
    <t>5.1.4.1.3 Capacitación y entrega de información al concesionario y/o técnico responsable durante inspección realizada para verificar inicio de operaciones</t>
  </si>
  <si>
    <t>5.1.4.1.4 Gestionar  la participación  en las Jornadas  de Telecomunicaciones Nacionales y Locales de los concesionarios de los Servicios de Radiocomunicaciones</t>
  </si>
  <si>
    <t>5.1.5 Incrementar el nivel de conocimiento técnico y regulatorio del 30% de concesionarios de radiodifusión, televisión y sistemas de audio y video por suscripción, sobre la línea base de la última encuesta del año 2011.</t>
  </si>
  <si>
    <r>
      <rPr>
        <b/>
        <sz val="8"/>
        <color indexed="8"/>
        <rFont val="Arial"/>
        <family val="2"/>
      </rPr>
      <t>SCI:</t>
    </r>
    <r>
      <rPr>
        <sz val="8"/>
        <color indexed="8"/>
        <rFont val="Arial"/>
        <family val="2"/>
      </rPr>
      <t xml:space="preserve"> CSA
</t>
    </r>
    <r>
      <rPr>
        <b/>
        <sz val="8"/>
        <color indexed="8"/>
        <rFont val="Arial"/>
        <family val="2"/>
      </rPr>
      <t xml:space="preserve">SER: </t>
    </r>
    <r>
      <rPr>
        <sz val="8"/>
        <color indexed="8"/>
        <rFont val="Arial"/>
        <family val="2"/>
      </rPr>
      <t>MPC, ECM, FMO, JAN, BCH, JBF</t>
    </r>
  </si>
  <si>
    <t>5.1.5.1 Incrementar el nivel de conocimiento técnico y regulatorio del 30% de concesionarios de radiodifusión, televisión y sistemas de audio y video por suscripción, sobre la línea base de la última encuesta del año 2011.</t>
  </si>
  <si>
    <r>
      <t xml:space="preserve">
</t>
    </r>
    <r>
      <rPr>
        <b/>
        <sz val="8"/>
        <rFont val="Arial"/>
        <family val="2"/>
      </rPr>
      <t xml:space="preserve">ESTRATEGIA                                                              
</t>
    </r>
    <r>
      <rPr>
        <sz val="8"/>
        <rFont val="Arial"/>
        <family val="2"/>
      </rPr>
      <t xml:space="preserve">Participación en las jornadas de telecomunicaciones, 
Dictar charlas a los concesionarios de radiodifusión y televisión , difundir a través del internet( pagina web, redes sociales).
Elaboración de la encuesta a ser aplicada al concesionario o usuario de radiocomunicaciones </t>
    </r>
    <r>
      <rPr>
        <b/>
        <sz val="8"/>
        <rFont val="Arial"/>
        <family val="2"/>
      </rPr>
      <t xml:space="preserve">
LINEAMIENTOS:</t>
    </r>
    <r>
      <rPr>
        <sz val="8"/>
        <rFont val="Arial"/>
        <family val="2"/>
      </rPr>
      <t xml:space="preserve"> 
La Direcciones Técnicas coordinan con las administraciones regionales para fijar las metas específicas de cada órgano administrativo, las mismas que serán la base para elaborar los planes de trabajo.
La DIC y la DIS colaboraran coordinando los eventos de difusión y las encuestas.</t>
    </r>
  </si>
  <si>
    <t>5.1.5.1.1 Gestionar  la participación  en el 100% de Jornadas de Telecomunicaciones Nacionales y Locales de los concesionarios de los Servicios de radiodifusión, televisión y sistemas de audio y video por suscripción, en la IRS</t>
  </si>
  <si>
    <t>Efectividad en la capacitación a  concesionarios de radiodifusión, TV y Sistemas de Audio y Video por suscripción</t>
  </si>
  <si>
    <t>INCCBC-TV=((NCCER 2012 - NCER 2011)/NCCBC-TV2011)*100
INCER:Incremento en la Capacitación a Concesionarios de Radiodifusión, TV y Audio y Video por suscripción
NCCBC-TV: Número de Concesionarios Capacitados de Radiodifusión, TV y Audio y Video por suscripción.</t>
  </si>
  <si>
    <t>5.1.5.1.2 Capacitación sobre temas técnico regulatorios a los concesionarios asistentes a las Jornadas de Telecomunicaciones, a los concesionarios de los Servicios de radiodifusión, televisión y sistemas de audio y video</t>
  </si>
  <si>
    <t>5.1.5.1.3 Lanzamiento del proyecto de capacitación dirigido a Radiodifusores de la Provincia de Loja y del Azuay, con respaldo de importantes Universidades de la región</t>
  </si>
  <si>
    <t>5.1.6 Incrementar en el 10% el nivel de conocimiento de los usuarios de los servicios de telecomunicaciones sobre sus derechos</t>
  </si>
  <si>
    <r>
      <rPr>
        <b/>
        <sz val="8"/>
        <color indexed="8"/>
        <rFont val="Arial"/>
        <family val="2"/>
      </rPr>
      <t>SCI</t>
    </r>
    <r>
      <rPr>
        <sz val="8"/>
        <color indexed="8"/>
        <rFont val="Arial"/>
        <family val="2"/>
      </rPr>
      <t xml:space="preserve">: CSA
</t>
    </r>
    <r>
      <rPr>
        <b/>
        <sz val="8"/>
        <color indexed="8"/>
        <rFont val="Arial"/>
        <family val="2"/>
      </rPr>
      <t>SPS</t>
    </r>
    <r>
      <rPr>
        <sz val="8"/>
        <color indexed="8"/>
        <rFont val="Arial"/>
        <family val="2"/>
      </rPr>
      <t>: WPP, OLM,  RHF, MSP, JSC, CHR</t>
    </r>
  </si>
  <si>
    <t>5.1.6.1 Incrementar en el 10% el nivel de conocimiento de los usuarios de los servicios de telecomunicaciones sobre sus derechos.</t>
  </si>
  <si>
    <t>5.1.6.1.1 Entregar información y/o informar a los  usuarios de los servicios de teleomunicaciones, con respecto a sus derechos , en el 100% de eventos y Jornadas de Telecomunicaciones, que organice la Intendencia Regional Sur.</t>
  </si>
  <si>
    <t>Efectividad en la capacitación a  usuarios de los servicios de teleomunicaciones sobre sus derechos</t>
  </si>
  <si>
    <t>5.1.6.1.2 Desarrollo de al menos 2 charlas mensuales sobre los derechos de los usuarios de los servicios de telecomunciaciones segmentos de la Provincia del Azuay.</t>
  </si>
  <si>
    <t>5.1.6.1.3 Desarrollo de charlas sobre el Cyberdelito y su control en 10 colegios de las principales cabeceras contonales de la provincia del Cañar.</t>
  </si>
  <si>
    <t>5.1.6.1.4 Desarrollo de charlas sobre el Cyberdelito y su control en 8 colegios de las principales cabeceras cantonales de la provincia de Morona Santiago.</t>
  </si>
  <si>
    <t>5.1.6.1.5 Desarrollo de charlas sobre el Cyberdelito y su control en 8 colegios de las principales cabeceras cantonales de la provincia de Zamor Chinchipe.</t>
  </si>
  <si>
    <t>5.1.6.1.6 Desarrollo de al menos 2 charlas trimestrales sobre el Cyberdelito y su control a diferentes segmentos de la provincia de  Loja</t>
  </si>
  <si>
    <t>5.5 Gestionar el 100% de los reclamos de los servicios de telecomunicaciones, radiodifusión y televisión, de acuerdo a los tiempos establecidos con las Operadoras y Concesionarios.</t>
  </si>
  <si>
    <t>5.5.1 Atender y resolver eficazmente el 100% de reclamos, sugerencias, denuncias y pedidos de información presentados por los usuarios del sector de telecomunicaciones.</t>
  </si>
  <si>
    <r>
      <rPr>
        <b/>
        <sz val="8"/>
        <color indexed="8"/>
        <rFont val="Arial"/>
        <family val="2"/>
      </rPr>
      <t>SCI:</t>
    </r>
    <r>
      <rPr>
        <sz val="8"/>
        <color indexed="8"/>
        <rFont val="Arial"/>
        <family val="2"/>
      </rPr>
      <t xml:space="preserve"> CSA</t>
    </r>
  </si>
  <si>
    <t>Atención y Solución de Reclamos</t>
  </si>
  <si>
    <t>5.5.1.1 Atender y resolver eficazmente el 100% de reclamos, sugerencias, denuncias y pedidos de información presentados por los usuarios del sector de telecomunicaciones.</t>
  </si>
  <si>
    <r>
      <t xml:space="preserve">
</t>
    </r>
    <r>
      <rPr>
        <b/>
        <sz val="8"/>
        <rFont val="Arial"/>
        <family val="2"/>
      </rPr>
      <t xml:space="preserve">ESTRATEGIA        </t>
    </r>
    <r>
      <rPr>
        <sz val="8"/>
        <rFont val="Arial"/>
        <family val="2"/>
      </rPr>
      <t xml:space="preserve">                                                    
Optimización de los procesos de la DIS
Adquisición del equipamiento tecnológico y administrativo del Centro de Información y Reclamos
</t>
    </r>
    <r>
      <rPr>
        <b/>
        <sz val="8"/>
        <rFont val="Arial"/>
        <family val="2"/>
      </rPr>
      <t>LINEAMIENTOS:</t>
    </r>
    <r>
      <rPr>
        <sz val="8"/>
        <rFont val="Arial"/>
        <family val="2"/>
      </rPr>
      <t xml:space="preserve"> La DIS coordina con las Direcciones Nacionales y administraciones regionales para fijar las metas específicas de cada órgano administrativo, las mismas que seran la base para elaborar los planes de Control y trabajo.  
Las regionales registrarán y gestionarán el 100% de los requemientos presentados.     </t>
    </r>
    <r>
      <rPr>
        <sz val="8"/>
        <color indexed="10"/>
        <rFont val="Arial"/>
        <family val="2"/>
      </rPr>
      <t xml:space="preserve">                </t>
    </r>
  </si>
  <si>
    <t>5.5.1.1.1 Atender y resolver eficazmente el 100% de reclamos, sugerencias, denuncias y pedidos de información presentados por los usuarios  y ciudadaniá en general en el Centro Regional de Información y Ayuda al Ciudadano de la Regional Sur.</t>
  </si>
  <si>
    <t>Efectividad en la atención de requerimientos del ciudadano</t>
  </si>
  <si>
    <t xml:space="preserve">EAPI=(RA+DA+SA+PIA) /(RS+DS+SS+ PIS)*100
EAPI: efectividad en la atención de pedidos de información
RA= Reclamos atendidos
DA= Denuncias atendidas
SA=Sugerencias atendidas    
PIA: Pedidos de información atendidos
RS= Reclamos solicitados
DS= Denunias Solicitdas
SS=Sugerencias solicitadas
PIS: Pedidos de información  solicitados                                                                                                                                                                                                                                                                      </t>
  </si>
  <si>
    <t>5.5.1.1.2 Atender los reclamos de los usuarios de telecomunicaciones y ciudadanía en general, de manera directa en los principales cantones de las provincias de Loja, Cañar, Morona Santiago y Zamora Chinchipe</t>
  </si>
  <si>
    <t>5.5.1.1.3 Instalar una oficina o ventanilla de recepción de reclamos y denuncias en la ciudad de Loja</t>
  </si>
  <si>
    <t>5.5.1.1.4 Implementar un punto de solución y atención de reclamos e información en el 100% de Jornadas de Telecomunicaciones que organice la SUPERTEL, en la jurisdicción de la IRS.</t>
  </si>
  <si>
    <t>5.5.1.1.5 Implementar un punto de solución y atención de reclamos e información en el 80% de Eventos que organice la FTCS o sus entidades, en la IRS.</t>
  </si>
  <si>
    <t>OBJETIVO INSTITUCIONAL 7:   FORTALECER LA INFRAESTRUCTURA TECNOLÓGICA INSTITUCIONAL</t>
  </si>
  <si>
    <t>Gestionar el Sistema de Calidad y Mejoramiento Continuo</t>
  </si>
  <si>
    <r>
      <rPr>
        <b/>
        <sz val="8"/>
        <color indexed="8"/>
        <rFont val="Arial"/>
        <family val="2"/>
      </rPr>
      <t xml:space="preserve">IRS: </t>
    </r>
    <r>
      <rPr>
        <sz val="8"/>
        <color indexed="8"/>
        <rFont val="Arial"/>
        <family val="2"/>
      </rPr>
      <t xml:space="preserve">FBM
</t>
    </r>
    <r>
      <rPr>
        <b/>
        <sz val="8"/>
        <color indexed="8"/>
        <rFont val="Arial"/>
        <family val="2"/>
      </rPr>
      <t>SJR:</t>
    </r>
    <r>
      <rPr>
        <sz val="8"/>
        <color indexed="8"/>
        <rFont val="Arial"/>
        <family val="2"/>
      </rPr>
      <t xml:space="preserve"> LMC
</t>
    </r>
    <r>
      <rPr>
        <b/>
        <sz val="8"/>
        <color indexed="8"/>
        <rFont val="Arial"/>
        <family val="2"/>
      </rPr>
      <t xml:space="preserve">SFA: </t>
    </r>
    <r>
      <rPr>
        <sz val="8"/>
        <color indexed="8"/>
        <rFont val="Arial"/>
        <family val="2"/>
      </rPr>
      <t xml:space="preserve">COM
</t>
    </r>
    <r>
      <rPr>
        <b/>
        <sz val="8"/>
        <color indexed="8"/>
        <rFont val="Arial"/>
        <family val="2"/>
      </rPr>
      <t xml:space="preserve">SCI: </t>
    </r>
    <r>
      <rPr>
        <sz val="8"/>
        <color indexed="8"/>
        <rFont val="Arial"/>
        <family val="2"/>
      </rPr>
      <t>CSA</t>
    </r>
  </si>
  <si>
    <t>Adquisiciones de bienes y contrataciones de servicios</t>
  </si>
  <si>
    <t>7.1.1.1 Construcción de Edificio, parqueaderos, oficinas y cafeteria en la Intendencia Regional Sur (Fase 1) hasta diciembre 2012.</t>
  </si>
  <si>
    <t>ESTRATEGIA                                                             
Aseguramiento del presupuesto necesario
Información Técnica y específica por parte de los organos administrativos requirentes
LINEAMIENTOS:                                                                            
Las unidades requirentes elaboraran las especificaciones técnicas y demas información necesaria 
la DFA tendra la coordinación para la ejecución del proceso de contratación con los diferentes órganos administrativo involucrados</t>
  </si>
  <si>
    <t>7.1.1.1.1 Elaboración de pliegos 
7.1.1.1.2. Administración del contrato.
7.1.1.1.3 Seguimento de los avances de obra
7.1.1.1.4 Recepcion de avances de obra de acuerdo a cronograma.</t>
  </si>
  <si>
    <t xml:space="preserve">Efectividad en la Construcción del Edificio </t>
  </si>
  <si>
    <t>Avance de la obra de acuerdo a cronograma a Diciembre de 2012</t>
  </si>
  <si>
    <t>Proyecto Plurianual</t>
  </si>
  <si>
    <t>7.1.1.2 Automatizar el Auditorio y Sala de capacitación de Turi, hasta febrero del 2012.</t>
  </si>
  <si>
    <t>7.1.1.1.2 Automatizar el Edificio del Auditorio y Sala de Capacitación de Turi de la Intendencia Regional Sur</t>
  </si>
  <si>
    <t>Efectividad en la automatización del edf. Auditorio y Sala de Capacitación</t>
  </si>
  <si>
    <t>Obra terminada y entregada</t>
  </si>
  <si>
    <t>7.1.1.3 Mantener y actualizar el sistema de Comprobación Técnica existente, hasta febrero del 2012.</t>
  </si>
  <si>
    <t>7.1.1.3.1 Repotencialización  y actualización del sistema de Comprobación Técnica (SICOTE) existente.</t>
  </si>
  <si>
    <t>Efectividad en la repotenciación del sistema SICOTE</t>
  </si>
  <si>
    <t>7.1.1.4 Dotar de los accesos al Auditorio y Sala de Capacitación de la Intendencia Regional Sur, hasta junio de 2012.</t>
  </si>
  <si>
    <t>7.1.1.4.1 Construcción del camino de acceso al Auditorio y Sala de Capacitación de la IRS</t>
  </si>
  <si>
    <t>Efecividad en la construcción del camnio de acceso al Auditorio</t>
  </si>
  <si>
    <t>7.1.1.5 Garantizar la seguridad de la Estación de Comprobación Técnica de Turi hasta el primesr semestre del 2012.</t>
  </si>
  <si>
    <t>7.1.1.1.3 Reconstrucción del cerramiento de la Estación de Comprobación Técnica de Turi</t>
  </si>
  <si>
    <t>Efectividad en la construcción del cerramioento de la Estación de Copmprobación Técnica</t>
  </si>
  <si>
    <t>ORGANO ADMINISTRATIVO: DIRECCIÓN NACIONAL JURIDICA DE RADIODIFUSIÓN Y TELEVISIÓN</t>
  </si>
  <si>
    <t>OBJETIVO INSTITUCIONAL 1:  VELAR POR EL CUMPLIMIENTO DE LOS DERECHOS DE LOS USUARIOS DE LOS SERVICIOS DE TELECOMUNICACIONES, RADIODIFUSIÓN Y TELEVISIÓN.</t>
  </si>
  <si>
    <t>1.7 Ejecutar anualmente el 100% de los planes nacionales de control del espectro radioeléctrico y la calidad de los servicios de telecomunicaciones.</t>
  </si>
  <si>
    <t>1.7.17 Verificar el cumplimiento del 100% de las resoluciones de juzgamiento emitidas a los servicios de telecomunicaciones, radiodifusión, televisión, sistemas de audio y video por suscripción y radiocomunicaciones del período Octubre de 2011 a Septiembre de 2012.</t>
  </si>
  <si>
    <t>Controlar y Supervisar a los Operadores y Concesionarios de los Servicios.</t>
  </si>
  <si>
    <t xml:space="preserve">Memorandos exhortando a las Admnistraciones Regionales ingresen en el sistema Nacional de Infracciones y Sanciones la información del cumplimiento o no a las Resoluciones de Juzgamiento Admnistrativo; y, en caso de incumplimientos, requerir las acciones que la Intendencia o Delegación adopto al respecto. </t>
  </si>
  <si>
    <t>1.7.1.Verificar que el 100% de las resoluciones de juzgamiento emitidas a los servicios de radiodifusión, televisión, sistemas de audio y video por suscripción y radiocomunicaciones del período Octubre de 2011 a Septiembre de 2012, cumplan con las dispocisiones constantes en dichas Resoluciones.</t>
  </si>
  <si>
    <t>En caso de que las Adminisrtraciones Regionales no  informen en el Sistema Nacionales de Infracciones y Sanciones respecto del cumplimiento o no de las Resoluciones expedidas, la DJR a través de la ITC instruirá a dichas Adminstraciones a fin de que den cumplimiento.</t>
  </si>
  <si>
    <t>1.7.1.1. Verificar trimestralmente que la información referida al cumplimiento de resoluciones, haya sido ingresada por las Admnistraciones Regionales en el Sistema Nacional de Infracciones y Sanciones.</t>
  </si>
  <si>
    <t>ECME= NRV / NTRE                 ECME= Efectividad en el cumplimiento de la meta específica.                            NRV= Número de Resoluciones verificadas                                 NTRE=Número total de Resoluciones emitidas.</t>
  </si>
  <si>
    <t>1.7.1.2.Informe a ITC, respecto del cumplimiento o no de ingresar la referida información, a fin de que la misma, disponga las acciones pertinentes a fin de que se de cumplimeitno con la meta específica.</t>
  </si>
  <si>
    <t>Seminario-taller capacitando a los concesionarios de radiodifusión, televisión y sistemas de audio y video por suscripción.</t>
  </si>
  <si>
    <t>5.1.1 Dictar 6 seminarios-talleres a nivel nacional con el fin de difundir los derechos y obligaciones que les asisten a los cocnesionarios de radiodifusión, televisión y audio y video por suscripción.</t>
  </si>
  <si>
    <t>Realizar un análisis de la normativa del sector, estableciendo los derechos y obligaciones que tienen los concesionarios y demás aspectos de carácter regulatorio que debe ser conocido por los mismos.</t>
  </si>
  <si>
    <t xml:space="preserve">5.1.1.1. Realizar un análisis de la normativa del sector estableciendo los derechos, obligaciones y demás aspectos regulatorios que deben ser conocidos por los concesionarios </t>
  </si>
  <si>
    <t>Nivel de conocimiento regulatorio del concesionario de Radiodifusión, Televisión y sistemas de Audio y Video por suscripción</t>
  </si>
  <si>
    <t xml:space="preserve">                                                                                                               INCRTV= NSI / NSP                                                                                                                                                                           INRTV: Incremento del nivel de conocimiento técnico y regulatorio  de los concesionarios de Radiodifusión y Televisión
NSI= Número de seminarios impartidos.                             NSP= Número de seminarios programados.                                        </t>
  </si>
  <si>
    <t>Esta aspecto no consta como responsable a la DJR en el Plan Operativo Anual, sin embargo por tratarse de aspectos regulatorios es necesario e importante que la DJR participe de este programa.</t>
  </si>
  <si>
    <t>5.1.1.2. Preparación de presentaciones y demás instrumentos a ser presentados en el seminario que se dicte.</t>
  </si>
  <si>
    <t>5.1.1.3. Impartición del seminario</t>
  </si>
  <si>
    <t>5.1.1.4. Informar de los talleres que se dicte en el informe trimestral de labores.</t>
  </si>
  <si>
    <t>1.7 Ejecutar anualmente el 100% de los planes nacionales de control del espectro radioeléctrico y la calidad de los servicios d etelecomunicaciones.</t>
  </si>
  <si>
    <t>Sustanciar Procesos Admnistrativos Sancionatorios.</t>
  </si>
  <si>
    <t>Resoluciones. (Informes Jurídicos, boletas y resoluciones derivadas del Proceso de Juzgamiento Admnistrativo) (2-3-5 R.Orgánico);</t>
  </si>
  <si>
    <t>Juzgamiento Admnistrativo</t>
  </si>
  <si>
    <t>1.7.2. Realizar el 100% de los juzgamientos admnistrativos que conozca la DJR a fin de  que los concesionarios cumplan con las dispocisiones legales, reglamentarias y contractuales.</t>
  </si>
  <si>
    <t>Los informes técnicos que se presenten para conocimiento de la DJR, así como la detección de cualquier incumplimiento a las disposiciones legales, reglamentarias y contractuales, serán tramitadas con el inicio de un proceso de juzgamiento admnistrativo.</t>
  </si>
  <si>
    <t>1.7.2.1. Elaboración de Informe Jurídico y  proyecto de Boleta Única, sobre la base del análisis del informe técnico o el incumplimiento a la Ley de RyTv, su Reglamento o el contrato de concesión.</t>
  </si>
  <si>
    <t>Efectividad en la tramitación de Procesos de Juzgamiento Admnistrativo, dentro de los plazos legales.</t>
  </si>
  <si>
    <t xml:space="preserve">ETPJA= NRD/NITI                     ETPJA= Efectividad en la Tramitación de Procesos de Juzgamiento Admnistrativo.                  NRD= Número de Resoluciones Despachadas.                       NITI= Número de informes técnicos ingresados.                     </t>
  </si>
  <si>
    <t>1.7.2.2.Elaboración del informe legal y proyecto de Resolución, sobre la base del análisis de las pruebas de descargo presentadas en la contestación a la Boleta Única.</t>
  </si>
  <si>
    <t>1.7.2.3. Informar de los Procesos de Juzgamiento Admnistrativos llevados a cabo en la DJR en el informe trimestral de labores.</t>
  </si>
  <si>
    <t>6.1. Lograr hasta el 2012 que el 60% de la población del país identifique a la institución.</t>
  </si>
  <si>
    <t>6.1.1 Elaborar y ejecutar el 100% el Plan de Comunicación y Difusión Interna y Externa</t>
  </si>
  <si>
    <t>Informes de Labores. (4-7-8 R Orgánico)</t>
  </si>
  <si>
    <t>Informe de Labores de la DJR</t>
  </si>
  <si>
    <t>6.1.1.1. Elaborar y remitir a DPL trimestralmente las actividades que desarrolla la DJR, que le son atribuidas en el Plan Operativo Anual y en el Reglamento Orgánico por Procesos.</t>
  </si>
  <si>
    <t>Recopilar la información de las actividades realizadas por la DJR en el trimestre, solicitando a los servidores, informen las actividades realizadas en el ámbito de su competencia.</t>
  </si>
  <si>
    <t>6.1.1.1.1. Recopilación de información.</t>
  </si>
  <si>
    <t>Efectividad en la elaboración del informes de labores.</t>
  </si>
  <si>
    <t>EEIL= NIR/NIP                   EEIL= Efectividad en la elaboración del informe de labores.                                                                                       NIR= Números de informes realizados. 
NIP= Números de informes programados.</t>
  </si>
  <si>
    <t>6.1.1.1.2. Detalle de informes jurídicos relevantes.</t>
  </si>
  <si>
    <t>6.1.1.1.3. Detalle de informes legales para trámites de concesión y/o modificatorios.</t>
  </si>
  <si>
    <t>6.1.1.1.4. Detalle de informes de cumplimiento de requisitos y minutas o proyectos para contratos de concesión y/o modificatorios.</t>
  </si>
  <si>
    <t xml:space="preserve">6.1.1.1.5. Detalle de Número trámites ingresados y despachados. </t>
  </si>
  <si>
    <t>6.1.1.1.6. Detalle de Ayudas Memorias para reuniones en el CONATEL.</t>
  </si>
  <si>
    <t>6.1.1.1.7. Número de resoluciones expedidas a nivel nacional, de procesos de Proceso Administrativo Sancionatorio, de los servicios de Radiocomunicación, Radiodifusión y Televisión.</t>
  </si>
  <si>
    <t>6.1.1.1.8. Número de Instrucciones Generales y Específicas.</t>
  </si>
  <si>
    <t>6.1.1.1.9. Elaboración del informe de labores anual consolidado.</t>
  </si>
  <si>
    <t>Controlar el espectro radioeléctrico y la prestación de servicios.</t>
  </si>
  <si>
    <t>4 Instruciones Generales. (Directrices Generales) (1 R. Orgánico)</t>
  </si>
  <si>
    <t>Instrucciones Generales.</t>
  </si>
  <si>
    <t>1.7.3 Elaborar 4 instrucciones generales para el control de las actividades jurídicas en los servicios de radiodifusión, televisión y audio y video por suscripción.</t>
  </si>
  <si>
    <t>Conseguir que las actividades que se desarrolla en el ambito jurídico se vean enmarcadas en los preceptos constitucionales, legales, reglamentarios y contractuales.</t>
  </si>
  <si>
    <t>1.7.3.1. Detección  de la necesidad de emitir la Instrucción General y recopilación de información legal.</t>
  </si>
  <si>
    <t>Efectividad en la elaboración de Instrucciones Generales</t>
  </si>
  <si>
    <t>EEIG= NIG/NIP                    EEIG=Efectividad en la Elaboración de Instrucciones Generales.                                                          NIG= Número de Instrucciones Generales realizados.
NIP= Número de informes programados.</t>
  </si>
  <si>
    <t>1.7.3.2. Análisis legal  para elaboración de la Instrucción General.</t>
  </si>
  <si>
    <t>1.7.3.3. Elaboración de la Instrucción General.</t>
  </si>
  <si>
    <t>1.7.3.4. Informar de las Instrucciones Generales llevadas a cabo por la DJR en el informe trimestral de labores.</t>
  </si>
  <si>
    <t>6 Instrucciones Específicas. (Directrices Específicas) (1 R. Orgánico)</t>
  </si>
  <si>
    <t>Instrucciones específicas</t>
  </si>
  <si>
    <t>1.7.4 Elaborar 6 instrucciones específicas para el control de las actividades jurídicas en los servicios de radiodifusión, televisión y audio y video por suscripción</t>
  </si>
  <si>
    <t>Verificar que las actividades que realizan las Admnistraciones Regionales en la emisión de Resoluciones de Juzgamientos Admnistrativos, guarden armonía con los preceptos constitucionales, legales y reglamentarios del sector.</t>
  </si>
  <si>
    <t>1.7.4.1. Recopilación de información.</t>
  </si>
  <si>
    <t>Efectividad en la elaboración de Instrucciones Específicas</t>
  </si>
  <si>
    <t>EEIE= NIG/NIP                    EEIE=Efectividad en la Elaboración de Instrucciones Específicas.                                                          NIG= Número de Instrucciones Específicas realizadas.
NIP= Número de informes programados.</t>
  </si>
  <si>
    <t xml:space="preserve"> 1.7.4.2. Análisis legal sobre posibles omisiones y errores de la normativa jurídica, en las resoluciones expedidas dentro de los procesos de juzgamiento administrativo.</t>
  </si>
  <si>
    <t>1.7.4.3. Elaboración del informe con la Instrucción Específica.</t>
  </si>
  <si>
    <t>1.7.4.4. Informar de las Instrucciones Específicas llevadas a cabo por la DJR en el informe trimestral de labores.</t>
  </si>
  <si>
    <t>7.1 Integrar hasta el año 2012 el 100% de la gestión técnica, admnistrativa, legal y finaciera de la SUPERTEL, fortaleciendo la infraestructura necesaria para la automatización de los procesos.</t>
  </si>
  <si>
    <t>Elaborar y difundir planes de corto plazo.</t>
  </si>
  <si>
    <t>Plan de Trabajo 2012 (7 R. Orgánico)</t>
  </si>
  <si>
    <t>Plan de Trabajo.</t>
  </si>
  <si>
    <t>7.1.1 Elaborar el plan de trabajo  del año 2013 de la DJR hasta junio de 2012.</t>
  </si>
  <si>
    <t>Revisar las actividades que deba desarrollar la DJR y compilarlas en el Plan de Trabajo.</t>
  </si>
  <si>
    <t>7.1.1.1. Recopilación de información.</t>
  </si>
  <si>
    <t>Efectividad en la elaboración de Plan de Trabajo.</t>
  </si>
  <si>
    <t>EEPT= PTP/PTP                                                   EEPT= Efectividad en la Elaboración del Plan de Trabajo.         
PTP= Plan de Trabajo presentado 
PTP= Plan de Trabajo Programado.</t>
  </si>
  <si>
    <t>7.1.1.2. Análisis y consolidación.</t>
  </si>
  <si>
    <t>7.1.1.3. Elaboración del documento.</t>
  </si>
  <si>
    <t>7.1.1.4. Revisión y aprobación del Director de la Unidad.</t>
  </si>
  <si>
    <t>Elaborar proyectos de reglametos y normas técnicas</t>
  </si>
  <si>
    <t>Propuestas de mejoras a normas, reglamentos y resoluciones (6 R. Orgánico)</t>
  </si>
  <si>
    <t>Propuestas de Reformas</t>
  </si>
  <si>
    <t>1.7.5 Elaborar las propuestas de reformas a las Resoluciónes STL-2008-012 y al Reglamento de Audio y Video por Suscripción hasta abril 2012.</t>
  </si>
  <si>
    <t>Sobre las actividades que desarrolla la DJR, determinar la necesidad de creación o modificación de normativa, a fin de ajustar dichas actividades al principio de subordinación al derecho.</t>
  </si>
  <si>
    <t>1.7.5.1. Analisis de la normativa existente y establecer la pertinencia de la creación o moficación de la misma.</t>
  </si>
  <si>
    <t>Propuesta de mejoras a la normativa.</t>
  </si>
  <si>
    <t>MN= NPE/NPE
PMN= Mejora a la Normativa.                        NPE=Número de propuestas ejecutadas.
NPP= Número de Propuestas Programadas</t>
  </si>
  <si>
    <t>1.7.5.2. Elaboración de informe jurídico con la propuesta de creación o modificación de normativa.</t>
  </si>
  <si>
    <t>1.7.5.3. Informe semestral de labores.</t>
  </si>
  <si>
    <t>Consolidar e institucionalizar informes.</t>
  </si>
  <si>
    <t xml:space="preserve"> Informes Legales.</t>
  </si>
  <si>
    <t>Informes Legales</t>
  </si>
  <si>
    <t>1.7.6. Elaborar el 100% de  informes legales para la concesión de frecuencias o sistemas, o modificación de los contratos de concesión.</t>
  </si>
  <si>
    <t>Revisar los requisitos legales a fin de verificar el cumplimiento para conjuntamente con el informe técnico, elaborar el informe legal dentro de los trámites de concesión y/o modificatorios.</t>
  </si>
  <si>
    <t>1.7.6.1. Verificación del cumplimiento de requitos legales.</t>
  </si>
  <si>
    <t>Efectividad atención jurídica de informes técnicos</t>
  </si>
  <si>
    <t>EAJT= NILE+NILSR/NITI                  EAJT=Efectividad atención jurídica de informes técnicos; NILE=Número de informes legales emitidos.
NILSR= Número de informes legales que solicitan requisitos a peticionarios.
NITI= Número de informes técnicos ingresados.</t>
  </si>
  <si>
    <t>1.7.6.2. Elaboración del informe legal.</t>
  </si>
  <si>
    <t>1.7.6.3. Informe trimestral de labores.</t>
  </si>
  <si>
    <t xml:space="preserve">Elaborar proyecto de minuta.
Suscribir, registrar y distribuir contrato. </t>
  </si>
  <si>
    <t>Minutas; Contratos</t>
  </si>
  <si>
    <t>Contratos de concesión y/o modificatorios</t>
  </si>
  <si>
    <t>1.7.7. Elaborar el 100% informes y proyectos de minutas para la concesión de frecuencias o sistemas, o modificación de los contratos de concesión.</t>
  </si>
  <si>
    <t>Revisar los requisitos legales a fin de verificar el cumplimiento para conjuntamente con el proyecto de minuta ponerlos en conocimiento del Organismo Regulador o del Superintendente para la concesión o modificación de un contrato.</t>
  </si>
  <si>
    <t>1.7.7.1. Análisis legal de los requisitos</t>
  </si>
  <si>
    <t>Efectividad atención jurídica de datos técnicos</t>
  </si>
  <si>
    <t>EAJT= NILE+NILSR/NITI                  EAJDT=Efectividad atención jurídica de datos técnicos. NIME=Número de informes de cumplimiento de requsitos y minutas emitidos.                NISR= Número de informes  que solicitan requisitos a peticionarios.         NDTI= Número de informes técnicos ingresados</t>
  </si>
  <si>
    <t>1.7.7.2. Elaboración de informes legales</t>
  </si>
  <si>
    <t>1.7.7.3. Elaboración de minuta</t>
  </si>
  <si>
    <t>1.7.7.4. Informar de los informes y proyectos de minutas realizados por la DJR en el informe trimestral de labores.</t>
  </si>
  <si>
    <t>Procesar información y analizar.</t>
  </si>
  <si>
    <t>Base de datos para el registro digital de autorizaciones temporales</t>
  </si>
  <si>
    <t>Base de datos</t>
  </si>
  <si>
    <t>7.1.2.Contar con una base de datos que contenga el registro de autorizaciones temporales en los servicios de radiodifusión, televisión y audio y video por suscripción, hasta junio de 2012.</t>
  </si>
  <si>
    <t>Establecer los campos a requerirse para la elaboración de la base de datos para el registro de autorizaciones temporales, y demás caracteres necesarios para realizar una busqueda oportuna y eficiente.</t>
  </si>
  <si>
    <t>7.1.2.1. Análisis de lo que debe contener la base de datos para el registro de autorizaciones temporales y requerimiento formal a la DTI.</t>
  </si>
  <si>
    <t>Base de datos para el registro de autorizaciones temporales.</t>
  </si>
  <si>
    <t>BRAT= PE/PP
PE= Proyecto Ejecutado
PP= Proyectos Programados</t>
  </si>
  <si>
    <t>7.1.2.2. Coordinaciones a fin de que la DTI diseñe una base de datos acorde al requerimiento de DJR</t>
  </si>
  <si>
    <t xml:space="preserve">7.1.2.3. Informe a ITC de la base de datos para el registro de autorizaciones temporales. </t>
  </si>
  <si>
    <t>TOTAL PLAN DE TRABAJO 2012</t>
  </si>
  <si>
    <r>
      <rPr>
        <b/>
        <sz val="9"/>
        <rFont val="Arial"/>
        <family val="2"/>
      </rPr>
      <t>Responsable:</t>
    </r>
    <r>
      <rPr>
        <sz val="9"/>
        <rFont val="Arial"/>
        <family val="2"/>
      </rPr>
      <t xml:space="preserve">
Dr. Juan Pablo Rojas
</t>
    </r>
  </si>
  <si>
    <r>
      <rPr>
        <b/>
        <sz val="9"/>
        <rFont val="Arial"/>
        <family val="2"/>
      </rPr>
      <t xml:space="preserve">Responsable:                   </t>
    </r>
    <r>
      <rPr>
        <sz val="9"/>
        <rFont val="Arial"/>
        <family val="2"/>
      </rPr>
      <t>Dr. Juan Pablo Rojas</t>
    </r>
    <r>
      <rPr>
        <b/>
        <sz val="9"/>
        <rFont val="Arial"/>
        <family val="2"/>
      </rPr>
      <t xml:space="preserve">             </t>
    </r>
    <r>
      <rPr>
        <sz val="9"/>
        <rFont val="Arial"/>
        <family val="2"/>
      </rPr>
      <t xml:space="preserve">
Ab. Pedro López
</t>
    </r>
  </si>
  <si>
    <r>
      <rPr>
        <b/>
        <sz val="9"/>
        <rFont val="Arial"/>
        <family val="2"/>
      </rPr>
      <t>Responsables:</t>
    </r>
    <r>
      <rPr>
        <sz val="9"/>
        <rFont val="Arial"/>
        <family val="2"/>
      </rPr>
      <t xml:space="preserve">
Ab. Pedro López              </t>
    </r>
    <r>
      <rPr>
        <b/>
        <sz val="9"/>
        <rFont val="Arial"/>
        <family val="2"/>
      </rPr>
      <t xml:space="preserve">Participantes:                   </t>
    </r>
    <r>
      <rPr>
        <sz val="9"/>
        <rFont val="Arial"/>
        <family val="2"/>
      </rPr>
      <t xml:space="preserve">Dr. Juan Pablo Rojas
</t>
    </r>
  </si>
  <si>
    <r>
      <rPr>
        <b/>
        <sz val="9"/>
        <rFont val="Arial"/>
        <family val="2"/>
      </rPr>
      <t>Responsables:</t>
    </r>
    <r>
      <rPr>
        <sz val="9"/>
        <rFont val="Arial"/>
        <family val="2"/>
      </rPr>
      <t xml:space="preserve">
Ab. Pedro López                         </t>
    </r>
    <r>
      <rPr>
        <b/>
        <sz val="9"/>
        <rFont val="Arial"/>
        <family val="2"/>
      </rPr>
      <t xml:space="preserve">Participantes:                                </t>
    </r>
    <r>
      <rPr>
        <sz val="9"/>
        <rFont val="Arial"/>
        <family val="2"/>
      </rPr>
      <t xml:space="preserve">Dr. Juan Pablo Rojas                     Sra. Yolanda Chicaiza                    Srta. Andrea Badillo                      Sra. Yolanda Chicaiza                  Sra. Ana Salcedo
</t>
    </r>
  </si>
  <si>
    <r>
      <rPr>
        <b/>
        <sz val="9"/>
        <rFont val="Arial"/>
        <family val="2"/>
      </rPr>
      <t>Responsable:</t>
    </r>
    <r>
      <rPr>
        <sz val="9"/>
        <rFont val="Arial"/>
        <family val="2"/>
      </rPr>
      <t xml:space="preserve">
Ab. Pedro López </t>
    </r>
    <r>
      <rPr>
        <b/>
        <sz val="9"/>
        <rFont val="Arial"/>
        <family val="2"/>
      </rPr>
      <t xml:space="preserve">Partcipante: </t>
    </r>
    <r>
      <rPr>
        <sz val="9"/>
        <rFont val="Arial"/>
        <family val="2"/>
      </rPr>
      <t xml:space="preserve">
Juan Pablo Rojas
</t>
    </r>
  </si>
  <si>
    <r>
      <rPr>
        <b/>
        <sz val="9"/>
        <rFont val="Arial"/>
        <family val="2"/>
      </rPr>
      <t>Responsables:</t>
    </r>
    <r>
      <rPr>
        <sz val="9"/>
        <rFont val="Arial"/>
        <family val="2"/>
      </rPr>
      <t xml:space="preserve">
Dr. Juan Pablo Rojas
</t>
    </r>
    <r>
      <rPr>
        <b/>
        <sz val="9"/>
        <rFont val="Arial"/>
        <family val="2"/>
      </rPr>
      <t>Participantes:</t>
    </r>
    <r>
      <rPr>
        <sz val="9"/>
        <rFont val="Arial"/>
        <family val="2"/>
      </rPr>
      <t xml:space="preserve">  
Ab. Pedro López
</t>
    </r>
  </si>
  <si>
    <r>
      <rPr>
        <b/>
        <sz val="9"/>
        <rFont val="Arial"/>
        <family val="2"/>
      </rPr>
      <t>Responsables:</t>
    </r>
    <r>
      <rPr>
        <sz val="9"/>
        <rFont val="Arial"/>
        <family val="2"/>
      </rPr>
      <t xml:space="preserve">
Ab. Pedro López                         </t>
    </r>
    <r>
      <rPr>
        <b/>
        <sz val="9"/>
        <rFont val="Arial"/>
        <family val="2"/>
      </rPr>
      <t xml:space="preserve">Participantes: 
</t>
    </r>
    <r>
      <rPr>
        <sz val="9"/>
        <rFont val="Arial"/>
        <family val="2"/>
      </rPr>
      <t xml:space="preserve">Dr. Juan Pablo Rojas </t>
    </r>
    <r>
      <rPr>
        <b/>
        <sz val="9"/>
        <rFont val="Arial"/>
        <family val="2"/>
      </rPr>
      <t xml:space="preserve">                             </t>
    </r>
    <r>
      <rPr>
        <sz val="9"/>
        <rFont val="Arial"/>
        <family val="2"/>
      </rPr>
      <t xml:space="preserve">                    Sra. Yolanda Chicaiza                    Srta. Andrea Badillo                      Sra. Yolanda Chicaiza                  Sra. Ana Salcedo
</t>
    </r>
  </si>
  <si>
    <r>
      <rPr>
        <b/>
        <sz val="9"/>
        <rFont val="Arial"/>
        <family val="2"/>
      </rPr>
      <t>Responsables:</t>
    </r>
    <r>
      <rPr>
        <sz val="9"/>
        <rFont val="Arial"/>
        <family val="2"/>
      </rPr>
      <t xml:space="preserve">
Sra. Jeanina Rodríguez </t>
    </r>
    <r>
      <rPr>
        <b/>
        <sz val="9"/>
        <rFont val="Arial"/>
        <family val="2"/>
      </rPr>
      <t>Participantes:</t>
    </r>
    <r>
      <rPr>
        <sz val="9"/>
        <rFont val="Arial"/>
        <family val="2"/>
      </rPr>
      <t xml:space="preserve"> 
Srta. Andrea Badillo                      
</t>
    </r>
  </si>
  <si>
    <r>
      <rPr>
        <b/>
        <sz val="9"/>
        <rFont val="Arial"/>
        <family val="2"/>
      </rPr>
      <t>Responsables:</t>
    </r>
    <r>
      <rPr>
        <sz val="9"/>
        <rFont val="Arial"/>
        <family val="2"/>
      </rPr>
      <t xml:space="preserve">
Dr. Juan Pablo Rojas </t>
    </r>
    <r>
      <rPr>
        <b/>
        <sz val="9"/>
        <rFont val="Arial"/>
        <family val="2"/>
      </rPr>
      <t xml:space="preserve">Participantes. </t>
    </r>
    <r>
      <rPr>
        <sz val="9"/>
        <rFont val="Arial"/>
        <family val="2"/>
      </rPr>
      <t xml:space="preserve">                  Ab. Pedro López.                         Sra. Yolanda Chicaiza.                     
</t>
    </r>
  </si>
  <si>
    <r>
      <rPr>
        <b/>
        <sz val="9"/>
        <rFont val="Arial"/>
        <family val="2"/>
      </rPr>
      <t>Responsables:</t>
    </r>
    <r>
      <rPr>
        <sz val="9"/>
        <rFont val="Arial"/>
        <family val="2"/>
      </rPr>
      <t xml:space="preserve">
Sra. Yolanda Chicaiza.                     
</t>
    </r>
  </si>
  <si>
    <t>OBJETIVO INSTITUCIONAL 3:  ALCANZAR LA CALIDAD TOTAL EN LA GESTIÓN INSTITUCIONAL.</t>
  </si>
  <si>
    <r>
      <rPr>
        <b/>
        <sz val="9"/>
        <color indexed="8"/>
        <rFont val="Calibri"/>
        <family val="2"/>
      </rPr>
      <t>Responsable:</t>
    </r>
    <r>
      <rPr>
        <sz val="9"/>
        <color indexed="8"/>
        <rFont val="Calibri"/>
        <family val="2"/>
      </rPr>
      <t xml:space="preserve">
Ing. Carlos Guzmán </t>
    </r>
    <r>
      <rPr>
        <b/>
        <sz val="9"/>
        <color indexed="8"/>
        <rFont val="Calibri"/>
        <family val="2"/>
      </rPr>
      <t/>
    </r>
  </si>
  <si>
    <t>Informe técnico de control de promociones de prepago.</t>
  </si>
  <si>
    <t>Controlar, elaborar y remitir  los informes de verificación de cumplimiento o incumplimiento a la DPS</t>
  </si>
  <si>
    <t>1.1.1.1.1 Realizar el control y monitoreo de las condiciones de cada promoción, notificada por DPS</t>
  </si>
  <si>
    <t>ECCT= (TPC/TPRR)*100 
                                    ECME= PC/ PN
ECME= Efectividad en el cumplimiento de la meta específica
PN= Promociones notificadas 
PC= Promociones controladas</t>
  </si>
  <si>
    <t>1.1.1.1.2 Elaborar el informe técnico con los resultados de cada promoción.</t>
  </si>
  <si>
    <t>1.1.1.1.3 Remitir informe técnico a la DPS</t>
  </si>
  <si>
    <t xml:space="preserve"> Controlar y Supervisar  a los Operadores y Concesionarios de los Servicios</t>
  </si>
  <si>
    <r>
      <rPr>
        <b/>
        <sz val="9"/>
        <color indexed="8"/>
        <rFont val="Calibri"/>
        <family val="2"/>
      </rPr>
      <t>Responsable:</t>
    </r>
    <r>
      <rPr>
        <sz val="9"/>
        <color indexed="8"/>
        <rFont val="Calibri"/>
        <family val="2"/>
      </rPr>
      <t xml:space="preserve">
Ing. Carlos Guzmán
</t>
    </r>
    <r>
      <rPr>
        <b/>
        <sz val="9"/>
        <color indexed="8"/>
        <rFont val="Calibri"/>
        <family val="2"/>
      </rPr>
      <t>Participantes:</t>
    </r>
    <r>
      <rPr>
        <sz val="9"/>
        <color indexed="8"/>
        <rFont val="Calibri"/>
        <family val="2"/>
      </rPr>
      <t xml:space="preserve">
Ing. Oscar Jaya                             </t>
    </r>
  </si>
  <si>
    <t>Informe técnico de control tarifario a Terminales de Uso Público del SMA</t>
  </si>
  <si>
    <t xml:space="preserve">Controlar, elaborar y remitir los informes de control a la DPS </t>
  </si>
  <si>
    <t>1.1.1.2.1 Realizar el control tarifario a los Terminales de Uso Público del SMA de acuerdo a la muestra asignada a la DRG</t>
  </si>
  <si>
    <t>ECCT= (NTV/NTT)*100
ECCT= Efectividad en el cumplimiento del control tarifario_ Terminales de Uso Público del SMA
NTV= Número de Terminales verificados de las 3 Operadoras de SMA
NTT=Número de Terminales Totales de SMA ( muestra )s</t>
  </si>
  <si>
    <t>1.1.1.2.2 Elaborar el informe técnico con los resultados de cada control tarifario</t>
  </si>
  <si>
    <t>1.1.1.2.3 Remitir informe técnico a la DPS</t>
  </si>
  <si>
    <t>2. Controlar y Supervisar  a los Operadores y Concesionarios de los Servicios</t>
  </si>
  <si>
    <r>
      <t xml:space="preserve">Responsable:
</t>
    </r>
    <r>
      <rPr>
        <sz val="9"/>
        <color indexed="8"/>
        <rFont val="Calibri"/>
        <family val="2"/>
      </rPr>
      <t xml:space="preserve">Ing. Carlos Guzmán </t>
    </r>
    <r>
      <rPr>
        <b/>
        <sz val="9"/>
        <color indexed="8"/>
        <rFont val="Calibri"/>
        <family val="2"/>
      </rPr>
      <t/>
    </r>
  </si>
  <si>
    <t>Informe técnico de control tarifario a Terminales de Uso Público del STF</t>
  </si>
  <si>
    <t>1.1.1.5.1 Realizar el control tarifario a los Terminales de Uso Público del STF de acuerdo a la muestra asignada a la DRG</t>
  </si>
  <si>
    <t>1.1.1.5.2 Elaborar el informe técnico con los resultados de cada control tarifario</t>
  </si>
  <si>
    <t>1.1.1.5.3 Remitir informe técnico a la DPS</t>
  </si>
  <si>
    <t>5. Investigar Fraudes y Operación no autorizada</t>
  </si>
  <si>
    <t>Personal técnico capacitado en el manejo de equipos para el combate al fraude</t>
  </si>
  <si>
    <t xml:space="preserve"> Recibir capacitación en el uso de sondas, dirigida al personal técnico de la DRG</t>
  </si>
  <si>
    <t>1.5.1.1.1  Recibir capacitación en el uso de sondas</t>
  </si>
  <si>
    <t xml:space="preserve">EPT = (FC / 6)*100 
EPT= Efectividad en la Participación de Talleres
FC= Funcionarios capacitados
</t>
  </si>
  <si>
    <t>Personal técnico capacitado en el manejo del convenio de lucha contra el fraude</t>
  </si>
  <si>
    <t xml:space="preserve"> Recibir capacitación para inspecciones a unidades antifraude, dirigida al personal técnico de la DRG</t>
  </si>
  <si>
    <t>1.5.1.2.1Recibir capacitación para inspecciones a unidades antifraude</t>
  </si>
  <si>
    <t>Informes técnicos de control antifraude</t>
  </si>
  <si>
    <t xml:space="preserve"> Inspecciones a centrales y adquisición de información mediante la conexión de sondas.
 A partir de febrero en las inspecciones a centrales se incluirá pruebas mediante el sistema Astem (feb. - nov.).
 Inspecciones a unidades antifraude para verificación de los procedimientos contemplados en el convenio. (febrero a Diciembre).
 Inspecciones de heavy users por parte de las regionales (mensualmente) para lo cual las Regionales solicitaran a operadoras información de heavy users.</t>
  </si>
  <si>
    <t>1.5.1.3.1 Realizar inspecciones a centrales telefónicas</t>
  </si>
  <si>
    <r>
      <rPr>
        <b/>
        <sz val="8"/>
        <color indexed="8"/>
        <rFont val="Calibri"/>
        <family val="2"/>
      </rPr>
      <t>EIF =0,26 IR (a)/ IP(a) +  0,26 IR(b) / IP(b) +  0,26 IR (c)/ IP© +  0,23 IR(d) / IP(d)
Nota: Los coeficientes de la fórmula están en función de la  siguiente ponderación:
 a= 9/35 = 0,26
b=9/35= 0,26
c= 9/35 =0,26
d=8/35=0,23</t>
    </r>
    <r>
      <rPr>
        <sz val="8"/>
        <color indexed="8"/>
        <rFont val="Calibri"/>
        <family val="2"/>
      </rPr>
      <t xml:space="preserve">
EIF= Efectividad a  Inspecciones para prevención del fraude.
IR = Informes Remitidos por Regionales a DIE: 
• Inspecciones a Centrales Telefónicas (Astem)  (a)
• Inspecciones a Unidades Antifraude (b)
• Inspecciones a Heavy Users (c)
• Informe de Monitoreo a cabecera cantonal (d)
IP= Inspecciones programadas por DIE:
• Inspecciones a Centrales Telefónicas (Astem)  (a)
• Inspecciones a Unidades Antifraude (b)
• Inspecciones a Heavy Users (c)
• Informe de Monitoreo a cabecera cantonal (d)</t>
    </r>
  </si>
  <si>
    <t>1.5.1.3.2Adquirir información mediante el uso de sondas</t>
  </si>
  <si>
    <t>1.5.1.3.3 Realizar pruebas mediante el sistema Astem</t>
  </si>
  <si>
    <t>1.5.1.3.4 Realizar inspecciones a unidades antifraude</t>
  </si>
  <si>
    <t>1.5.1.3.5 Solicitar información de heavy users a las operadoras</t>
  </si>
  <si>
    <t>1.5.1.3.6 Realizar inspecciones a heavy users</t>
  </si>
  <si>
    <t>1.5.1.3.7 Elaborar informe técnico</t>
  </si>
  <si>
    <t>1.5.1.3.8 Remitir informe técnico a la DPS</t>
  </si>
  <si>
    <r>
      <rPr>
        <b/>
        <sz val="9"/>
        <color indexed="8"/>
        <rFont val="Calibri"/>
        <family val="2"/>
      </rPr>
      <t>Responsable:</t>
    </r>
    <r>
      <rPr>
        <sz val="9"/>
        <color indexed="8"/>
        <rFont val="Calibri"/>
        <family val="2"/>
      </rPr>
      <t xml:space="preserve">
Ing. Carlos Guzmán
</t>
    </r>
    <r>
      <rPr>
        <b/>
        <sz val="9"/>
        <color indexed="8"/>
        <rFont val="Calibri"/>
        <family val="2"/>
      </rPr>
      <t>Participantes:</t>
    </r>
    <r>
      <rPr>
        <sz val="9"/>
        <color indexed="8"/>
        <rFont val="Calibri"/>
        <family val="2"/>
      </rPr>
      <t xml:space="preserve">
Ing. Oscar Jaya</t>
    </r>
  </si>
  <si>
    <t>Informe técnico de validación de los parámetros de calidad del SMA de CONECEL S.A.</t>
  </si>
  <si>
    <t xml:space="preserve"> Elaborar informes de validación correspondientes al tercer trimestre de 2012 de CONECEL S.A.</t>
  </si>
  <si>
    <t>1.7.1.1.1 Solicitar archivos fuente a IRN e IRC</t>
  </si>
  <si>
    <t xml:space="preserve">ECICST= (NIC / NTIC)*100
ECICST= Efectividad en el cumplimiento de  los indices de calidad del SMA.
NIC = Número de indices Verificados
NTIC= Número total de indices establecido en el contrato
</t>
  </si>
  <si>
    <t>1.7.1.1.2 Analizar y procesar archivos fuente</t>
  </si>
  <si>
    <t>1.7.1.1.3 Elaborar informe técnico con los resultados del control de índices de calidad de CONECEL S.A.</t>
  </si>
  <si>
    <t>1.7.1.1.4 Remitir informe técnico a la DPS</t>
  </si>
  <si>
    <t>Informe técnico de los parámetros de calidad de completación de llamadas y averías de CNT</t>
  </si>
  <si>
    <t>Analisis de las cifras reportadas en el SAAD de CNT respecto a los índices de calidad de completación de llamadas y averías</t>
  </si>
  <si>
    <t>1.7.1.2.1 Obtener y analizar las cifras reportadas en el SAAD</t>
  </si>
  <si>
    <t>Efectividad en el cumplimiento  de los índices de calidad del STF</t>
  </si>
  <si>
    <t xml:space="preserve">ECICST= (NIC / NTIC)*100
 ECICST= Efectividad en el cumplimiento de  los indices de calidad del STF
NIC = Número de indices Verificados
NTIC= Número total de indices establecido en el contrato
</t>
  </si>
  <si>
    <t>1.7.1.2.2 Calcular y comparar los valores objetivo de los índices de calidad de completación de llamadas y averías</t>
  </si>
  <si>
    <t>1.7.1.2.3 Elaborar informe técnico con los resultados del control de índices de calidad de CNT E.P.</t>
  </si>
  <si>
    <t>1.7.1.2.4 Remitir informe técnico a la DPS</t>
  </si>
  <si>
    <t>Informe técnico de los parámetros de calidad de SVA</t>
  </si>
  <si>
    <t xml:space="preserve"> Realizar el control, alaborar y remitir informes técnicos referentes a los parámetros de calidad de los SVA</t>
  </si>
  <si>
    <t>1.7.1.3.1 Realizar el control de los parámetros de calidad</t>
  </si>
  <si>
    <t>ECICST= (NPV/NPP)*100
ECICST= Efectividad en el cumplimiento de  los indices de calidad del SVA
NPV = Número de permisionarios verificados al 100% de sus índices
NPP= Número XX permisionarios programados</t>
  </si>
  <si>
    <t>1.7.1.3.2 Elaborar el informe técnico con los resultados del control</t>
  </si>
  <si>
    <t>1.7.1.3.3 Remitir informe técnico a la DPS</t>
  </si>
  <si>
    <t>Informe técnico de los parámetros de calidad de SMA</t>
  </si>
  <si>
    <t>Elaborar cronograma de mediciones conjuntas en taller de SMA el 14 de enero de 2012.
Mediciones de calidad
 Elaborar informes técnicos
 Ingreso de mediciones en registro de mediciones
 Verificar registro de mediciones.
. Reporte de los problemas de calidad a operadoras de SMA
 Remitir el resultado de las mediciones a la DIC</t>
  </si>
  <si>
    <t>1.7.2.1.1 Asistir al taller conjunto para elaborar cronograma de mediciones</t>
  </si>
  <si>
    <t>ESPCST= % de solución de problemas de calidad SMA  al 31 dic 2012- Linea base al 31 dic de 2011
ESPCST= Efectividad en el cumplimiento  de la solución de problemas de calidad del SMA
%SPC= % de solucion de Problemas de calidad</t>
  </si>
  <si>
    <t>En Enero de 2012 se establecerá el cronograma de mediciones</t>
  </si>
  <si>
    <t>1.7.2.1.2 Realizar mediciones de calidad</t>
  </si>
  <si>
    <t>1.7.2.1.3 Post procesamiento de datos</t>
  </si>
  <si>
    <t>1.7.2.1.4 Elaborar informes técnicos</t>
  </si>
  <si>
    <t>1.7.2.1.5 Actualizar registro de mediciones</t>
  </si>
  <si>
    <t>1.7.2.1.6 Reportar problemas de calidad a las operadoras</t>
  </si>
  <si>
    <t>1.7.2.1.7 Remitir resultados a la DIC</t>
  </si>
  <si>
    <t>Oficio disponiendo soluciones a la operadora</t>
  </si>
  <si>
    <t xml:space="preserve"> Disponer a las operadoras la solución de los problemas de los parámetros de calidad de completación de llamadas y averías</t>
  </si>
  <si>
    <t>1.7.2.2.1 Analizar información referente a índices de calidad</t>
  </si>
  <si>
    <t>ECSPC=  (NPC/NPCD)*100
ECSPC=Efectividad en el cumplimiento  de la solución de problemas de calidad del STF
NPC = Número de problemas de calidad solucionados
NPCD= Número de problemas de calidad detectados</t>
  </si>
  <si>
    <t>1.7.2.2.2 Disponer a la operadora soluciones mediante oficio</t>
  </si>
  <si>
    <t>1.7.2.2.3Remitir informe técnico a la DPS</t>
  </si>
  <si>
    <r>
      <rPr>
        <b/>
        <sz val="9"/>
        <color indexed="8"/>
        <rFont val="Calibri"/>
        <family val="2"/>
      </rPr>
      <t>Responsable:</t>
    </r>
    <r>
      <rPr>
        <sz val="9"/>
        <color indexed="8"/>
        <rFont val="Calibri"/>
        <family val="2"/>
      </rPr>
      <t xml:space="preserve">
Ing. Carlos Guzmán
</t>
    </r>
    <r>
      <rPr>
        <b/>
        <sz val="9"/>
        <color indexed="8"/>
        <rFont val="Calibri"/>
        <family val="2"/>
      </rPr>
      <t>Participantes:</t>
    </r>
    <r>
      <rPr>
        <sz val="9"/>
        <color indexed="8"/>
        <rFont val="Calibri"/>
        <family val="2"/>
      </rPr>
      <t xml:space="preserve">
Ing. Oscar Jaya                              </t>
    </r>
  </si>
  <si>
    <t>Informes técnicos de control de interrupciones programadas y no programadas</t>
  </si>
  <si>
    <t>Identificación de elementos sensibles de la red en los cuales de manera recurrente han existido problemas de interrupción del SMA en el 2011. 
Coordinar con las operadoras para establecer los planes de contingencia tendentes a lograr mejoras. 
. Seguimiento de las actividades realizadas dentro de los planes de  contingencia tendientes a lograr mejoras. 
1.7.3.1.4. Análisis de resultados. 
1.7.3.1.5. Controlar el 100% de las interrupciones programadas y no programadas del SMA. 
1.7.3.1.6. Inspecciones e informes de control
1.7.3.1.7. Análisis del informe presentado por la operadora acerca de las interrupción del servicio.</t>
  </si>
  <si>
    <t>1.7.3.1.1.Controlar e inspeccionar interrupciones programadas y no programadas</t>
  </si>
  <si>
    <t xml:space="preserve">EDTMF=(( TMF_2012 - TMF_2011 ) / TMF_2011)*100
Nota: Los TMF deben ser obtenidos para cada operadora de SMA.
EDTMF=Efectividad en la disminución del tiempo medio de respuesta entre fallas, presentado en el SMA
TMF_2011 = Tiempo medio entre fallas a  Dic 2011 de la Operadora n
TMF_ 2012= Tiempo medio entre fallas a  Dic 2012 de la Operadora n
</t>
  </si>
  <si>
    <t>1.7.3.1.2. Analizar informes enviados por las operadoras</t>
  </si>
  <si>
    <t>1.7.3.1.3 Elaborar informe técnico</t>
  </si>
  <si>
    <t>Informes técnicos trimestrales de los tiempos de reposición de las interrucpciones</t>
  </si>
  <si>
    <t xml:space="preserve"> Identificación de las acciones a disponer para reducción de los tiempos medios solución de falla.
Disponer acciones. 
Realizar el seguimiento de los tiempos de reposición en las interrupciones que se produzcan en la jurisdicción de cada Regional.
 Presentar a la DPS informes trimestrales con los resultados y actualizar el registro de interrupciones que se encuentra en la documentación compartida .</t>
  </si>
  <si>
    <t>1.7.3.2.1. Identificar acciones a disponer a la operadora</t>
  </si>
  <si>
    <t xml:space="preserve">DTSF=( (TMSF_2012 - TMSF_2011 ) / TMSF_2011)*100
Nota: Los TMSF deben ser obtenidos para cada operadora de STF.
EDTSF=Efectividad en la disminución del tiempo de solución de fallas, presentado en el STF
TMSF_2011 = Tiempo medio de solución de fallas a  Dic 2011 de la Operadora n
TMSF_ 2012= Tiempo medio de solución de fallas a  Dic 2012 de la Operadora n
</t>
  </si>
  <si>
    <t>1.7.3.2.2. Disponer acciones</t>
  </si>
  <si>
    <t>1.7.3.2.3. Elaborar y remitir informes trimestrales a DPS</t>
  </si>
  <si>
    <t>Informes técnicos de control de instalación de CAUs</t>
  </si>
  <si>
    <t xml:space="preserve"> Verificación de instalación de nuevos CAUs. 
Elaborar informes técnicos de cumplimiento o incumplimiento</t>
  </si>
  <si>
    <t>1.7.4.1.1  Realizar inspecciones para verificar la instalación de nuevos CAUs</t>
  </si>
  <si>
    <t xml:space="preserve">                                                                                                                                                                                                                            ICAU= ( NCAUV / NCAUR ) * 100                                                  
ICAU: Índice de Centros de Atención al Usuario Instalados
NCAUV: Número de CAU Instalados y Verificados en el periodo
NCAUR: Número de CAU requeridos     </t>
  </si>
  <si>
    <t>1.7.4.1.2 Elabora informe técnico</t>
  </si>
  <si>
    <t>1.7.4.1.3 Remitir informe técnico a la DPS</t>
  </si>
  <si>
    <t>Informes técnicos de solución a reclamos</t>
  </si>
  <si>
    <t xml:space="preserve">1. Recopilación de la información desde el SAAD de cada operadora.
2. Análisis de la información descargada.
3. Realizar muestreos de verificación en sitio. 
4. Elaboración de informes. </t>
  </si>
  <si>
    <t>1.7.5.1.1 Descargar información del SAAD</t>
  </si>
  <si>
    <t>ESRST = (NRS&lt;15días/NTR)*100
ESRST= Efectividad en la solución de reclamos en menos de 15 días del SMA
ESRST= Reclamos solucionados de SMA
NRS&lt;15días= Número de reclamos solucionados en &lt;15 días
NTR= Número Total de reclamos presentados a nivel Nacional</t>
  </si>
  <si>
    <t>1.7.5.1.2  Verificar información en sitio</t>
  </si>
  <si>
    <t>1.7.5.1.3  Elaborar informes técnicos</t>
  </si>
  <si>
    <t>1.7.5.1.4  Remitir informe técnico a la DPS</t>
  </si>
  <si>
    <t>1.7.5.2 Verificar que el 100% de reclamos presentados a los operadores del Servicio de Telefonía Fija, sean atendidos en un término inferior a 15 días.</t>
  </si>
  <si>
    <t xml:space="preserve">1. Obtener los respaldos de la información de todas las quejas y reclamos.
2. Procesar la información, determinar el tiempo de solución de las quejas y reclamos, y en los casos en los que se superen los 15 días hábiles, comunicar el incumplimiento de la Res. 256-08-CONATEL-2008, a la Unidad Jurídica correspondiente a cada Regional (sugerencia: preparar informes trimestrales). 
3. Remitir a la DPS informes trimestrales con los resultados del procesamiento de la información de quejas y reclamos.
4. Remitir a la DPS trimestralmente, el detalle de los reclamos receptados por la DIS, que no habrían sido solucionados por las Operadoras, o que se resolvieron en más de 15 días hábiles, desde que se presentaron en la Operadora (DIS). </t>
  </si>
  <si>
    <t>1.7.5.2.1 Obtener información de quejas y reclamos</t>
  </si>
  <si>
    <t>Efectividad en la solución de reclamos en menos de 15 días del STF</t>
  </si>
  <si>
    <t>ESRST = (NRS&lt;15días/NTR)*100
ESRST= Efectividad en la solución de reclamos en menos de 15 días del STF
ESRST= Reclamos solucionados de STF
NRS&lt;15días= Número de reclamos solucionados en &lt;15 días
NTR= Número Total de reclamos presentados a nivel Nacional</t>
  </si>
  <si>
    <t>1.7.5.2.2 Procesar y determinar el tiempo de resolución de reclamos</t>
  </si>
  <si>
    <t>1.7.5.2.3 Elaborar y remitir informes trimestrales a DPS</t>
  </si>
  <si>
    <t>1.7.5.2.4 Elaborar y remitir informes al área jurídica regional de ser el caso</t>
  </si>
  <si>
    <r>
      <rPr>
        <b/>
        <sz val="9"/>
        <color indexed="8"/>
        <rFont val="Calibri"/>
        <family val="2"/>
      </rPr>
      <t>Responsable:</t>
    </r>
    <r>
      <rPr>
        <sz val="9"/>
        <color indexed="8"/>
        <rFont val="Calibri"/>
        <family val="2"/>
      </rPr>
      <t xml:space="preserve">
Ing. Carlos Guzmán</t>
    </r>
  </si>
  <si>
    <t>Informe técnico de verificación de las cifras del Plan de Expansión de CNT</t>
  </si>
  <si>
    <t>Verificar por cualquier medio las cifras referentes al Plan de Expansión de 2011 de CNT y remitir los resultados a DST.</t>
  </si>
  <si>
    <t>1.7.6.2.1 Analizar y filtrar las cifras referentes al Plan de Expansión de 2011 de CNT que correspondan a la jurisdicción de la DRG</t>
  </si>
  <si>
    <t xml:space="preserve">ECPE- ST= (NPEV/NTPE )*100                    
IPETF= Índice de Planes de Expansión de Telefonía Fija
NPEV= Número de Operadores que cumplen con el 100% de los Planes de Expansión Verificados
NTPE= Número Total de Operadores  </t>
  </si>
  <si>
    <t>1.7.6.2.2 Verificar una muestra de las cifras del Plan de Expansión de 2011 de CNT</t>
  </si>
  <si>
    <t>v.3 Solicitar encuesta a la DIS</t>
  </si>
  <si>
    <t>1.7.6.2.4 Elaborar informe técnico</t>
  </si>
  <si>
    <t>1.7.6.2.5 Remitir a la DPS el informe de verificación hasta el ultimo día hábil de Julio de 2012</t>
  </si>
  <si>
    <t>Informe técnico de situación de operación</t>
  </si>
  <si>
    <t xml:space="preserve">Realizar inspecciones a las instalaciones de los permisionarios del Servicio de valor Agregado que renovarán su permiso, emitir informes de operación y remitir a DPS. </t>
  </si>
  <si>
    <t>1.7.7.1.1 Realizar inspecciones a premisionarios de SVA que renovarán su permiso</t>
  </si>
  <si>
    <t xml:space="preserve">EIR=( PR /RR)*100 
EIR = Efectividad en elaborar informes para lograr la renovación de permisos
PR= Permisos renovados
RR= Renovaciones Requeridas </t>
  </si>
  <si>
    <t>1.7.7.1.2 Elaborar informe técnico</t>
  </si>
  <si>
    <t>1.7.7.1.3 Remitir informe técnico a la DPS</t>
  </si>
  <si>
    <t>Informe técnico de verificación de cuenta</t>
  </si>
  <si>
    <t>Verificar la entrega de cuentas de internet gratuitas y remitir informe técnico a DPS</t>
  </si>
  <si>
    <t>1.7.8.1.1 Realizar inspección para verificar entrega de cuenta de internet</t>
  </si>
  <si>
    <t>PCDA= (CDA/CTEIE)*100  
PCDA: Porcentaje de cuentas disponibles para su acceso
CDA: Cuentas disponibles verificadas para su acceso
CTEIE: Cuentas totales entregadas a instituciones educativas</t>
  </si>
  <si>
    <t>1.7.8.1.2 Elaborar informe técnico</t>
  </si>
  <si>
    <t>1.7.8.1.3 Remitir informe técnico a la DPS</t>
  </si>
  <si>
    <t>Informes técnicos de acceso a números de emergencia</t>
  </si>
  <si>
    <t>Verificar el acceso a números de emergencia en San Cristóbal, Santa Cruz e Isabela, y remitir informe técnico a DPS</t>
  </si>
  <si>
    <t>1.7.10.1.1  Verificar el acceso a los números de emergencia</t>
  </si>
  <si>
    <t xml:space="preserve">                                                                                                                  EVLANE= (NLV/NLR)*100
EVLANE = Efectividad de Localidades con acceso a números de emergencia
NLV= Número de Localidades verificadas con acceso 
NLR= Número de Localidades requeridas</t>
  </si>
  <si>
    <t>En Galápagos solo existen 3 islas con servicios de emergencia</t>
  </si>
  <si>
    <t>1.7.10.1.2  Elaborar informe técnico</t>
  </si>
  <si>
    <t>1.7.10.1.3  Remitir informe técnico a la DPS</t>
  </si>
  <si>
    <t>1.7.17Verificar el cumplimiento del 100% de las resoluciones de juzgamiento emitidas a los servicios de telecomunicaciones, radiodifusión, televisión, sistemas de audio y video por suscripción y radiocomunicaciones del periodo Octubre de 2011 a Septiembre de 2012</t>
  </si>
  <si>
    <t>Informes técnicos de verificación de resoluciones</t>
  </si>
  <si>
    <t>1.7.17.1 Verificar el cumplimiento del 100% de las resoluciones de juzgamiento emitidas de los servicios de telecomunicaciones del periodo Octubre de 2011 a Septiembre de 2012.</t>
  </si>
  <si>
    <t>Verificar el cumplimiento a las resoluciones y mantener actualizado el sistema de infracciones y sanciones</t>
  </si>
  <si>
    <t>1.7.17.1.1 Verificar el cumplimiento a las resoluciones</t>
  </si>
  <si>
    <t>ECME= NRV/NRAV
ECME= Efectividad en el cumplimiento de la meta específica
NRV= Número de resoluciones verificadas
NRAV= Número de resoluciones a verificar</t>
  </si>
  <si>
    <t>1.7.17.1.2 Elaborar informe técnico</t>
  </si>
  <si>
    <t>1.7.17.1.3 Remitir informe técnico a la DPS</t>
  </si>
  <si>
    <t>1.7.17.1.4 Actualizar el sistema de infracciones y sanciones</t>
  </si>
  <si>
    <t>1.7.19 Verificar la Implementación de la Fase III del Plan Técnico Fundamental de Numeración.</t>
  </si>
  <si>
    <t>1.7.19.1 Verificar la implementación de la  Fase III del Plan Técnico Fundamental de Numeración.</t>
  </si>
  <si>
    <t>Realizar pruebas solicitadas y emitir informes técnicos</t>
  </si>
  <si>
    <t>1.7.19.1.1 Realizar pruebas</t>
  </si>
  <si>
    <t>EIPTFN= (IR / IP)*100
EIPTFN= Efectividad en la implementación del Plan Técnico Fundamental de Numeración                                                   
 IR= Implementaciones Realizadas 
IP= Implementaciones Planificadas</t>
  </si>
  <si>
    <t>No hay una fecha determinada para estas pruebas</t>
  </si>
  <si>
    <t>1.7.19.1.2 Elaborar informe técnico</t>
  </si>
  <si>
    <t>1.7.19.1.3 Remitir informe técnico a la DPS</t>
  </si>
  <si>
    <t>1.7.20 Efectuar la verificación del cumplimiento de la normativa vigente (leyes, reglamentos, títulos habilitantes, entre otras) de los operadores de los Servicios de Telecomunicaciones.( 100% sma, 100% fijas, 100% sva)</t>
  </si>
  <si>
    <t>Informes técnicos de inicio de operaciones</t>
  </si>
  <si>
    <t>1.7.20.3 Control de inicio de operaciones del 100% de permisionarios con títulos habilitantes entre el primer semestre año 2012 y el año 2011, de los SVA.</t>
  </si>
  <si>
    <t>Realizar control de inicio de operaciones y emitir informe técnico</t>
  </si>
  <si>
    <t>1.7.20.3.1 Realizar inspecciones para verificar inicio de operaciones</t>
  </si>
  <si>
    <t>ECCT = PNC / PNT  
ECCT_SVA =Efectividad en el cumplimiento del control técnico de inicio de operaciones de los permisionarios de los SVA
PNC: Permisionarios Nuevos controlados  
PNT: Permisionarios Nuevos totales</t>
  </si>
  <si>
    <t>No hay una fecha determinada para estos controles ya que no se tiene conocimiento de nuevos permisionarios en la jurisdicción de la DRG</t>
  </si>
  <si>
    <t>1.7.20.3.2 Elaborar informe técnico</t>
  </si>
  <si>
    <t>1.7.20.3.3 Remitir informe técnico a la DPS</t>
  </si>
  <si>
    <t xml:space="preserve">1.7.20.6. Verificar la operación de los nuevos nodos de los SVA. instalados en el año 2011, </t>
  </si>
  <si>
    <t>Realizar control de operaciones y emitir informe técnico</t>
  </si>
  <si>
    <t>1.7.20.6.1 Realizar inspecciones para verificar estado de operaciones</t>
  </si>
  <si>
    <t>ECCT = NC / NNT  
ECCT_SVA =Efectividad en el cumplimiento del control técnico de nodos nuevos instalados de los permisionarios de los SVA
NC:Nodos controlados  
NNT: Nodos nuevos totales</t>
  </si>
  <si>
    <t>1.7.20.6.2 Elaborar informe técnico</t>
  </si>
  <si>
    <t>1.7.20.6.3 Remitir informe técnico a la DPS</t>
  </si>
  <si>
    <t>1.7.20.8. Verificar que el 100% de las quejas y/o reclamos de los servicios de SVA  ingresados a la DIS consten en los reportes de calidad.</t>
  </si>
  <si>
    <t>Contrastar quejas recibidas en la DIS y con las quejas de los reportes de calidad de SVA</t>
  </si>
  <si>
    <t>1.7.20.8. 1 Recibir las quejas que receptó la DIS en el primer semestre de 2012</t>
  </si>
  <si>
    <t>ECCT_SVA = QC / QT                                                                           ECCT_SVA1= QS/QT                                                                                  
ECCT_SSVA =Efectividad en el cumplimiento del control de quejas / reclamos de los permisionarios de los SVA
QC: Quejas que consta en los reportes  
PT: Quejas Totales.
QS= Quejas solucionadas</t>
  </si>
  <si>
    <t>1.7.20.8. 2 Contrastar con las quejas de los reportes de calidad de los permisionarios de SVA</t>
  </si>
  <si>
    <t>1.7.20.8. 3Elaborar informe técnico</t>
  </si>
  <si>
    <t>1.7.20.8.4  Remitir informe técnico a la DPS</t>
  </si>
  <si>
    <r>
      <t xml:space="preserve">Responsable:
</t>
    </r>
    <r>
      <rPr>
        <sz val="9"/>
        <color indexed="8"/>
        <rFont val="Calibri"/>
        <family val="2"/>
      </rPr>
      <t>Ing. Carlos Guzmán</t>
    </r>
    <r>
      <rPr>
        <b/>
        <sz val="9"/>
        <color indexed="8"/>
        <rFont val="Calibri"/>
        <family val="2"/>
      </rPr>
      <t xml:space="preserve">
Participantes:
</t>
    </r>
    <r>
      <rPr>
        <sz val="9"/>
        <color indexed="8"/>
        <rFont val="Calibri"/>
        <family val="2"/>
      </rPr>
      <t>Ing. Oscar Jaya</t>
    </r>
  </si>
  <si>
    <t>Informes técnicos de resultados de mediciones</t>
  </si>
  <si>
    <t>1.9.1.1 Lograr mejorar la calidad del servicio en las localidades donde se encuentran instalados los equipos de medición del SAMM.</t>
  </si>
  <si>
    <t xml:space="preserve">Reportes de calidad de servicio. 
 Informe a Operadoras sobre resultados de las mediciones y solicitudes de mejoras de ser necesario. </t>
  </si>
  <si>
    <t>1.9.1.1.1 Instalar y poner en operación equipos del SAMM en la provincia de Galápagos</t>
  </si>
  <si>
    <t>ECC_SMA_SAMM = (NLSMC / NLP)*100
ECC_SMA_SAMM = Efectividad en el cumplimiento del control de la calidad del SMA
NLSMC = Número de localidades donde opera el SAMM, con mejoras en el nivel de calidad
NLP= 12 (linea base)</t>
  </si>
  <si>
    <t>Actividad está condicionada a  que se proporcione, se Instale y ponga en operación los equipos del SAMM en la provincia de Galápagos.</t>
  </si>
  <si>
    <t>1.9.1.1.2 Obtener reportes de calidad de servicio</t>
  </si>
  <si>
    <t>1.9.1.1.3 Elaborar informe técnico</t>
  </si>
  <si>
    <t>1.9.1.1.4 Remitir informe técnico a la DPS</t>
  </si>
  <si>
    <t>1.9.1.1.5 Informar a las operadoras de las mediciones y solicitar mejoras de ser el caso</t>
  </si>
  <si>
    <t xml:space="preserve">
1.10.1 Lograr el ingreso en línea de información para SIETEL de los servicios de: Valor Agregado (SVA= 40%) y Portadores (SPT= 90%), hasta diciembre de 2012.</t>
  </si>
  <si>
    <r>
      <rPr>
        <b/>
        <sz val="9"/>
        <color indexed="8"/>
        <rFont val="Calibri"/>
        <family val="2"/>
      </rPr>
      <t>Responsable:</t>
    </r>
    <r>
      <rPr>
        <sz val="9"/>
        <color indexed="8"/>
        <rFont val="Calibri"/>
        <family val="2"/>
      </rPr>
      <t xml:space="preserve">
Ing. Carlos Guzmán
</t>
    </r>
    <r>
      <rPr>
        <b/>
        <sz val="9"/>
        <color indexed="8"/>
        <rFont val="Calibri"/>
        <family val="2"/>
      </rPr>
      <t/>
    </r>
  </si>
  <si>
    <t>Talleres de capacitación</t>
  </si>
  <si>
    <t>Realizar talleres finales a permisionarios</t>
  </si>
  <si>
    <t>1.10.1.1.1 Realizar talleres de capacitación a permisionarios</t>
  </si>
  <si>
    <t xml:space="preserve">                                                                                                                                                                                                                                          EIL = (NPIL / PT)*100  
EIL =Efectividad en el ingreso en línea de la información
NPIL: Número de Permisionarios ingresados en línea                                                                                         PT: Permisionarios totales ( 40 % )</t>
  </si>
  <si>
    <t>No hay una fecha determinada para esta actividad</t>
  </si>
  <si>
    <t>1.10.1.1.2 Informar a DPS</t>
  </si>
  <si>
    <t xml:space="preserve">Promover la educación de los usuarios de los servicios de telecomunicaciones sobre sus derechos y acciones. </t>
  </si>
  <si>
    <t>Difundir la información a colegios, universades de acuerdo a l plan de difusión establecido por la DIE (2 mensuales).</t>
  </si>
  <si>
    <t>5.1.1.1 .1 Realizar talleres de capacitación a permisionarios</t>
  </si>
  <si>
    <t>EPC= ((PCF-PCA)/PCA* 100
EPC= Efectividad en personas capacitadas
PCF= Personas Capacitadas 2012
PCA= Personas Capacitadas 2011</t>
  </si>
  <si>
    <t>Se ejcutaran  (2 talleres mensuales)</t>
  </si>
  <si>
    <t>5.1.1.1 .2 Informar a DIE</t>
  </si>
  <si>
    <r>
      <rPr>
        <b/>
        <sz val="9"/>
        <color indexed="8"/>
        <rFont val="Calibri"/>
        <family val="2"/>
      </rPr>
      <t>Responsable:</t>
    </r>
    <r>
      <rPr>
        <sz val="9"/>
        <color indexed="8"/>
        <rFont val="Calibri"/>
        <family val="2"/>
      </rPr>
      <t xml:space="preserve">
Ing. Carlos Guzmán
</t>
    </r>
  </si>
  <si>
    <t>Realización de las Jornadas de Telecomunicaciones en la jurisdicción de la DRG</t>
  </si>
  <si>
    <t>5.1.1.2.1 Coordinar y realizar las Jornadas de Telecomunicaciones en la Provincia de Galápagos</t>
  </si>
  <si>
    <t>5.1.1.2.2 Dar charla de capacitación</t>
  </si>
  <si>
    <t>5.1.1.2.3 Informar a DPS</t>
  </si>
  <si>
    <t>5.1.1.3.1 Coordinar y realizar las Jornadas de Telecomunicaciones en la Provincia de Galápagos</t>
  </si>
  <si>
    <t>5.1.1.3.2 Dar charla de capacitación</t>
  </si>
  <si>
    <t>5.1.1.3.3 Informar a DPS</t>
  </si>
  <si>
    <t>5.1.1.4.1 Coordinar y realizar las Jornadas de Telecomunicaciones en la Provincia de Galápagos</t>
  </si>
  <si>
    <t>5.1.1.4.2 Dar charla de capacitación</t>
  </si>
  <si>
    <t>5.1.1.4.3 Informar a DPS</t>
  </si>
  <si>
    <t>5.1.1.5.1  Coordinar y realizar las Jornadas de Telecomunicaciones en la Provincia de Galápagos</t>
  </si>
  <si>
    <t>5.1.1.5.2  Dar charla de capacitación</t>
  </si>
  <si>
    <t>5.1.1.5.3  Informar a DPS</t>
  </si>
  <si>
    <t>5.1.6.1.1 Coordinar y realizar las Jornadas de Telecomunicaciones en la Provincia de Galápagos</t>
  </si>
  <si>
    <t xml:space="preserve">                                                                                                                                                                                                                        INCST=NCST 2012 - NCST 2011                                                                                                                                                       
INCST:Incremento en el Nivel de Conocimiento  sobre sus derechos
NCST: Nivel de Conocimiento sobre sus derechos      </t>
  </si>
  <si>
    <t>5.1.6.1.2 Dar charla de capacitación</t>
  </si>
  <si>
    <t>5.1.6.1.3 Informar a DPS</t>
  </si>
  <si>
    <r>
      <rPr>
        <b/>
        <sz val="10"/>
        <color indexed="8"/>
        <rFont val="Calibri"/>
        <family val="2"/>
      </rPr>
      <t>Responsable:</t>
    </r>
    <r>
      <rPr>
        <sz val="10"/>
        <color indexed="8"/>
        <rFont val="Calibri"/>
        <family val="2"/>
      </rPr>
      <t xml:space="preserve">
Ing. Oscar Jaya</t>
    </r>
  </si>
  <si>
    <r>
      <rPr>
        <b/>
        <sz val="8"/>
        <rFont val="Calibri"/>
        <family val="2"/>
      </rPr>
      <t>ESTRATEGIAS</t>
    </r>
    <r>
      <rPr>
        <sz val="8"/>
        <rFont val="Calibri"/>
        <family val="2"/>
      </rPr>
      <t xml:space="preserve">
Programación de las Estaciones</t>
    </r>
    <r>
      <rPr>
        <b/>
        <sz val="8"/>
        <rFont val="Calibri"/>
        <family val="2"/>
      </rPr>
      <t xml:space="preserve"> </t>
    </r>
    <r>
      <rPr>
        <sz val="8"/>
        <rFont val="Calibri"/>
        <family val="2"/>
      </rPr>
      <t xml:space="preserve">del sistema SACER.                                                                             </t>
    </r>
    <r>
      <rPr>
        <b/>
        <sz val="8"/>
        <rFont val="Calibri"/>
        <family val="2"/>
      </rPr>
      <t xml:space="preserve">  
</t>
    </r>
    <r>
      <rPr>
        <sz val="8"/>
        <rFont val="Calibri"/>
        <family val="2"/>
      </rPr>
      <t xml:space="preserve">LINEAMIENTOS  GENERALES
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DRG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Santa Cruz y San Cristóbal. 
Entregar los resultados en los archivos y formatos establecidos inmediatamente después de terminada la misión a fin de mes.
</t>
    </r>
  </si>
  <si>
    <t>1.3.1.1.1 Programación del sistema SACER ( Santa Cruz)</t>
  </si>
  <si>
    <t>IOER_nacional = Sumatoria IOER_regional
 Nota: El IOER_nacional debe consolidar todos los informes de las Regionales.
EOER = Efectividad en la ocupación del espectro
IOER_naciona = Informe de Ocupación del Espectro Radioeléctrico a nivel nacional.
IOER_regional = Informe de Ocupación del Espectro Radioeléctrico a nivel regional</t>
  </si>
  <si>
    <t>La programación de la estacion remota de San Cristóbal en el mes de enero, no es recomendable hasta contar con un enlace permanente, adecuaciones eléctricas, ambientales y de seguridad suficientes; o un ingeniero en el lugar, en forma permanente (Se sugiere reprogramar actividad para el segundo semestre)</t>
  </si>
  <si>
    <t>1.3.1.1.2 Barrido de bandas asignadas (Lunes a viernes)</t>
  </si>
  <si>
    <t>1.3.1.1.3 Procesamiento de información y generación de informes</t>
  </si>
  <si>
    <t>1.3.1.1.4 Remisión de informe de resultados de la estación  Santa Cruz a la DEH</t>
  </si>
  <si>
    <t>1.3.1.1.5 Programación del sistema SACER ( Isla San Cristóbal)</t>
  </si>
  <si>
    <t>v.6 Barrido de bandas asignadas (Lunes a viernes)</t>
  </si>
  <si>
    <t>v.7 Procesamiento de información y generación de informes</t>
  </si>
  <si>
    <t>1.3.1.1.8 Remisión de informe de resultados de la estación  San Cristóbal a la DEH</t>
  </si>
  <si>
    <t>Administrar el Espectro Radioeléctrico para Radiodifusión, Televisión y Audio y Video por Suscripción; 
Controlar los Servicios de Radiodifusión, Televisión y Audio y Video por Suscripción</t>
  </si>
  <si>
    <r>
      <rPr>
        <b/>
        <sz val="10"/>
        <color indexed="8"/>
        <rFont val="Calibri"/>
        <family val="2"/>
      </rPr>
      <t>Responsable:</t>
    </r>
    <r>
      <rPr>
        <sz val="10"/>
        <color indexed="8"/>
        <rFont val="Calibri"/>
        <family val="2"/>
      </rPr>
      <t xml:space="preserve">
Ing. Oscar Jaya
</t>
    </r>
    <r>
      <rPr>
        <b/>
        <sz val="10"/>
        <color indexed="8"/>
        <rFont val="Calibri"/>
        <family val="2"/>
      </rPr>
      <t>Participante:</t>
    </r>
    <r>
      <rPr>
        <sz val="10"/>
        <color indexed="8"/>
        <rFont val="Calibri"/>
        <family val="2"/>
      </rPr>
      <t xml:space="preserve">
Ing. Silvana Criollo               Ing. Carlos Guzmán</t>
    </r>
  </si>
  <si>
    <r>
      <rPr>
        <b/>
        <sz val="8"/>
        <rFont val="Calibri"/>
        <family val="2"/>
      </rPr>
      <t xml:space="preserve">ESTRATEGIAS
</t>
    </r>
    <r>
      <rPr>
        <sz val="8"/>
        <rFont val="Calibri"/>
        <family val="2"/>
      </rPr>
      <t xml:space="preserve">Programación de las Estaciones del sistema SACER.                                                                               
</t>
    </r>
    <r>
      <rPr>
        <b/>
        <sz val="8"/>
        <rFont val="Calibri"/>
        <family val="2"/>
      </rPr>
      <t xml:space="preserve">
LINEAMIENTOS  GENERALES
</t>
    </r>
    <r>
      <rPr>
        <sz val="8"/>
        <rFont val="Calibri"/>
        <family val="2"/>
      </rPr>
      <t>Se utilizará el archivo con el nombre RADTV_ _ _ 2012, el mismo que contiene el listado de frecuencias y que será remitido por la DEH, el cual será actualizado mensualmente.
El nombre de los archivos generados deberán cumplir con lo dispuesto en el instructivo SACER.</t>
    </r>
    <r>
      <rPr>
        <b/>
        <sz val="8"/>
        <rFont val="Calibri"/>
        <family val="2"/>
      </rPr>
      <t xml:space="preserve">
LINEAMIENTOS ESPECÍFICOS PARA LA DRG
</t>
    </r>
    <r>
      <rPr>
        <sz val="8"/>
        <rFont val="Calibri"/>
        <family val="2"/>
      </rPr>
      <t>Programar de lunes a viernes desde el mes de enero hasta el mes de agosto  2012, el barrido de las bandas asignadas en el horario de 8H30 a 8H45 y de 16H00 a 16H15, de acuerdo a los parámetros establecidos. Las Estaciones a ser programadas son: Santa Cruz y San Cristóbal.  
Entregar los resultados en los archivos y formatos establecidos inmediatamente después de terminada la misión a fin de mes.
La DRG deberá remitir un informe mensual del servicio de radiodifusión y televisión.</t>
    </r>
  </si>
  <si>
    <t>1.3.2.1.1  Programación del sistema SACER ( Santa Cruz)</t>
  </si>
  <si>
    <t>ECME= NMP/IMG
ECME= Efectividad en el cumplimiento de la meta específica
NMP= Número de mediciones programadas
IMG= Informes de Mediciones generados</t>
  </si>
  <si>
    <t>1.3.2.1 .2Barrido de bandas asignadas (Lunes a viernes)</t>
  </si>
  <si>
    <t>1.3.2.1 .3 Procesamiento de información y generación de informes</t>
  </si>
  <si>
    <t>1.3.2.1 .4 Remisión de informe de resultados de la estación  Santa Cruz a la DEH</t>
  </si>
  <si>
    <t>1.3.2.1 .5 Programación del sistema SACER ( Isla San Cristóbal)</t>
  </si>
  <si>
    <t>1.3.2.1 .6Barrido de bandas asignadas (Lunes a viernes)</t>
  </si>
  <si>
    <t>1.3.2.1 .7Procesamiento de información y generación de informes</t>
  </si>
  <si>
    <t>1.3.2.1 .8 Remisión de informe de resultados de la estación  San Cristóbal a la DEH</t>
  </si>
  <si>
    <t xml:space="preserve"> 1.5 Atender a partir del 2009 el 100% de los casos de fraude en los servicios de telecomunicaciones reportados por las operadoras y los usuarios en general. </t>
  </si>
  <si>
    <t>1.5.2 Investigar y eliminar la operación del 100% de estaciones no autorizadas de los servicios de telecomunicaciones, radiodifusión, televisión y audio y video por suscripción hasta el mes de diciembre del 2012</t>
  </si>
  <si>
    <t xml:space="preserve"> Investigar Fraudes y Operación no autorizada</t>
  </si>
  <si>
    <r>
      <t xml:space="preserve">Responsables:
</t>
    </r>
    <r>
      <rPr>
        <sz val="10"/>
        <color indexed="8"/>
        <rFont val="Calibri"/>
        <family val="2"/>
      </rPr>
      <t>Ing. Silvana Criollo (DRT)
Ing. Carlos Guzmán (DPS)</t>
    </r>
  </si>
  <si>
    <t>Informes técnicos de resultados de monitoreos</t>
  </si>
  <si>
    <t>1.5.2.1 Monitorear y sondear al menos 1 vez al año, todas las cabeceras cantonales de la  jurisdicción de cada Regional, para eliminar las estaciones no autorizadas</t>
  </si>
  <si>
    <r>
      <rPr>
        <b/>
        <sz val="8"/>
        <rFont val="Calibri"/>
        <family val="2"/>
      </rPr>
      <t xml:space="preserve">ESTRATEGIAS
</t>
    </r>
    <r>
      <rPr>
        <sz val="8"/>
        <rFont val="Calibri"/>
        <family val="2"/>
      </rPr>
      <t xml:space="preserve">Levantamiento de infraestructura no autorizada a nivel nacional para fortalecer el control de sistemas no autorizados.
Organizar operativos para eliminar la infraestructura ilegal detectada.
</t>
    </r>
    <r>
      <rPr>
        <b/>
        <sz val="8"/>
        <rFont val="Calibri"/>
        <family val="2"/>
      </rPr>
      <t>LINEAMIENTO</t>
    </r>
    <r>
      <rPr>
        <sz val="8"/>
        <rFont val="Calibri"/>
        <family val="2"/>
      </rPr>
      <t xml:space="preserve">S 
Monitoreo y Sondeo de sistemas no autorizados (A través de concesionarios de Radiodifusión, televisión, ISP)
Las regionales registrarán el 100% de las denuncias presentadas, en el sistema de escalamiento.     </t>
    </r>
  </si>
  <si>
    <t>1.5.2.1.1 Efectuar Monitoreo a cabeceras cantonales</t>
  </si>
  <si>
    <t>EIMCC=(IM/CC)*100                                        EIMCC= Efectividad de Monitoreo a cabeceras regionales
IM= Informe de Monitoreo a cabecera regional remitido a DIE
CC= Cabeceras Cantonales</t>
  </si>
  <si>
    <t>1.5.2.1.2 Procesar información y emitir informe técnico</t>
  </si>
  <si>
    <t>1.5.2.1.3 Informar a la DIE</t>
  </si>
  <si>
    <r>
      <t xml:space="preserve">Responsables:
</t>
    </r>
    <r>
      <rPr>
        <sz val="10"/>
        <color indexed="8"/>
        <rFont val="Calibri"/>
        <family val="2"/>
      </rPr>
      <t>Ing. Silvana Criollo (DRT)
Ing. Oscar Jaya  (DEH)                      Ing. Carlos Guzmán (DPS)</t>
    </r>
  </si>
  <si>
    <r>
      <rPr>
        <b/>
        <sz val="8"/>
        <rFont val="Calibri"/>
        <family val="2"/>
      </rPr>
      <t xml:space="preserve">ESTRATEGIAS
</t>
    </r>
    <r>
      <rPr>
        <sz val="8"/>
        <rFont val="Calibri"/>
        <family val="2"/>
      </rPr>
      <t xml:space="preserve">Levantamiento de infraestructura no autorizada a nivel nacional para fortalecer el control de sistemas no autorizados.
Organizar operativos para eliminar la infraestructura ilegal detectada.
</t>
    </r>
    <r>
      <rPr>
        <b/>
        <sz val="8"/>
        <rFont val="Calibri"/>
        <family val="2"/>
      </rPr>
      <t>LINEAMIENTO</t>
    </r>
    <r>
      <rPr>
        <sz val="8"/>
        <rFont val="Calibri"/>
        <family val="2"/>
      </rPr>
      <t xml:space="preserve">S 
Inspecciones no programadas por regionales a petición de la DIE.
Las regionales registrarán el 100% de las denuncias presentadas, en el sistema de escalamiento.     </t>
    </r>
  </si>
  <si>
    <t>1.5.2.2.1 Efectuar inspecciones no programadas, y a petición de la DIE</t>
  </si>
  <si>
    <t xml:space="preserve">INP = (IR / IS)*100 INP = Inspecciones no programadas.
IR = Informes Remitidos por las Regionales a DIE.
IS = Inspecciones solicitadas por DIE.
</t>
  </si>
  <si>
    <t>1.5.2.2.2 Procesar información y emitir informe técnico</t>
  </si>
  <si>
    <t>1.5.2.2.3 Informar a la DIE</t>
  </si>
  <si>
    <r>
      <rPr>
        <b/>
        <sz val="10"/>
        <color indexed="8"/>
        <rFont val="Calibri"/>
        <family val="2"/>
      </rPr>
      <t>Responsable:</t>
    </r>
    <r>
      <rPr>
        <sz val="10"/>
        <color indexed="8"/>
        <rFont val="Calibri"/>
        <family val="2"/>
      </rPr>
      <t xml:space="preserve">
Ing. Silvana Criollo
</t>
    </r>
  </si>
  <si>
    <t>Informes técnicos de resultados de inspecciones y  monitoreos</t>
  </si>
  <si>
    <r>
      <rPr>
        <b/>
        <sz val="8"/>
        <rFont val="Calibri"/>
        <family val="2"/>
      </rPr>
      <t xml:space="preserve">ESTRATEGIAS.- 
- </t>
    </r>
    <r>
      <rPr>
        <sz val="8"/>
        <rFont val="Calibri"/>
        <family val="2"/>
      </rPr>
      <t xml:space="preserve">Fortalecer el control mediante la investigación especializada de los sistemas de radiodifusión, televisión y audio y video por suscripción.
</t>
    </r>
    <r>
      <rPr>
        <b/>
        <sz val="8"/>
        <rFont val="Calibri"/>
        <family val="2"/>
      </rPr>
      <t>LINEAMIENTOS.-</t>
    </r>
    <r>
      <rPr>
        <sz val="8"/>
        <rFont val="Calibri"/>
        <family val="2"/>
      </rPr>
      <t xml:space="preserve">
DRT.-  Coordina con las Unidades Regionales, sobre la operación de las estaciones o sistemas de radiodifusión, televisión y audio y video por suscripción no autorizados.
UR.-  Monitorean el espectro radioeléctrico y emiten el informe respectivo sobre las estaciones detectadas no autorizadas y apoyan en los casos relacionados en el ámbito de su competencia 
DRT.- Informa a la DIE los casos relacionados sobre la operación de estaciones o sistemas que operan sin autorización 
Las regionales registrarán el 100% de las denuncias presentadas, en el sistema de escalamiento.     </t>
    </r>
  </si>
  <si>
    <t>1.5.2.3.1 Efectuar inspecciones y monitoreos coordinados con la DRT</t>
  </si>
  <si>
    <t xml:space="preserve">EDNA= (EDE / ETD)*100                            EDNA: Estaciones No Autorizadas
EDE: Estacion Eliminadas
ETD: Estaciones Totales </t>
  </si>
  <si>
    <t>1.5.2.3.2 Procesar información y emitir informe técnico</t>
  </si>
  <si>
    <t>1.5.2.3.3 Informar a la DRT y DIE</t>
  </si>
  <si>
    <t xml:space="preserve">1.7  Ejecutar anualmente el 100% de los planes nacionales de control del espectro radioeléctrico y la calidad de los servicios de </t>
  </si>
  <si>
    <t>Informes de comprobación técnica</t>
  </si>
  <si>
    <t>1.7.11.1 - Intervenir para que el 100% de los concesionarios de Radiodifusión Sonora FM y Televisión Abierta y audio y video por suscripción de Quito, Guayaquil, Cuenca, Riobamba, Portoviejo y Puerto Ayora, cumplan con el nivel de recepción de la señal y el envio de los reportes de índices de calidad respectivamente</t>
  </si>
  <si>
    <r>
      <rPr>
        <b/>
        <sz val="8"/>
        <rFont val="Calibri"/>
        <family val="2"/>
      </rPr>
      <t xml:space="preserve">ESTRATEGIAS.- 
- </t>
    </r>
    <r>
      <rPr>
        <sz val="8"/>
        <rFont val="Calibri"/>
        <family val="2"/>
      </rPr>
      <t xml:space="preserve">Se realizaran mediciones de señal utilizando el SACER  
- Notificar  a los operadores de audio y video por suscripción el envío de los reportes.                                             
</t>
    </r>
    <r>
      <rPr>
        <b/>
        <sz val="8"/>
        <rFont val="Calibri"/>
        <family val="2"/>
      </rPr>
      <t>LINEAMIENTOS.-</t>
    </r>
    <r>
      <rPr>
        <sz val="8"/>
        <rFont val="Calibri"/>
        <family val="2"/>
      </rPr>
      <t xml:space="preserve">
DRT.-  Norma, programa, coordina y ejecuta los lineamientos establecidos para cumplimiento de la meta
UR.- Realiza de manera mensual las mediciones respectivas de comprobación técnica que determine la calidad de la señal de los servicios y emite el informe técnico pertinente
DRT.- Consolida y determina si los resultados obtenidos cumplen con los parámetros de recepción autorizados y verifica la recepción de los reportes de índice de calidad.
</t>
    </r>
  </si>
  <si>
    <t>1.7.11.1.1 Efectuar mediciones mensuales (SACER)</t>
  </si>
  <si>
    <t>Efectividad de Cumplimiento de los Niveles e índices  de Calidad de Radiodifusión y Televisión</t>
  </si>
  <si>
    <t xml:space="preserve">CNCRTV= (NECN/NETAP)*100                              ECNC:  Efectividad en el Cumplimiento de los niveles e índices de calidad de radiodifusión y televisión  
NECN: Número de estaciones que cumplen con la normativa.
NETAP: Número de estaciones totales del área programada </t>
  </si>
  <si>
    <t>1.7.11.1.2 Procesar información y emitir informe técnico</t>
  </si>
  <si>
    <t>1.7.11.1.3 Informar a la DRT</t>
  </si>
  <si>
    <r>
      <t xml:space="preserve">Responsable:
</t>
    </r>
    <r>
      <rPr>
        <sz val="10"/>
        <color indexed="8"/>
        <rFont val="Calibri"/>
        <family val="2"/>
      </rPr>
      <t>Ing. Silvana Criollo</t>
    </r>
    <r>
      <rPr>
        <b/>
        <sz val="10"/>
        <color indexed="8"/>
        <rFont val="Calibri"/>
        <family val="2"/>
      </rPr>
      <t xml:space="preserve">
</t>
    </r>
  </si>
  <si>
    <t xml:space="preserve">Informes Técnicos </t>
  </si>
  <si>
    <r>
      <rPr>
        <b/>
        <sz val="8"/>
        <rFont val="Calibri"/>
        <family val="2"/>
      </rPr>
      <t>ESTRATEGIAS.-</t>
    </r>
    <r>
      <rPr>
        <sz val="8"/>
        <rFont val="Calibri"/>
        <family val="2"/>
      </rPr>
      <t xml:space="preserve"> 
- Identificar fuentes de interferencias a través del SACER.
- Atender en forma efectiva los reclamos y denuncias recibidas.
3, Investigar y estudiar técnica y científicamente las causas y soluciones para superar los problemas de interferencia perjudicial.                                                            
</t>
    </r>
    <r>
      <rPr>
        <b/>
        <sz val="8"/>
        <rFont val="Calibri"/>
        <family val="2"/>
      </rPr>
      <t>LINEAMIENTOS.-</t>
    </r>
    <r>
      <rPr>
        <sz val="8"/>
        <rFont val="Calibri"/>
        <family val="2"/>
      </rPr>
      <t xml:space="preserve">
DRT.- Coordina con las Unidades Regionales según el lineamiento establecido para solucionar las interferencias reportadas perjudiciales
UR.- Mediante el SACER  verifica y determina la solución de las interferencias detectadas y reportadas y emite el informe técnico respectivo.
DRT.- </t>
    </r>
    <r>
      <rPr>
        <b/>
        <sz val="8"/>
        <rFont val="Calibri"/>
        <family val="2"/>
      </rPr>
      <t xml:space="preserve"> </t>
    </r>
    <r>
      <rPr>
        <sz val="8"/>
        <rFont val="Calibri"/>
        <family val="2"/>
      </rPr>
      <t xml:space="preserve">Analiza los reportes de las Regionales y determina si la solución de las interferencias requiere de modificación de parámetros técnicos.
Las regionales registrarán el 100% de los reclamos presentados, en el sistema de escalamiento.  
</t>
    </r>
    <r>
      <rPr>
        <b/>
        <sz val="9"/>
        <rFont val="Arial"/>
        <family val="2"/>
      </rPr>
      <t/>
    </r>
  </si>
  <si>
    <t>1.7.12.1.1 Efectuar mediciones mediante el SACER, para determinar el origen de la interferencia  de radiodifusión y televisión reportada</t>
  </si>
  <si>
    <t>SPI =( NPIS/NPIDR)*100                    ECSIP: Efectividad en la solución de Problemas de Interferencias Perjudiciales 
NPIS: Número de Problemas de Interferencia Solucionados
NPIDR: Número de Problemas  de Interferencia Detectados o Reportados</t>
  </si>
  <si>
    <t>1.7.12.1.2 Procesar información y emitir informe técnico con recomendaciones y soluciones</t>
  </si>
  <si>
    <t>1.7.12.1.3 Reportar a la DRT</t>
  </si>
  <si>
    <t>Informes Técnicos  de actualización</t>
  </si>
  <si>
    <r>
      <rPr>
        <b/>
        <sz val="8"/>
        <rFont val="Calibri"/>
        <family val="2"/>
      </rPr>
      <t>ESTRATEGIAS.-</t>
    </r>
    <r>
      <rPr>
        <sz val="8"/>
        <rFont val="Calibri"/>
        <family val="2"/>
      </rPr>
      <t xml:space="preserve"> 
- Identificar las coordenadas geográficas medidas que difieren de las autorizadas.
- Verificar que la ubicación del transmisor y/o estudio sea la misma autorizada
- Actualizar las coordenadas geográficas medidas                                                         
</t>
    </r>
    <r>
      <rPr>
        <b/>
        <sz val="8"/>
        <rFont val="Calibri"/>
        <family val="2"/>
      </rPr>
      <t>LINEAMIENTOS.-</t>
    </r>
    <r>
      <rPr>
        <sz val="8"/>
        <rFont val="Calibri"/>
        <family val="2"/>
      </rPr>
      <t xml:space="preserve">
DRT.- Envía a las Regionales la Base de Datos  de concesionarios de radiodifusión y televisión en el ámbito nacional en la se incluye las coordenas geográficas autorizadas
UR.- Mediante el SACER   e inspecciones mide las coordenadas geográficas de ubicación de estudios y transmisores y emite los informes respectivos
DRT.- </t>
    </r>
    <r>
      <rPr>
        <b/>
        <sz val="8"/>
        <rFont val="Calibri"/>
        <family val="2"/>
      </rPr>
      <t xml:space="preserve"> </t>
    </r>
    <r>
      <rPr>
        <sz val="8"/>
        <rFont val="Calibri"/>
        <family val="2"/>
      </rPr>
      <t>Analiza los reportes de las Regionales y actualiza las coordenadas geográficas en la Base de Datos.</t>
    </r>
  </si>
  <si>
    <t>1.7.12.2.1 Efectuar inspecciones y mediciones mediante el SACER, para determinar coordenadas geográficas de estudios y transmisores</t>
  </si>
  <si>
    <t>SPI =( NECGA/0.75 ERTVC)                                             EACG: Efectividad en la actualización de coordenadas geográficas 
NECGA: Número Estaciones con Coordenadas Geográficas Actualizadas
NECGP: Número Estaciones con Coordenadas Geográficas Programadas (75% e las estaciones de radiodifusión y televisión concesionadas).</t>
  </si>
  <si>
    <t xml:space="preserve">1.7.12.2.2 Procesar información y emitir informe técnico </t>
  </si>
  <si>
    <t>1.7.12.2.3 Reportar a la DRT</t>
  </si>
  <si>
    <t xml:space="preserve">Informes Técnicos e informes al denunciante de la interferencia </t>
  </si>
  <si>
    <r>
      <rPr>
        <b/>
        <sz val="8"/>
        <rFont val="Calibri"/>
        <family val="2"/>
      </rPr>
      <t xml:space="preserve">LINEAMIENTO GENERAL
</t>
    </r>
    <r>
      <rPr>
        <sz val="8"/>
        <rFont val="Calibri"/>
        <family val="2"/>
      </rPr>
      <t>La DEH remitirá las solicitudes de interferencia ingresadas en la Matriz, a la Regional respectiva
Las Administraciones Regionales deberán monitorear e inspeccionar los sistemas de radiocomunicaciones con la finalidad de dar solución a la interferencia.
La Regional deberá informar al denunciante todas las acciones tomadas para solucionar su interferencia y deberá mantenerle informado de los trabajos realizados durante todo el proceso
Luego de finalizar los trabajos la Regional deberá emitir un informe al denunciante con copia a la DEH.
Las Administraciones Regionales llenarán un archivo que será ubicado en la carpeta compartida de la DEH en el que conste una bitácora de todas las acciones realizadas para dar solución a la interferencia presentada.</t>
    </r>
  </si>
  <si>
    <t>1.7.12.3.1 Efectuar inspecciones y monitoreos para determinar el origen de las interferencias reportadas</t>
  </si>
  <si>
    <t xml:space="preserve">
SPI =( NPIS/NPIDR)*100                    
                                           SPI = Solución de Problemas de Interferencias 
NPIS= Número de Problemas de Interferencia Solucionadas
NPIDR= Número de Problemas  de Interferencia Detectados o Reportados      </t>
  </si>
  <si>
    <t xml:space="preserve">1.7.12.3.2 Procesar información y emitir informe técnico </t>
  </si>
  <si>
    <t>1.7.12.3.3 Informar al denunciante todas las acciones tomadas  con copia a la DRT.</t>
  </si>
  <si>
    <t>1.7.12.3.4 Llenar bitácora de acciones realizadas para dar solución a interferencias</t>
  </si>
  <si>
    <t>Lograr que el 100% de estaciones de radiodifusión y televisión y audio y video por suscripción, cuyos contratos fueron suscritos entre diciembre de 2010 y noviembre de 2011 y que operan con los parámetros autorizados, suscriban sus actas de puesta en operación.</t>
  </si>
  <si>
    <t>Informes Técnicos y actas de puesta en operación</t>
  </si>
  <si>
    <r>
      <rPr>
        <b/>
        <sz val="8"/>
        <rFont val="Calibri"/>
        <family val="2"/>
      </rPr>
      <t xml:space="preserve">ESTRATEGIAS.- </t>
    </r>
    <r>
      <rPr>
        <sz val="8"/>
        <rFont val="Calibri"/>
        <family val="2"/>
      </rPr>
      <t xml:space="preserve">
- Ejecución del PMLSI 
- Emisión de informes correspondientes
</t>
    </r>
    <r>
      <rPr>
        <b/>
        <sz val="8"/>
        <rFont val="Calibri"/>
        <family val="2"/>
      </rPr>
      <t>LINEAMIENTOS.-</t>
    </r>
    <r>
      <rPr>
        <sz val="8"/>
        <rFont val="Calibri"/>
        <family val="2"/>
      </rPr>
      <t xml:space="preserve">
DRT.- Define, programa y ejecuta el cumplimiento de la meta en base a las estaciones que deben suscribir las actas.
UR.- Realiza la inspección y comprobación técnica de las estaciones que constan en el listado proporcionado por la DRT y remite el Acta suscrita.
DRT.- Emite el informe correspondiente a la DFA para la devolución o ejecución de la garantía de ser el caso</t>
    </r>
  </si>
  <si>
    <t>1.7.13.1.1 Ejecutar inspección y comprobación técnica</t>
  </si>
  <si>
    <t>SAPO = (NAS + NINC) / NTC(Cont dic10 a nov 11)*100                                              SAPO: Suscripción de Actas de Puesta en Operación 
NAS: Número de Actas suscritas
NINC: Número de  Informes de No Conformidad
NTC: No. Total de contratos en el período ( dic 10 a nov 11)</t>
  </si>
  <si>
    <t>1.7.13.1.2 Procesar información y emitir informe técnico</t>
  </si>
  <si>
    <t>1.7.13.1.3 Emitir informe jurídico</t>
  </si>
  <si>
    <t>1.7.13.1.4 Generar y suscribir acta de puesta en operación (Si el caso aplica)</t>
  </si>
  <si>
    <t>1.7.13.1.5 Remitir informe técnico y acta suscrita a la DRT (siempre y cuando sea posible suscribir, caso contrario sólo el informe técnico)</t>
  </si>
  <si>
    <t>0.15</t>
  </si>
  <si>
    <r>
      <rPr>
        <b/>
        <sz val="8"/>
        <rFont val="Calibri"/>
        <family val="2"/>
      </rPr>
      <t>ESTRATEGIAS.-</t>
    </r>
    <r>
      <rPr>
        <sz val="8"/>
        <rFont val="Calibri"/>
        <family val="2"/>
      </rPr>
      <t xml:space="preserve">
- Remitir los informes técnicos de operación oportunamente al CONATEL           
</t>
    </r>
    <r>
      <rPr>
        <b/>
        <sz val="8"/>
        <rFont val="Calibri"/>
        <family val="2"/>
      </rPr>
      <t>LINEAMIENTOS.-</t>
    </r>
    <r>
      <rPr>
        <sz val="8"/>
        <rFont val="Calibri"/>
        <family val="2"/>
      </rPr>
      <t xml:space="preserve">
DRT.- Define, programa y ejecuta el cumplimiento de la meta en base a las estaciones que deben renovar los contratos de concesión.
UR.- Realiza la inspección y comprobación técnica de las estaciones que constan en el listado proporcionado por la DRT y remite el informe técnico respectivo.
DRT.- Analiza el informe técnico y envía el informe favorable o no al Organismo Regulador para el trámite de renovación de ser el caso.</t>
    </r>
  </si>
  <si>
    <t>1.7.14.1.1 Ejecutar inspección y comprobación técnica</t>
  </si>
  <si>
    <t xml:space="preserve">ECI=(NIR/NTE)*100                                                                                                                                                                                                                                          ECI : Efectividad en el cumplimiento de informes técnicos remitidos al CONATEL
NIR: Número de informes técnicos remitidos al CONATEL
NTE: Número de contratos que vencen en el año 2012 
</t>
  </si>
  <si>
    <t>1.7.14.1.2 Procesar información y emitir informe técnico</t>
  </si>
  <si>
    <t>1.7.14.1.3 Remitir informe técnico a DRT, para su remisión al CONATEL</t>
  </si>
  <si>
    <r>
      <rPr>
        <b/>
        <sz val="10"/>
        <color indexed="8"/>
        <rFont val="Calibri"/>
        <family val="2"/>
      </rPr>
      <t>Responsable</t>
    </r>
    <r>
      <rPr>
        <sz val="10"/>
        <color indexed="8"/>
        <rFont val="Calibri"/>
        <family val="2"/>
      </rPr>
      <t>:
Ing. Oscar Jaya</t>
    </r>
  </si>
  <si>
    <t>1.7.15.1 Realizar la verificación técnica del:
-Inicio de operación del 100% de los nuevos contratos de concesión suscritos entre diciembre de 2010 y noviembre de 2011 
IRC = 47 Contratos
IRN = 117 Contratos
IRS = 34 Contratos
DRC = 27 Contratos
DRM = 5 Contratos
DRG = 2 Contratos
TOTAL = 232 Contratos
Nota: La información del número de contratos es referencial, la información exacta será entregada a las Administraciones Regionales en el mes de enero 2012</t>
  </si>
  <si>
    <r>
      <rPr>
        <b/>
        <sz val="8"/>
        <rFont val="Calibri"/>
        <family val="2"/>
      </rPr>
      <t>LINEAMIENTOS GENERALES</t>
    </r>
    <r>
      <rPr>
        <sz val="8"/>
        <rFont val="Calibri"/>
        <family val="2"/>
      </rPr>
      <t xml:space="preserve">
Se deberán realizar inspecciones a los nuevos concesionarios del servicio de radiocomunicaciones, quienes hayan suscrito contratos entre diciembre de 2010 y noviembre de 2011, cuyo listado será remitido por la DEH. El listado será desglosado mensualmente con el nombre del concesionario.
Se programarán inspecciones al mes siguiente de haberse cumplido un año de la suscripción del contrato y los informes serán remitidos a la DEH máximo al mes siguiente.
En el lugar donde existan estaciones de monitoreo del SACER se programarán mediciones de ocupación de las nuevas frecuencias concesionadas entre diciembre de 2010 y noviembre de 2011 con la finalidad de verificar la fecha exacta de inicio de operaciones. Con este fin, se programarán las mediciones en el horario de 15H00 a 16H00 todos los días jueves hasta que inicie operaciones o se cumpla el año plazo para inicio de operaciones.
Cada Administración Regional verificará el inicio de operación de los circuitos que se encuentren dentro de su jurisdicción. La DEH será la encargada de consolidar dicha información.</t>
    </r>
  </si>
  <si>
    <t>1.7.15.2. 1 Efectuar inspecciones y comprobaciones técnicas a nuevos concesionarios (listado emitido por DEH)</t>
  </si>
  <si>
    <r>
      <t xml:space="preserve">
</t>
    </r>
    <r>
      <rPr>
        <b/>
        <sz val="8"/>
        <color indexed="8"/>
        <rFont val="Calibri"/>
        <family val="2"/>
      </rPr>
      <t xml:space="preserve">PCRIO = (NCIO / NTC)*100 </t>
    </r>
    <r>
      <rPr>
        <sz val="8"/>
        <color indexed="8"/>
        <rFont val="Calibri"/>
        <family val="2"/>
      </rPr>
      <t xml:space="preserve">                          PCRIO = Porcentaje de contratos de concesión de Radiocomunicaciones suscritos entre dic 2010 y noviembre de 2011 verificados
NCIO =  Número  de contratos de concesión de Radiocomunicaciones suscritos entre dic 2010 y noviembre de 2011 que fue verificado e iniciaron operaciones
NTC = Numero total de contratos suscritos entre dic 2010 y noviembre de 2011
  </t>
    </r>
  </si>
  <si>
    <t>No hay fechas determinadas para esta actividad (Las mediciones de opcuación del SACER san Cristóbal, requieren adecuaciones para su optimización)</t>
  </si>
  <si>
    <t>1.7.15.2.2 Procesar información y emitir informe técnico</t>
  </si>
  <si>
    <t>1.7.15.2.3 Remitir informe técnico a DEH</t>
  </si>
  <si>
    <t xml:space="preserve">1.7.15.2 Verificar el inicio de operación del 100% de los registros provisionales de equipos inhibidores emitidos por la SENATEL
</t>
  </si>
  <si>
    <r>
      <rPr>
        <b/>
        <sz val="8"/>
        <rFont val="Calibri"/>
        <family val="2"/>
      </rPr>
      <t>LINEAMIENTOS GENERALES</t>
    </r>
    <r>
      <rPr>
        <sz val="8"/>
        <rFont val="Calibri"/>
        <family val="2"/>
      </rPr>
      <t xml:space="preserve">
Se deberán realizar inspecciones a los establecimientos donde se registra instalaciones de equipos inhibidores, dentro de los 30 días siguientes a la emisión del registro provisional de inhibición, los informes generados por esta actividad deberán ser remitidos a la DEH en un plazo máximo de 50 días contados a partir de la emisión del registro.
Los registros emitidos por la SENATEL serán informados por la DEH a través del archivo compartido ubicado en suptel-ac/Unidades/DRC/Inhibidores Bancos, el mismo que deberá ser revisado diariamente por el encargado en la Administración Regional respectiva.
Los registros que ingresen a la Superintendencia a través del Sistema LOTUS serán remitidos a las Regionales correspondientes.
Sobre la base de los informes, la DEH preparará informe para firma de ITC para comunicar a la Secretaría Nacional de Telecomunicaciones el resultado de las verificaciones realizadas.
Las Administraciones Regionales llenarán un archivo que será ubicado en la carpeta compartida de la DEH en el que conste una Bitácora de las inspecciones realizadas para verificar el inicio de operaciones de los equipos inhibidores.
</t>
    </r>
  </si>
  <si>
    <t>1.7.15.2.1 Efectuar inspecciones y comprobaciones técnicas a  instalaciones de equipos inhibidores registrados e informados por la DEH (Archivo compartido en: suptel-ac/Unidades/DRC/Inhibidores Bancos)</t>
  </si>
  <si>
    <r>
      <rPr>
        <b/>
        <sz val="8"/>
        <color indexed="8"/>
        <rFont val="Calibri"/>
        <family val="2"/>
      </rPr>
      <t xml:space="preserve">PREI = (NRV / NTR)*100  </t>
    </r>
    <r>
      <rPr>
        <sz val="8"/>
        <color indexed="8"/>
        <rFont val="Calibri"/>
        <family val="2"/>
      </rPr>
      <t xml:space="preserve">                          PREI = Porcentaje de registro de equipos inhibidores verificados
NRV =  Número  de registros de equipos inhibidores entre dic 2011 y noviembre de 2012 que fueron verificados
NTR = Numero total de registros de equipos inhibidores ingresados entre dic 2011 y noviembre de 2012</t>
    </r>
  </si>
  <si>
    <r>
      <rPr>
        <b/>
        <sz val="8"/>
        <rFont val="Calibri"/>
        <family val="2"/>
      </rPr>
      <t xml:space="preserve">ESTRATEGIAS 
</t>
    </r>
    <r>
      <rPr>
        <sz val="8"/>
        <rFont val="Calibri"/>
        <family val="2"/>
      </rPr>
      <t xml:space="preserve">Solicitar a las Administraciones Regionales el control de medición de RNI de las solicitudes recibidas.
</t>
    </r>
    <r>
      <rPr>
        <b/>
        <sz val="8"/>
        <rFont val="Calibri"/>
        <family val="2"/>
      </rPr>
      <t>LINEAMIENTOS</t>
    </r>
    <r>
      <rPr>
        <sz val="8"/>
        <rFont val="Calibri"/>
        <family val="2"/>
      </rPr>
      <t xml:space="preserve"> 
Utilizar el equipo de control y los procedimientos establecidos por la DEH para realizar las mediciones de RNI.
Las Administraciones Regionales contestarán en forma directa al usuario de los resultados obtenidos con copia a la DEH.</t>
    </r>
  </si>
  <si>
    <t>1.7.15.3.1 Efectuar inspecciones y  mediciones RNI de los sistemas que existan solicitudes</t>
  </si>
  <si>
    <t xml:space="preserve">
MRNI = (SA / SR) * 100                                                                                                          MRNI = Mediciones RNI
SA = Solicitudes Atendidas
SR = Solicitudes Recibidas
  </t>
  </si>
  <si>
    <t>1.7.15.3.2 Procesar información y emitir informe técnico</t>
  </si>
  <si>
    <t>1.7.15.3.3 Remitir informe técnico a DEH y respuesta al usuario solicitante</t>
  </si>
  <si>
    <r>
      <rPr>
        <b/>
        <sz val="8"/>
        <rFont val="Calibri"/>
        <family val="2"/>
      </rPr>
      <t>ESTRATEGIAS.-</t>
    </r>
    <r>
      <rPr>
        <sz val="8"/>
        <rFont val="Calibri"/>
        <family val="2"/>
      </rPr>
      <t xml:space="preserve">
- Seguimiento mensual por parte de la DRT 
</t>
    </r>
    <r>
      <rPr>
        <b/>
        <sz val="8"/>
        <rFont val="Calibri"/>
        <family val="2"/>
      </rPr>
      <t>LINEAMIENTOS.-</t>
    </r>
    <r>
      <rPr>
        <sz val="8"/>
        <rFont val="Calibri"/>
        <family val="2"/>
      </rPr>
      <t xml:space="preserve">
DRT.- Norma, coordina y orienta el cumplimiento de la meta, de acuerdo a las notificaciones de cadenas y registro de exclusividades.
UR.- Realiza el monitoreo y control de lo notificado y registrado y emite los informes correspondientes.
DRT.- Consolida los reportes emitidos por las Regionales e informa a la DJR para el trámite de juzgamiento de ser el caso.</t>
    </r>
  </si>
  <si>
    <t>1.7.16.1.1 Efectuar el monitoreo</t>
  </si>
  <si>
    <t xml:space="preserve">CL=  (NCV+NEV /NTCN+NCER )*100                                     CL: Cumplimieno Legal
NCV: Numero de cadenas verificadas
NEV: Número de exclusividades verificadas
NTCN: Número Total de cadenas notificadas
NTER: Número total de exclusividades registradas                </t>
  </si>
  <si>
    <t>1.7.16.1.2 Procesar información y emitir informe técnico</t>
  </si>
  <si>
    <t>1.7.16.1.3 Remitir informe técnico a DRT</t>
  </si>
  <si>
    <t xml:space="preserve">  Ejecutar anualmente el 100% de los planes nacionales de control del espectro radioeléctrico y la calidad de los servicios de telecomunicaciones.</t>
  </si>
  <si>
    <t>1.7.17 Verificar el cumplimiento del 100% de las disposiciones legales y reglamentarias de las estaciones de radiodifusión y Televisión, respecto de cadenas y exclusividades hasta diciembre del 2012.</t>
  </si>
  <si>
    <t>1.7.17.2 Verificar el cumplimiento del 100% de las resoluciones de juzgamiento emitidas de los servicios de radiodifusión y televisión del periodo Octubre de 2011 a Septiembre de 2012.</t>
  </si>
  <si>
    <t>1.7.17.2.1 Efectuar verificación de cumplimiento</t>
  </si>
  <si>
    <t xml:space="preserve">                                                                                                                                                                                                                                                                                                  CRJST =( NRVC/NTREP)*100                                         CRJST: Cumplimiento de Resoluciones de Juzgamiento de los Servicios de telecomunicaciones en el periodo.
NRVC: Número de Resoluciones Verificadas su Cumplimiento
NTREP: Número Total de Resoluciones emitidas en el período</t>
  </si>
  <si>
    <t>1.7.17.2.2 Procesar información y emitir informe técnico</t>
  </si>
  <si>
    <t>1.7.17.2.3 Remitir informe técnico a DRT</t>
  </si>
  <si>
    <t>OBJETIVO 5: ATENDER DE MANERA SOLVENTE LOS REQUERIMIENTOS DE LOS USUARIOS DE LOS SERVICIOS DE TELECOMUNICACIONES, RADIODIFUSIÓN Y TELEVISIÓN.</t>
  </si>
  <si>
    <t>5.3 Lograr que el 60% de la población conozca e identifique al Centro de Información y Reclamos (DIS).</t>
  </si>
  <si>
    <t xml:space="preserve">5.3.1 Informar a la ciudadanía para que conozca e identifique los servicios del CIR en el  100%  de las Encuesta realizadas en la medición de los servicios de telecomunicaciones de las diferentes Unidades, Delegaciones e Intendencias                   </t>
  </si>
  <si>
    <t xml:space="preserve"> Gestionar Información y Servicio al Ciudadano</t>
  </si>
  <si>
    <r>
      <rPr>
        <b/>
        <sz val="9"/>
        <color indexed="8"/>
        <rFont val="Calibri"/>
        <family val="2"/>
      </rPr>
      <t>Responsable:</t>
    </r>
    <r>
      <rPr>
        <sz val="9"/>
        <color indexed="8"/>
        <rFont val="Calibri"/>
        <family val="2"/>
      </rPr>
      <t xml:space="preserve">
Janhella Insuasti</t>
    </r>
  </si>
  <si>
    <t>Requerimientos de Información y Estadisticas de Gestión</t>
  </si>
  <si>
    <t>Plan de Fomento a la Participación Ciudadana</t>
  </si>
  <si>
    <t>5.3.1.1   Solucionar el 100% del pedido de información y sugerencias recibidas en la Dirección Nacional de Información</t>
  </si>
  <si>
    <t>Promover que la ciudadana y usuarios de los Servicios de Telecomunicaciones presenten sus reclamos y canalizar soluciones.</t>
  </si>
  <si>
    <t>5.3.1.1.1 Recepción de requerimientos de información y sugerencias de los usuarios de los servicios de telecomunicaciones</t>
  </si>
  <si>
    <t>Efectividad en la atención mensual de trámites de información por parte de la Dirección</t>
  </si>
  <si>
    <t xml:space="preserve">EATI = NRIA / NRII
NRIA = Nº de Requerimientos de información atendidos                                                  
NRII= Nº de Requerimientos de información ingresados </t>
  </si>
  <si>
    <t>5.3.1.1.2  Coordinación con las Unidades Técnicas u otras Unidades Administrativas la información requerida (análisis escalamiento)</t>
  </si>
  <si>
    <t xml:space="preserve">5.3.1.1.3  Análisis y procesamiento de la información requerida o sugerencias presentadas por los usuarios </t>
  </si>
  <si>
    <t>5.3.1.1.4  Entrega de información a los usuarios.</t>
  </si>
  <si>
    <t xml:space="preserve"> 5.5 Gestionar el 100% de los reclamos de los servicios de telecomunicaciones, radiodifusión y televisión, de acuerdo a los tiempos establecidos con las Operadoras y Concesionarios.</t>
  </si>
  <si>
    <t>5.5.1 Atender y resolver eficazmente el 100% de los Reclamos y Denuncias presentados por los usuarios del sector de las Telecomunicaciones</t>
  </si>
  <si>
    <t>5.5.1.1 Atender el 100% de los reclamos de los servicios de telecomunicaciones, radiodifusión y televisión</t>
  </si>
  <si>
    <t>5.5.1.1.1  Recepción de reclamos, denuncias de los usuarios de los servicios de telecomunicaciones</t>
  </si>
  <si>
    <t>Efectividad en la atención mensual de trámites de reclamos por parte de la Dirección
(EATR)</t>
  </si>
  <si>
    <t xml:space="preserve">EATR = NRA / NRI
NRA = Nº de reclamos atendidos                                                  
NRI= Nº de reclamos ingresados </t>
  </si>
  <si>
    <t xml:space="preserve">5.5.1.1.2 Coordinación con los usuarios de telecomunicaciones afectados y las operadoras  </t>
  </si>
  <si>
    <t xml:space="preserve">5.5.1.1.3Análisis de los tiempos de respuesta de las operadoras a los reclamos y denuncias presentadas por sus usuarios </t>
  </si>
  <si>
    <t>5.5.1.1 .4 Gestión para la solución de los reclamos y denuncias no atendidas por la operadoras</t>
  </si>
  <si>
    <t xml:space="preserve">OBJETIVO INSTITUCIONAL  7:  FORTALECER LA INFRAESTRUCTURA TECNOLÓGICA INSTITUCIONAL </t>
  </si>
  <si>
    <t>Prestar Servicios Administrativos</t>
  </si>
  <si>
    <r>
      <rPr>
        <b/>
        <sz val="11"/>
        <color indexed="8"/>
        <rFont val="Calibri"/>
        <family val="2"/>
      </rPr>
      <t>Responsable:</t>
    </r>
    <r>
      <rPr>
        <sz val="11"/>
        <color theme="1"/>
        <rFont val="Calibri"/>
        <family val="2"/>
        <scheme val="minor"/>
      </rPr>
      <t xml:space="preserve">
Ing. Ernesto Márquez  </t>
    </r>
    <r>
      <rPr>
        <b/>
        <sz val="11"/>
        <color indexed="8"/>
        <rFont val="Calibri"/>
        <family val="2"/>
      </rPr>
      <t>Participantes</t>
    </r>
    <r>
      <rPr>
        <sz val="11"/>
        <color theme="1"/>
        <rFont val="Calibri"/>
        <family val="2"/>
        <scheme val="minor"/>
      </rPr>
      <t xml:space="preserve">
Tec. Daniel Jaya             Ing. Oscar Jaya                 </t>
    </r>
  </si>
  <si>
    <t>Perfiles de proyectos de inversión y gestión con la DFA  para su ejecución</t>
  </si>
  <si>
    <t>7.1.1.1 Adquirir 1 equipo analizador de espectros (portátil) y efectuar su seguimiento para garantizar su ejecuciónhasta diciembre de 2012.</t>
  </si>
  <si>
    <t>Generar el 100% de los perfiles de proyectos, remitirlos a la DFA y efectuar su seguimiento para garantizar su ejecución.</t>
  </si>
  <si>
    <t>7.1.1.1.1  Generar perfil de proyecto</t>
  </si>
  <si>
    <t>ECME= PP/ PPG
ECME= Efectividad en el cumplimiento de la meta específica
PP= Proyecto programado PPG= Perfil de proyecto generado</t>
  </si>
  <si>
    <t>7.1.1.1.2  Remitir perfil a la DFA</t>
  </si>
  <si>
    <t>7.1.1.1.2  Realizar el seguimiento y atención a requerimientos de la DFA para su ejecución</t>
  </si>
  <si>
    <r>
      <rPr>
        <b/>
        <sz val="11"/>
        <color indexed="8"/>
        <rFont val="Calibri"/>
        <family val="2"/>
      </rPr>
      <t>Responsable</t>
    </r>
    <r>
      <rPr>
        <sz val="11"/>
        <color theme="1"/>
        <rFont val="Calibri"/>
        <family val="2"/>
        <scheme val="minor"/>
      </rPr>
      <t xml:space="preserve">
Ing. Ernesto Márquez  </t>
    </r>
    <r>
      <rPr>
        <b/>
        <sz val="11"/>
        <color indexed="8"/>
        <rFont val="Calibri"/>
        <family val="2"/>
      </rPr>
      <t>Participante</t>
    </r>
    <r>
      <rPr>
        <sz val="11"/>
        <color theme="1"/>
        <rFont val="Calibri"/>
        <family val="2"/>
        <scheme val="minor"/>
      </rPr>
      <t xml:space="preserve">
Tec. Daniel Jaya               </t>
    </r>
  </si>
  <si>
    <t>7.1.1.2 Construir el edificio para oficinas de la Delegación Regional Galápagos (Isla Santa Cruz). Incluye construcción sala de reuniones, auditorio de capacitación,  cerramiento, adquisición e instalación de cableado estructurado de 6A blindado y adquisición e instalación de cableado eléctrico, y efectuar su seguimiento para garantizar su ejecución hasta diciembre del 2012.</t>
  </si>
  <si>
    <t>Desarrollar y Proporcionar a la DFA los perfiles de proyectos de las inversiones programadas para el 2012 y gestionar su seguimiento para garantizar su ejecución.</t>
  </si>
  <si>
    <t>7.1.1.2.1 Generar perfil de proyecto</t>
  </si>
  <si>
    <t>7.1.1.2.2 Remitir perfil a la DFA</t>
  </si>
  <si>
    <t>7.1.1.2.3 Realizar el seguimiento y atención a requerimientos de la DFA para su ejecución</t>
  </si>
  <si>
    <t>7.1.1.3 Contratar los servicios de fiscalización de la construcción del edificio de la DRG:  y efectuar su seguimiento para garantizar su ejecución.</t>
  </si>
  <si>
    <t>7.1.1.3.1 Generar perfil de proyecto</t>
  </si>
  <si>
    <t>7.1.1.3.2 Remitir perfil a la DFA</t>
  </si>
  <si>
    <t>7.1.1.3.3 Realizar el seguimiento y atención a requerimientos de la DFA para su ejecución</t>
  </si>
  <si>
    <r>
      <rPr>
        <b/>
        <sz val="11"/>
        <color indexed="8"/>
        <rFont val="Calibri"/>
        <family val="2"/>
      </rPr>
      <t>Responsable</t>
    </r>
    <r>
      <rPr>
        <sz val="11"/>
        <color theme="1"/>
        <rFont val="Calibri"/>
        <family val="2"/>
        <scheme val="minor"/>
      </rPr>
      <t xml:space="preserve">
Ing. Ernesto Márquez  </t>
    </r>
    <r>
      <rPr>
        <b/>
        <sz val="11"/>
        <color indexed="8"/>
        <rFont val="Calibri"/>
        <family val="2"/>
      </rPr>
      <t>Particpantes</t>
    </r>
    <r>
      <rPr>
        <sz val="11"/>
        <color theme="1"/>
        <rFont val="Calibri"/>
        <family val="2"/>
        <scheme val="minor"/>
      </rPr>
      <t xml:space="preserve">
Tec. Daniel Jaya             Ing. Oscar Jaya                  Ing. Silvana Criollo                </t>
    </r>
  </si>
  <si>
    <t>7.1.1.4 Implementar el fortalecimiento de las comunicaciones para la optimización del uso de las estaciones de monitoreo del espectro radioeléctrico correspondientes al proyecto SACER, y el control de cadenas de radiodifusión y televisión. (Estaciones Santa Cruz y San Cristóbal), hasta diciembre de 2012.</t>
  </si>
  <si>
    <t>7.1.1.4.1 Generar perfil de proyecto</t>
  </si>
  <si>
    <t>7.1.1.4.2 Remitir perfil a la DFA</t>
  </si>
  <si>
    <t>7.1.1.4.3 Realizar el seguimiento y atención a requerimientos de la DFA para su ejecución</t>
  </si>
  <si>
    <r>
      <rPr>
        <b/>
        <sz val="11"/>
        <color indexed="8"/>
        <rFont val="Calibri"/>
        <family val="2"/>
      </rPr>
      <t>Responsable</t>
    </r>
    <r>
      <rPr>
        <sz val="11"/>
        <color theme="1"/>
        <rFont val="Calibri"/>
        <family val="2"/>
        <scheme val="minor"/>
      </rPr>
      <t xml:space="preserve">
Ing. Ernesto Márquez  </t>
    </r>
    <r>
      <rPr>
        <b/>
        <sz val="11"/>
        <color indexed="8"/>
        <rFont val="Calibri"/>
        <family val="2"/>
      </rPr>
      <t>Participante</t>
    </r>
    <r>
      <rPr>
        <sz val="11"/>
        <color theme="1"/>
        <rFont val="Calibri"/>
        <family val="2"/>
        <scheme val="minor"/>
      </rPr>
      <t xml:space="preserve">
Tec. Daniel Jaya                        </t>
    </r>
  </si>
  <si>
    <t>7.1.1.5 Adquirir el Automotor Híbrido tipo camioneta doble cabina para la DRG, hasta octubre de 2012.</t>
  </si>
  <si>
    <t>7.1.1.5.1 Generar perfil de proyecto</t>
  </si>
  <si>
    <t>7.1.1.5.2 Remitir perfil a la DFA</t>
  </si>
  <si>
    <t>7.1.1.5.3 Realizar el seguimiento y atención a requerimientos de la DFA para su ejecución</t>
  </si>
  <si>
    <t>7.1.1.6 Generar proyecto para obtener del Consejo de Gobierno de Galápagos, el Permiso de ingreso del automotor híbrido a la Provincia de Galápagos y gestionar su transporte y legalización</t>
  </si>
  <si>
    <t>7.1.1.6.1 Generar  proyecto  con justificativos, solicitud y documentos de ley para autorización de ingreso y transporte del vehículo</t>
  </si>
  <si>
    <t>7.1.1.6.2 Presentar solicitud y documentos en el Consejo de Gobierno de Galápagos</t>
  </si>
  <si>
    <t>7.1.1.6.3 Efectuar seguimiento del trámite</t>
  </si>
  <si>
    <t>OBJETIVO INSTITUCIONAL  8:  ELEVAR LA PRODUCTIVIDAD LABORAL CON TALENTO HUMANO ALTAMENTE CALIFICADO Y COMPROMETIDO CON LA SUPERTEL Y LA SOCIEDAD</t>
  </si>
  <si>
    <t>7.1.2  Ejecutar el 100% del presupuesto del año 2012</t>
  </si>
  <si>
    <t>Administrar el Talento Humano</t>
  </si>
  <si>
    <t>Informes y registros que sustentan las acciones de personal, alimentación del Sistema Automatizado de Administración de Tiempo, coordinación y control de pasante.</t>
  </si>
  <si>
    <t>Plan de Trabajo</t>
  </si>
  <si>
    <t>7.1.2.1 Aportar a la Gestión del 100% de requerimientos del Sistema Administrativo Interno, concerniente a la Administración Regional</t>
  </si>
  <si>
    <t>En coordinación con la Dirección de Talento Humano, aportar a la administración del personal, haciendo uso de los sistemas</t>
  </si>
  <si>
    <t>7.1.2.1.1 Acciones de personal.</t>
  </si>
  <si>
    <t>ECME=R/ RA
ECME= Efectividad en el cumplimiento de la meta específica
R= Requerimientos RA= Requerimientos atendidos</t>
  </si>
  <si>
    <t>7.1.2.1.2Gestionar el Sistema Administrativo Interno, en lo relativo a vacaciones, licencias, comisiones de servicios, permisos y jornada laboral.</t>
  </si>
  <si>
    <t>7.1.2.1.3 Gestionar el Sistema Integrado de Desarrollo del Talento Humano, sobre evaluación del desempeño, capacitación y desarrollo profesional.</t>
  </si>
  <si>
    <t>7.1.2.1.4 Coordinación y control de pasantes.</t>
  </si>
  <si>
    <t xml:space="preserve"> Prestar Servicios Financieros</t>
  </si>
  <si>
    <r>
      <rPr>
        <b/>
        <sz val="11"/>
        <color indexed="8"/>
        <rFont val="Calibri"/>
        <family val="2"/>
      </rPr>
      <t>Responsable</t>
    </r>
    <r>
      <rPr>
        <sz val="11"/>
        <color theme="1"/>
        <rFont val="Calibri"/>
        <family val="2"/>
        <scheme val="minor"/>
      </rPr>
      <t xml:space="preserve">
Ing. Ernesto Márquez           </t>
    </r>
    <r>
      <rPr>
        <b/>
        <sz val="11"/>
        <color indexed="8"/>
        <rFont val="Calibri"/>
        <family val="2"/>
      </rPr>
      <t>Participante</t>
    </r>
    <r>
      <rPr>
        <sz val="11"/>
        <color theme="1"/>
        <rFont val="Calibri"/>
        <family val="2"/>
        <scheme val="minor"/>
      </rPr>
      <t xml:space="preserve">
Abg. Gabriela Valderrama</t>
    </r>
  </si>
  <si>
    <t>Informes de ejecución y registros contables (CURS)</t>
  </si>
  <si>
    <t>7.1.2.2 Aportar a la Gestión del 100% de requerimientos financieros, concerniente a la Administración Regional</t>
  </si>
  <si>
    <t>En coordinación con la Dirección Financiera Administrativa, administrar y ejecutar los requerimientos financieros de la Administración Regional</t>
  </si>
  <si>
    <t>7.1.2.2.1 Administrar el presupuesto institucional (Administración Regional)</t>
  </si>
  <si>
    <t>7.1.2.2.2 Controlar, ejecutar y registrar operaciones financieras de la Administración Regional</t>
  </si>
  <si>
    <t xml:space="preserve">7.1.2.2.3 Efectuar pagos </t>
  </si>
  <si>
    <t>7.1.2.2.4 Coordinar  con Unidad Jurídica y efectuar cobros de resoluciones y proceso coactivos</t>
  </si>
  <si>
    <t>Prestar Soporte Jurídico</t>
  </si>
  <si>
    <r>
      <rPr>
        <b/>
        <sz val="9"/>
        <color indexed="8"/>
        <rFont val="Calibri"/>
        <family val="2"/>
      </rPr>
      <t>Responsable</t>
    </r>
    <r>
      <rPr>
        <sz val="9"/>
        <color indexed="8"/>
        <rFont val="Calibri"/>
        <family val="2"/>
      </rPr>
      <t xml:space="preserve">
Abg. Gabriela Valderrama</t>
    </r>
  </si>
  <si>
    <t>Informes Jurídicos, Providencias, Boletas y Resoluciones</t>
  </si>
  <si>
    <t>7.1.2.3 Aportar a la Gestión del 100% de requerimientos jurídicos, concerniente a la Administración Regional</t>
  </si>
  <si>
    <t>En coordinación con las Direcciones Jurídicas y con la Procuraduría General, atender el 100% DE los requerimientos financieros de la Administración Regional</t>
  </si>
  <si>
    <t>7.1.2.3.1 Generar Informes mensuales, trimestrales y anuales de resultados</t>
  </si>
  <si>
    <t>7.1.2.3.2 Generar Resoluciones contractuales y Administrativas Sancionatorias</t>
  </si>
  <si>
    <t>7.1.2.3.3 Generar Boletas y Providencias para Procesos Contractuales</t>
  </si>
  <si>
    <t>7.1.2.3.4 Generar Boletas para Procesos Administrativos Sancionatorios</t>
  </si>
  <si>
    <t>7.1.2.3.5 Generar Informes y criterios Jurídicos</t>
  </si>
  <si>
    <t>7.1.2.3.6 Ejecutar Procesos Coactivos</t>
  </si>
  <si>
    <t>7.1.2.3.7 Coordinar con Procuraduría y aportar a la atención de Acciones de Protección</t>
  </si>
  <si>
    <t>7.1.2.3.8 Coordinar con Procuraduría y aportar a la atención a Procesos Penales</t>
  </si>
  <si>
    <t>7.1.2.3.9 Soporte y patrocinio legal jurídico administrativo en general</t>
  </si>
  <si>
    <t>TOTAL GENERAL</t>
  </si>
  <si>
    <t>ORGANO ADMINISTRATIVO: DELEGACIÓN REGIONAL GALÁPAGOS</t>
  </si>
  <si>
    <t xml:space="preserve">ORGANO ADMINISTRATIVO: DIRECCIÓN NACIONAL DE GESTIÓN Y CONTROL DE RADIODIFUSIÓN Y TELEVISIÓN </t>
  </si>
  <si>
    <t xml:space="preserve">ESTRATEGIAS / LINEAMIENTOS </t>
  </si>
  <si>
    <t>OBJETIVO INSTITUCIONAL 1:  VELAR POR EL CUMPLIMIENTO DE LOS DERECHOS DE LOS USUARIOS DE LOS SERVICIOS DE TELECOMUNICACIONES, RADIODIFUSIÓN Y TELEVISIÓN</t>
  </si>
  <si>
    <t>1.1-Incrementar anualmente el control tarifario de los servicios de telecomunicaciones hasta llegar al 100% de operadores en el 2012.</t>
  </si>
  <si>
    <t>1.1.1.- Realizar el  estudio de las tarifas de los Servicios de Televisión Pagada para el 100% de los concesionarios hasta diciembre del 2012.</t>
  </si>
  <si>
    <r>
      <t xml:space="preserve">Responsables:
</t>
    </r>
    <r>
      <rPr>
        <sz val="8"/>
        <rFont val="Arial"/>
        <family val="2"/>
      </rPr>
      <t>Ing. Rafael Matute</t>
    </r>
    <r>
      <rPr>
        <b/>
        <sz val="8"/>
        <rFont val="Arial"/>
        <family val="2"/>
      </rPr>
      <t xml:space="preserve">
</t>
    </r>
    <r>
      <rPr>
        <sz val="8"/>
        <rFont val="Arial"/>
        <family val="2"/>
      </rPr>
      <t>Ing. Edison Pérez
Econ. Eduardo Vacas</t>
    </r>
  </si>
  <si>
    <t>Informes técnicos de la prestación de servicios de radiodifusión y televisión</t>
  </si>
  <si>
    <t>Plan de estudio de tarifas</t>
  </si>
  <si>
    <t>1.1.1.1.- Conseguir que el 100 % de los operadores de sistemas de audio y video por suscripción difundan los planes de tarifas por la prestación de los servicios.</t>
  </si>
  <si>
    <r>
      <t xml:space="preserve"> 
</t>
    </r>
    <r>
      <rPr>
        <b/>
        <sz val="8"/>
        <rFont val="Arial"/>
        <family val="2"/>
      </rPr>
      <t>ESTRATEGIAS.</t>
    </r>
    <r>
      <rPr>
        <sz val="8"/>
        <rFont val="Arial"/>
        <family val="2"/>
      </rPr>
      <t xml:space="preserve">
- Verificación del area de servicio a través del SACER.   
- Análisis de mercado del proveedor del servicio de televisión pagada.                                                
</t>
    </r>
    <r>
      <rPr>
        <b/>
        <sz val="8"/>
        <rFont val="Arial"/>
        <family val="2"/>
      </rPr>
      <t>LINEAMIENTOS.-</t>
    </r>
    <r>
      <rPr>
        <sz val="8"/>
        <rFont val="Arial"/>
        <family val="2"/>
      </rPr>
      <t xml:space="preserve">
DRT.-  Solicita a los operadores el envío de los servicios del Plan Tarifario aplicado a los usuarios.
UR.- Coordina con la DRT para el reenvío de la información solicitada a los operadores, en el caso de presentar directamente en su jurisdicción.                                                                                                                       
 DRT.- Consolida la información recibida y realiza el análisis respectivo para la elaboración del estudio inicial.</t>
    </r>
  </si>
  <si>
    <t xml:space="preserve">
1.1.1.1.1-  Las Regionales en coordinación con la DRT, planificarán un plan de capacitación dirigido a los usuarios del servicio para conocer opiniones y observaciones sobre las tarifas ofertadas.
1.1.1.1.2.- Cumplida la capacitación y realizado el análisis  de resultados obtenidos, cada Regional presentará la DRT el informe respectivo sobre propuestas y posición del usuario para su consolidación.
</t>
  </si>
  <si>
    <t>Nivel de cumplimiento del operador de SVA</t>
  </si>
  <si>
    <t xml:space="preserve">
NCO= NOC / NOA
NOC: Número Operadores Cumplen
NOA: Número  Operadores Autorizados
NCO: Nivel Cumplimiento de Operadores
</t>
  </si>
  <si>
    <t>1.5.1.- Investigar y eliminar la operación del 100% de estaciones no autorizadas detectadas de los servicios de telecomunicaciones, radiodifusión, televisión y audio y video por suscripción hasta el mes de diciembre del 2012.</t>
  </si>
  <si>
    <t>Controlar el uso del Espectro Radioeléctrico para Radiodifusión, Televisión y Televisión Codificada Terrestre.</t>
  </si>
  <si>
    <r>
      <t xml:space="preserve">Responsables:
</t>
    </r>
    <r>
      <rPr>
        <sz val="8"/>
        <rFont val="Arial"/>
        <family val="2"/>
      </rPr>
      <t>Ing. Ángel Ávila
Sr.-Luis Flores
Ing. Franklin Cóndor</t>
    </r>
  </si>
  <si>
    <t>Informes técnicos del uso no autorizado del espectro radioeléctrico atribuido a los servicios de radiodifusión y televisión.</t>
  </si>
  <si>
    <t>Plan de Control de Ocupación del Eespctro Radioeléctrico atribuido a los servicios de radiodifusión y televisión.</t>
  </si>
  <si>
    <t>1.5.1.1.- Investigar y eliminar la operación del 100% de estaciones no autorizadas de radiodifusión, televisión y televisión codificada terrestre</t>
  </si>
  <si>
    <r>
      <rPr>
        <b/>
        <sz val="8"/>
        <rFont val="Arial"/>
        <family val="2"/>
      </rPr>
      <t xml:space="preserve">ESTRATEGIAS.- 
- </t>
    </r>
    <r>
      <rPr>
        <sz val="8"/>
        <rFont val="Arial"/>
        <family val="2"/>
      </rPr>
      <t xml:space="preserve">Fortalecer el control mediante la investigación especializada de los sistemas de radiodifusión, televisión  y televisión codificada terrestre.
</t>
    </r>
    <r>
      <rPr>
        <b/>
        <sz val="8"/>
        <rFont val="Arial"/>
        <family val="2"/>
      </rPr>
      <t>LINEAMIENTOS.-</t>
    </r>
    <r>
      <rPr>
        <sz val="8"/>
        <rFont val="Arial"/>
        <family val="2"/>
      </rPr>
      <t xml:space="preserve">
DRT.-  Coordina con las Unidades Regionales, sobre la operación de las estaciones o sistemas de radiodifusión, televisión y audio y video por suscripción no autorizados.
UR.-  Monitorean el espectro radioeléctrico y emiten el informe respectivo sobre las estaciones detectadas no autorizadas y apoyan en los casos relacionados en el ámbito de su competencia 
DRT.- Informa a la DIE los casos relacionados sobre la operación de estaciones o sistemas que operan sin autorización </t>
    </r>
  </si>
  <si>
    <t>1.5.1.1.1.- Remitir mensualmente a las Unidades Regionales , listados de los concesionarios de los servicios de Radiodifusión, Televisión y Audio y Video por Suscripción, autorizados en el ámbito nacional
1.5.1.1.2.- Coordinar e intervenir en inspecciones,clausuras y requisas de equipos de las estaciones no autorizadas de radiodifusión, televisión y audio y video por suscripción.</t>
  </si>
  <si>
    <t>Efectividad de Control de Estaciones No Autorizadas Detectadas</t>
  </si>
  <si>
    <t>EDNA= EDE / ETD
EDNA: Estaciones Detectadas No Autorizadas.
EDE: Estaciones Detectadas Eliminadas.
ETD: Estaciones Totales Detectadas.</t>
  </si>
  <si>
    <t xml:space="preserve">1.7.1.- Controlar que el 100% de los concesionarios  de Radiodifusión sonora FM y Televisión abierta  de Quito, Guayaquil, Cuenca, Riobamba, Portoviejo y Puerto Ayora, cumplan con el nivel de calidad de la recepción de la señal, establecida en el contrato de concesión. 
3.2.-Controlar que el 100% de los operadores de Audio y Video por Suscripción de Quito, Guayaquil, Cuenca, Riobamba. Portoviejo y Puerto Ayora presenten los reportes de índices de calidad y número de abonados respectivamente,  hasta diciembre del 2012.
</t>
  </si>
  <si>
    <t>Controlar la Calidad de los Servicios de Radiodifusión, Televisión y Audio y Video por Suscripción</t>
  </si>
  <si>
    <r>
      <t xml:space="preserve">Responsables:
</t>
    </r>
    <r>
      <rPr>
        <sz val="8"/>
        <rFont val="Arial"/>
        <family val="2"/>
      </rPr>
      <t xml:space="preserve">Ing. Alonso Llanos (FM/TV)
Ing. Xavier Arias (FM)
</t>
    </r>
    <r>
      <rPr>
        <b/>
        <sz val="8"/>
        <rFont val="Arial"/>
        <family val="2"/>
      </rPr>
      <t xml:space="preserve">
</t>
    </r>
    <r>
      <rPr>
        <sz val="8"/>
        <rFont val="Arial"/>
        <family val="2"/>
      </rPr>
      <t>Ing. Paúl Peralta (AVS)
Ing. Hernán Tapia (AVS)</t>
    </r>
  </si>
  <si>
    <t>Informes técnicos de la prestación de servicios de radiodifusión y televisión.</t>
  </si>
  <si>
    <t>Plan de Control de Calidad de los servicios de radiodifusión y televisión.</t>
  </si>
  <si>
    <t>1.7.1.1.- Intervenir para que el 100% de los concesionarios de Radiodifusión Sonora FM, Televisión Abierta y Audio y Viedeo por Suscripción de Quito, Guayaquil, Cuenca, Riobamba, Portoviejo y Puerto Ayora, cumplan con el nivel de recepción de la señal y el envío de los reportes de índices de calidad, respectivamente.</t>
  </si>
  <si>
    <r>
      <rPr>
        <b/>
        <sz val="8"/>
        <rFont val="Arial"/>
        <family val="2"/>
      </rPr>
      <t xml:space="preserve">ESTRATEGIAS.- 
- </t>
    </r>
    <r>
      <rPr>
        <sz val="8"/>
        <rFont val="Arial"/>
        <family val="2"/>
      </rPr>
      <t xml:space="preserve">Se realizaran mediciones de señal utilizando el SACER  
- Solicitar a los operadores de Audio y Video por Suscripción el envío de los reportes                                             
</t>
    </r>
    <r>
      <rPr>
        <b/>
        <sz val="8"/>
        <rFont val="Arial"/>
        <family val="2"/>
      </rPr>
      <t>LINEAMIENTOS.-</t>
    </r>
    <r>
      <rPr>
        <sz val="8"/>
        <rFont val="Arial"/>
        <family val="2"/>
      </rPr>
      <t xml:space="preserve">
DRT.-  Norma, programa, coordina y ejecuta los lineamientos establecidos para cumplimiento de la meta.
UR.- Realiza de manera mensual las mediciones respectivas de comprobación ténica que determine la calidad de la señal de los servicios y emite el informe técnico pertinente.
DRT.- Consolida y determina si los resultados obtenidos cumplen con los parámetros de recepción autorizados y verifica la recepción de los reportes de índices de calidad.
</t>
    </r>
  </si>
  <si>
    <t>1.7.1.1.1.- Determinar las estaciones de Radiodifusión Sonora FM yTelevisión Abierta que no cumplen con el nivel de Intensidad de Campo establecido en la normativa correspondiente.
1.7.1.1.2.- Determinar los sistemas de Audio y Viedeo por Suscripción que no cumplen con los índices de calidad establecidos en la Norma respectiva.
1.7.1.1.3.- Implementar las acciones pertinentes y modificaciones necesarias de ser el caso de las estaciones de los servicios de radiodifusión y televisión para que corrigan el nivel de intensidad de campo e índices de calidad respectivos</t>
  </si>
  <si>
    <t>Efectividad de Cumplimiento de los Niveles e Índices de Calidad de Radiodifusión y Televisión</t>
  </si>
  <si>
    <t>CNCRTV= NECN/NETAP
CNCRTV: Cumplimiento de los niveles de calidad de radiodifusión y televisión
NECN: Número de estaciones que cumplen con la Normativa
NETAP: Númeo de estaciones totales del área programadas</t>
  </si>
  <si>
    <t>1,7 Ejecutar anualmente el 100% de los planes nacionales de control del espectro radioeléctrico y la calidad de los servicios de telecomunicaciones</t>
  </si>
  <si>
    <t xml:space="preserve">1.7.11.- Lograr que el 100% de interferencias perjudiciales del espectro radioeléctrico sean solucionadas hasta diciembre del 2012.
1.7.12.- Actualizar las coordenadas geográficas de ubicación de transmisores y estudios del 75% de las estaciones de radiodifusión y televisión
</t>
  </si>
  <si>
    <r>
      <t xml:space="preserve">Responsables:
</t>
    </r>
    <r>
      <rPr>
        <sz val="8"/>
        <rFont val="Arial"/>
        <family val="2"/>
      </rPr>
      <t>Ing. Franklin Cóndor
Ing. Hugo Yépez</t>
    </r>
  </si>
  <si>
    <t>Plan de control de los servicios de radiodifusión y televisión.</t>
  </si>
  <si>
    <t>1.7.11.1- Intervenir para que el 100% de las interferencias perjudiciales del espectro radioeléctrico sean solucionadas durante el año.
1.7.11.2.- Intervenir para actualizar las coordenadas geográficas de ubicación de transmisores y estudios de 75% de las estaciones de radiodifusión y televisión.</t>
  </si>
  <si>
    <r>
      <rPr>
        <b/>
        <sz val="8"/>
        <rFont val="Arial"/>
        <family val="2"/>
      </rPr>
      <t>ESTRATEGIAS.-</t>
    </r>
    <r>
      <rPr>
        <sz val="8"/>
        <rFont val="Arial"/>
        <family val="2"/>
      </rPr>
      <t xml:space="preserve"> 
- Identificar fuentes de interferencias a través del SACER y establecer con el equipo pertinente las coordenadas coordenadas geográficas reales.
- Atender en forma efectiva los reclamos y denuncias recibidas.
3, Investigar y estudiar técnica y científicamente las causas y soluciones para superar los problemas de interferencia perjudicial.                                                            
</t>
    </r>
    <r>
      <rPr>
        <b/>
        <sz val="8"/>
        <rFont val="Arial"/>
        <family val="2"/>
      </rPr>
      <t>LINEAMIENTOS.-</t>
    </r>
    <r>
      <rPr>
        <sz val="8"/>
        <rFont val="Arial"/>
        <family val="2"/>
      </rPr>
      <t xml:space="preserve">
DRT.- Coordina con las Unidades Regionales según el lineamiento establecido para solucionar las interferencias reportadas perjudiciales
UR.- Mediante el SACER  verifica y determina las coordenadas geográficas y la solución de las interferencias detectadas y reportadas y emite el informe técnico respectivo.
DRT.- </t>
    </r>
    <r>
      <rPr>
        <b/>
        <sz val="8"/>
        <rFont val="Arial"/>
        <family val="2"/>
      </rPr>
      <t xml:space="preserve"> </t>
    </r>
    <r>
      <rPr>
        <sz val="8"/>
        <rFont val="Arial"/>
        <family val="2"/>
      </rPr>
      <t xml:space="preserve">Analiza los reportes de las Regionales y determina si la solución de las interferencias requiere de modificación de parámetros técnicos.
</t>
    </r>
    <r>
      <rPr>
        <b/>
        <sz val="9"/>
        <rFont val="Arial"/>
        <family val="2"/>
      </rPr>
      <t/>
    </r>
  </si>
  <si>
    <t>1.4.1.1.1.- Solicitar a las UR  el monitoreo de las bandas de frecuencias para la indentificación de interferencias.
1.4.1.1.2. Solicitar a las UR las inspecciones correspondientes a las instalaciones de las estacioes de radiodifusión y televisión para indentifcar fuentes de interferencias.
1.4.1.1.3.- Solucionar las interferencias en base a la Resolución STL.-2008-0012.
1.4.1.1.4.-  Gestionar ante el Organismo Regulador en los casos que lo requiera, los problemas de interferencia que hayan sido originados por una inadecuada asignación de parámetro técnico.</t>
  </si>
  <si>
    <t>Efectividad de Cumplimiento de Solución de Interferencias Perjudiciales y Actualización de Coordenadas Geográficas</t>
  </si>
  <si>
    <t>SPIACG=( NPIS/NPIDR + NECGA/NECGM)*50
SPIACG: Solución de Problemas de Interferencias y Actualización de Coordenadas Geográficas
NPIS: Número de Problemas de Interferencia Solucionados
NPIDR: Número de Problemas  de Interferencia Detectados o Reportados
NECGA: Número Estaciones Coordenadas Geográficas Actualizadas
NECGM: Número Estaciones Coordenadas Geográficas Medidas</t>
  </si>
  <si>
    <t>1.7.13.- Lograr que el 100% de estaciones de radiodifusión y televisión y audio y video por suscripción, cuyos contratos fueron suscritos entre diciembre de 2010 y noviembre de 2011 y que operan con los parámetros autorizados, suscriban sus actas de puesta en operación.</t>
  </si>
  <si>
    <r>
      <t>Responsable:</t>
    </r>
    <r>
      <rPr>
        <sz val="8"/>
        <rFont val="Arial"/>
        <family val="2"/>
      </rPr>
      <t xml:space="preserve">
Sr. Luis Flores
Ing. Ángel Ávila</t>
    </r>
  </si>
  <si>
    <r>
      <t xml:space="preserve">1.7.13.1.- Lograr que el 100% de estaciones de radiodifusión y televisión y audio y video por suscripción, cuyos contratos fueron suscritos entre diciembre de 2010 y noviembre de 2011 y que operan con los parámetros autorizados, suscriban sus actas de puesta en operación.
</t>
    </r>
    <r>
      <rPr>
        <b/>
        <sz val="8"/>
        <rFont val="Arial"/>
        <family val="2"/>
      </rPr>
      <t>1.5.1.2.- Lograr que el 50% las estaciones de R&amp;TV de contratos de años anteriores que no han suscritos Actas lo suscriban o se inicien los procesos de terminación de los contratos.</t>
    </r>
  </si>
  <si>
    <r>
      <rPr>
        <b/>
        <sz val="8"/>
        <rFont val="Arial"/>
        <family val="2"/>
      </rPr>
      <t xml:space="preserve">ESTRATEGIAS.- </t>
    </r>
    <r>
      <rPr>
        <sz val="8"/>
        <rFont val="Arial"/>
        <family val="2"/>
      </rPr>
      <t xml:space="preserve">
- Ejecución del PMLSI 
- Emisón de informes correspondientes
</t>
    </r>
    <r>
      <rPr>
        <b/>
        <sz val="8"/>
        <rFont val="Arial"/>
        <family val="2"/>
      </rPr>
      <t>LINEAMIENTOS.-</t>
    </r>
    <r>
      <rPr>
        <sz val="8"/>
        <rFont val="Arial"/>
        <family val="2"/>
      </rPr>
      <t xml:space="preserve">
DRT.- Define, programa y ejecuta el cumplimiento de la meta en base a las estaciones que deben suscribir las actas.
UR.- Realiza la inspección y comprobación técnica de las estaciones que constan en el listado proporcionado por la DRT y remite el Acta suscrita o los Informes correspondientes.
DRT.- Emite el informe correspondiente a la DFA para la devolución o ejecución de la garantía de ser el caso, o remita al Regulador el informe para inicio de terminaciòn del contrato.</t>
    </r>
  </si>
  <si>
    <t>1.5.1.1.1.-  Determinar las estaciones de radiodifusión y televisión que deben suscribir Actas en el año 2012, y requerir a las Unidades Regionales los informes técnicos respectivos o las Actas suscritas en cada jurisdicción.
1.5.1.1.2.-  Gestionar e informar a la Dirección Nacional Financiera Administrativa sobre las Actas suscritas para la devolución de las garantías para los casos que correspondan.
1.5.1.1.3.-  Remitir al Regulador informes o actualizaciones sobre incumplimiento de inicio de operaciòn de contratos suscritos con anterioridad.</t>
  </si>
  <si>
    <t>SAPO = (NAS + NINC) / NTC(Cont dic10 a nov 11)*100
SAPO: Suscripción de Actas de Puesta en Operación 
NAS: Número de Actas suscritas
NINC: Número de  Informes de No Conformidad
NTC: No. Total de contratos en el período ( dic 10 a nov 11)</t>
  </si>
  <si>
    <t>1.7.14.- Lograr que el 100% de estaciones de radiodifusión y televisión y audio y video por suscripción, cuyos contratos se vencen en el año 2012, y que operan con los parámetros autorizados, renueven sus contratos de concesión</t>
  </si>
  <si>
    <r>
      <t xml:space="preserve">Responsable:
</t>
    </r>
    <r>
      <rPr>
        <sz val="8"/>
        <rFont val="Arial"/>
        <family val="2"/>
      </rPr>
      <t>Jhonny Rodriguez
Ing. Criystian Díaz</t>
    </r>
  </si>
  <si>
    <t>Plan de renovación de contratos de concesión</t>
  </si>
  <si>
    <r>
      <rPr>
        <b/>
        <sz val="8"/>
        <rFont val="Arial"/>
        <family val="2"/>
      </rPr>
      <t>ESTRATEGIAS.-</t>
    </r>
    <r>
      <rPr>
        <sz val="8"/>
        <rFont val="Arial"/>
        <family val="2"/>
      </rPr>
      <t xml:space="preserve">
- Mantener acutalizada la base de datos de los servicios de Radiodifusión y Televisión.
- Remitir los informes técnicos de operación oportunamente al CONATEL           
</t>
    </r>
    <r>
      <rPr>
        <b/>
        <sz val="8"/>
        <rFont val="Arial"/>
        <family val="2"/>
      </rPr>
      <t>LINEAMIENTOS.-</t>
    </r>
    <r>
      <rPr>
        <sz val="8"/>
        <rFont val="Arial"/>
        <family val="2"/>
      </rPr>
      <t xml:space="preserve">
DRT.- Define, programa y ejecuta el cumplimiento de la meta en base a las estaciones que deben renovar los contratos de concesión.
UR.- Realiza la inspección y comprobación técnica de las estaciones que constan en el listado proporcionado por la DRT y remite el informe técnico respectivo.
DRT.- Analiza el informe técnico y envía el informe favorable o no al Organismo Regulador para el trámite de renovación de ser el caso.</t>
    </r>
  </si>
  <si>
    <t>1.7.14.1.1.- Determinar los contratos de radiodifusión y televisión que caducan en el año 2012 y requerir a las Unidades Regionales los informes de operación respectivos.
1.7.14.1.2.-  Gestionar y envíar al Organismo Regulador los informes pertinentes para que resuelva sobre la renovación.</t>
  </si>
  <si>
    <t>Efectividad en el cumplimiento de informes para renovación</t>
  </si>
  <si>
    <t xml:space="preserve">ECIO=NIREC / NCV
ECI : Efectividad en el cumplimiento de informes de operación
NIR: Número de informes técnicos remitidos al CONATEL
NCV: Número de contratos que vencen en el año 2012 </t>
  </si>
  <si>
    <t>1.7.1.- Verificar el cumplimiento del 100% de las disposiciones legales y reglamentarias de las estaciones de radiodifusión y Televisión, respecto de cadenas y exclusividades hasta diciembre del 2012.</t>
  </si>
  <si>
    <r>
      <t xml:space="preserve">Responsable:
</t>
    </r>
    <r>
      <rPr>
        <sz val="8"/>
        <rFont val="Arial"/>
        <family val="2"/>
      </rPr>
      <t>Luis Flores
Ing. Edwin Panchi</t>
    </r>
  </si>
  <si>
    <r>
      <rPr>
        <b/>
        <sz val="8"/>
        <rFont val="Arial"/>
        <family val="2"/>
      </rPr>
      <t>Programa</t>
    </r>
    <r>
      <rPr>
        <sz val="8"/>
        <rFont val="Arial"/>
        <family val="2"/>
      </rPr>
      <t xml:space="preserve"> de control de cadenas y exclusividades.</t>
    </r>
  </si>
  <si>
    <t>1.7.1.1.- Verificar e informar el cumplimiento del 100% de las disposiciones legales y reglamentarias de las estaciones de radiodifusión y televisión, respecto de cadenas y exclusividades que se dispongan y se registren hasta diciembre del 2012.</t>
  </si>
  <si>
    <r>
      <rPr>
        <b/>
        <sz val="8"/>
        <rFont val="Arial"/>
        <family val="2"/>
      </rPr>
      <t xml:space="preserve">ESTRATEGIAS.-
- </t>
    </r>
    <r>
      <rPr>
        <sz val="8"/>
        <rFont val="Arial"/>
        <family val="2"/>
      </rPr>
      <t xml:space="preserve">Requerir a las UR las programación para el control de las Cadenas y exclusividades.
- Seguimiento mensual por parte de la DRT 
</t>
    </r>
    <r>
      <rPr>
        <b/>
        <sz val="8"/>
        <rFont val="Arial"/>
        <family val="2"/>
      </rPr>
      <t>LINEAMIENTOS.-</t>
    </r>
    <r>
      <rPr>
        <sz val="8"/>
        <rFont val="Arial"/>
        <family val="2"/>
      </rPr>
      <t xml:space="preserve">
DRT.- Norma, coordina y orienta el cumplimiento de la meta, de acuerdo a las notificaciones de cadenas y registro de exclusividades.
UR.- Realiza el monitoreo y control de lo notificado y registrado y emite los informes correspondientes.
DRT.- Consolida los reportes emitidos por las Regionales e informa a la DJR para el trámite de juzgamiento de ser el caso.</t>
    </r>
  </si>
  <si>
    <t xml:space="preserve">1.7.1.1.1.- Consolidar los informes emitidos por las Unidades Regionales sobre el control de Cadenas dispuestas por Autoridades Gubernamentales.
1.7.1.1.2.- Consolidar los informes emitidos por la Unidades Regionales sobre el control de exclusividaes registradas en la SUPERTEL. 
</t>
  </si>
  <si>
    <t xml:space="preserve">CL= 100* (NCV+NEV /NTCN+NCER ) 
CL: Cumplimieno Legal
NCV: Numero de cadenas verificadas
NEV: Número de exclusividades verificadas
NTCN: Número Total de cadenas notificadas
NTER: Número total de exclusividades registradas                
         </t>
  </si>
  <si>
    <t>1.7.16.- Gestionar para que el 100% de los transmisores de las estaciones de radiodifusión sonora AM se ubiquen fuera del perímetro urbano, en las ciudades de Quito, Guayaquil , Cuenca,  Riobamba y Portoviejo.</t>
  </si>
  <si>
    <t>Controlar los Servicios de Radiodifusión, Televisión y Audio y Video por Suscripción.</t>
  </si>
  <si>
    <r>
      <t xml:space="preserve">Responsables:
</t>
    </r>
    <r>
      <rPr>
        <sz val="8"/>
        <rFont val="Arial"/>
        <family val="2"/>
      </rPr>
      <t>Ing. Edwin Panchi
Ing. Ángel Ävila</t>
    </r>
  </si>
  <si>
    <t xml:space="preserve">Plan de control de la  ubicación fuera del perímetro urbano, de transmisores de radiodifusión sonora AM, </t>
  </si>
  <si>
    <t>1.7.16.1..- Coordinar y gestionar para que hasta el 80% de los transmisores de las estaciones de radiodifusión sonora AM se ubiquen fuera del perímetro urbano, en las ciudades de Quito, Guayaquil , Cuenca,  Riobamba y Portoviejo.</t>
  </si>
  <si>
    <r>
      <rPr>
        <b/>
        <sz val="8"/>
        <rFont val="Arial"/>
        <family val="2"/>
      </rPr>
      <t xml:space="preserve">ESTRATEGIAS.-
- </t>
    </r>
    <r>
      <rPr>
        <sz val="8"/>
        <rFont val="Arial"/>
        <family val="2"/>
      </rPr>
      <t>Las</t>
    </r>
    <r>
      <rPr>
        <b/>
        <sz val="8"/>
        <rFont val="Arial"/>
        <family val="2"/>
      </rPr>
      <t xml:space="preserve"> </t>
    </r>
    <r>
      <rPr>
        <sz val="8"/>
        <rFont val="Arial"/>
        <family val="2"/>
      </rPr>
      <t xml:space="preserve">UR, deben disponer de los planes de desarrollo urbano, dentro de la jurisdicción geográfica asignada.
- Fortalecer el control  de los servicios de telecomunicaciones     
</t>
    </r>
    <r>
      <rPr>
        <b/>
        <sz val="8"/>
        <rFont val="Arial"/>
        <family val="2"/>
      </rPr>
      <t>LINEAMIENTOS.-</t>
    </r>
    <r>
      <rPr>
        <sz val="8"/>
        <rFont val="Arial"/>
        <family val="2"/>
      </rPr>
      <t xml:space="preserve">
DRT.- Coordina y verifica en la base de SIRATV, la ubicación de los transmisores de radiodifusión AM
UR.- Realiza la inspección y comprobación técnica de las estaciones que tienen los transmisores de AM dentro del perímetro urbano y notifica al concesionario de ser el caso
DRT.- Análiza las notificaciones remitidas por las Regionales y gestiona la reubicación del transmisor con la emisión del informe técnico para el Organismo Regulador</t>
    </r>
  </si>
  <si>
    <t>1.8.1.1.1.- DRT soloicita a las UR, requerir a los Gobiernos Autónomos Descentralizados los Planes de desarrollo urbano dentro de la jurisdicción geográfica asignada.
1.8.1.1.2.- Determinar las estaciones de radiodifusión sonora AM que ubican los transmisores en el perímetro urbano de Quito, Guyaquil, Cuenca, Riobamba y Portoviejo, en base a los informes de las Unidades Regionales.
1.8.1.1.3.- Gestionar la autorización de reubicación de los transmisores de las estaciones de radiodifusión sonora AM.</t>
  </si>
  <si>
    <t>UTER= 100* (NTERFPU / NTER)  
UTER:Ubicación de Trasmisores de Estaciones de Radiodifusión AM
NTERFPU: Número de Tramisores de Estaciones de Radiodifusión ubicadas Fuera el Perimetro Urbano
NTERAM: Número Total de Trasmisores de Estaciones de Radiodifusión AM</t>
  </si>
  <si>
    <t>1.7.17.- Verificar el cumplimiento del 100% de las resoluciones de juzgamiento emitidas a los servicios de telecomunicaicones, radiodifusión, televisión, sistemas de audio y video por suscripción y radiocomunicaciones del periodo Octubre de 2011 a Septiembre de 2012</t>
  </si>
  <si>
    <r>
      <t xml:space="preserve">Responsable:
</t>
    </r>
    <r>
      <rPr>
        <sz val="8"/>
        <rFont val="Arial"/>
        <family val="2"/>
      </rPr>
      <t>Tlga. Mireya Coba
Ing. Ángel Ávila Mena</t>
    </r>
  </si>
  <si>
    <t>Informes sobre la emisión de Resolucionies de Juzgamiento.</t>
  </si>
  <si>
    <t>Plan de cumplimiento de Resoluciones de Juzgamiento.</t>
  </si>
  <si>
    <t>1.7.17.1.- Verificar el cumplimiento del 80% de las resoluciones de juzgamiento emitidas a los servicios de  radiodifusión, televisión y sistemas de audio y video por suscripción, emitidas en el periodo Octubre de 2011 a Septiembre de 2012</t>
  </si>
  <si>
    <r>
      <rPr>
        <b/>
        <sz val="8"/>
        <rFont val="Arial"/>
        <family val="2"/>
      </rPr>
      <t xml:space="preserve">ESTRATEGIAS.-
- </t>
    </r>
    <r>
      <rPr>
        <sz val="8"/>
        <rFont val="Arial"/>
        <family val="2"/>
      </rPr>
      <t xml:space="preserve">Mantener actualizada la base de datos de Sancciones.
- Fortalecer el control  de los servicios de telecomunicaciones, radiodifusión y televisión y radiocomunicaciones.                               
</t>
    </r>
    <r>
      <rPr>
        <b/>
        <sz val="8"/>
        <rFont val="Arial"/>
        <family val="2"/>
      </rPr>
      <t>LINEAMIENTOS.-</t>
    </r>
    <r>
      <rPr>
        <sz val="8"/>
        <rFont val="Arial"/>
        <family val="2"/>
      </rPr>
      <t xml:space="preserve">
DRT.- Coordina con las Unidades Regionales según el lineamiento establecido para cumplimiento de la meta
UR.-  Verifica el cumplimiento de la resolución de juzgamiento emitida a los concesionarios de su jurisdicción.
DRT.- Análiza y evalúa los resultados obtenidos e informados para su consolidación. </t>
    </r>
  </si>
  <si>
    <t>9.1.1.1.- Verificar mensualmente que las estaciones de radiodifusión, televisión y audio y video por suscripción, hayan dado cumplimiento a las resoluciones de juzgamiento y sanción, a través de los informes emitidos por la UR.
9.1.1.2.-  Elaborar informes semestrales de cumplimiento y remitirlos al CONATEL de ser el caso</t>
  </si>
  <si>
    <t xml:space="preserve">Cumplimiento de resoluciones de juzgamiento emitidas a los servicios de radiodifusión, televisión y audio y video por suscripción </t>
  </si>
  <si>
    <t xml:space="preserve">CRJSRTV =( NRVC/NTRVC)*100
CRJSRTV: Cumplimiento de Resoluciones de Juzgamiento de los Servicios de Radiodifusión y Televisión en el periodo.
NRVC: Número de Resoluciones Verificadas su Cumplimiento
NTRVC: Número Total de Resoluciones a Verificar su Cumplimiento            </t>
  </si>
  <si>
    <t>OBJETIVO INSTITUCIONAL 2: IMPULSAR LA MIGRACIÓN A LA TELEVISIÓN Y RADIODIFUSIÓN DIGITALES</t>
  </si>
  <si>
    <t>2.6. A- Contar con el resultado de las pruebas técnicas para la implementación de la televisión digital en el Ecuador</t>
  </si>
  <si>
    <t>2.6.1.-Contar hasta junio de 2012 con el informe de las pruebas técnicas realizadas sobre la transmisión  de TV Digital en Guayaquil y zonas de sombra en Quito</t>
  </si>
  <si>
    <t>Responsable:
Ing. Ivonne Vásquez
Ing. Paúl  Peralta</t>
  </si>
  <si>
    <t>Informe que contiene los parámetros técnicos de operación de estaciones</t>
  </si>
  <si>
    <t>Proyecto: pruebas técnicas para la transmisión de TV Digital en Guayaquil y zonas de sombra en Quito.</t>
  </si>
  <si>
    <t>2.6.1.1.- Determianar los parámetros técnicos de operación de las estacioes de TV Digital a ubicarse en las ciudad des de Guayaquil y Quito (Zonas de sombra)</t>
  </si>
  <si>
    <t>ESTRATEGIA                                                                            
Información y el equipamiento necesarios para la realización de las pruebas técnicas
LINEAMIENTOS:                                                                                       
DRT elaborará protolo de pruebas.</t>
  </si>
  <si>
    <t xml:space="preserve">2.1.1.1.1.- Instalación de equipos de transmisión digital en Guayaquil y Quito en coordinación con EP RTVECUADOR.
2.1.1.1.2.- Realizar las pruebas técnicas respectivas </t>
  </si>
  <si>
    <t>Efectividad del Informe</t>
  </si>
  <si>
    <t>Informe elaborado</t>
  </si>
  <si>
    <t>2.6 B.- Contar con el resultado de las pruebas técnicas para la implementación de la radiodifusión digital en el Ecuador</t>
  </si>
  <si>
    <t>2.6.1.-Contar hasta septiembre de 2012 con el informe técnico de las pruebas técnicas realizadas sobre el estandar DRM de Radiodifusión Digital sonora AM</t>
  </si>
  <si>
    <r>
      <t xml:space="preserve">Responsable:
</t>
    </r>
    <r>
      <rPr>
        <sz val="8"/>
        <rFont val="Arial"/>
        <family val="2"/>
      </rPr>
      <t>Ing Alonso Llanos</t>
    </r>
    <r>
      <rPr>
        <b/>
        <sz val="8"/>
        <rFont val="Arial"/>
        <family val="2"/>
      </rPr>
      <t xml:space="preserve">
</t>
    </r>
    <r>
      <rPr>
        <sz val="8"/>
        <rFont val="Arial"/>
        <family val="2"/>
      </rPr>
      <t>Ing. Ivonne Vásquez</t>
    </r>
  </si>
  <si>
    <t>Control de la Prestación de los Servicios de Radiodifusión y Televisión</t>
  </si>
  <si>
    <t>Proyecto: pruebas técnicas para la introducción de nuevas tecnologías, radiodifusión sonora digital</t>
  </si>
  <si>
    <t>2.6.1.1.- Recomendar el estándar más adecuado para la radiodifusión digital</t>
  </si>
  <si>
    <r>
      <t xml:space="preserve">
</t>
    </r>
    <r>
      <rPr>
        <b/>
        <sz val="8"/>
        <rFont val="Arial"/>
        <family val="2"/>
      </rPr>
      <t xml:space="preserve">ESTRATEGIA                                                                            
</t>
    </r>
    <r>
      <rPr>
        <sz val="8"/>
        <rFont val="Arial"/>
        <family val="2"/>
      </rPr>
      <t>Información y el equipamiento necesarios para la realización de las pruebas técnicas</t>
    </r>
    <r>
      <rPr>
        <b/>
        <sz val="8"/>
        <rFont val="Arial"/>
        <family val="2"/>
      </rPr>
      <t xml:space="preserve">
LINEAMIENTOS:                                                                                      </t>
    </r>
    <r>
      <rPr>
        <sz val="8"/>
        <rFont val="Arial"/>
        <family val="2"/>
      </rPr>
      <t xml:space="preserve"> 
DRT elaborará informe de pruebas técnicas</t>
    </r>
  </si>
  <si>
    <t>2.1.1.1.1.- Instalación de equipos de transmisión y móvil para medición de parámetros técnicos
2.1.1.1.2.- Realizar las pruebas técnicas respectivas en al menos tres provincias.</t>
  </si>
  <si>
    <r>
      <rPr>
        <b/>
        <sz val="8"/>
        <rFont val="Arial"/>
        <family val="2"/>
      </rPr>
      <t xml:space="preserve"> </t>
    </r>
    <r>
      <rPr>
        <sz val="8"/>
        <rFont val="Arial"/>
        <family val="2"/>
      </rPr>
      <t xml:space="preserve">                                                                                                    ECP=100*AC / AP 
                                                                                   </t>
    </r>
    <r>
      <rPr>
        <b/>
        <sz val="8"/>
        <rFont val="Arial"/>
        <family val="2"/>
      </rPr>
      <t xml:space="preserve">                                                                                                                 </t>
    </r>
    <r>
      <rPr>
        <sz val="8"/>
        <rFont val="Arial"/>
        <family val="2"/>
      </rPr>
      <t xml:space="preserve">ECP: efectividad en el cumplimiento del proyecto
 </t>
    </r>
    <r>
      <rPr>
        <b/>
        <sz val="8"/>
        <rFont val="Arial"/>
        <family val="2"/>
      </rPr>
      <t xml:space="preserve">         </t>
    </r>
    <r>
      <rPr>
        <sz val="8"/>
        <rFont val="Arial"/>
        <family val="2"/>
      </rPr>
      <t xml:space="preserve">                                      AC: Actividades cumplidas                                                                  AP: Actividades programadas                                                                       </t>
    </r>
  </si>
  <si>
    <t>Convenios sucritos con la HCJB y UNP el 07 de octubre de 2011, para la instalación de equipos.</t>
  </si>
  <si>
    <t>OBJETIVO INSTITUCIONAL 3: ALCANZAR LA CALIDAD TOTAL EN LA GESTIÓN INSTITUCIONAL</t>
  </si>
  <si>
    <t>3.3.- Implantar desde el año 2009 el Proceso de Mejoramiento Continuo.</t>
  </si>
  <si>
    <t>3.3.1.- Disponer de información para publicación de los servicios de radiodifusión, televisión y audio y video por suscripción</t>
  </si>
  <si>
    <t>Administrar el Espectro Radioeléctrico, para Radiodifusión, Televisión y Audio y Video por Suscripción</t>
  </si>
  <si>
    <r>
      <t xml:space="preserve">Responsable:
</t>
    </r>
    <r>
      <rPr>
        <sz val="8"/>
        <rFont val="Arial"/>
        <family val="2"/>
      </rPr>
      <t>Ing. Franklin Cóndor
Ing. Rafael  Matute 
Ing. Edwin Panchi</t>
    </r>
  </si>
  <si>
    <t>Estadísticas Técnicas consolidadas de la Prestación de Servicios de Radiodifusión y Televisión</t>
  </si>
  <si>
    <t>Plan de información especializada</t>
  </si>
  <si>
    <t>3,3.1.1.-Recopilar,clasificar y publicar de manera  mensual , la información especializada del sector de radiodifusión y televisión</t>
  </si>
  <si>
    <r>
      <t xml:space="preserve">LINEAMIENTOS
</t>
    </r>
    <r>
      <rPr>
        <sz val="8"/>
        <rFont val="Arial"/>
        <family val="2"/>
      </rPr>
      <t>Disponer de la información especializada de los servicios de radiodifusión, televisión y audio y video por suscripción, para usos Institucional (Matriz/UR). Coordinar con la DIC para subir la información a la página Web de la Institución.</t>
    </r>
  </si>
  <si>
    <t>3.3.1.1.1.- Elaborar y entregar mensualmente listados y estadisticas para la publicación en la página Web de las estaciones de radiodifusión, televisión y audio y video por suscripción.
3.3.1.1.2.- Elaborar y entregar mensualmente listados y estadisticas para uso Institucional, listados  reportes y estadísticas de las estaciones de radiodifusión, televisión y audio y video por suscripción.</t>
  </si>
  <si>
    <t>Efectividad de actualización de listados y estadísticas.</t>
  </si>
  <si>
    <t>No. Reportes y Estadisticas / 12</t>
  </si>
  <si>
    <t xml:space="preserve">OBJETIVO INSTITUCIONAL 5: ATENDER DE MANERA SOLVENTE LOS REQUERIMIENTOS DE LOS USUARIOS DE LOS SERVICIOS DE TELECOMUNICACIONES, RADIODIFUSIÓN Y TELEVISIÓN </t>
  </si>
  <si>
    <t>5.1.1.- Incrementar el nivel de conocimiento técnico y regulatorio del 30% de concesionarios de radiodifusión, televisión y sistemas de audio y video por suscripción.</t>
  </si>
  <si>
    <r>
      <t xml:space="preserve">Responsables:
</t>
    </r>
    <r>
      <rPr>
        <sz val="8"/>
        <rFont val="Arial"/>
        <family val="2"/>
      </rPr>
      <t>Ing. Edwin Panchi
Ing. Alonso Llanos
Ing. Rafael Matute</t>
    </r>
  </si>
  <si>
    <t>Cursos, seminarios y talleres de apacitación a concesionarios</t>
  </si>
  <si>
    <t>Plan de Capacitación para concesionarios</t>
  </si>
  <si>
    <t>5.1.1.1.- Incrementar el nivel de conocimiento técnico y regulatorio del 10% de concesionarios de radiodifusión, televisión y sistemas de audio y video por suscripción, sobre la línea base de la última encuesta del año 2011.</t>
  </si>
  <si>
    <r>
      <t xml:space="preserve">
</t>
    </r>
    <r>
      <rPr>
        <b/>
        <sz val="8"/>
        <rFont val="Arial"/>
        <family val="2"/>
      </rPr>
      <t xml:space="preserve">ESTRATEGIA                                                              
- </t>
    </r>
    <r>
      <rPr>
        <sz val="8"/>
        <rFont val="Arial"/>
        <family val="2"/>
      </rPr>
      <t xml:space="preserve">Participación en las jornadas de telecomunicaciones, 
- Dictar cursos, seminarios, o tallleres a los concesionarios de radiodifusión y televisión.
- Difundir a través del internet información de carácter técnico, legal y regulatoria sobre servicios de radiodifusión y televisión (página web, redes sociales).
- Elaboración de la encuesta a ser aplicada al concesionario o usuario de radiocomunicaciones </t>
    </r>
    <r>
      <rPr>
        <b/>
        <sz val="8"/>
        <rFont val="Arial"/>
        <family val="2"/>
      </rPr>
      <t xml:space="preserve">
LINEAMIENTOS:</t>
    </r>
    <r>
      <rPr>
        <sz val="8"/>
        <rFont val="Arial"/>
        <family val="2"/>
      </rPr>
      <t xml:space="preserve"> 
La Direcciones Técnicas coordinan con las administraciones regionales para elaborar los elaborar los planes de Capacitación.
La DIC y la DIS colaboraran coordinando la difusión de los eventos y la aplicació de encuestas.</t>
    </r>
  </si>
  <si>
    <t>5.1.1.1.1.- Elaborar el Plan de Capacitación a concesionarios para el año 2012.
5.1.1.1.2. Ejecutar el  Plan de Capacitación a Concesionarios de acuerdo al Programa estaleicido.</t>
  </si>
  <si>
    <t>Nivel de conocimiento técnico y regulatorio del concesionario de Radiodifusión, Televisión y sistemas de Audio y Video por suscripción</t>
  </si>
  <si>
    <r>
      <rPr>
        <b/>
        <sz val="8"/>
        <rFont val="Arial"/>
        <family val="2"/>
      </rPr>
      <t xml:space="preserve">          </t>
    </r>
    <r>
      <rPr>
        <sz val="8"/>
        <rFont val="Arial"/>
        <family val="2"/>
      </rPr>
      <t xml:space="preserve">                                                                                                      INCRTV=NCRTV (dic2011) - NCRTV ( línea base ) 
                                                        </t>
    </r>
    <r>
      <rPr>
        <b/>
        <sz val="8"/>
        <rFont val="Arial"/>
        <family val="2"/>
      </rPr>
      <t xml:space="preserve">  </t>
    </r>
    <r>
      <rPr>
        <sz val="8"/>
        <rFont val="Arial"/>
        <family val="2"/>
      </rPr>
      <t xml:space="preserve">                                                                                                                               INRTV: Incremento del nivel de conocimiento técnico y regulatorio  de los concesionarios de Radiodifusión y Televisión.
NCRTV: Nivel de conocimiento  técnico y regulatorio  de los concesionarios de Radiodifusión y Televisión.</t>
    </r>
  </si>
  <si>
    <r>
      <rPr>
        <b/>
        <sz val="8"/>
        <rFont val="Arial"/>
        <family val="2"/>
      </rPr>
      <t>Responsables:</t>
    </r>
    <r>
      <rPr>
        <sz val="8"/>
        <rFont val="Arial"/>
        <family val="2"/>
      </rPr>
      <t xml:space="preserve">
Personal Técnico de Ingeniería
Por Zona Geográfica para R&amp;TV
Grupo de Audio y Video por suscripción</t>
    </r>
  </si>
  <si>
    <t xml:space="preserve"> Informes Técnicos
 Estudios de Ingeniería del espectro de Radiodifusión y Televisión (simulaciones)
</t>
  </si>
  <si>
    <t>Programa de atención de solicitudes</t>
  </si>
  <si>
    <t xml:space="preserve">1.7.A.- Atender el 100% los requerimientos de los usuarios internos y externos relacionados con los aspectos técnicos y administrativos los servicios de radiodifusión, televisión y audio y video por suscripción.
</t>
  </si>
  <si>
    <r>
      <rPr>
        <b/>
        <sz val="8"/>
        <rFont val="Arial"/>
        <family val="2"/>
      </rPr>
      <t xml:space="preserve">LINEAMIENTOS.-
</t>
    </r>
    <r>
      <rPr>
        <sz val="8"/>
        <rFont val="Arial"/>
        <family val="2"/>
      </rPr>
      <t>Atender la gestión de trámites de usuarios internos y externos que ingresan a la Dirección Nacional de Gestión y Control de Radiodifusión y Televisión.</t>
    </r>
  </si>
  <si>
    <t>1.7.A.1.-Tramitar las solicitudes internas y externos que ingresan a la Dirección Nacional de Gestión y Control de Radiodifusión y Televisión.</t>
  </si>
  <si>
    <t>Efectividad de Gestión de trámites</t>
  </si>
  <si>
    <t>GT= TD / TI
GT: Gestión de Trámites
TD: Trámites despachados
TI: Trámites ingresados</t>
  </si>
  <si>
    <t>Administrar el Espectro Radioeléctrico, y control de contratos para Radiodifusión, Televisión y Audio y Video por Suscripción</t>
  </si>
  <si>
    <r>
      <t xml:space="preserve">Responsables:
</t>
    </r>
    <r>
      <rPr>
        <sz val="8"/>
        <rFont val="Arial"/>
        <family val="2"/>
      </rPr>
      <t>Personal Técnico de Ingeniería
Por Zona Geográfica para R&amp;TV
Grupo de Audio y Video por suscripción</t>
    </r>
  </si>
  <si>
    <t xml:space="preserve"> Informes Técnicos de factibilidad para modificación de parámetros.
 Estudios de Ingeniería del espectro de Radiodifusión y Televisión (simulaciones)</t>
  </si>
  <si>
    <t>1.7.1 B.- Ejecutar y resolver el 100% de solitudes  de modificación de parametros técnicos de radiodifusión y televisión y de autorización de sistemas de audio y video por suscripción año 2011</t>
  </si>
  <si>
    <r>
      <rPr>
        <b/>
        <sz val="8"/>
        <rFont val="Arial"/>
        <family val="2"/>
      </rPr>
      <t xml:space="preserve">LINEAMIENTOS.-
</t>
    </r>
    <r>
      <rPr>
        <sz val="8"/>
        <rFont val="Arial"/>
        <family val="2"/>
      </rPr>
      <t xml:space="preserve">Analizar y evaluar las solicitudes de modificación de parametros técnicos de radiodifusión, televisión y sistemas de audio y video por suscripción.
Evaluar y observar los estudios de ingeniería de las solicitudes de modificación contratos de radiodifusión, televisión y audio y video por suscripción 
</t>
    </r>
  </si>
  <si>
    <t xml:space="preserve"> - 1.7.B.1  Analizar las solicitudes de modificación de parametros técnicos de radiodifusión, televisión y sistemas de audio y video por suscripción.
- Evaluación de los estudios de ingeniería de las solicitudes de modificación de parámetros técnicos
- Elaborar los informes técnicos y/o datos técnicos
- Elaborar las observaciones a los solicitudes de los servicios.</t>
  </si>
  <si>
    <t>Efectividad en la atención a solicitudes de modificación de parametros técnicos de las estaciones de  radiodifusión, televisión y audio y video por suscripción</t>
  </si>
  <si>
    <t xml:space="preserve">EAS = (Informes Técnicos + Observaciones solicitudes) / Solicitudes realizadas
</t>
  </si>
  <si>
    <t>Eco. Eduardo Vacas</t>
  </si>
  <si>
    <t>Informes de factibilidad financiera para la autorización de los Sistemas de Audio por Suscripción</t>
  </si>
  <si>
    <t>Programa de atención de solicitudes de SAVS</t>
  </si>
  <si>
    <t>1.7.1 C.- Atender el 80% de solitudes  de autorizxación para los  sistemas de audio y video por suscripción año 2011</t>
  </si>
  <si>
    <t>LINEAMIENTOS.-
Analizar y evaluar las solicitudes de sistemas de audio y video por suscripción.
Evaluar y observar los estudios financieros  de  los servicios de audio y video por suscripción .</t>
  </si>
  <si>
    <t>1.7C.1  Analizar las solicitudes de sistemas de audio y video por suscripción.
- Evaluación de los estudios financieros 
- Elaborar los informes de factibilidad financiera
- Elaborar las observaciones a los solicitudes.</t>
  </si>
  <si>
    <t>Efectividad en la atención a solicitudes  de sistemas y audio y video por suscripción</t>
  </si>
  <si>
    <t xml:space="preserve">EAS = (Informes financieros + Observaciones solicitudes) / Solicitudes realizadas.
</t>
  </si>
  <si>
    <t xml:space="preserve"> Informes Técnicos de factibilidad para concesión de frecuencias.
Estudios de Ingeniería del espectro de Radiodifusión y Televisión (simulaciones)</t>
  </si>
  <si>
    <t>1.7. D.- Atender el 100% de solitudes  sobre concesión de frecuencias de radiodifusión y televisión y de autorización de sistemas de audio y video por suscripción año 2011</t>
  </si>
  <si>
    <r>
      <rPr>
        <b/>
        <sz val="8"/>
        <rFont val="Arial"/>
        <family val="2"/>
      </rPr>
      <t xml:space="preserve">LINEAMIENTOS.-
</t>
    </r>
    <r>
      <rPr>
        <sz val="8"/>
        <rFont val="Arial"/>
        <family val="2"/>
      </rPr>
      <t xml:space="preserve">Analizar y evaluar las solicitudes de servicios de radiodifusión, televisión y sistemas de audio y video por suscripción.
Evaluación y observar los estudios de ingeniería de las solicitudes de los servicios de radiodifusión, televisión y audio y video por suscripción 
</t>
    </r>
  </si>
  <si>
    <t xml:space="preserve"> 1.7D.1 Analizar las solicitudes de servicios de radiodifusión, televisión y sistemas de audio y video por suscripción.
 1.7D.2  Evaluación de los estudios de ingeniería de las solicitudes de los servivios
 1.7D.3 Elaborar los informes técnicos
 1.7D.4 Elaborar las observaciones a los solicitudes de los servicios.</t>
  </si>
  <si>
    <t>Efectividad en la atención a solicitudes de concesión de frecuencias de radiodifusión y televisión y autorización de sistemas de audio y video por suscripción</t>
  </si>
  <si>
    <t>Prograqma de ejecución de Resolucionies.</t>
  </si>
  <si>
    <t>1.7.E- Ejecutar y resolver el 100% de Resoluciones de concesión, autorización o modificación de parámetros técnicos de las servicios de radiodifusión, televisión y audio y video por suscripción</t>
  </si>
  <si>
    <r>
      <rPr>
        <b/>
        <sz val="8"/>
        <rFont val="Arial"/>
        <family val="2"/>
      </rPr>
      <t xml:space="preserve">LINEAMIENTOS.-
</t>
    </r>
    <r>
      <rPr>
        <sz val="8"/>
        <rFont val="Arial"/>
        <family val="2"/>
      </rPr>
      <t xml:space="preserve">Ejecutar u observar la parte técnica de las Resoluciones del CONATEL sobre la concesión, autorización o modificación de parámetros técnicos de las servicios de radiodifusión, televisión y audio y video por suscripción..
</t>
    </r>
  </si>
  <si>
    <t>1.7E.1 Elaboración del Datos Técnicos a fin de ejecutar las Rasoluciones del CONATEL sobre  concesión, autorización o modificación de parámetros técnicos de las servicios de radiodifusión, televisión y audio y video por suscripción.
1.7D.2  Elaborar las observaciones a las Resoluciones y remitir a DJR y/o CONATEL.</t>
  </si>
  <si>
    <t>Efectividad en la atención a Resoluciones concesión, autorización o modificación de parametros técnicos de las estaciones de  radiodifusión, televisión y audio y video por suscripción</t>
  </si>
  <si>
    <t xml:space="preserve">EAR = (Datos Técnicos + Observaciones Resoluciones) / Resoluciones remitidas
</t>
  </si>
  <si>
    <t>Controlar el uso de las bandas de frecuencias auxliares de radiodifusión y televisión.</t>
  </si>
  <si>
    <r>
      <t xml:space="preserve">Responsables:
</t>
    </r>
    <r>
      <rPr>
        <sz val="8"/>
        <rFont val="Arial"/>
        <family val="2"/>
      </rPr>
      <t>Ing. Crystian Díaz</t>
    </r>
  </si>
  <si>
    <t>Informes técnicos de los monitoreos realizados a las bandas de frecuencias auxiliares de radiodifusión y televisión.</t>
  </si>
  <si>
    <t>Plan de ocupación de frecuencias auxliares.</t>
  </si>
  <si>
    <t>1.7.C Monitoreal el 50 % de las bandas de frecuencias auxiliares en el trayecto Quito - Guayaquil</t>
  </si>
  <si>
    <r>
      <t xml:space="preserve">LINEAMIENTOS.-
</t>
    </r>
    <r>
      <rPr>
        <sz val="8"/>
        <rFont val="Arial"/>
        <family val="2"/>
      </rPr>
      <t>Plan de ocupación de frecuencias elaborado en DRT.
Coordinación con UR</t>
    </r>
  </si>
  <si>
    <t>1.7.C.1 Elaborar el Plan de Ocupación en coordianción  DEH y UR
Solicitar a UR informes trimiestrales del monitoreo</t>
  </si>
  <si>
    <t>Porcentaje de ocupación de bandas de frecuencias auxiliares</t>
  </si>
  <si>
    <t>OB: Ocupación de banda
BM: Banda medida
BW: Achura de banda considerada.
%OB= BM/BW</t>
  </si>
  <si>
    <t>7,1 . Integrar hasta el 2012 el 100% de la gestión técnica, administrativa, legal y financiera
de la SUPERTEL, fortaleciendo la infraestructura necesaria para la automatización de los
procesos.</t>
  </si>
  <si>
    <r>
      <t xml:space="preserve">Responsable:
</t>
    </r>
    <r>
      <rPr>
        <sz val="8"/>
        <rFont val="Arial"/>
        <family val="2"/>
      </rPr>
      <t>Tlga. Mireya Coba
Ing. Franklin Cóndor</t>
    </r>
  </si>
  <si>
    <t>Registro de datos de estaciones de Radiodifusión y Televisión.
Contrato renovado/modificado registrado</t>
  </si>
  <si>
    <t>Programa  de actualización de datos</t>
  </si>
  <si>
    <t>7.1.1- Registrar el 100% de la información relativa a concesiones, modificaciones, renovaciones, actualizaciones y mantenimiento de las bases de datos, referidas a las estaciones de radiodifusión y televisión durante el año 2010.</t>
  </si>
  <si>
    <r>
      <rPr>
        <b/>
        <sz val="8"/>
        <rFont val="Arial"/>
        <family val="2"/>
      </rPr>
      <t xml:space="preserve">LINEAMIENTOS.-
</t>
    </r>
    <r>
      <rPr>
        <sz val="8"/>
        <rFont val="Arial"/>
        <family val="2"/>
      </rPr>
      <t>Mantener 100% actualizados los registros del Sistema Informático de radiodifusión y televisión SIRATV</t>
    </r>
  </si>
  <si>
    <t>7.1.1.1.- Registrar y actualizar la base de datos de concesionarios y operadores de frecuencias de radiodifusión, televisión y sistemas de audio y video por suscripción.</t>
  </si>
  <si>
    <t>Efectividad de Actualización de la Base de Datos</t>
  </si>
  <si>
    <t>NR: Nuevos Registros
NI: Número de Ingresos
NR/NI</t>
  </si>
  <si>
    <t>PLAN DE INVERSIONES 2012</t>
  </si>
  <si>
    <t>7.1.Integrar hasta el 2012 el 100% de la gestión técnica, administrativa, legal y financiera de la SUPERTEL, fortaleciendo la infraestructura necesaria para la automatización de los procesos.</t>
  </si>
  <si>
    <t>7.1.1. Ejecutar el 100% de las adquisiciones de bienes y servicios contempladas en el Plan Anual de Contrataciones 2012, hasta diciembre del 2012</t>
  </si>
  <si>
    <r>
      <t xml:space="preserve">Responsables:
</t>
    </r>
    <r>
      <rPr>
        <sz val="8"/>
        <rFont val="Arial"/>
        <family val="2"/>
      </rPr>
      <t xml:space="preserve">Ing. Franklin Cóndor
</t>
    </r>
    <r>
      <rPr>
        <b/>
        <sz val="8"/>
        <rFont val="Arial"/>
        <family val="2"/>
      </rPr>
      <t xml:space="preserve">
</t>
    </r>
  </si>
  <si>
    <t>Informes de impacto de tendencias tecnológicas</t>
  </si>
  <si>
    <t>Plan de Inversiones 2012</t>
  </si>
  <si>
    <t xml:space="preserve">Adquirir modelos digitales de elevación de alta resolución de las ciudades de Quito, Guayaquil y Cuenca, para cálculos de cobertura de televisión digital, hasta noviembre de 2012
</t>
  </si>
  <si>
    <r>
      <t xml:space="preserve">
</t>
    </r>
    <r>
      <rPr>
        <b/>
        <sz val="8"/>
        <rFont val="Arial"/>
        <family val="2"/>
      </rPr>
      <t xml:space="preserve">ESTRATEGIA                                                                            
</t>
    </r>
    <r>
      <rPr>
        <sz val="8"/>
        <rFont val="Arial"/>
        <family val="2"/>
      </rPr>
      <t>Disponer de nuevas herramientas de gestión y control de radiodifusión y televisión</t>
    </r>
    <r>
      <rPr>
        <b/>
        <sz val="8"/>
        <rFont val="Arial"/>
        <family val="2"/>
      </rPr>
      <t xml:space="preserve">
LINEAMIENTOS:                                                                                      </t>
    </r>
    <r>
      <rPr>
        <sz val="8"/>
        <rFont val="Arial"/>
        <family val="2"/>
      </rPr>
      <t xml:space="preserve"> 
DRT: Planificará y prepará la eleboración de pliegos
PRG, DFA.- Coordinara la suscripción del contrato. 
DRT: Realizará el seguimiento y cumplimiento del contrato.</t>
    </r>
  </si>
  <si>
    <t>7.1.1.1 Disponer de herramientas tecnologícas para la gestión y administración de nuevas tecnologías de los servicios de radiodifusión y televisión</t>
  </si>
  <si>
    <t>Adquisiciones finalizadas</t>
  </si>
  <si>
    <t>Adquisción finalizada / Adquisición Planificada</t>
  </si>
  <si>
    <r>
      <t>Responsables:</t>
    </r>
    <r>
      <rPr>
        <sz val="8"/>
        <rFont val="Arial"/>
        <family val="2"/>
      </rPr>
      <t xml:space="preserve">
Ing. Ivonne Vásquez</t>
    </r>
    <r>
      <rPr>
        <b/>
        <sz val="8"/>
        <rFont val="Arial"/>
        <family val="2"/>
      </rPr>
      <t xml:space="preserve">
</t>
    </r>
  </si>
  <si>
    <t xml:space="preserve">
Adquirir un sistema móvil de transmisión de radiodifusión FM,  hasta abril del 2012
</t>
  </si>
  <si>
    <r>
      <t xml:space="preserve">
</t>
    </r>
    <r>
      <rPr>
        <b/>
        <sz val="8"/>
        <rFont val="Arial"/>
        <family val="2"/>
      </rPr>
      <t xml:space="preserve">ESTRATEGIA                                                                            
</t>
    </r>
    <r>
      <rPr>
        <sz val="8"/>
        <rFont val="Arial"/>
        <family val="2"/>
      </rPr>
      <t>Disponer de nuevas herramientas de gestión y control de radiodifusión y televisión</t>
    </r>
    <r>
      <rPr>
        <b/>
        <sz val="8"/>
        <rFont val="Arial"/>
        <family val="2"/>
      </rPr>
      <t xml:space="preserve">
LINEAMIENTOS:                                                                                      </t>
    </r>
    <r>
      <rPr>
        <sz val="8"/>
        <rFont val="Arial"/>
        <family val="2"/>
      </rPr>
      <t xml:space="preserve"> 
DRT: Realizará el seguimiento y cumplimiento del contrato.</t>
    </r>
  </si>
  <si>
    <t>7.1.1..2. Disponer de herramientas tecnologícas para la gestión y administración de nuevas tecnologías de los servicios de radiodifusión y televisión</t>
  </si>
  <si>
    <t xml:space="preserve">Contrato PRG-2011-079 suscrito con la Empresa ECUATRONIX el  13 de diciembre de 2011  </t>
  </si>
  <si>
    <t xml:space="preserve">
Plan de Inversiones 2012</t>
  </si>
  <si>
    <t xml:space="preserve">
Adquirir un equipo para la generación y emisión de contenidos interactivos para televisión digital terrestre,  hasta abril del 2012</t>
  </si>
  <si>
    <r>
      <t xml:space="preserve">
</t>
    </r>
    <r>
      <rPr>
        <b/>
        <sz val="8"/>
        <rFont val="Arial"/>
        <family val="2"/>
      </rPr>
      <t xml:space="preserve">ESTRATEGIA                                                                            
</t>
    </r>
    <r>
      <rPr>
        <sz val="8"/>
        <rFont val="Arial"/>
        <family val="2"/>
      </rPr>
      <t>Disponer de nuevas herramientas de gestión y control de radiodifusión y televisión</t>
    </r>
    <r>
      <rPr>
        <b/>
        <sz val="8"/>
        <rFont val="Arial"/>
        <family val="2"/>
      </rPr>
      <t xml:space="preserve">
LINEAMIENTOS:                                                                                      </t>
    </r>
    <r>
      <rPr>
        <sz val="8"/>
        <rFont val="Arial"/>
        <family val="2"/>
      </rPr>
      <t xml:space="preserve"> 
DRT: Realizará el seguimiento y cumplimiento del contrato.</t>
    </r>
  </si>
  <si>
    <t>7.1.1..3Disponer de herramientas tecnologícas para la gestión y administración de nuevas tecnologías de los servicios de radiodifusión y televisión</t>
  </si>
  <si>
    <t>Contrato PRG-2011-081 suscrito  con la Empresa ADVICOM el 09 de diciembre de 2011</t>
  </si>
  <si>
    <t xml:space="preserve">PLAN  DE TRABAJO  2012                                                                                                                  </t>
  </si>
  <si>
    <t>ORGANO ADMINISTRATIVO: DIRECCIÓN NACIONAL DE INVESTIGACIÓN ESPECIAL EN TELECOMUNICACIONES</t>
  </si>
  <si>
    <t>PERÍODO: ENERO A DICIEMBRE DE 2012</t>
  </si>
  <si>
    <t>PROCESOS</t>
  </si>
  <si>
    <t>PLANES O PROYECTOS</t>
  </si>
  <si>
    <t>ACTIVIDADES PRINCIPALES</t>
  </si>
  <si>
    <t>Nombre del Responsable del proceso y personal que participa.</t>
  </si>
  <si>
    <t>NOMBRE DEL INDICADOR</t>
  </si>
  <si>
    <t>FORMULA</t>
  </si>
  <si>
    <t>OBJETIVO ESTRATÉGICO 1. VELAR POR EL CUMPLIMIENTO DE LOS DERECHOS DE LOS USUARIOS DE LOS SERVICIOS DE TELECOMUNICACIONES, RADIODIFUSIÓN Y TELEVISIÓN</t>
  </si>
  <si>
    <t>1.4. Reforzar anualmente la infraestructura tecnológica para la erradicación del fraude en telecomunicaciones.</t>
  </si>
  <si>
    <t>1.4.1 Implementar en su primera etapa un centro de control del cyberdelito y de incidentes informáticos. (CSIRT) hasta el mes de diciembre del 2012</t>
  </si>
  <si>
    <t>Desarrollar herramientas y mecanismos de control (Investigar y combatir frudes, operaciones no autorizadas y ciberdelitos)</t>
  </si>
  <si>
    <t>Responsable: Franklin Alvarez; Participantes: José María Gómez de la Torre, Ana Jácome, David Guaygua</t>
  </si>
  <si>
    <t>Centro de control del cyberdelito y de incidentes informáticos. (CSIRT) Implementado en su primera etapa.
Informes técnicos de incidentes de seguridad detectados,
Informes técnicos de seguimiento de los incidentes de seguridad detectados,</t>
  </si>
  <si>
    <t xml:space="preserve">PLAN DE CONTROL DE CYBERDELITO Y DE INCIDENTES INFORMÁTICOS (CSIRT) </t>
  </si>
  <si>
    <t>1.4.1.1 Elaborar el plan e implementar el 100% de la primera fase del CSIRT</t>
  </si>
  <si>
    <t>Investigar y combatir nuevos tipos de fraude informáticos</t>
  </si>
  <si>
    <t>1.4.1.1 1 Consultoría para establecer lineamientos del funcionamiento del Centro de respuesta a incidentes informáticos</t>
  </si>
  <si>
    <t>Efectividad en implementación del CSIRT</t>
  </si>
  <si>
    <t>CSIRT implementado en su primera etapa</t>
  </si>
  <si>
    <t>1.4.1.1.2 Diseñar estructura organizacional, procesos y procedimientos para el funcionamiento del CSIRT.</t>
  </si>
  <si>
    <t>1.4.1.1.3 Preparar y presentar el Plan de implementación del CSIRT, para aprobación de las Autoridades de la SUPERTEL.</t>
  </si>
  <si>
    <t>1.4.1.1.4 Elaboración y envío de términos de referencia y especificaciones técnicas para la elaboración de pliegos del CSIRT.</t>
  </si>
  <si>
    <t>1.4.1.1.5 Adjudicación de Contrato</t>
  </si>
  <si>
    <t>1.4.1.1.6 Implementación del Proyecto CSIRT en su primera Etapa</t>
  </si>
  <si>
    <t>1.4.1.1.7 Definir los requerimientos necesarios para ser parte de una red de confianza</t>
  </si>
  <si>
    <t>1.4.1.1.8 Realizar campaña de lanzamiento y posicionamiento del CSIRT, para conocimiento de sus servicios en la comunidad</t>
  </si>
  <si>
    <t>1.4.1.2 Generar capacidades de ciberseguridad en al menos un funcionario por Regional de esta  Superintendencia.</t>
  </si>
  <si>
    <t>Ejecutar talleres de ciberseguridad</t>
  </si>
  <si>
    <t xml:space="preserve">1.4.1.2.1 Participación mensual de las Regionales en talleres  de ciberseguridad dentro del proceso de consultoria </t>
  </si>
  <si>
    <t>Personal capacitado en los Talleres de ciberseguridad.
PT= Participación en Talleres.
TA = Talleres asistidos por regional.
TP = Talleres programados por DIE</t>
  </si>
  <si>
    <t xml:space="preserve">PT = TA / TP </t>
  </si>
  <si>
    <t>1.4.1.2.2 Talleres de ciberseguridad dirigido a personal de regionales para generar capacidades y destrezas en la atenciòn de incidentes informàticos (IPBX) SIPEX</t>
  </si>
  <si>
    <t>1.4.1.3 Contar en las Regionales con un procedimiento establecido a nivel nacional,  para el combate al ciberdilito</t>
  </si>
  <si>
    <t>Elaboración de u  procedimiento establecido a nivel nacional,  para el combate al ciberdilito</t>
  </si>
  <si>
    <t>1.4.1.3.1 Revisión de procedimientos e inclusiòn de unidades regionales en el combate al spam.</t>
  </si>
  <si>
    <t>PC=Procedimientos implementados.
PP= Procedimiento programado.
PA=Procedimiento a aplicar.</t>
  </si>
  <si>
    <t>PC=PA/PP</t>
  </si>
  <si>
    <t>Responder a incidentes de Seguridad Informática / Ciberseguridad</t>
  </si>
  <si>
    <t>Responsable: Franklin Alvarez; Participantes: José María Gómez de la Torre.</t>
  </si>
  <si>
    <t>1.4.1..4 Atender el 100% de los incidentes de seguridad informática tanto detectados como reportados a esta Superintendencia</t>
  </si>
  <si>
    <t xml:space="preserve"> 1.4.1.4.1 Investigar las denuncias de fraudes informaticos que son remitidas a este Organismo Técnico de Control</t>
  </si>
  <si>
    <t>Eficiencia en la atención de las denuncias</t>
  </si>
  <si>
    <t>Denuncias atendidas/ Denuncias presentadas</t>
  </si>
  <si>
    <t>Desarrollar herramientas y mecanismos de control (Investigar y combatir fraudes, operaciones no autorizadas y ciberdelitos)</t>
  </si>
  <si>
    <t>Responsable: José María Gómez de la Torre; Participantes: David Guaygua</t>
  </si>
  <si>
    <t>1.4.1.5 Cumplir con el 100% de los 4 proyectos de investigación llevados a cabo en el Laboratorio de Redes IP de la DIE.</t>
  </si>
  <si>
    <t>Determinar las necesidades de la SUPERTEL y la Dirección en la implementación de nuevas plataformas tecnológicas</t>
  </si>
  <si>
    <t>1.4.1.5.1 Planficación de los proyectos</t>
  </si>
  <si>
    <t>Documentos de proyectos</t>
  </si>
  <si>
    <t>Proyectos aprobados / Proyectos planificados y cronogramas ejecutados</t>
  </si>
  <si>
    <t>Cumplir los cronogramas y desarrollar los planes piloto de los proyectos.</t>
  </si>
  <si>
    <t>1.4.1.5.2 Desarrollo del proyecto según cronograma</t>
  </si>
  <si>
    <t>1. 5. Atender a partir del 2009 el 100% de los casos de fraude en los servicios de telecomunicaciones reportados por las operadoras y los usuarios en general.</t>
  </si>
  <si>
    <t>1.5.1 Disminuir en un 5% el ingreso de tráfico de voz ilegal en el País hasta el mes de diciembre del 2012</t>
  </si>
  <si>
    <t>Definir procedimientos e instructivos ( Investigar y combatir fraudes, operaciones no autorizadas y ciberdelitos)</t>
  </si>
  <si>
    <t xml:space="preserve">Responsable: Edwin Narvaez ; Participantes: Verónica Escobar, Ana Jácome, </t>
  </si>
  <si>
    <t>Informes técnicos de Actividades Efectuadas</t>
  </si>
  <si>
    <t>PLAN DE CONTROL ANTIFRAUDE</t>
  </si>
  <si>
    <t>1.5.1.1 Conseguir que el 100 % de las operadoras Telefónicas cuenten con al menos un  procedimiento técnico para el combate al fraude, avalado conforme al Convenio de Cooperación suscrito en este ámbito con la SUPERTEL</t>
  </si>
  <si>
    <t>Supervisar y controlar la operación de las Unidades Antifraude de las operadoras legalmente establecidas, con la finalidad de que cumplan adecuadamente el control interno, contando con las herramientas tecnológicas adecuadas, personal técnico suficiente y procesos de control apropiados</t>
  </si>
  <si>
    <t>1.5.1.1.1 Evaluación anual del desempeño de las unidades Antifraude efectuadas por las Regionales en coordinación con la DIE</t>
  </si>
  <si>
    <t>Efectividad en la implementación de procedimientos técnicos para combate al fraude</t>
  </si>
  <si>
    <t># Procedimientos técnicos implementados en la operadoras / # Procedimientos técnicos programados implementar</t>
  </si>
  <si>
    <t>1.5.1.1.2 Evaluación de las pruebas de tráfico telefónico internacional realizada por las operadoras</t>
  </si>
  <si>
    <t>1.5.1.1.3 Supervisión y apoyo en el control realizado con el sistema Nikira para prevencion y control de fraude de CNT</t>
  </si>
  <si>
    <t xml:space="preserve">1.5.1.1.4 Taller de capacitación a Regionales  para inspecciones a Unidades antifraudes. </t>
  </si>
  <si>
    <t xml:space="preserve">Personal con conocimiento de los procedimientos del Convenio  
EPT= Efectividad en la Participación de Talleres
FC= Funcionarios capacitados
</t>
  </si>
  <si>
    <t xml:space="preserve">EPT = FC / 6 </t>
  </si>
  <si>
    <t>Desarrollar investigaciones y combatir fraudes y operación no autorizada</t>
  </si>
  <si>
    <t>Responsable: Franklin Alvarez; Participantes:Ana Jácome, Edwin Narvaez, Verónica Escobar, José María Gómez de la Torre, David Guaygua, Roberto Perez</t>
  </si>
  <si>
    <t>1.5.1.2 Atender el 100% de las denuncias presentadas de fraudes en telecomunicaciones a través del CIR</t>
  </si>
  <si>
    <t>Atendar las denuncias de fraude y sistemas no autorizados, presentadas en el CIR.</t>
  </si>
  <si>
    <t>1.5.1.2 .1 Canalizar las denuncias de fraude en telecomunicaciones registradas en el CIR</t>
  </si>
  <si>
    <t>Eficiencia en la atención de denuncias</t>
  </si>
  <si>
    <t>Número de denuncias atendidas / Nro de denuncias presentadas</t>
  </si>
  <si>
    <t>Responsable: Roberto Perez; Participante: Ana Jácome</t>
  </si>
  <si>
    <t xml:space="preserve">Informe Técnico </t>
  </si>
  <si>
    <t>1.5.1.3 Remitir Trimestralmente a la DIC los resultados del comportamiento del servicio de Larga Distancia Internacional del servicio móvil Avanzado y Telefonía fija durante el año 2012</t>
  </si>
  <si>
    <t>Gestionar con los operadores la elaboracion de cuadros estadísticos del Volumen de Tráfico Telefónico Internacional que ingresa y sale del país.</t>
  </si>
  <si>
    <t>1.5.1.3.1 Recopilar, clasificar y coordinar la publicación de estadísticas de tráfico telefónico internacional que permitan determinar el comportamiento del servicio de Larga Distancia Internacional delo servicio móvil Avanzado y Telefonía fija durante el 2012</t>
  </si>
  <si>
    <t>Efectividad en Publicaciones</t>
  </si>
  <si>
    <t># de publicaciones efectuadas/4</t>
  </si>
  <si>
    <t>Desarrollar herramientas y mecanismos de control</t>
  </si>
  <si>
    <t>Responsable: Franklin Álvarez; Participante:Edwin Narvaez</t>
  </si>
  <si>
    <t>Equipos Calibrados</t>
  </si>
  <si>
    <t>1.5.1.4 Actualizar y calibrar el 100% de equipamiento con el que cuenta la DIE para control y prevención del fraude</t>
  </si>
  <si>
    <t>Coordinar con los proveedores las acciones preventivas y correctivas para mantener en buen estado y operativos, los equipos adquiridos.</t>
  </si>
  <si>
    <t>1.5.1.3.1Gestionar  con los proveedores el uso y mantenimiento de equipos.</t>
  </si>
  <si>
    <t>Efectividad en la gestión para actualización y calibración de equipos con los que cuenta DIE</t>
  </si>
  <si>
    <t>Equipos revisados y actualizados / Equipos que requieren mantenimiento</t>
  </si>
  <si>
    <t>Elaborar y difundir planes de Corto Plazo</t>
  </si>
  <si>
    <t>Responsable: David Guaygua; Participante:Ana Jácome, Edwin Narvaez, Verónica Escobar, José María Gómez de la Torre, Franklin Alvarez, Roberto Perez</t>
  </si>
  <si>
    <t>Planes de Trabajo</t>
  </si>
  <si>
    <t>PLAN DE CORTO PLAZO</t>
  </si>
  <si>
    <t>1.5.1.5 Atender el 100% de Requerimientos de Planes de Control, Planes de Trabajo, Planes de Inversiones solicitados por STL e ITC</t>
  </si>
  <si>
    <t>Elaborar respuesta a requerimientos de Planes de Planes de Control, Planes de Trabajo, Planes de Inversiones solicitados a DIE.</t>
  </si>
  <si>
    <t>1.5.1.5.1 Elaborar respuesta a requerimientos de Planes de Planes de Control, Planes de Trabajo, Planes de Inversiones solicitados a DIE.</t>
  </si>
  <si>
    <t>Efectividad en la respuesta a requerimientos.</t>
  </si>
  <si>
    <t># de requerimientos atendidos /  # de requerimientos solicitados</t>
  </si>
  <si>
    <t>Responsable: Roberto Perez; Participante:Ana Jácome, Edwin Narvaez, Verónica Escobar, José María Gómez de la Torre, Franklin Alvarez, David Guaygua</t>
  </si>
  <si>
    <t>* Informe consolidado de Investigación.
* Documentos técnicos para soporte del proceso penal,
* Informes sobre pruebas presentadas por infractores.
* Documento con analisis de trafico telefónico</t>
  </si>
  <si>
    <t>1.5.1.6 Eliminar el 100% de los sistemas fraudulentos detectados( Plan de control antifraude)</t>
  </si>
  <si>
    <t>Investigar y combatir fraudes relacionados con sistemas de "By Pass" y similares</t>
  </si>
  <si>
    <t>1.5.1.6.1 Pruebas técnicas y coordinación con operadoras</t>
  </si>
  <si>
    <t>Efectividad en la eliminación de sistemas detectados</t>
  </si>
  <si>
    <t>Nro de sistemas eliminados/ Nro. De Sistemas detectados</t>
  </si>
  <si>
    <t>1.5.1.6.2 Coordinación con la Fiscalía y las operadoras, para agilizar los procesos de By pass.</t>
  </si>
  <si>
    <t>1.5.1.6.3 Ejecución de Operativos de By Pass</t>
  </si>
  <si>
    <t>1.5.1.6.4 Coordinar inspecciones técnicas a los sistemas implementados por operadoras de servicios  de telecomunicaciones, con sospecha de algún tipo de irregularidad</t>
  </si>
  <si>
    <t>1.5.1.6.5 Monitoreo del Volumen de Tráfico Telefónico Internacional que ingresa y sale del país, para determinar la tendencia de crecimiento, sobre la cual se pueden estimar perdidas o realizar estudios comparativos de tráfico</t>
  </si>
  <si>
    <t>Documento con análisis  mensual de volumenes de tráfico.</t>
  </si>
  <si>
    <t>1.5.1.6.6 Taller de capacitación a funcionarios de las Regionales, en utilización de sondas para visitas a las Centrales, de las Operadoras de Telefonìa Fija y Mòvil</t>
  </si>
  <si>
    <t xml:space="preserve">Personal con conocimiento en utilización de sondas
EPT= Efectividad en la Participación de Talleres
FC= Funcionarios capacitados
</t>
  </si>
  <si>
    <t xml:space="preserve">1.5.1.6.7Taller de capacitación a funcionarios de las Regionales, en utilización de la herramienta Astem utilizada para pruebas de loop a efectuarse en centrales telefònicas.
</t>
  </si>
  <si>
    <t xml:space="preserve">Personal con conocimiento en la herramienta Astem.
EPT= Efectividad en la Participación de Talleres
FC= Funcionarios capacitados
</t>
  </si>
  <si>
    <t>1.5.1.6.8 Las Intendencias y Delegaciones efectuarán Inspecciones a centrales y adquirirán informaciòn mediante la conexiòn de sondas.</t>
  </si>
  <si>
    <t>Efectividad Inspecciones para prevención del fraude por parte de regionales 
EIF= Efectividad a  Inspecciones para prevención del fraude.
IR = Informes Remitidos por Regionales a DIE: 
• Inspecciones a Centrales Telefónicas (Sondas)  (a)
+ Inspecciones a Centrales Telefónicas (Astem)  (b)
• Inspecciones a Unidades Antifraude (c)
• Inspecciones a Heavy Users (d)
IP= Inspecciones programadas por DIE:
• Inspecciones a Centrales Telefónicas (Sondas)  (a)
+ Inspecciones a Centrales Telefónicas (Astem)  (b)
• Inspecciones a Unidades Antifraude (c)
• Inspecciones a Heavy Users (d)</t>
  </si>
  <si>
    <t>EIF =0,26 IR (a)/ IP(a) +  0,26 IR(b) / IP(b) +  0,26 IR (c)/ IP© +  0,23 IR(d) / IP(d)
Nota: Los coeficientes de la fórmula están en función de la  siguiente ponderación:
 a= 9/35 = 0,26
b=9/35= 0,26
c= 9/35 =0,26
d=8/35=0,23</t>
  </si>
  <si>
    <t xml:space="preserve">1.5.1.6.9 Las Intendencias y Delegaciones  incluiran pruebas de loop utilizando el sistema Astem en las inspecciones a centrales.
</t>
  </si>
  <si>
    <t xml:space="preserve">1.5.1.6.10 Las Intendencias y Delegaciones efectuarán Inspecciones a unidades antifraude para verificaciòn de los procedimientos contempados en el convenio. (febrero a Diciembre).
</t>
  </si>
  <si>
    <t>1.5.1.6.11 Inspecciones de heavy users por parte de las regionales (mensualmente) para lo cual las Regionales solicitaran a operadoras informaciòn de heavy users.</t>
  </si>
  <si>
    <t>Responsable: Ana Jácome; Participante: Roberto Pérez</t>
  </si>
  <si>
    <t>* Registros de actividades relacionadas con el cumplimiento de convenios,</t>
  </si>
  <si>
    <t>1.5.1.7 Cumplir el 100% de las obligaciones establecidas en los convenios interinstitucionales y de cooperación durante el 2012.</t>
  </si>
  <si>
    <t>Aplicar el “CONVENIO ÚNICO DE COOPERACIÓN Y APOYO PARA FACILITAR EL CONTROL DEL FRAUDE Y EL CIBERDELITO EN EL SECTOR DE LAS TELECOMUNICACIONES”.</t>
  </si>
  <si>
    <t>1.5.1.7.1 Coordinar la ejecución, implementación y desarrollo del Convenio suscrito entre los operadores y la SUPERTEL</t>
  </si>
  <si>
    <t>Eficacia en acciones programadas</t>
  </si>
  <si>
    <t>Acciones ejecutadas/Acciones Programadas</t>
  </si>
  <si>
    <t>Administrar y aplicar el "CONVENIO INTERINSTITUCIONAL ENTRE LA FISCALIA GENERAL DEL ESTADO Y LA SUPERINTENDENCIA DE TELECOMUNICACIONES"</t>
  </si>
  <si>
    <t>1.5.1.7.2 Coordinar acciones y mejorar la ejecución del Convenio interinstitucional entre la Fiscalia General del Estado y gestionar acciones investigativas conjuntas con la Policía Judicial y la Superintendencia de Telecomunicaciones</t>
  </si>
  <si>
    <t>1.5.1.8 Integrar el 100% del "sistema" Gestor de infomación, a los procedimientos establecidos dentro del combate al fraude en Telecomunicaciones que efectua la DIE</t>
  </si>
  <si>
    <t>Aplicación del sistema Gestor de Información a las actividades de prevención del fraude.</t>
  </si>
  <si>
    <t>1.5.1.8.1 Coordinar la utilización y manejo del Gestor de Información por parte de los operadores.</t>
  </si>
  <si>
    <t>Integración del Sistema Gestor con los procedimientos de la DIE</t>
  </si>
  <si>
    <t>Sistema Gestor Integrado en operación</t>
  </si>
  <si>
    <t>Elaborar informes sobre prestación de servicios de Telecomunicaciones e informes de operación anticipada de servicios de radiodifusión, televisión y audio y video por suscripción.</t>
  </si>
  <si>
    <t>Responsable: Verónica Escobar; Participante: Ana Jácome, David Guaygua</t>
  </si>
  <si>
    <t>Informe de habilitación de operadores y concesionarios,</t>
  </si>
  <si>
    <t>1.5.1.9 Atender el 100% de solicitudes respecto a certificaciones sobre Prestación de Servicios de Telecomunicaciones incluida la Imposición de sanciones (PST)</t>
  </si>
  <si>
    <t>Verificar la idoneidad de personas naturales y jurídicas que deseen ser concesionarios y los que necesiten renovación.</t>
  </si>
  <si>
    <t>1.5.1.9.1 Emitir  certificados solicitados por personas naturales o jurídicas en cumplimiento a los requerimientos planteados por la Secretaría Nacional de Comunicaciones  y otros Organismos como por ejemplo la Corporración Nacional de Telecomunicaciones CNT.</t>
  </si>
  <si>
    <t>Eficiencia en la atención de las peticiones</t>
  </si>
  <si>
    <t>Peticiones atendidas / Peticiones solicitados</t>
  </si>
  <si>
    <t>Informe de legitimidad de operación de la prestadora / concesionaria de servicios.</t>
  </si>
  <si>
    <t>1.5.1.10 Atender el 100% de solicitudes respecto a certificaciones sobre operación anticipada</t>
  </si>
  <si>
    <t>Verificar la idoneidad de personas naturales y jurídicas que deseen ser concesionarios de los servicios de Radiodifusión y Televisión.</t>
  </si>
  <si>
    <t>1.5.1.10.1 Emitir internamente certificados de requerimiento de operación anticipada de sistemas de Audio y Video por suscripcion.</t>
  </si>
  <si>
    <t>1.5.2 Investigar y eliminar la operación del 100% de estaciones no autorizadas detectadas de los servicios de telecomunicaciones, radiodifusión, televisión y audio y video por suscripción hasta el mes de diciembre del 2012</t>
  </si>
  <si>
    <t>Responsable: David Guaygua; Participantes: Franklin Alvarez, Edwin Narvaez.</t>
  </si>
  <si>
    <t>Informes sobre pruebas presentadas por infractores,</t>
  </si>
  <si>
    <t>1.5.2.1 Eliminar el 100% de los sistemas no autorizados de radiodifusión, televisión, audio y video por suscripcion detectados.</t>
  </si>
  <si>
    <t>Investigar y eliminar la operación del 100% de estaciones no autorizadas detectadas de los servicios de telecomunicaciones, radiodifusión, televisión y audio y video por suscripción hasta el mes de diciembre del 2012</t>
  </si>
  <si>
    <t xml:space="preserve">1.5.2.1 .1  Coordinar e intervenir en inspecciones, clausuras y requisas de equipos de los servicios no autorizados de radiodifusión, televisión  y audio y video por suscripción </t>
  </si>
  <si>
    <t>Eficiencia en la eliminación de sistemas no autorizados de radiodifusión, televisión, audio y video por suscripcion detectados.</t>
  </si>
  <si>
    <t>1.5.2.1.2 Coordinar, supervisar y evaluar las acciones que realicen las administraciones regionales en trámites relacionados con los servicios no autorizados de radiodifusión,   televisión y audio y video por suscripción</t>
  </si>
  <si>
    <t>Eficiencia en la eliminación de sistemas no autorizados de radiodifusión, televisión, audio y video por suscripcion detectados por las regionales</t>
  </si>
  <si>
    <t>Nro de sistemas eliminados por regionales / Nro. De Sistemas detectados por regionales</t>
  </si>
  <si>
    <t>1.5.2.1.3 Las Intendencias y Delegaciones monitorean y sondean al menos 1 vez al año, todas las cabeceras cantonales de su  jurisdicción.</t>
  </si>
  <si>
    <t>Efectividad Informe de Monitoreo a cabecera cantonal
EIMCC= Efectivifdad de Monitoreo a cabeceras regionales
IM= Informe de Monitoreo a cabecera regional remitido a DIE
CC= Cabeceras Cantonales</t>
  </si>
  <si>
    <t>EIMCC=IM/CC</t>
  </si>
  <si>
    <t>1.5.2.1.4 Las Intendencias y Delegaciones efectuarán Inspecciones no programadas a petición de la DIE.</t>
  </si>
  <si>
    <t xml:space="preserve">Efectividad en inspecciones atendidas.
INP = Inspecciones no programadas.
IR = Informes Remitidos por las Regionales a DIE.
IS = Inspecciones solicitadas por DIE.
</t>
  </si>
  <si>
    <t>INP = IR / IS</t>
  </si>
  <si>
    <t>1.6  Implementar procesos de auditoría, intervención y vigilancia a las operadoras, concesionarios y permisionarios, a partir del 2009, conforme a la normativa correspondiente</t>
  </si>
  <si>
    <t>1.6.1 Realizar tres auditorias una para el control del fraude y dos para el control técnico, hasta Diciembre del año 2012.</t>
  </si>
  <si>
    <t>Realizar Auditorias Técnicas y Notificaciones</t>
  </si>
  <si>
    <t xml:space="preserve">Responsable: José María Gómez de la Torre; Participantes: David Guaygua, Verónica Escobar, Ana Jácome, </t>
  </si>
  <si>
    <t>Informes de seguimiento a las recomendaciones, en el ámbito de su competencia,
Informes de ejecución del Plan Anual de Auditoria Técnica, en el ámbito de su competencia.</t>
  </si>
  <si>
    <t>1.6.1.1 Elaborar y remitir el Informe Técnico hasta abril del 2012,   al equipo de Auditoria Técnica para que se realice la Auditoria correspondiente en relación al Fraude en Telecomunicaciones.</t>
  </si>
  <si>
    <t>Plan de Auditorías Técnica orientadas a prevenir ilicitos en Telecomunicaciones</t>
  </si>
  <si>
    <t>1.6.1.1.1 Elaborar el informe previo y coordinar el inicio de Auditorias Técnicas a operadores de telefonía Fija y de telefonía Móvil, destinadas a la prevención y minimización del fraude.</t>
  </si>
  <si>
    <t>Auditorías realizadas</t>
  </si>
  <si>
    <t># de Auditorias Efectuadas / # de Auditorias Dispuestas o Planificadas</t>
  </si>
  <si>
    <t>1.6.1.1.2 Coordinar la verificación del cumplimiento de las recomendaciones de los informes de auditoría</t>
  </si>
  <si>
    <t>Documentos realizados</t>
  </si>
  <si>
    <t>1.6.1.1.3  Apoyar el desarrollo de Auditorias Técnicas a operadores de telefonía Fija y de telefonía Móvil, destinadas a la prevención y minimización del fraude.</t>
  </si>
  <si>
    <t>Efectividad Auditorias efectuadas
EAE= Efectividad de Auditorías efectuadas
AP= Actividades de Auditoria programadas por DIE
IE= informes de Actividades de Auditoria ejecutadas por regionales y remitidas a DIE</t>
  </si>
  <si>
    <t>EAE=IE/AP</t>
  </si>
  <si>
    <t>OBJETIVO ESTRATÉGICO 5. ATENDER DE MANERA SOLVENTE LOS REQUERIMIENTOS DE LOS USUARIOS DE LOS SERVICIOS DE  TELECOMUNICACIONES, RADIODIFUSIÓN Y TELEVISIÓN.</t>
  </si>
  <si>
    <t>5.1. Promover la educación de los usuarios de los servicios de telecomunicaciones sobre sus derechos y acciones.</t>
  </si>
  <si>
    <t>5.1.1 Incrementar el 10% el nivel de conocimiento de los usuarios de los servicios:  movil avanzado (SMA), Telefonia Fijas (STF) Valor Agregado (SVA), Portadores, Ciberdelitos y del servicio de Audio y video por suscripción con respecto a las condiciones y tarifas ofertadas por las operadoras, sobre la línea base de la última encuesta del año 2012.</t>
  </si>
  <si>
    <t>Comunicar, difundir y fortalecer la imagen Institucional</t>
  </si>
  <si>
    <t>Responsable: Julio César Hidalgo. Participante: José María Gómez de ka Torre, Franklin Alvarez</t>
  </si>
  <si>
    <t>Actas de reuniones de coordinación con organizaciones externas,</t>
  </si>
  <si>
    <t>5.1.1.1 Capacitar en un 100%  a instituciones externas y público en general en temas relacionados a ciberseguridad según lo dispuesto por STL o programado por DIE.</t>
  </si>
  <si>
    <t>Charlas de ciberseguridad a la ciudadanía</t>
  </si>
  <si>
    <t>5.1.1.1.1 Preparar el material e información técnica necesaria, para la ejecución de campañas informativas sobre ciberseguridad, a la ciudadanía.</t>
  </si>
  <si>
    <t>Eficiencia en la participación de eventos</t>
  </si>
  <si>
    <t>Número de eventos participados / Nro. de eventos dispuestos o planificados</t>
  </si>
  <si>
    <t>5.1.1.1.2 Participar en las Jornadas de Telecomunicaciones</t>
  </si>
  <si>
    <t>Gestión interinstitucional sobre Ciberseguridad</t>
  </si>
  <si>
    <t>5.1.1.1.3 Coordinar y gestionar las relaciones con Instituciones Externas que colaboran en la prevención del fraude.</t>
  </si>
  <si>
    <t>Efectividad en personas capacitadas
EPC= Efectividad en personas capacitadas
PCF= Personas Capacitadas 2012
PCA= Personas Capacitadas 2011</t>
  </si>
  <si>
    <t>EPC= ((PCF-PCA)/PCA* 100</t>
  </si>
  <si>
    <t>5.1.1.1 . 4 En base a los contenidos generados por la DIE las Regionales difundirán la informaciòn a colegios, universades de acuerdo al plan de difusiòn establecido por la DIE (4 mensuales).</t>
  </si>
  <si>
    <t xml:space="preserve">OBJETIVO ESTRATÉGICO 7.  FORTALECER LA INFRAESTRUCTURA TECNOLÓGICA INSTITUCIONAL </t>
  </si>
  <si>
    <t>7.1 Integrar hasta el 2012, el 100% de la gestión Técnica, Administrativa, Legal yFinanciera de la SUPERTEL fortaleciendo la Infraestructura Necesaria para la autromatización de los procesos</t>
  </si>
  <si>
    <t>7.1.1. Ejecutar el 100% de las Adquisiciones y Servicios contempladas en el Plan  Anual de Contrataciones hasta diciembre del 2012</t>
  </si>
  <si>
    <t>Contratación Pública</t>
  </si>
  <si>
    <t>Responsable: Ana Jácome: 
Participante: Roberto Pérez, Franklin Álvarez, David Guaygua, José María Gómez de la Torre.</t>
  </si>
  <si>
    <t>Bienes o equipos para combatir el Fraude</t>
  </si>
  <si>
    <t>7.1.1.1 Adquirir dos equipos inhibidores de señal celular para fines de combate al fraude durante el 2012</t>
  </si>
  <si>
    <t>Elaboración y envío de términos de referencia y especificaciones técnicas para la elaboración de pliegos</t>
  </si>
  <si>
    <t>7.1.1.1.1  Elaboración y envío de términos de referencia y especificaciones técnicas para la elaboración de pliegos para la adquisición de los equipos inhibidores de señal celular.</t>
  </si>
  <si>
    <t>Efectividad en la adquisición de equipos</t>
  </si>
  <si>
    <t>Equipos o sistemas adquiridos / Equipos o sistemas programados</t>
  </si>
  <si>
    <t>7.1.1.2 dquirir un Sistemas para Pruebas de control de Tráfico Telefónico Internacional (SIPEX) durante el año 2012</t>
  </si>
  <si>
    <t>7.1.1.2.1 Elaboración y envío de términos de referencia y especificaciones técnicas para la elaboración de pliegos para la adquisición de  un Sistemas para Pruebas de control de Tráfico Telefónico Internacional (SIPEX)</t>
  </si>
  <si>
    <t>7.1.1.3 Elaboración del 100% del perfil de proyectos para la adquisición de equipamiento para el año 2013</t>
  </si>
  <si>
    <t>Investigaciòn de equipamiento disponible para el combate al Fraude en Telecomunicaciones y Ciberdelito y su presupuesto referencial.</t>
  </si>
  <si>
    <t>7.1.1.3.1 Investigación de equipamiento disponible para el combate de Ciberdelitos y su presupuesto referencial.</t>
  </si>
  <si>
    <t>Efectividad en la elaboración de Perfil de Proyectos</t>
  </si>
  <si>
    <t># de perfil de proyectos elaborados / # de perfil de proyectos programados</t>
  </si>
  <si>
    <t>7.1.1.3.2 Investigación de equipamiento disponible para el combate al Fraude en Telecomunicaciones y su presupuesto referencial.</t>
  </si>
  <si>
    <t xml:space="preserve">Prestación de Servicios Financieros
Subproceso: Efectuar Pagos y Recaudar Valores </t>
  </si>
  <si>
    <r>
      <rPr>
        <b/>
        <sz val="8"/>
        <rFont val="Arial"/>
        <family val="2"/>
      </rPr>
      <t>Responsable:</t>
    </r>
    <r>
      <rPr>
        <sz val="8"/>
        <rFont val="Arial"/>
        <family val="2"/>
      </rPr>
      <t xml:space="preserve">
Carlos Vizuete
</t>
    </r>
    <r>
      <rPr>
        <b/>
        <sz val="8"/>
        <rFont val="Arial"/>
        <family val="2"/>
      </rPr>
      <t xml:space="preserve">Participantes:
</t>
    </r>
    <r>
      <rPr>
        <sz val="8"/>
        <rFont val="Arial"/>
        <family val="2"/>
      </rPr>
      <t xml:space="preserve">Fabiola Naranjo
Jorge Proaño
</t>
    </r>
  </si>
  <si>
    <r>
      <t>Autorización de pago
Recibos de cobro
CUR de ingresos
Reportes e informes de ingresos y pagos realizados</t>
    </r>
    <r>
      <rPr>
        <b/>
        <sz val="8"/>
        <rFont val="Arial"/>
        <family val="2"/>
      </rPr>
      <t xml:space="preserve">
Emisión Certificados de no adeudar a la Supertel</t>
    </r>
    <r>
      <rPr>
        <sz val="8"/>
        <rFont val="Arial"/>
        <family val="2"/>
      </rPr>
      <t xml:space="preserve">
Reporte e informe de garantías
Comprobantes autorizados por el SRI
Comprobantes de ingresos</t>
    </r>
  </si>
  <si>
    <t>Revisión de todos los documentos de soporte previo a efectuar los ingresos y pagos correspondientes</t>
  </si>
  <si>
    <t>7.1.2.1 Garantizar que  el 100% de los ingresos sean correctamente registrados</t>
  </si>
  <si>
    <t>Los recursos que por cualquier concepto obtenga, recaude o reciba la SUPERTEL, son fondos públicos, considerados como fuentes para el financiamiento del presupuesto institucional.</t>
  </si>
  <si>
    <t>Efectividad en la Recaudación de ingresos</t>
  </si>
  <si>
    <t>ECA= CIA/CIR  ECA= efectividad cur aprobados CIA= cur de ingresos aprobados CIR= cur ingresos recibidos</t>
  </si>
  <si>
    <t>7.1 Integrar hasta el 2012 el 100% de la gestión técnica, administrativa,  legal y financiera de la Supertel. Fortaleciendo la infraestrucutra de la automatización de los procesos</t>
  </si>
  <si>
    <t>7.1.2 Ejecutar el 100% del presupuesto hasta el 2012</t>
  </si>
  <si>
    <t>7.1.2.1.1 Recibir la solicitud de cobro con la documentación justificativa, según el tipo de ingreso</t>
  </si>
  <si>
    <t>7.1.2.1.2 Elaborar recibo de cobro, emitir comprobantes autorizados por el SRI y la liquidación económica, según corresponda al tipo de ingreso</t>
  </si>
  <si>
    <t>7.1.2.2 Aprobar y pagar el 100% de los comprobantes de pago una vez que cumplan todos los requisitos previos al pago</t>
  </si>
  <si>
    <t>La SUPERTEL, como organismo de control con autonomía económica, presupuestaria y financiera, deberá acreditar la totalidad de recursos financieros que obtenga, recaude o reciba de cualquier forma a la cuenta única del Tesoro Nacional.</t>
  </si>
  <si>
    <t>7.1.2.2.1 Recibir comprobante de pago y documentos de soporte debidamente autorizados</t>
  </si>
  <si>
    <t>Efectividad en el pago de obligaciones</t>
  </si>
  <si>
    <t>CP= CPP/CPR  ECA= efectividad comprobantes pagados CPR= comprobantes de pago recibidos CPP= comprobantes de pago pagados</t>
  </si>
  <si>
    <t>7.1.2.2.2 Realizar el control concurrente del egreso sobre los justificativos y datos de retenciones y obligaciones tributarias</t>
  </si>
  <si>
    <t>7.1.2.2.3 Seleccionar el CUR y autorización de pago en el sistema</t>
  </si>
  <si>
    <t>7.1.2.3 Garantizar que el 100% de  las pólizas se encuentren vigentes</t>
  </si>
  <si>
    <t>7.1.2.3.1 Recibir garantías provenientes de los procesos de contratación u otros de orden técnico</t>
  </si>
  <si>
    <t>Efectividad en Controlar y custodiar las garantías</t>
  </si>
  <si>
    <t>ECG= GRN/GR  ECG= efectividad custodia garantías GR= garantías recibidas GRN=garantías renovadas</t>
  </si>
  <si>
    <t>7.1.2.3.2 Verificar las fechas de vencimiento de las garantías y solicitar su renovación</t>
  </si>
  <si>
    <t>7.1.2.3.3 Mantener vigentes bajo su responsabilidad los valores y documentos de garantía</t>
  </si>
  <si>
    <t xml:space="preserve">Prestación de Servicios Financieros
Subproceso: Controlar, Ejecutar y Registrar Operaciones Fianancieras </t>
  </si>
  <si>
    <r>
      <rPr>
        <b/>
        <sz val="8"/>
        <rFont val="Arial"/>
        <family val="2"/>
      </rPr>
      <t xml:space="preserve">Responsable: </t>
    </r>
    <r>
      <rPr>
        <sz val="8"/>
        <rFont val="Arial"/>
        <family val="2"/>
      </rPr>
      <t xml:space="preserve">Antía Leon y Anita Muñoz </t>
    </r>
    <r>
      <rPr>
        <b/>
        <sz val="8"/>
        <rFont val="Arial"/>
        <family val="2"/>
      </rPr>
      <t xml:space="preserve"> </t>
    </r>
    <r>
      <rPr>
        <sz val="8"/>
        <rFont val="Arial"/>
        <family val="2"/>
      </rPr>
      <t xml:space="preserve">                                                  </t>
    </r>
    <r>
      <rPr>
        <b/>
        <sz val="8"/>
        <rFont val="Arial"/>
        <family val="2"/>
      </rPr>
      <t>Participantes</t>
    </r>
    <r>
      <rPr>
        <sz val="8"/>
        <rFont val="Arial"/>
        <family val="2"/>
      </rPr>
      <t xml:space="preserve">:  Francisco De Los Reyes, Verónica Jácome, Katia Andrade, Lucía Narváez                
</t>
    </r>
  </si>
  <si>
    <t>Comprobante de pago y anexos, comprobantes contables y anexos, Informes Financieros, Actas de conciliación y contatación física de valores, Retención de impuestos SRI, Declaración de imuestos SRI formularios 103 y 104, Liquidación Convenios y contratos, Informes de ejecución de contratos</t>
  </si>
  <si>
    <t>Solicitudes de pago</t>
  </si>
  <si>
    <t>7.1.2. 4 Ejecutar el 100% de las Solicitudes de Pago con comprobantes contables (ingreso, egreso y  diario)</t>
  </si>
  <si>
    <t xml:space="preserve">Cumplir y hacer cumplir la normativa vigente relacionada con el control interno, para el manejo de recursos financieros </t>
  </si>
  <si>
    <t>7.1.2.4.1 Verificar la propiedad, legalidad, pertinencia y la documentación de sustento de las operaciones finacieras</t>
  </si>
  <si>
    <t>CC= SPR/SPT Comprobantes contables= Solicitudes de Pago Tramitadas  / Solicitudes de Pago Recibidas</t>
  </si>
  <si>
    <t xml:space="preserve">7.1.2.4.2 Solicitar y aprobar el CUR de gastos </t>
  </si>
  <si>
    <t>7.1.2.4.3Elaborar comprobante de pago y adjuntar a la documentación de soporte</t>
  </si>
  <si>
    <t>7.1.2.4. 5 Elaborar comprobante de retención en la fuente</t>
  </si>
  <si>
    <t>7.1.2.4.6 Solicitar y aprobar el CUR de ingreso</t>
  </si>
  <si>
    <t>7.1.2.4.7 Elaboración comprobante de ingreso con la documentación de soporte</t>
  </si>
  <si>
    <t xml:space="preserve">EFE= PFP / EFE = Estados Financieros Entregados = Estados Financieros Entregados  / EFP Estados Financieros Programados  </t>
  </si>
  <si>
    <t>Estados Financieros</t>
  </si>
  <si>
    <t>7.1.2.5 Obtener Estados Financerios mensuales y poner en conocimiento de la Máxima Autoridad</t>
  </si>
  <si>
    <t>Mantener un archivo adecuado y la custodia de la documentación de soporte de las operaciones financieras de la SUPERTEL</t>
  </si>
  <si>
    <t>7.1.2.5.1 Registrar ajustes, regulaciones, reclasificaciones y otros en comprobantes de diario</t>
  </si>
  <si>
    <t>7.1.2.5.2 Registrar y mantener la custodio de cada contrato suscrito en el sistema contable</t>
  </si>
  <si>
    <t>7.1.2.5.3 Elaborar conciliaciones bancarias</t>
  </si>
  <si>
    <t>7.1.2.5.4 Conciliar cuentas contables con el e-SIGEF</t>
  </si>
  <si>
    <t>7.1.2.5.5 Conciliar y suscribir actas de conciliación y constatación física de cuentas por cobrar</t>
  </si>
  <si>
    <t>7.1.2.5.6 Validad de información contable con presupuesto</t>
  </si>
  <si>
    <t>7.1.2.5.7 Preparar ajustes de cierre del período fiscal (provisiones, depreciaciones y otros)</t>
  </si>
  <si>
    <t>7.1.2.5.8 Analizar los Estados Financieros, recomendar ajustes previo a su presentación y poner a consideración a la Máxima Autoridad</t>
  </si>
  <si>
    <t>Dec laración de Impuestos</t>
  </si>
  <si>
    <t xml:space="preserve">7.1.2.6 Preparar declaraciones mensuales de impuestos y remitir al SRI </t>
  </si>
  <si>
    <t xml:space="preserve">Verificar y consolidar información a nivel nacional </t>
  </si>
  <si>
    <t>7.1.2.6.1 Revisar la documentación enviada por la administración regional y consolidar la información</t>
  </si>
  <si>
    <t>DI = DIR / DIP = Declaraciones de Impuestos =  Declaración de Impuestos Realizadas / Declaración de Impuestos Programadas</t>
  </si>
  <si>
    <t>7.1.2.6.2 Verificar retenciones en la fuente realizadas</t>
  </si>
  <si>
    <t>7.1.2.6.3 Conciliar cuentas de obligaciones tributarias entre los sistemas SITAC- e-SIGEF y Contable</t>
  </si>
  <si>
    <t>7.1.2.6.4 Revisar la documentación enviada por la administración regional y consolidar la información</t>
  </si>
  <si>
    <t>7.1.2.6.5 Preparar las declaraciones tributarios, aprobar y suscribrir.</t>
  </si>
  <si>
    <t>7.1.2.6.6 Remitir por internet formularios 103 y 104  al Servicio de Rentas Internas</t>
  </si>
  <si>
    <t>7.1 Integrar hasta el 2012, el 100% de la gestión técnica, administrativa , legal y financiera de la SUPERTEL, fortaleciéndo la infraestructura necesaria para la automatización de los procesos</t>
  </si>
  <si>
    <t>Prestación de Servicios Financieros
Subproceso: Formular, Planificar, Programar y Elaborar la Proforma Presupuestaria 2013</t>
  </si>
  <si>
    <r>
      <rPr>
        <b/>
        <sz val="8"/>
        <rFont val="Arial"/>
        <family val="2"/>
      </rPr>
      <t>Responsable:</t>
    </r>
    <r>
      <rPr>
        <sz val="8"/>
        <rFont val="Arial"/>
        <family val="2"/>
      </rPr>
      <t xml:space="preserve">
Intendente Nacional de Gestión Director Nacional Financiero Administrativo
</t>
    </r>
    <r>
      <rPr>
        <b/>
        <sz val="8"/>
        <rFont val="Arial"/>
        <family val="2"/>
      </rPr>
      <t xml:space="preserve">Participantes:
</t>
    </r>
    <r>
      <rPr>
        <sz val="8"/>
        <rFont val="Arial"/>
        <family val="2"/>
      </rPr>
      <t xml:space="preserve">Martha Recalde                   </t>
    </r>
  </si>
  <si>
    <t xml:space="preserve">Proforma Presupuestaria 2013                         </t>
  </si>
  <si>
    <t>PROFORMA 2013</t>
  </si>
  <si>
    <t>7.1.1. Elaborar la Proforma Presupuestaria 2013 y realizar seguimiento hasta su aprobación, hasta junio del 2012.</t>
  </si>
  <si>
    <t>Coordinación con los örganos Administrativos para la programación y consolidación de las necesidades  presupuestaria a nivel institucional</t>
  </si>
  <si>
    <t>7.1.1.1 Preprar el proyecto de Resolución que contenga las Políticas Institucionales para la programación y formulación de la Proforma 2013, someter a aprobación de la Máxima Autoridad y difundirlas.</t>
  </si>
  <si>
    <t>Efectividad en el cumplimiento presupuestario</t>
  </si>
  <si>
    <t xml:space="preserve">ECP= 100*(PE/ PA)
ECP = Efectividad en el cumplimiento presupuestario
PA= Proforma aprobada
PP= Proforma Programada </t>
  </si>
  <si>
    <t>7.1.1.2 Programar y planificar la elaboración de la Proforma</t>
  </si>
  <si>
    <t>7.1.1.3 Consolidar la información a nivel nacional</t>
  </si>
  <si>
    <t xml:space="preserve">7.1.1.4 Formular el anteproyecto de Proforma </t>
  </si>
  <si>
    <t xml:space="preserve">7.1.1.5 Someter a consideración y aprobación de la Máxima Autoridad </t>
  </si>
  <si>
    <t>7.1.1.6 Someter a consideración y aprobación final del CONATEL</t>
  </si>
  <si>
    <t xml:space="preserve">7.1.1.7 Registrar en el e SIGEF, para validación del Minsiterio de Finanzas </t>
  </si>
  <si>
    <t>7.1.2 Ejecutar el 100% del presupuesto del año 2012</t>
  </si>
  <si>
    <t>Prestación de Servicios Financieros
Subproceso: Programar y ejecutar el Presupuesto 2012</t>
  </si>
  <si>
    <r>
      <rPr>
        <b/>
        <sz val="8"/>
        <rFont val="Arial"/>
        <family val="2"/>
      </rPr>
      <t>Responsable:</t>
    </r>
    <r>
      <rPr>
        <sz val="8"/>
        <rFont val="Arial"/>
        <family val="2"/>
      </rPr>
      <t xml:space="preserve">
Director Nacional Financiero Administrativo
</t>
    </r>
    <r>
      <rPr>
        <b/>
        <sz val="8"/>
        <rFont val="Arial"/>
        <family val="2"/>
      </rPr>
      <t xml:space="preserve">Participantes:
</t>
    </r>
    <r>
      <rPr>
        <sz val="8"/>
        <rFont val="Arial"/>
        <family val="2"/>
      </rPr>
      <t xml:space="preserve">Martha Recalde                   Diego Farinango
Verónica Jácome
</t>
    </r>
  </si>
  <si>
    <t xml:space="preserve">Estados Presupuestarios 2012                      </t>
  </si>
  <si>
    <t>PRESUPUESTO 2012</t>
  </si>
  <si>
    <t>7.1.2.1 Ejecutar el 100% del presupuesto del año 2012, hasta diciembre del presente año</t>
  </si>
  <si>
    <t>Coordinación con los örganos Administrativos para el cumplimiento de la programación presupuestaria</t>
  </si>
  <si>
    <t xml:space="preserve">7.1.2.1.1 Programar, calendarizar y asinar cupos presupuestarios a las unidades administrativas desconcentradas </t>
  </si>
  <si>
    <t xml:space="preserve">ECP= 100*(PE/ PA)
ECP = Efectividad en el cumplimiento presupuestario
PE= Presupuesto ejecutado 
PA= Presupuesto aprobado </t>
  </si>
  <si>
    <t xml:space="preserve">7.1.2.1.2 Certificar, codificar y distribuir por centros de costo, las requisiciones, solicitudes de pago y memorandos </t>
  </si>
  <si>
    <t>7.1.2.1.3 Control previo y concurrente de la disponibilidad, aplicación, registro y ejecución presupuestaria</t>
  </si>
  <si>
    <t>7.1.2.1.4 Registro presupuestario en los sistemas e Sigef y contable presupuestario</t>
  </si>
  <si>
    <t>7.1.2.1.5 Elaboración de estados presupuestarios</t>
  </si>
  <si>
    <t>Prestación de Servicios Financieros
Subproceso: Evaluar el Presupuesto 2012</t>
  </si>
  <si>
    <r>
      <rPr>
        <b/>
        <sz val="8"/>
        <rFont val="Arial"/>
        <family val="2"/>
      </rPr>
      <t>Responsable:</t>
    </r>
    <r>
      <rPr>
        <sz val="8"/>
        <rFont val="Arial"/>
        <family val="2"/>
      </rPr>
      <t xml:space="preserve">
Martha Recalde
</t>
    </r>
    <r>
      <rPr>
        <b/>
        <sz val="8"/>
        <rFont val="Arial"/>
        <family val="2"/>
      </rPr>
      <t xml:space="preserve">Participantes:
</t>
    </r>
    <r>
      <rPr>
        <sz val="8"/>
        <rFont val="Arial"/>
        <family val="2"/>
      </rPr>
      <t xml:space="preserve">Martha Recalde                   
</t>
    </r>
  </si>
  <si>
    <t>Evaluación Presupuestaria trimestral</t>
  </si>
  <si>
    <t>7.1.2.2  Evaluar trimestralmente la ejecución presupuestaria 2012</t>
  </si>
  <si>
    <t>7.1.2.2.1 Verificación y concialiación de los registros contables y presupuestarios</t>
  </si>
  <si>
    <t xml:space="preserve">ECP= 100*(ER/ EP)
ECP = Efectividad en el cumplimiento presupuestario
ER= Evaluaciones realizadas 
EP= Evaluaciones programadas </t>
  </si>
  <si>
    <t xml:space="preserve">7.1.2.2.2 Elaboración de cédulas presupuestarias </t>
  </si>
  <si>
    <t>7.1.2.2.3 Aplicación de índices y porcentajes de ejecución. Análisis de las principales variaciones</t>
  </si>
  <si>
    <t>7.1.2.2.4 Formulación del informe de evaluación presupuestaria</t>
  </si>
  <si>
    <t>Prestación de Servicios Financieros
Subproceso: Liquidar Presupuesto 2011</t>
  </si>
  <si>
    <t>Liquidación Presupuestaria anual</t>
  </si>
  <si>
    <t>PRESUPUESTO 2011</t>
  </si>
  <si>
    <t>7.1.3   Liquidar el Presupuesto 2011, hasta 31 de enero de 2012</t>
  </si>
  <si>
    <t xml:space="preserve">Conciacilian contable y presupuestaria </t>
  </si>
  <si>
    <t>7.1.3.1 Verificación y conciliación de los registros contables y presupuestarios</t>
  </si>
  <si>
    <t xml:space="preserve">ECP= 100*(LR/ LP)
ECP = Efectividad en el cumplimiento presupuestario
LR= Liquidación realizadas 
EP= Liquidación programadas </t>
  </si>
  <si>
    <t>7.1.3.2 Elaboración de la liquidación presupuestaria</t>
  </si>
  <si>
    <t>7.1.3.3 Envío al Minsiteriode Finanzas de la Liquidación y demás documentos sustentatorios, en el plazo previstos por la Ley.</t>
  </si>
  <si>
    <t xml:space="preserve">7.1 Integrar hasta el 2012 el 100% de la gestión técnica, administrativa, legal y financiera de la SUPERTEL, fortaleciendo la infraestructura necesaria para la automatización de los procesos.                    </t>
  </si>
  <si>
    <t>Prestación de Servicios Administrativos</t>
  </si>
  <si>
    <r>
      <rPr>
        <b/>
        <sz val="8"/>
        <rFont val="Arial"/>
        <family val="2"/>
      </rPr>
      <t>Responsable:</t>
    </r>
    <r>
      <rPr>
        <sz val="8"/>
        <rFont val="Arial"/>
        <family val="2"/>
      </rPr>
      <t xml:space="preserve">
Ing. Marta Mencías
</t>
    </r>
    <r>
      <rPr>
        <b/>
        <sz val="8"/>
        <rFont val="Arial"/>
        <family val="2"/>
      </rPr>
      <t>Participantes:
Arq. Luis Mogrovejo
Arq. Washington Urresta</t>
    </r>
    <r>
      <rPr>
        <sz val="8"/>
        <rFont val="Arial"/>
        <family val="2"/>
      </rPr>
      <t xml:space="preserve">
</t>
    </r>
  </si>
  <si>
    <t>7.1.1 Contratos, registros e informes sobre el mantenimiento y construcción de obras a nivel nacional, para documentar los procesos ante el Portal.</t>
  </si>
  <si>
    <t>Mejora infraestructura edificio Olimpo</t>
  </si>
  <si>
    <t>7.1.1.1 Construcción y adecuación de veredas, bordillos y accesos de Edificio Olimpo, hasta febrero de 2012.</t>
  </si>
  <si>
    <t>Construcción y adecuación de veredas y bordillos para mejorar la infraestructura del edificio Olimpo, observando la normativa de Contaratación Pública.</t>
  </si>
  <si>
    <t>7.1.1.1.1. Elaborar especificaciones técnicas</t>
  </si>
  <si>
    <t>Efectividad en las adquisiciones de bienes y/o contratación de servicios u obras</t>
  </si>
  <si>
    <t xml:space="preserve">EA=Efectividad en las adquisiciones.                             NAR=Número de adquisiciones realizadas                                                                                             NAP= Número de adquisiciones  solicitadas                  </t>
  </si>
  <si>
    <t>7.1.1.1.2  Solicitud de partida presupuestaria.</t>
  </si>
  <si>
    <t>7.1.1.1.3 Elaboración de Pliegos para la contratación.</t>
  </si>
  <si>
    <t>7.1.1.1.4 Envío de Pliegos para revisión y perfeccionamiento de PRC y AIN.</t>
  </si>
  <si>
    <t>7.1.1 Informes, contratos y reportes del estado de los procesos de contratación de obras que maneja la Dirección Nacional Financiera Administrativa, para los pagos.</t>
  </si>
  <si>
    <t>7.1.1.1.5 Ingreso de Pliegos al Sistema de Compras Públicas, previa autorización de Sr. Superintendente.</t>
  </si>
  <si>
    <t>7.1.1.1.6  Manejo del proceso en el portal. Recepción y revisión de ofertas, calificación y solicitud de adjudicación al Sr. Superintendente. Solicitud de elaboración del contrato a PRG.</t>
  </si>
  <si>
    <t>7.1.1.1.7  Seguimiento de proceso y administración de contrato</t>
  </si>
  <si>
    <t>7.1.1 Actas de Entrega recepción de obras de la Administración Central              Solicitudes de Pago</t>
  </si>
  <si>
    <t>7.1.1.1.8 Revisión de la obra y suscripción de Acta Entrega Provisional. Pago de planillas.</t>
  </si>
  <si>
    <t>Red de agua potable edificio Olimpo</t>
  </si>
  <si>
    <t>7.1.1.2  Construcción de Red de Agua Potable exterior de Edificio Olimpo, hasta agosto del 2012.</t>
  </si>
  <si>
    <t>Construcción de red de agua potable de acuerdo a planes y proyectos, para mejorar la infraestructura del edificio Olimpo, observando la normativa vigente para contratación Pública.</t>
  </si>
  <si>
    <t>7.1.1.2.1  Elaborar especificaciones técnicas</t>
  </si>
  <si>
    <t>7.1.1.2.2  Solicitud de partida presupuestaria.</t>
  </si>
  <si>
    <t>7.1.1.2.3 Elaboración de Pliegos para la contratación, previa la autorización del Sr. Superintendente.</t>
  </si>
  <si>
    <t>7.1.1.2.4 Envío de pliegos para revisión y perfeccionamiento de PRC y AIN.</t>
  </si>
  <si>
    <t>7.1.1 Informes, contratos y reportes del estado de los procesos de contratación de mantenimiento que maneja la Dirección Nacional Financiera Administrativa, para los pagos.</t>
  </si>
  <si>
    <t>7.1.1.2.5 Ingreso de Pliegos al Sistema de Compras Públicas, previa autorización de Sr. Superintendente.</t>
  </si>
  <si>
    <t>7.1.1.2.6 Manejo del proceso en el portal. Recepción y revisión de ofertas, calificación y solicitud de adjudicación al Sr. Superintendente. Solicitud de elaboración del contrato a PRG.</t>
  </si>
  <si>
    <t>7.1.1Actas de Entrega recepción de mantenimiento de obras de la Administración Central.</t>
  </si>
  <si>
    <t>7.1.1.2.7  Seguimiento de proceso y administración de contrato</t>
  </si>
  <si>
    <t>7.1.1.2.8 Revisión de la obra y suscripción de Acta Entrega Provisional. Pago de planillas.</t>
  </si>
  <si>
    <r>
      <rPr>
        <b/>
        <sz val="8"/>
        <rFont val="Arial"/>
        <family val="2"/>
      </rPr>
      <t>Responsable:</t>
    </r>
    <r>
      <rPr>
        <sz val="8"/>
        <rFont val="Arial"/>
        <family val="2"/>
      </rPr>
      <t xml:space="preserve">
Ing. Marta Mencías
</t>
    </r>
    <r>
      <rPr>
        <b/>
        <sz val="8"/>
        <rFont val="Arial"/>
        <family val="2"/>
      </rPr>
      <t>Participantes:                           Ing. Martha Mencías
Ing. Mario Sánchez         Intendencia Reg. Norte</t>
    </r>
    <r>
      <rPr>
        <sz val="8"/>
        <rFont val="Arial"/>
        <family val="2"/>
      </rPr>
      <t xml:space="preserve">
</t>
    </r>
  </si>
  <si>
    <t>7.1.1 Contratos, registros e informes sobre el servicio de vigilancia, para la Administración Central.</t>
  </si>
  <si>
    <t xml:space="preserve">Servicio de Vigilancia y Seguridad para la administración central. </t>
  </si>
  <si>
    <t>7.1.1.3 Contratación del servicio de vigilancia para la administración central e Intendencia Regional Norte, observando la normativa vigente de Contratación Pública. Las administraciones regionales elaboran los pliegos para contratar este servicio, Hasta el primer trimestre de 2012.</t>
  </si>
  <si>
    <t>Contratación del Servicio de vigilancia para la adm. Central, a fin de velar por la seguridad institucional, tomando en cuenta la fecha de terminación del contrato y normativa vigente.</t>
  </si>
  <si>
    <t>7.1.1.3.1 Solicitud de partida presupuestaria.</t>
  </si>
  <si>
    <t>Efectividad en llas adquisiciones de bienes y/o contratación de servicios u obras</t>
  </si>
  <si>
    <t>El servicio de vigilancia se encuentra descentralizado en Matriz e IRN; IRC y DRG; IRS, DRM, razón por la  cual en el año 2012 les corresponderá a dichas oficinas regionales iniciar independientemente el proceso de contratación de este servicio. Por lo tanto, ya no se centraliza en la Matriz.</t>
  </si>
  <si>
    <t>7.1.1.3.2 Elaboración de Pliegos para las oficinas ubicadas en Quito.</t>
  </si>
  <si>
    <t>7.1.1.3.3 Envío de Pliegos para revisión y perfeccionamiento de PRC y AIN.</t>
  </si>
  <si>
    <t>7.1.1 Pliegos para contratar el servicio para la ciudad de Quito.</t>
  </si>
  <si>
    <t>Las administraciones regionales elaborarán de manera independiente los pliegos para contratar este servicio. Esta unidad los tramitará a través del Portal, en cumplimiento de Resolución 476 de 13 de octubre de 2011.</t>
  </si>
  <si>
    <t>7.1.1.3.4 Remisión de los pliegos a Comisión Técnica, en consideración al monto y participación como miembro técnico. Ingreso al Portal.</t>
  </si>
  <si>
    <t>7.1.1 Actas de Entrega Recepción Definitivas del servicio para la Administración Central.</t>
  </si>
  <si>
    <t>7.1.1.3.5  Administración del contrato</t>
  </si>
  <si>
    <t xml:space="preserve">Responsable:
Ing. Marta Mencías
Participantes:
Ing. Martha Mencías                    Intendencia Regional Norte, </t>
  </si>
  <si>
    <t>7.1.1 Contratos, registros e informes sobre el servicio de limpieza, para la Administración Central.</t>
  </si>
  <si>
    <t xml:space="preserve">Servicio de limpieza a las oficinas de la Superintendencia ubicadas en la ciudad de Quito y Calderón </t>
  </si>
  <si>
    <t>7.1.1.4 Contratar el Servicio de limpieza para las oficinas de la ciudad de Quito y sus alrededores, observando la normativa vigente.  Las administraciones regionales elaboran los pliegos de manera independiente, para contratar este servicio hasta el primer mayo de 2012.</t>
  </si>
  <si>
    <t>Contrataciónel Servicio de limpieza, a las oficinas del edificio Olimpo e IRN, tomando en cuenta la normativa vigente y la fecha de terminación del contrato.</t>
  </si>
  <si>
    <t>7.1.1.4.1 Solicitud de partida presupuestaria.</t>
  </si>
  <si>
    <t>El servicio de limpieza siempre ha sido manejado de manera descentralizada. Cada oficina regional contrata de manera independiente.</t>
  </si>
  <si>
    <t>7.1.1.4.2 Elaboración de Pliegos para las oficinas ubicadas en Quito, previa la autorización del Sr. Superintendente.</t>
  </si>
  <si>
    <t>7.1.1.4.3 Envío de Pliegos para revisión y perfeccionamiento de PRC y AIN.</t>
  </si>
  <si>
    <t>7.1.1.4.4 Remisión de los pliegos a Comisión Técnica, en consideración al monto y participación como miembro técnico. Ingreso al Portal.</t>
  </si>
  <si>
    <t>7.1.1.4.5  Administración del contrato</t>
  </si>
  <si>
    <r>
      <rPr>
        <b/>
        <sz val="8"/>
        <rFont val="Arial"/>
        <family val="2"/>
      </rPr>
      <t>Responsable:</t>
    </r>
    <r>
      <rPr>
        <sz val="8"/>
        <rFont val="Arial"/>
        <family val="2"/>
      </rPr>
      <t xml:space="preserve">
Ing. Marta Mencías
</t>
    </r>
    <r>
      <rPr>
        <b/>
        <sz val="8"/>
        <rFont val="Arial"/>
        <family val="2"/>
      </rPr>
      <t>Participantes:
Ing. Martha Mencías</t>
    </r>
  </si>
  <si>
    <t>7.1.1 Pólizas de Bienes Generales de la Institución.</t>
  </si>
  <si>
    <t>Contratación Pólizas de Bienes Generales, Fidelidad y Transporte a nivel nacional</t>
  </si>
  <si>
    <t xml:space="preserve">7.1.1.5 Contratación de Pólizas de Seguros de Bienes Generales y Fidelidad para la Institución hasta septiembre de 2012. </t>
  </si>
  <si>
    <t>Contratación de las pólizas de Seguros de Bienes Generales y Fidelidad de la Institución a nivel nacional, tomando en consideración la fecha de terminación del contrato y normativa vigente.</t>
  </si>
  <si>
    <t>7.1.1.5.1 Elaboración de presupuesto y solicitud de partida presupuestaria.</t>
  </si>
  <si>
    <t>7.1.1.5.2 Elaboración de Pliegos para contratación de Pólizas de Bienes Generales.</t>
  </si>
  <si>
    <t>7.1.1.5.3 Envío de pliegos para revisión y perfeccionamiento de PRC y AIN.</t>
  </si>
  <si>
    <t>7.1.1 Pliegos para contratar los seguros generales a nivel nacional.</t>
  </si>
  <si>
    <t>7.1.1.5.4 Remisión de pliegos a Comisión Técnica por tratarse de licitación. Participación como miembro técnico. Ingreso al portal y manejo del proceso.</t>
  </si>
  <si>
    <t xml:space="preserve">7.1.1 Actas de Finiquito / Recibos de Indemnización de siniestros, a nivel nacional.                           Reportes de Activos Fijos a nivel nacional.                               Informes de inclusión y exclusión  y Reportes de siniestros.       </t>
  </si>
  <si>
    <t>7.1.1.5.5  Administración de las pólizas: inclusiones y exclusiones de bienes. Manejo de siniestros. Coordinación con Aseguradora, unidades de la adm. Central y regionales.</t>
  </si>
  <si>
    <r>
      <rPr>
        <b/>
        <sz val="8"/>
        <rFont val="Arial"/>
        <family val="2"/>
      </rPr>
      <t>Responsable:</t>
    </r>
    <r>
      <rPr>
        <sz val="8"/>
        <rFont val="Arial"/>
        <family val="2"/>
      </rPr>
      <t xml:space="preserve">
Ing. Marta Mencías
</t>
    </r>
    <r>
      <rPr>
        <b/>
        <sz val="8"/>
        <rFont val="Arial"/>
        <family val="2"/>
      </rPr>
      <t>Participantes:
Sr. Iván Castillo                      Sr. Marcelo Román            Sra. Thalía Dahik</t>
    </r>
  </si>
  <si>
    <t>7.1.1 Contratos para la adquisición de suministros y materiales para la administración central.</t>
  </si>
  <si>
    <t>Adquisición de suministros y materiales de oficina para Stock de Bodega, para la administración central.</t>
  </si>
  <si>
    <t>7.1.1.6 Adquirir materiales y suministros de oficina para Stock de bodega de la administración central,  para tres períodos de cuatro meses, durante el año 2012.</t>
  </si>
  <si>
    <t>Determinación de niveles de consumo del stock de materiales y suministros de la oficina Matriz y elaborar presupuesto con base a cotizaciones, según lo requerido para tres períodos de cuatro meses durante el año 2012.</t>
  </si>
  <si>
    <t>7.1.1.6.1  Solicitud de partida presupuestaria.</t>
  </si>
  <si>
    <t>7.1.1.6.2 Elaboración de Pliegos para adquisición de materiales y suministros.</t>
  </si>
  <si>
    <t>7.1.1.6.3 Envío de pliegos para revisión y perfeccionamiento de PRC y AIN.</t>
  </si>
  <si>
    <t xml:space="preserve">7.1.1.6.4 Revisión de Pliegos con base a observaciones de PRC y AIN </t>
  </si>
  <si>
    <t>7.1.1.6.5  Remisión de pliegos a Comisión Técnica. Participación como miembro técnico.</t>
  </si>
  <si>
    <t>7.1.1 Actas Entrega Recepción Definitivas</t>
  </si>
  <si>
    <t>7.1.1.6.6  Suscripción Acta Entrega Definitiva.</t>
  </si>
  <si>
    <t>7.1.1.6.7  Administración del contrato</t>
  </si>
  <si>
    <t>Responsable:
Ing. Marta Mencías
Participantes:
Ing. Martha Mencías                    Lcdo. Juan Carlos Barahona</t>
  </si>
  <si>
    <t xml:space="preserve">7.1.1 Documentación que reposa en los archivos, relacionada con todos los procesos que maneja esta Unidad: Contrataciones, </t>
  </si>
  <si>
    <t>Elaborar el Plan de Trabajo de la Unidad de Administración de Bienes y Servicios</t>
  </si>
  <si>
    <t xml:space="preserve">7.1.1.7 Elaboración del Plan de trabajo de la Unidad de administración de Bienes y servicios opara el año 2013, hasta junio del 2012. </t>
  </si>
  <si>
    <t>Elaboración  del Plan de Trabajo de acuerdo con los lineamientos y directrices impartidas por las autoridades y por DPL.</t>
  </si>
  <si>
    <t>7.1.1.7.1 Revisión Reglamento Orgánico Funcional Sustitutivo, en lo relativo a la Unidad de Administración de Bienes y Servicios</t>
  </si>
  <si>
    <t>Efectividad en la elaboración del Plan de trabajo</t>
  </si>
  <si>
    <t>Plan de Trabajo programado / Plan de Trabajo ejecutado</t>
  </si>
  <si>
    <t>El mes en el cual se elabore este Plan, depende de los requerimientos de DPL.</t>
  </si>
  <si>
    <t>7.1.1.7.2 Revisión y análisis Plan Estratégico, Plan Operativo, Plan de Inversiones, Plan de Adquisiciones.</t>
  </si>
  <si>
    <t>7.1.1.7.3 Identificación de metas, actividades principales, tareas, cronogramas, indicaadores de gestión, etc.</t>
  </si>
  <si>
    <t>7.1.1.7.4 Análisis y revisión de borrador de Plan de Trabajo, conjuntamente con el personal de la Unidad.</t>
  </si>
  <si>
    <t>Responsable:
Ing. Marta Mencías
Participantes:
Sr. Iván Castillo</t>
  </si>
  <si>
    <t xml:space="preserve">7.1.1 Informes valorados de suministros y materiales para la bodega de la Administración Central.  </t>
  </si>
  <si>
    <t>7.1.1.8 Elaborar el Plan de Adquisiciones de Materiales y Suministros para la oficina Matriz, así como los requerimientos de mobiliario y equipo de oficina, no técnico, hasta junio de 2012.</t>
  </si>
  <si>
    <t>7.1.1.8.1  Analizar consumo  real de materiales y suministros en la administración central y proyectar consumo para siguiente año.</t>
  </si>
  <si>
    <t>Efectividad en las adquisiciones realizadas, con respecto al Plan de Adquisiciones de Materiales y Suministros</t>
  </si>
  <si>
    <t># de adquisiciones efectivamente atendidas/ Plan de adquisiciones aprobado</t>
  </si>
  <si>
    <t>El mes en el cual se elabore este Plan, depende de los requerimientos de Presupuesto.</t>
  </si>
  <si>
    <t>Obtención de requerimientos de las diferentes Unidades Administrativas de mobiliario y equipo de oficina</t>
  </si>
  <si>
    <t>7.1.1.8.2  Actualizar precios de mercado a través de la obtención de cotizaciones.</t>
  </si>
  <si>
    <t>Colaborar con la elaboración de la proforma presupuestaria Institucional.</t>
  </si>
  <si>
    <t>7.1.1.8.3 Requerir de las distintas unidades administrativas, a nivel nacional, las necesidades de equipo y mobiliario de oficina.</t>
  </si>
  <si>
    <t>Obtención de cotizaciones obtenidas de mobiliario y equipo de oficina solicitado por las unidades requirentes</t>
  </si>
  <si>
    <t>7.1.1.8.4  Actualizar precios de mercado de mobiliario a través de la obtención de cotizaciones.</t>
  </si>
  <si>
    <t>7.1.1.8.5  Preparar reporte detallado y valorado, tanto de suministros y materiales, cuanto de mobiliario y equipo de oficina.</t>
  </si>
  <si>
    <t>Responsable:
Ing. Marta Mencías
Participantes:
Lcdo. Vicente vásconez                  Tloga. Paulina Gavela</t>
  </si>
  <si>
    <t>Informes anuales sobre las consecuciones de las constataciones físicas de bienes y demás informes de baja de bienes. Resoluciones</t>
  </si>
  <si>
    <t>Plan Anual de   Constatación de  existencia y estado de los bienes considerados activos fijos y bienes sujetos a control.</t>
  </si>
  <si>
    <t>7.1.1.9 Constatación física de  existencia y estado de los bienes considerados activos fijos y bienes sujetos a control, hasta diciembre del 2012.</t>
  </si>
  <si>
    <t>Cumplimiento de la normativa vigente sobre la obligación de realizar constataciones físicas anuales de bienes, con el objeto de depurar el inventario de activos fijos y activos sujetos a control, durante el último trimestre del año 2012.</t>
  </si>
  <si>
    <t>7.1.1.9.1  Preparar cronograma de constatación</t>
  </si>
  <si>
    <t>Efectividad en la constatación física de bienes</t>
  </si>
  <si>
    <t># de constataciones programadas / " constataciones ejecutadas</t>
  </si>
  <si>
    <t xml:space="preserve">7.1.1.9.2  Solicitar autorización de Director Financiero-Administrativo </t>
  </si>
  <si>
    <t>Actas de Entrega Recepción de Activos Fijos y bienes sujetos a control.</t>
  </si>
  <si>
    <t>7.1.1.9.3  Desplazarse a todas las oficinas a nivel nacional</t>
  </si>
  <si>
    <t>7.1.1.9.4   Actualizar Sistema de Activos Fijos y preparar informe final de constatación</t>
  </si>
  <si>
    <t>7.1.1 Actas de Entrega Recepción de bienes.</t>
  </si>
  <si>
    <t>Depurar los inventarios institucionales.</t>
  </si>
  <si>
    <t>7.1.1.10 Depuración de los inventarios de la Institución, a nivel Nacional, baja de bienes, hasta septiembre del 2012.</t>
  </si>
  <si>
    <t>Realización de baja de aquellos bienes inservibles, obsoletos en desuso y bajo valor contable, que la Institución mantiene a nivel nacional, con base en el informe de constatación presentado por los funcionarios del área de Activos Fijos, a partir del segundo semestre del año 2012.</t>
  </si>
  <si>
    <t>7.1.1.10.1 Depuración de inventarios con base en el informe de la constatación física.</t>
  </si>
  <si>
    <t>Efectividad en la depuración de los inventarios institucionales.</t>
  </si>
  <si>
    <t xml:space="preserve">EI=Efectividad en Inventarios                             NRR=Número de registros realizados                                                                                             NRS= Número de registros solicitados                  </t>
  </si>
  <si>
    <t>7.1.1.10.2 Análisis e informe a Sr. Superintendente solicitando autorice la baja.</t>
  </si>
  <si>
    <t>7.1.1 Memorandos internos y reportes sobre la  baja de bienes</t>
  </si>
  <si>
    <t>7.1.1.10.3 Elaboración de Proyecto de Resolución, según autorización conferida.</t>
  </si>
  <si>
    <t>7.1.1 Proyectos de resolución para enejenar bienes</t>
  </si>
  <si>
    <t>7.1.1.10.4 Entrega de bienes en coordinación con las entidades beneficirias.</t>
  </si>
  <si>
    <t>7.1.1 Oficios, comunicaciones a beneficiarios de donaciones.            Informes sobre remate de bienes.</t>
  </si>
  <si>
    <t>7.1.1.10.5 Baja de bienes del sistema.</t>
  </si>
  <si>
    <t xml:space="preserve">Responsable:
Ing. Marta Mencías
Participantes:
Arq. Luis Mogrovejo
Arq. Washington Urresta
</t>
  </si>
  <si>
    <t>7.1.1 Contratos, registros e informes sobre el mantenimiento y construcción de instalaciones a nivel nacional</t>
  </si>
  <si>
    <t xml:space="preserve"> Mantenimiento General del Edificio Olimpo</t>
  </si>
  <si>
    <t>7.1.1.11 Proveer del servicio de mantenimiento interior y exterior de las oficinas del edificio Olimpo hasta diciembre del 2012</t>
  </si>
  <si>
    <t>Elaboración de pliegos para la contratación de un profesional o empresa del ramo de la ingeniería o arquitectura, para dar el mantenimiento necesario al edificio Olimpo y casa contigua, observando la normativa vigente para Contratación Pública.</t>
  </si>
  <si>
    <t>7.1.1.11.1 Elaboración de Estudios y especificaciones técnicas.</t>
  </si>
  <si>
    <t>7.1.1.11.2  Solicitud de partida presupuestaria.</t>
  </si>
  <si>
    <t>7.1.1.11.3  Elaboración de Pliegos para contratar al profesional.</t>
  </si>
  <si>
    <t>7.1.1.11.4 Remitir Pliegos a PRC y AIN para revisión y perfeccionamiento</t>
  </si>
  <si>
    <t>7.1.1.11.5 Ingreso de Pliegos al Sistema de Compras Públicas, previa autorización de Sr. Superintendente.</t>
  </si>
  <si>
    <t>7.1.1.11.6  Manejo del proceso en el portal. Recepción y revisión de ofertas, calificación y solicitud de adjudicación al Sr. Superintendente. Solicitud de elaboración del contrato a PRG.</t>
  </si>
  <si>
    <t>7.1.1 Planillas de avance de obra para el pago respectivo</t>
  </si>
  <si>
    <t>7.1.1.11.7  Seguimiento de proceso y administración de contrato</t>
  </si>
  <si>
    <t>7.1.1Infromes, contratos y reportes del estado de los procesos de contratación que maneja la Dirección Nacional Financiera Administrativa</t>
  </si>
  <si>
    <t>7.1.1.1.8 Revisión de la obras y Pago de planillas.</t>
  </si>
  <si>
    <t>7.1.1 Actas de Entrega recepción de obras de la Administración Central</t>
  </si>
  <si>
    <t>Bienes Inmuebles</t>
  </si>
  <si>
    <t>7.1.1 Contratos, registros e informes sobre la elaboración de estudios planos y proyectos, para documentar los procesos ante el Portal.</t>
  </si>
  <si>
    <t>Construcción del edificio contiguo a la Superintendencia</t>
  </si>
  <si>
    <t>7.1.1.12 Elaboración de estudios, planos y proyectos para la construcción del edificio nuevo para la matriz de la Superintendencia de Telecomunicaciones, hasta abril del 2012.</t>
  </si>
  <si>
    <t>Contratación de un profesional o empresa que elabore los estudios, planos y proyectos para la construcción del edificio nuevo de la la Superintendencia, observando la normativa vigente de Contratación Pública.</t>
  </si>
  <si>
    <t>7.1.1.12.1 Elaborar especificaciones técnicas para contratar al consultor, previa revisión y autorización de las mismas por parte del Sr. Superintendente.</t>
  </si>
  <si>
    <t>7.1.1.12.2  Solicitud de partida presupuestaria.</t>
  </si>
  <si>
    <t>7.1.1.12.3 Elaboración de Pliegos para la contratación del consultor. (Cloordinación constante con Sr. Superintendente).</t>
  </si>
  <si>
    <t>7.1.1.12.4 Envío de Pliegos para revisión y perfeccionamiento de PRC y AIN.</t>
  </si>
  <si>
    <t>7.1.1 Infromes, contratos y reportes del estado de los procesos de contratación de obras que maneja la Dirección Nacional Financiera Administrativa, para los pagos.</t>
  </si>
  <si>
    <t>7.1.1.12.5 Remisión a Comisión Técnica debido al monto estimado. Particlpación como miembro técnico.</t>
  </si>
  <si>
    <t>7.1.1.12.6  Administración del contrato. Informes permanentes al Sr. Superintendente.</t>
  </si>
  <si>
    <t>7.1.1.12.7  Suscripción de Acta Entrega Definitiva.</t>
  </si>
  <si>
    <t>TOTAL PLAN DE TRABAJO 2012 DFA</t>
  </si>
  <si>
    <t>UNIDAD: TESORERIA</t>
  </si>
  <si>
    <t>ORGANO ADMINISTRATIVO :</t>
  </si>
  <si>
    <t>DIRECCIÓN NACIONAL FINANCIERA ADMINISTRATIVA</t>
  </si>
  <si>
    <t>OBJETIVO INSTITUCIONAL 7: Fortalecer la infraestructura Tecnológica Institucional</t>
  </si>
  <si>
    <t xml:space="preserve">PLAN DE TRABAJO 2012                                                                                         </t>
  </si>
  <si>
    <t>ORGANO ADMINISTRATIVO</t>
  </si>
  <si>
    <t>SECRETARIA GENERAL</t>
  </si>
  <si>
    <t xml:space="preserve">PERÍODO:  ENERO-DICIEMBRE </t>
  </si>
  <si>
    <t xml:space="preserve"> </t>
  </si>
  <si>
    <t>PRODUCTOS</t>
  </si>
  <si>
    <t>NOMBRE DEL FUNCIONARIO O SERVIDOR RESPONSABLE Y PARTICIPANTES</t>
  </si>
  <si>
    <t>OBJETIVO INSTITUCIONAL 1: VELAR POR EL CUMPLIMIENTO DE LOS DERECHOS DE LOS USUARIOS DE LOS SERVICIOS DE TELECOMUNICACIONES, RADIODIFUSIÓN Y TV.</t>
  </si>
  <si>
    <t>1.1 Fortalecer la capacidad de la Superintendencia de Telecomunicaciones como organismo defensor de los derechos de los usuarios.
radioeléctrico y la calidad de los servicios de telecomunicaciones.</t>
  </si>
  <si>
    <t>1.1.1 Entregar el 100% de  las Boletas, Providencias y Resoluciones.</t>
  </si>
  <si>
    <t>Gestión de Documentos y Archivo</t>
  </si>
  <si>
    <t>RESPONSABLE                                   Luis Holguín                                     PARTICIPANTES                               Javier Gavilanez                                        Lenín Montoya                                            Stalin Tapia</t>
  </si>
  <si>
    <t>100% de efectividad en la notificación de Boletas, Providencias y Resoluciones.</t>
  </si>
  <si>
    <t>Notificación, difusión y proceso de control de entrega de Boletas, Providencias y Resoluciones.</t>
  </si>
  <si>
    <t>1.1.1.1 Entregar el 100% de  las Boletas, Providencias y Resoluciones.</t>
  </si>
  <si>
    <t>Notificación, recopilación de pruebas de entrega e informe.</t>
  </si>
  <si>
    <t>1.1.1.1.1 Recepción y conocimiento de Boletas y Resoluciones.</t>
  </si>
  <si>
    <t>Efectividad en la entrega de las Boletas y Resoluciones.</t>
  </si>
  <si>
    <t>BRE/BRG                                               BRG= Número de Boletas y Resoluciones emitidas                          BRE= Número de Boletas y Resoluciones entregadas.</t>
  </si>
  <si>
    <t>1.1.1.1.2 Elaboración de oficios y memorandos para realizar las notificaciones y difusiones.</t>
  </si>
  <si>
    <t>1.1.1.1.3 Coordinación y entregas.</t>
  </si>
  <si>
    <t>1.1.1.1.4 Recopilación de información de notificaciones.</t>
  </si>
  <si>
    <t>1.1.1.1.5 Informe a la Dirección Jurídica respecto a las entregas de Boletas, Providencias y Resoluciones, dentro de los procesos de juzgamiento administrativo.</t>
  </si>
  <si>
    <t>Total</t>
  </si>
  <si>
    <t>3.1 Alinear a la SUPERTEL hacia la implementación de la calidad total.</t>
  </si>
  <si>
    <t>3.1.1 Actualizar hasta el mes de abril de 2012, el Instructivo de Procedimientos para la Gestión Documental y Archivo institucional.</t>
  </si>
  <si>
    <t>RESPONSABLE                                   Marco Díaz                                     PARTICIPANTES                               Secretarías                                Administraciones regionales</t>
  </si>
  <si>
    <t>Instructivo de Procedimientos para la Gestión Documental y Archivo institucional.</t>
  </si>
  <si>
    <t>Actualizar hasta el mes de abril de 2012, el Instructivo de Procedimientos para la Gestión Documental y Archivo institucional.</t>
  </si>
  <si>
    <t>3.1.1.1 Actualizar hasta el mes de abril de 2012, el Instructivo de Procedimientos para la Gestión Documental y Archivo institucional.</t>
  </si>
  <si>
    <t>Recolección de datos, análisis, elaboración del borrador y aprobación.</t>
  </si>
  <si>
    <r>
      <t>3.1.1.1.1</t>
    </r>
    <r>
      <rPr>
        <sz val="8"/>
        <color indexed="8"/>
        <rFont val="Times New Roman"/>
        <family val="1"/>
      </rPr>
      <t xml:space="preserve">        </t>
    </r>
    <r>
      <rPr>
        <sz val="8"/>
        <color indexed="8"/>
        <rFont val="Arial"/>
        <family val="2"/>
      </rPr>
      <t>Recopilación de información en los archivos matriz y regionales, así como en modelos nuevos de gestión.</t>
    </r>
  </si>
  <si>
    <t>Consecución del Procedimiento actualizado</t>
  </si>
  <si>
    <t>PA/PP                                                PP= Procedimiento propuesto                          PA= Procedimiento actualizado</t>
  </si>
  <si>
    <r>
      <t>3.1.1.1.2</t>
    </r>
    <r>
      <rPr>
        <sz val="8"/>
        <color indexed="8"/>
        <rFont val="Times New Roman"/>
        <family val="1"/>
      </rPr>
      <t xml:space="preserve">        </t>
    </r>
    <r>
      <rPr>
        <sz val="8"/>
        <color indexed="8"/>
        <rFont val="Arial"/>
        <family val="2"/>
      </rPr>
      <t xml:space="preserve">Análisis. </t>
    </r>
  </si>
  <si>
    <r>
      <t>3.1.1.1.3</t>
    </r>
    <r>
      <rPr>
        <sz val="8"/>
        <color indexed="8"/>
        <rFont val="Times New Roman"/>
        <family val="1"/>
      </rPr>
      <t xml:space="preserve">        </t>
    </r>
    <r>
      <rPr>
        <sz val="8"/>
        <color indexed="8"/>
        <rFont val="Arial"/>
        <family val="2"/>
      </rPr>
      <t>Elaboración del borrador correspondiente al nuevo Instructivo.</t>
    </r>
  </si>
  <si>
    <r>
      <t>3.1.1.1.4</t>
    </r>
    <r>
      <rPr>
        <sz val="8"/>
        <color indexed="8"/>
        <rFont val="Times New Roman"/>
        <family val="1"/>
      </rPr>
      <t xml:space="preserve">        </t>
    </r>
    <r>
      <rPr>
        <sz val="8"/>
        <color indexed="8"/>
        <rFont val="Arial"/>
        <family val="2"/>
      </rPr>
      <t>Expedición de Resolución para aplicación Institucional.</t>
    </r>
  </si>
  <si>
    <r>
      <t xml:space="preserve">3.1.1.1.5 </t>
    </r>
    <r>
      <rPr>
        <sz val="8"/>
        <color indexed="8"/>
        <rFont val="Arial"/>
        <family val="2"/>
      </rPr>
      <t>Capacitación y evaluación nacional a los servidores de la Matriz y de las seis regionales involucrados en el proceso documental, respecto a la herramienta actualizada y uso de los sistemas Lotus y OnBase.</t>
    </r>
  </si>
  <si>
    <t>3.2 Alinear a la SUPERTEL hacia la implementación de la calidad total.</t>
  </si>
  <si>
    <t>3.2.1 Digitalizar el 100%  de las Boletas y Resoluciones del año 2012.</t>
  </si>
  <si>
    <t>RESPONSABLE                                   Daniel Gallegos</t>
  </si>
  <si>
    <t>Digitalización de Boletas y Resoluciones del año 2012.</t>
  </si>
  <si>
    <t>3.2.1.1 Digitalizar el 100%  de las Boletas y Resoluciones del año 2012.</t>
  </si>
  <si>
    <t>Digitalización, indexación y elaboración de guías.</t>
  </si>
  <si>
    <t>3.2..1.1.1 Selección del material documental a digitalizar.</t>
  </si>
  <si>
    <t>Efectividad en la digitalización de las Boletas y Resoluciones.</t>
  </si>
  <si>
    <t>BRD/BRE                                               BRE= Número de Boletas y Resoluciones emitidas                          BRD= Número de Boletas y Resoluciones digitalizadas</t>
  </si>
  <si>
    <t>3.2.1.1.2 Digitalización</t>
  </si>
  <si>
    <t>3.2.1.1.3 Elaboración de guía indice de Boletas e informe final.</t>
  </si>
  <si>
    <t>3.3 Alinear a la SUPERTEL hacia la implementación de la calidad total.</t>
  </si>
  <si>
    <t>3.3.1 Digitalizar e indexar los archivos correspondientes al servicio de radiocomunicaciones (Aproximadamente 24.000 documentos), hasta el mes de diciembre de 2012.</t>
  </si>
  <si>
    <t>RESPONSABLE                                   Marco Díaz                                     PARTICIPANTES                              Administraciones regionales</t>
  </si>
  <si>
    <t>Archivo digital del servicio de radiocomunicaciones.</t>
  </si>
  <si>
    <t>Digitalización e indexación de los archivos correspondientes al servicio de radiocomunicaciones.</t>
  </si>
  <si>
    <t>3.4.1.1 Digitalizar e indexar los archivos correspondientes al servicio de radiocomunicaciones (Aproximadamente 24.000 documentos), hasta el mes de diciembre de 2012.</t>
  </si>
  <si>
    <t>Organización, digitalización e indexación.</t>
  </si>
  <si>
    <t>3.3.1.1.1 Organización de los archivos correspondientes al servicio de radiocomunicaciones.</t>
  </si>
  <si>
    <t>Efectividad en la gestión documental.</t>
  </si>
  <si>
    <t>DP/DC                                       DP=Digitalización propuesta                                  DC=Digitalización consolidada.</t>
  </si>
  <si>
    <t>3.3.1.1.2 Digitalización.</t>
  </si>
  <si>
    <t>3.3.1.1.3 Indexación en el sistema ONBASE.</t>
  </si>
  <si>
    <t>3.3.1.1.4 Almacenamiento en cajas de retención documental.</t>
  </si>
  <si>
    <t>3.4 Alinear a la SUPERTEL hacia la implementación de la calidad total.</t>
  </si>
  <si>
    <t>3.4.1 Digitalizar  e indexar el 100% de Memorandos y Oficios de la SGN</t>
  </si>
  <si>
    <t>RESPONSABLE                                   Javier Gavilanez                    PARTICIPANTES                        Stalin Tapia                                     Daniel Gallegos</t>
  </si>
  <si>
    <t xml:space="preserve">Digitalizar, indexar, inventariar, consolidar archivos digitales </t>
  </si>
  <si>
    <t>Digitalización e indexacion de memorandos y oficios de la Secretaría General en el Sistema OnBase</t>
  </si>
  <si>
    <t>3.4.1.1 Contar con el 100% de Memorandos y Oficios desde el 2000 al 2007 digitalizados e indexados para el 2012</t>
  </si>
  <si>
    <t xml:space="preserve">Digitalización e indexación de los memorandos y oficios </t>
  </si>
  <si>
    <t xml:space="preserve">3.4.1.1.1 Trasladar la documentacion desde la bodega de calderón </t>
  </si>
  <si>
    <t xml:space="preserve">Efectividad de indexación de oficios y memorandos </t>
  </si>
  <si>
    <t>MOI/MOD MOI=  Número de memorandos y oficiosD= Número de memorandos y oficios digitalizados</t>
  </si>
  <si>
    <t>3.4.1.1.2 Digitalizar la documentación en formato tiff</t>
  </si>
  <si>
    <t xml:space="preserve">3.4.1.1.3 Indexar la documentación digitalizada </t>
  </si>
  <si>
    <t>3.4.1.1.4 Almacenamiento de documentos en cajas de retención y etiquetado</t>
  </si>
  <si>
    <t>3.5 Alinear a la SUPERTEL hacia la implementación de la calidad total.</t>
  </si>
  <si>
    <t xml:space="preserve">3.5.1 Indexar el 100 % de convenios interinstitucionales </t>
  </si>
  <si>
    <t>RESPONSABLE                                       Daniel Gallegos                                        PARTICIPANTES                                 Stalin Tapia                                                    Javier Gavilanes</t>
  </si>
  <si>
    <t>Consolidación de archivo digital de convenios interinstitucional</t>
  </si>
  <si>
    <t xml:space="preserve">Indexación de convenios interinstitucionales </t>
  </si>
  <si>
    <t>3.5.1.1 Indexar el 100% de convenios interinstitucionales desde 1997 a 2011</t>
  </si>
  <si>
    <t xml:space="preserve">Indexar los convenios interinstitucionales </t>
  </si>
  <si>
    <t xml:space="preserve">3.5.1.1.1 Análisis y diagnóstico </t>
  </si>
  <si>
    <t>Efectividad en digitalización e indexación de convenios</t>
  </si>
  <si>
    <t xml:space="preserve">NCD/NCI NCD= Número de convenios digitalizados NCI= Número de convenios indexados </t>
  </si>
  <si>
    <t xml:space="preserve">3.5.1.1.2 Selección de documentación </t>
  </si>
  <si>
    <t xml:space="preserve">3.5.1.1.3 Inventariar por años los convenios interinstitucionales </t>
  </si>
  <si>
    <t xml:space="preserve">3.5.1.1.4 Digitalización de convenios </t>
  </si>
  <si>
    <t>3.5.1.1.5 Transformación de formato pdf a tiff</t>
  </si>
  <si>
    <t xml:space="preserve">3.5.1.1.6 Indexación </t>
  </si>
  <si>
    <t>OBJETIVO INSTITUCIONAL 5: ATENDER DE MANERA SOLVENTE LOS REQUERIMIENTOS DE LOS USUARIOS DE LOS SERVICIOS DE TELECOMUNICACIONES, RADIO Y TV.</t>
  </si>
  <si>
    <t>5.1 Promover la educación de los usuarios de los servicios de telecomunicaciones sobre sus
derechos y acciones.</t>
  </si>
  <si>
    <t>5.1.1 Seguimiento institucional al cumplimiento de la LOTAIP.</t>
  </si>
  <si>
    <t>RESPONSABLE                                   Luis Holguín                                     PARTICIPANTES                              Marco Díaz                                  Administraciones regionales</t>
  </si>
  <si>
    <t>Informe LOTAIP</t>
  </si>
  <si>
    <t>Difusión y seguimiento en la matriz y regionales de la Institución.</t>
  </si>
  <si>
    <t>5.1.1.1 Seguimiento institucional al cumplimiento de la LOTAIP.</t>
  </si>
  <si>
    <t>Seguimiento, elaboración de informe y notificación.</t>
  </si>
  <si>
    <t>5.1.1.1.1 Seguimiento al cumplimiento de la LOTAIP.</t>
  </si>
  <si>
    <t xml:space="preserve">Efectividad en el cumplimiento de los 4 items de los artículos 7, 8 y 10 de la LOTAIP.                                       </t>
  </si>
  <si>
    <t>NIC/NIE                                                                NIE=Número de items requeridos por la LOTAIP para cumplimiento.                                                                               NIC=Número de items cumplidos</t>
  </si>
  <si>
    <t>5.1.1.1.2 Elaboración de informe a la Defensoría del Pueblo.</t>
  </si>
  <si>
    <t>5.2 Promover la educación de los usuarios de los servicios de telecomunicaciones sobre sus
derechos y acciones.</t>
  </si>
  <si>
    <t>5.2.1 Certificar el 100% de los pedidos de certificación documental.</t>
  </si>
  <si>
    <t>RESPONSABLE                                   Luis Holguín                                     PARTICIPANTES                              Marco Díaz                                  Javier Gavilanez</t>
  </si>
  <si>
    <t>Certificar el 100% de los pedidos de certificación documental.</t>
  </si>
  <si>
    <t>5.2.1.1 Certificar el 100% de los pedidos de certificación documental.</t>
  </si>
  <si>
    <t>Recepción y gestión de los pedidos de certificación.</t>
  </si>
  <si>
    <t>5.2.1.1.1 Conocimiento del pedido de certificación</t>
  </si>
  <si>
    <t>Efectividad en la atención de pedidos de certificación.</t>
  </si>
  <si>
    <t>NPA/NPC                                                                NPC=Número de pedidos de certificaciones.                                                                               NPA=Número de pedidos atendidos.</t>
  </si>
  <si>
    <t>5.2.1.1.2 Verificación con el archivo físico institucional</t>
  </si>
  <si>
    <t>5.2.1.1.3 Preparar certificación</t>
  </si>
  <si>
    <t>5.2.1.1.4 Emitir certificación</t>
  </si>
  <si>
    <t>OBJETIVO INSTITUCIONAL 7: FORTALECER LA INFRAESTRUCTURA TECNOLÓGICA INSTITUCIONAL .</t>
  </si>
  <si>
    <t>7.1 Fortalecer la imagen institucional de la SUPERTEL en la comunidad logrando una posición diferenciada en el sector de las telecomunicaciones.</t>
  </si>
  <si>
    <t>7.1.1 Gestionar el 100% de la documentación ingresada al Organismo (trámites).</t>
  </si>
  <si>
    <t>RESPONSABLE                                  Mónica Sarsoza                                     PARTICIPANTES                              Luis Holguín                               Marco Díaz                                  Javier Gavilanez</t>
  </si>
  <si>
    <t xml:space="preserve">Eficiencia en la atención de los trámites ingresados al Organismo. </t>
  </si>
  <si>
    <t xml:space="preserve">Recepción, digitalización, ingreso y enrutamiento del 100% de los trámites ingresados al Organismo. </t>
  </si>
  <si>
    <t>7.1.1.1 Gestionar el 100% de la documentación ingresada al Organismo (trámites).</t>
  </si>
  <si>
    <t>Gestión de la documentación ingresada a la Institución, desde su recepción, su despacho y control de entregas.</t>
  </si>
  <si>
    <t xml:space="preserve">7.1.1.1.1 Recepción de las comunicaciones dirigidas al Organismo. </t>
  </si>
  <si>
    <t>DR/DE                                       DR=Documentos recibidos en la institución                                  DE=Documentos enrutados para atención.</t>
  </si>
  <si>
    <t>7.1.1.1.2 Digitalización de los trámites.</t>
  </si>
  <si>
    <t>7.1.1.1.3 Ingreso de los trámites al sistema Lotus Notes.</t>
  </si>
  <si>
    <t>7.1.1.1.4 Análisis y enrutamiento de los trámites para atención por parte de las dependencias.</t>
  </si>
  <si>
    <t>ORGANO ADMINISTRATIVO:  DELEGACIÓN REGIONAL CENTRO</t>
  </si>
  <si>
    <r>
      <rPr>
        <b/>
        <sz val="8"/>
        <rFont val="Arial"/>
        <family val="2"/>
      </rPr>
      <t>Responsable:</t>
    </r>
    <r>
      <rPr>
        <sz val="8"/>
        <rFont val="Arial"/>
        <family val="2"/>
      </rPr>
      <t xml:space="preserve">
Ing. Alex Troya
</t>
    </r>
    <r>
      <rPr>
        <b/>
        <sz val="8"/>
        <rFont val="Arial"/>
        <family val="2"/>
      </rPr>
      <t xml:space="preserve">Participantes:
</t>
    </r>
    <r>
      <rPr>
        <sz val="8"/>
        <rFont val="Arial"/>
        <family val="2"/>
      </rPr>
      <t xml:space="preserve">Ing. Esteban Andrade
Ing. Jorge Jiménez
</t>
    </r>
  </si>
  <si>
    <t>1.1.1.1.1 Se recibira de la DPS las promociones prepago a través del correo electrónico</t>
  </si>
  <si>
    <r>
      <t xml:space="preserve">ECCT= (TPC/TPRR)*100
</t>
    </r>
    <r>
      <rPr>
        <sz val="9"/>
        <rFont val="Arial"/>
        <family val="2"/>
      </rPr>
      <t>ECCT= Efectividad en el cumplimiento del control tarifario
TPC= Total de promociones controladas
TPRR=Total de promociones remitidas a las Regionales</t>
    </r>
  </si>
  <si>
    <t>1.1.1.1.2 Se remitirán a la DPS, los informes de verificación de cumplimiento o incumplimiento.</t>
  </si>
  <si>
    <t xml:space="preserve">1.1.1.1.3 Se recibira de la DPS el detalle de 1 CDR, en forma mensual, junto con la notificación de la promoción prepago que la operadora hay ingresado a esta Superintendencia. </t>
  </si>
  <si>
    <t>1.1.1.1.4 Se analizará la información</t>
  </si>
  <si>
    <t>1.1.1.1.5 Se remitirán a la DPS y a la DIC, los informes de verificación</t>
  </si>
  <si>
    <t>1.1.1.2.1 Se realizará, de manera mensual, una verificación por operadora y en cada provincia de nuestra jurisdicción.</t>
  </si>
  <si>
    <r>
      <t xml:space="preserve">ECCT= (NTV/NTT)*100
</t>
    </r>
    <r>
      <rPr>
        <sz val="9"/>
        <rFont val="Arial"/>
        <family val="2"/>
      </rPr>
      <t>ECCT= Efectividad en el cumplimiento del control tarifario_ Terminales de Uso Público del SMA
NTV= Número de Terminales verificados de las 3 Operadoras de SMA
NTT=Número de Terminales Totales de SMA ( muestra )</t>
    </r>
  </si>
  <si>
    <t>1.1.1.2.2 Se remitirán los informes de verificación a la DPS.</t>
  </si>
  <si>
    <t>LINEAMIENTOS:
1. El control se realiza en base al "Procedimiento para la ejecución de inspecciones a los establecimientos que prestan servicios finales de telecomunicaciones a través de terminales de uso público".
2. La DPS determinará el tamaño de la muestra (90% confianza y +/-3% error )  y remitirá esta informacion a las Administraciones Regionales. 
3. Las Administraciones Regionales deberán realizar, de manera mensual, una verificación por operadora y en cada provincia de su jurisdicción, tal como se indica en el cuadro anexo. 
4. Las Administraciones Regionales remitirán los informes de verificación a la DPS.
5. La DPS analiza y elabora los informes de consolidación semestral.
6. En caso de incumplimientos, la DPS remitirá a la DJT.
7. . La DIC publicará los resultados  hasta 5 días laborales luego de recibir la información de la DPS y/o Regionales, en el página web institucioanal y en los periódicos donde se realizaron las mediciones.</t>
  </si>
  <si>
    <t xml:space="preserve">1.1.1.5.1 Se recibira y analizará  el tamaño de la muestra que la DPS determine  </t>
  </si>
  <si>
    <t xml:space="preserve">1.1.1.5.2 Se realizara, de manera mensual, una verificación por operadora y en cada provincia de nuestra jurisdicción. </t>
  </si>
  <si>
    <t>1.1.1.5.3 Se remitirán los informes de verificación a la DPS.</t>
  </si>
  <si>
    <t>Informes Técnicos de Ocupación del Espectro Radioeléctrico</t>
  </si>
  <si>
    <r>
      <rPr>
        <b/>
        <sz val="8"/>
        <rFont val="Arial"/>
        <family val="2"/>
      </rPr>
      <t xml:space="preserve">ESTRATEGIAS
</t>
    </r>
    <r>
      <rPr>
        <sz val="8"/>
        <rFont val="Arial"/>
        <family val="2"/>
      </rPr>
      <t xml:space="preserve">
Programación de las Estaciones</t>
    </r>
    <r>
      <rPr>
        <b/>
        <sz val="8"/>
        <rFont val="Arial"/>
        <family val="2"/>
      </rPr>
      <t xml:space="preserve"> </t>
    </r>
    <r>
      <rPr>
        <sz val="8"/>
        <rFont val="Arial"/>
        <family val="2"/>
      </rPr>
      <t xml:space="preserve">del sistema SACER.                                                                             </t>
    </r>
    <r>
      <rPr>
        <b/>
        <sz val="8"/>
        <rFont val="Arial"/>
        <family val="2"/>
      </rPr>
      <t xml:space="preserve">  
LINEAMIENTOS  GENERALES
</t>
    </r>
    <r>
      <rPr>
        <sz val="8"/>
        <rFont val="Arial"/>
        <family val="2"/>
      </rPr>
      <t xml:space="preserve">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DRC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Ambato, Guaranda, Puyo 
Entregar los resultados en los archivos y formatos establecidos inmediatamente después de terminada la misión a fin de mes.
Programar de lunes a viernes durante el mes de septiembre 2012, el barrido de las bandas asignadas en el horario de 10H00 a 14H15, de acuerdo a los parámetros establecidos y en el horario de: 10H00 a 10H15, 11H00 a 11H15, 12H00 a 12H15, 13H00 a 13H15, 14H00 a 14H15. </t>
    </r>
  </si>
  <si>
    <t>1.3.1.1.1 Programar de manera mensual en el sistema SACER las tareas de medición automática, en las estaciones de  Guaranda, Puyo.   conforme a los lineamientos emitidos por la DEH, para determinar el porcentaje de ocupación del espectro.</t>
  </si>
  <si>
    <t xml:space="preserve">ECOER_DRC=Efectividad de Control de Ocupación del Espectro Radioeléctrico a nivel Regional
</t>
  </si>
  <si>
    <t xml:space="preserve">
ECOER_DRC=IOERR_DRC/12
IOERR_DRC = Informe de Ocupación del Espectro Radioeléctrico Remitido a nivel regional</t>
  </si>
  <si>
    <t>Informes Técnicos de Ocupación del Esectro</t>
  </si>
  <si>
    <t>ESTRATEGIAS
Programación de las Estaciones del sistema SACER.                                                                               
LINEAMIENTOS  GENERALES
Se utilizará el archivo con el nombre RADTV_ _ _ 2012, el mismo que contiene el listado de frecuencias y que será remitido por la DEH, el cual será actualizado mensualmente.
El nombre de los archivos generados deberán cumplir con lo dispuesto en el instructivo SACER.
LINEAMIENTOS ESPECÍFICOS PARA LA DRC
Programar de lunes a viernes desde el mes de enero hasta el mes de agosto  2012, el barrido de las bandas asignadas en el horario de 8H30 a 8H45 y de 16H00 a 16H15, de acuerdo a los parámetros establecidos. Las Estaciones a ser programadas son : Ambato, Guaranda, Puyo 
Entregar los resultados en los archivos y formatos establecidos inmediatamente después de terminada la misión a fin de mes.
Programar de lunes a viernes desde el mes de septiembre hasta noviembre de 2012, el barrido de las bandas asignadas en el horario de 8H30 a 8H45 y de 16H00 a 16H15, de acuerdo a los parámetros establecidos. 
La DRC deberá remitir un informe mensual del servicio de radiodifusión y televisión.</t>
  </si>
  <si>
    <t>1.3.2.1.1 Programar de manera mensual en el sistema SACER las tareas de medición automática, en las estaciones de  Guaranda, Puyo y Ambato.  conforme a los lineamientos emitidos por la DEH, para el control de parámetros técnicos de contratos de radiodifusión y televisión.</t>
  </si>
  <si>
    <t>ECPTSR_DRC=Efectividad de Control de Parámetros Técnicos de Servicios de Radiodifusión a nivel Regional</t>
  </si>
  <si>
    <t>ECPTSR_DRC=ICPTSRR_DRC/12
ICPTSRR_DRC = Informe de Control de Parámetros Técnicos de Servicios de Radiodifusión Remitido a nivel regional</t>
  </si>
  <si>
    <t>1.3.2.2 Realizar el control de los parámetros técnicos del 100% de los contratos de concesión de frecuencias, correspondientes a las siguientes bandas: fijo móvil, troncalizado, FWA.
DRC = xxx Contratos / Mensualmente:
Nota: La información del número de contratos será entregada a las Administraciones Regionales en el mes de enero 2012</t>
  </si>
  <si>
    <t>El nombre de los archivos generados deberán cumplir con lo dispuesto en el instructivo SACER.
Se realizarán inspecciones a cada uno de los sistemas y las mediciones serán realizadas con el sistema SACER.
LINEAMIENTOS ESPECÍFICOS PARA LA DRC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14H30.Las Estaciones a ser programadas son : Ambato, Guaranda, Puyo
Entregar los resultados en los archivos y formatos establecidos inmediatamente después de terminada la misión a fin de mes.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 DRC deberá remitir un informe mensual del servicio de radiocomunicaciones.</t>
  </si>
  <si>
    <t>1.3.2.1.1 Programar de manera mensual en el sistema SACER las tareas de medición automática, en las estaciones de  Ambato, Puyo y Guaranda.   conforme a los lineamientos emitidos por la DEH, para el control de parámetros técnicos de contratos de concesión de frecuencias de radiocomunicaciones.</t>
  </si>
  <si>
    <t>ECPTSRC_DRC=Efectividad de Control de Parámetros Técnicos de Servicios de Radiocomunicaciones a nivel Regional</t>
  </si>
  <si>
    <t xml:space="preserve">
ECPTSRC_DRC=ICPTSRRC_DRC/12
ICPTSRCR_DRC = Informe de Control de Parámetros Técnicos de Servicios de Radiocomunicaciones Remitido a nivel regional</t>
  </si>
  <si>
    <t>Responsable:
Ing. Alex Troya
Participantes:
Ing. Esteban Andrade
Ing. Jorge Jiménez</t>
  </si>
  <si>
    <t>Informes Técnicos
Capacitaciones</t>
  </si>
  <si>
    <t>1.5.1.1.1 Se recibira capacitación en uso de sondas.</t>
  </si>
  <si>
    <r>
      <t xml:space="preserve">EPT = (FC / 1)*100 
</t>
    </r>
    <r>
      <rPr>
        <sz val="9"/>
        <rFont val="Arial"/>
        <family val="2"/>
      </rPr>
      <t xml:space="preserve">EPT= Efectividad en la Participación de Talleres
FC= Funcionarios capacitados
</t>
    </r>
  </si>
  <si>
    <t>1.5.1.1.2 Se recibira Taller de uso del Astem a Regionales.</t>
  </si>
  <si>
    <t>1.5.1.2.1 Se recibira un Taller de capacitación para inspecciones a Unidades antifraudes.</t>
  </si>
  <si>
    <t>1.5.1.3.1 Inspecciones a centrales y adquisición de información mediante la conexión de sondas.</t>
  </si>
  <si>
    <t>EIF =0,26 IR (a)/ IP(a) +  0,26  / 0,26 IR (c)/ IP© +  0,23 IR(d) / IP(d)
Nota: Los coeficientes de la fórmula están en función de la  siguiente ponderación:
 a= 9/35 = 0,26
c= 9/35 =0,26
d=8/35=0,23
IR = Informes Remitidos por DRC a DIE: 
• Inspecciones a Centrales Telefónicas (Astem)  (a)
• Inspecciones a Unidades Antifraude (b)
• Inspecciones a Heavy Users (c)
• Informe de Monitoreo a cabecera cantonal (d)</t>
  </si>
  <si>
    <t>1.5.1.3.2 Inspecciones a centrales mediante el sistema Astem.</t>
  </si>
  <si>
    <t>1.5.1.3.3 Inspecciones a unidades antifraude para verificación de los procedimientos contemplados en el convenio.</t>
  </si>
  <si>
    <t>1.5.1.3.4 Inspecciones de heavy users por parte de las regionales (mensualmente) para lo cual las regionales solicitaran a operadoras información de heavy users</t>
  </si>
  <si>
    <t>Responsable:
Ing. Alex Troya
Ing. William Calvopiña
Ing. Mauricio Toalombo
Participantes:
Ing. Esteban Andrade
Ing. Jorge Jiménez
Ing. Santiago Cisneros</t>
  </si>
  <si>
    <t>1.5.2.1 Monitorear y sondear al menos 1 vez al año, todas las cabeceras cantonales de la  jurisdicción de cada Regional, para elminar las estaciones no autorizadas</t>
  </si>
  <si>
    <t xml:space="preserve">ESTRATEGIAS
Levantamiento de infraestructura no autorizada a nivel nacional para fortalecer el control de sistemas no autorizados.
Organizar operativos para eliminar la infraestructura ilegal detectada.
LINEAMIENTOS 
Monitoreo y Sondeo de sistemas no autorizados (A través de concesionarios de Radiodifusión, televisión, ISP)
Las regionales registrarán el 100% de las denuncias presentadas, en el sistema de escalamiento.     </t>
  </si>
  <si>
    <t>1.5.2.1.1 Monitoreo y Sondeo de sistemas no autorizados (A través de concesionarios de Radiodifusión, televisión, ISP)</t>
  </si>
  <si>
    <t>EIMCC=(IM/CC)*100
EIMCC= Efectivifdad de Monitoreo a cabeceras regionales
IM= Informe de Monitoreo a cabecera regional remitido a DIE
CC= Cabeceras Cantonales</t>
  </si>
  <si>
    <t xml:space="preserve">1.5.2.1.2 Se registrará el 100% de las denuncias presentadas, en el sistema de escalamiento.  </t>
  </si>
  <si>
    <t>1.5.2.2.1 Se realizaran inspecciones no programadas a petición de la DIE.</t>
  </si>
  <si>
    <t>INP = (IR / IS)*100
INP = Inspecciones no programadas.
IR = Informes Remitidos por DRC a DIE.
IS = Inspecciones solicitadas por DIE.</t>
  </si>
  <si>
    <t xml:space="preserve">1.5.2.2.2 Se registrará el 100% de las denuncias presentadas, en el sistema de escalamiento.  </t>
  </si>
  <si>
    <t>1.5.2.3.1 Coordinar con la DRT, sobre la operación de las estaciones o sistemas de radiodifusión, televisión y audio y video por suscripción no autorizados.</t>
  </si>
  <si>
    <t xml:space="preserve">EDNA= (EDE / ETD)*100
EDNA: Estaciones No Autorizadas
EDE: Estacion Eliminadas
ETD: Estaciones Totales </t>
  </si>
  <si>
    <t xml:space="preserve">1.5.2.3.2 Se registrará el 100% de las denuncias presentadas, en el sistema de escalamiento.  </t>
  </si>
  <si>
    <t>1.1.7 Ejecutar anualmente el 100% de los planes nacionales de control del espectro radioeléctrico y la calidad de los servicios de telecomunicaciones</t>
  </si>
  <si>
    <t>LINEAMIENTOS:
Elaborar instructivos para el procesamiento de los archivos fuentes de tres (3) índices de calidad del SMA. (DPS)
1. Recopilación y análisis de los informes de calidad. (DPS)
2. Elaboración del procedimiento.(DPS)
3. Enviar para aprobación por ITC.(DPS)
Controlar el cumplimiento de los índices de calidad del servicio alcanzados por los operadores del SMA.
1. Revisión de formatos e informes. (DPS)
2. Consolidación y registro de la información.  (DPS)
3. Recopilación de archivos fuentes (IRN e IRC). Los fuentes a obtener son:
a. Porcentaje de Reclamos Generales y Tiempo promedio de Resolución de Reclamos.
b. Porcentaje de Reclamos de Facturación y débito y tiempo promedio de resolución.
c. Porcentaje de mensajes cortos con éxito y Tiempo Promedio de Entrega de Mensajes Cortos.
4. Elaboración de informes de validación. (REGIONALES)
5. Los informes de validación serán rotativos:
   I Trimestre IRN (OTECEL) e IRC (CONECEL),
   II Trimestre IRS (OTECEL) y DRM (CONECEL),
   III Trimestres DRC (OTECEL) y DRG (CONECEL)
6. Elaboración de informes IV trimestre consolidados.  (DPS)</t>
  </si>
  <si>
    <t>1.7.1.1.1 Se elaborará informes de validación en el III Trimestres de la operadora de SMA OTECEL S.A.</t>
  </si>
  <si>
    <t xml:space="preserve">ECICST= (NIC / NTIC)*100 
ECICST= Efectividad en el cumplimiento de  los indices de calidad del SMA.
NIC = Número de indices Verificados
NTIC= Número total de indices establecido en el contrato
</t>
  </si>
  <si>
    <t>LINEAMIENTOS:
1. Análisis de la información de índices de calidad registradas en el SAAD de las operadoras del servicio de telefonía fija, correspondientes al año 2012: 
     REGIONALES: completación de llamadas y averías. 
     DPS: los 8 índices restantes.
2. Las Regionales emitirán informes trimestrales, con los resultados de evaluación de cada índice (averías y completación de llamadas) para cada Operadora que se encuentre dentro del área de su jurisdicción.
3. La DPS realizará el procesamiento de la información correspondiente a los 8 índices de calidad restantes, tabula y consolidará los resultados presentados por las Administraciones Regionales, analizará el cumplimiento de los valores objetivos de índices de calidad, y cuantificará de ser el caso, el incumplimiento ponderado de los mismos, a través del informe técnico que se remite al CONATEL y SENATEL.</t>
  </si>
  <si>
    <t>1.7.1.2.1 Se emitirá informes trimestrales con los resultados de evaluación de cada índice (averías y completación de llamadas) para las operadoras de telefonia fija de nuestra jurisdicción.</t>
  </si>
  <si>
    <t>ECICST= (NIC / NTIC)*100 
ECICST= Efectividad en el cumplimiento de  los indices de calidad del STF
NIC = Número de indices Verificados
NTIC= Número total de indices establecido en el contrato</t>
  </si>
  <si>
    <t>LINEAMIENTOS:
1. Registro de reportes. (DPS)
2. Distribución de permisionarios por Regional. (DPS)
3. Ejecución de inspecciones de verificación. (Regionales)
4. Elaboración de informes y juzgamientos. (Regionales)
ANEXO: Valores para cada Administración Regional.</t>
  </si>
  <si>
    <t xml:space="preserve">1.7.1.3.1 Se realizara inspecciones de verificación. </t>
  </si>
  <si>
    <t xml:space="preserve">1.7.1.3.2 Se realizara informes y juzgamientos. </t>
  </si>
  <si>
    <t>LINEAMIENTOS:
1. La DPS registrará los índices de calidad entregados por los operadores. (DPS)
2. Las Administraciones Regionales efectuarán inspecciones para verificar los parámetros de calidad. (REGIONALES)
3. Elaboración de informes de cumplimiento por operador. (REGIONALES)
4. Consolidación de informes de las Regionales
ANEXO: Valores para cada Administración Regional.</t>
  </si>
  <si>
    <t>1.7.1.4.1 Se realizara inspecciones para verificar los parámetros de calidad</t>
  </si>
  <si>
    <t>ECICST= (NOV/NOP)*100
ECICST= Efectividad en el cumplimiento de  los indices de calidad del SP
NOV = Número operadores verificados al 100% de sus índices de calidad
NOP= Número total de operadores programados</t>
  </si>
  <si>
    <t>1.7.1.4.2 Elaboración de informes de cumplimiento por operador.</t>
  </si>
  <si>
    <t>LINEAMIENTOS:
Realizar pruebas de los parámetros de calidad establecidos en el instructivo para el control del SMA.
1. Elaborar cronograma de mediciones conjuntas en taller de SMA el 14 de enero de 2012. (DPS Y REGIONALES)
2. Mediciones de calidad (REGIONALES)
3. Ingreso de mediciones en registro de mediciones (REGIONALES)
4. Verificar registro de mediciones. (DPS)
5. Reporte de los problemas de calidad a operadoras de SMA (REGIONALES)
6. Remitir el resultado de las mediciones a la DIC .(REGIONALES)
7. Consolidar en un informe el resultado de las mediciones. (DPS)
8. Elaboración de estadísticas. (DPS)
Realizar pruebas de los parámetros de calidad establecidos en el instructivo para el control del SMA. (REGIONALES)
1. Elaborar cronograma de mediciones conjuntas. (DPS Y REGIONALES)
2. Mediciones de calidad (REGIONALES)
3. Ingreso de mediciones en registro de mediciones (REGIONALES)
4. Verificar registro de mediciones. (DPS)
5. Reporte de los problemas de calidad a operadoras de SMA (REGIONALES)
6. Remitir el resultado de las mediciones a la DIC .(REGIONALES)
7. Consolidar en un informe el resultado de las mediciones. (DPS)
8. Elaboración de estadísticas. (DPS)
Pruebas de calidad de servicio en los sitios en las que existan reclamos por parte de los usuarios. (REGIONALES)</t>
  </si>
  <si>
    <t xml:space="preserve">1.7.2.1.1 En conjunto con la DPS elaborar un cronograma de mediciones conjuntas en el taller de SMA </t>
  </si>
  <si>
    <t xml:space="preserve">1.7.2.1.2 Realizar mediciones de calidad </t>
  </si>
  <si>
    <t>1.7.2.1.3 Se analizará la información</t>
  </si>
  <si>
    <t xml:space="preserve">1.7.2.1.4 Ingresar mediciones en registro de mediciones </t>
  </si>
  <si>
    <t xml:space="preserve">1.7.2.1.5 Realizar reportes de los problemas de calidad a operadoras de SMA </t>
  </si>
  <si>
    <t xml:space="preserve">1.7.2.1.6 Remitir el resultado de las mediciones a la DIC </t>
  </si>
  <si>
    <t xml:space="preserve">1.7.2.1.7 Realizar pruebas de los parámetros de calidad establecidos en el instructivo para el control del SMA. </t>
  </si>
  <si>
    <t>1.7.2.1.8 En conjunto con la DPS elaborar un cronograma de mediciones conjuntas.</t>
  </si>
  <si>
    <t xml:space="preserve">1.7.2.1.9 Mediciones de calidad </t>
  </si>
  <si>
    <t xml:space="preserve">1.7.2.1.10 Ingresar mediciones en registro de mediciones </t>
  </si>
  <si>
    <t xml:space="preserve">1.7.2.1.11 Realizar reportes de los problemas de calidad a operadoras de SMA </t>
  </si>
  <si>
    <t>1.7.2.1.12 Analizar los resultados</t>
  </si>
  <si>
    <t xml:space="preserve">1.7.2.1.13 Remitir el resultado de las mediciones a la DIC </t>
  </si>
  <si>
    <t xml:space="preserve">1.7.2.1.14 Realizar pruebas de calidad de servicio en los sitios en las que existan reclamos por parte de los usuarios. </t>
  </si>
  <si>
    <t>LINEAMIENTOS:
1. Una vez que las Regionales realicen el análisis de la información de los índices calidad relacionados con “averías” y “completación de llamadas” (1.7.1.2), cuando se  encuentren centrales o localidades en donde no se alcancen los valores objetivos dispuestos por el CONATEL, se tomará este dato como un problema de calidad.
2. Las Regionales dispondrán a la(s) Operadora(s) la solución de los mismos, y realizarán el seguimiento respectivo (evaluación del siguiente trimestre).
3 Se debe remitir a la DPS un informe trimestral respecto de los problemas de calidad detectados en cada Operadora, los solucionados y los que persisten (Estos informes serían publicados por la DIC).
4. Aplicar iniciativas regionales relacionadas.</t>
  </si>
  <si>
    <t>1.7.2.2.1 Se dispondra a las Operadoras la solución de los mismos, y se realizará el seguimiento respectivo .</t>
  </si>
  <si>
    <t>1.7.2.2.2 Se analizará la información</t>
  </si>
  <si>
    <t>1.7.2.2.3 Se remitira a la DPS un informe trimestral respecto de los problemas de calidad detectados en cada Operadora, los solucionados y los que persisten.</t>
  </si>
  <si>
    <t>1.7.2.2.4 Se aplicar iniciativas relacionadas.</t>
  </si>
  <si>
    <t>LINEAMIENTOS:
Control de elementos sensibles de la red.
1.Identificación de elementos sensibles de la red, incluyendo los SISTEMAS en los cuales de manera recurrente han existido problemas de interrupción del SMA en el 2011. (DPS y REGIONALES).
2. Coordinar con las operadoras para establecer los planes de contingencia tendentes a lograr mejoras. (REGIONALES)
3. Seguimiento de las actividades realizadas dentro de los planes de  contingencia tendientes a lograr mejoras. (REGIONALES)
4. Análisis de resultados. (REGIONALES)
Controlar el 100% de las interrupciones programadas y no programadas del SMA. 
1. Análisis de las solicitudes presentadas por las operadoras para efectuar la interrupción programada del SMA. (DPS y REGIONALES)
2. Elaborar la autorización correspondiente. (DPS y REGIONALES)
3. Coordinación con las regionales para efectuar el control. (DPS)
4. Inspecciones e informes de control (REGIONALES)
5. Análisis del informe presentado por la operadora acerca de las interrupción del servicio.(DPS y REGIONALES)
6. Elaboración de informe a ITC en caso de que existan observaciones a la actividad efectuada por la operadora. (DPS)
7. Elaboración de estadísticas. (DPS)
Publicar información de interrupciones del servicio. (DIC)</t>
  </si>
  <si>
    <t xml:space="preserve"> 1.7.3.1.1 Se Identificara los elementos sensibles de la red, incluyendo los SISTEMAS en los cuales de manera recurrente han existido problemas de interrupción del SMA en el 2011. </t>
  </si>
  <si>
    <t>EDTMF=(( TMF_2012 - TMF_2011 ) / TMF_2011)*100
Nota: Los TMF deben ser obtenidos para cada operadora de SMA.
EDTMF=Efectividad en la disminución del tiempo medio de respuesta entre fallas, presentado en el SMA
TMF_2011 = Tiempo medio entre fallas a  Dic 2011 de la Operadora n
TMF_ 2012= Tiempo medio entre fallas a  Dic 2012 de la Operadora n</t>
  </si>
  <si>
    <t>1.7.3.1.2 Se coordinara con las operadoras para establecer los planes de contingencia tendentes a lograr mejoras.</t>
  </si>
  <si>
    <t>1.7.3.1.3 Se realizara el seguimiento de las actividades realizadas dentro de los planes de  contingencia tendientes a lograr mejoras.</t>
  </si>
  <si>
    <t xml:space="preserve">1.7.3.1.4 Se análisara los resultados. </t>
  </si>
  <si>
    <t xml:space="preserve">1.7.3.1.5 Se análisara las solicitudes presentadas por las operadoras para efectuar la interrupción programada del SMA. </t>
  </si>
  <si>
    <t>1.7.3.1.6 Se elaborara la autorización correspondiente.</t>
  </si>
  <si>
    <t xml:space="preserve">1.7.3.1.7 Se coordinara con las DPS para efectuar el control. </t>
  </si>
  <si>
    <t xml:space="preserve">1.7.3.1.8 Se realizara inspecciones e informes de control </t>
  </si>
  <si>
    <t>1.7.3.1.9 Se realizata el análisis del informe presentado por la operadora acerca de las interrupción del servicio.</t>
  </si>
  <si>
    <t>LINEAMIENTOS:
1. Determinar el tiempo medio de reposición del servicio, para cada Operadora, a diciembre de 2011 (DPS).
2. Identificación de las acciones a disponer para reducción de los tiempos medios solución de falla (REGIONALES).
3. Disponer acciones (REGIONALES). 
4. Realizar el seguimiento de los tiempos de reposición en las interrupciones que se produzcan en la jurisdicción de cada Regional (REGIONALES).
5. Presentar a la DPS informes trimestrales con los resultados y actualizar el registro de interrupciones que se encuentra en la documentación compartida  (REGIONALES).
6. Preparar estadísticas trimestrales y remitirlas a la DIC (DPS).</t>
  </si>
  <si>
    <t>1.7.3.2.1 Se Identificara las acciones a disponer para la reducción de los tiempos medios solución de falla.</t>
  </si>
  <si>
    <t xml:space="preserve">EDTSF=( (TMSF_2012 - TMSF_2011 ) / TMSF_2011)*100
Nota: Los TMSF deben ser obtenidos para cada operadora de STF.
EDTSF=Efectividad en la disminución del tiempo de solución de fallas, presentado en el STF
TMSF_2011 = Tiempo medio de solución de fallas a  Dic 2011 de la Operadora n
TMSF_ 2012= Tiempo medio de solución de fallas a  Dic 2012 de la Operadora n
</t>
  </si>
  <si>
    <t>1.7.3.2.2 Se dispone las acciones para la reducción de los tiempos medios solución de falla.</t>
  </si>
  <si>
    <t>1.7.3.2.3 Se realizara el seguimiento y el análisis de los tiempos de reposición en las interrupciones que se produzcan en la jurisdicción.</t>
  </si>
  <si>
    <t>1.7.3.2.4 Se presentara a la DPS informes trimestrales con los resultados y actualizar el registro de interrupciones que se encuentra en la documentación compartida .</t>
  </si>
  <si>
    <t>LINEAMIENTOS:
1. Remitir a regionales la cantidad de CAUs a inspeccionar (CAUs nuevos). (DPS)
2. Verificación de instalación de nuevos CAUs. (REGIONALES)
3. Elaboración de informes de inspección. (REGIONALES)
4. Solicitar inicio de juzgamiento administrativo en cada regional en caso de determinarse incumplimiento. (REGIONALES)
5. Registro de las inspecciones realizadas y análisis. (DPS)
6. Elaboración de informes consolidados.(DPS)
7. Elaboración de estadísticas. (DPS)</t>
  </si>
  <si>
    <t xml:space="preserve">1.7.4.1.1 Se verificacara de instalación de nuevos CAUs. </t>
  </si>
  <si>
    <t xml:space="preserve">ICAU= ( NCAUV / NCAUR ) * 100  
 ICAU: Índice de Centros de Atención al Usuario Instalados
NCAUV: Número de CAU Instalados y Verificados en el periodo
NCAUR: Número de CAU requeridos                                                     </t>
  </si>
  <si>
    <t xml:space="preserve">1.7.4.1.2 Se elaborara informes de inspección. </t>
  </si>
  <si>
    <t>1.7.4.1.3 Se solicitara inicio de juzgamiento administrativo en caso de determinarse incumplimiento.</t>
  </si>
  <si>
    <t>LINEAMIENTOS:
1. Elaboración de procedimiento para verificación del cumplimiento de la solución de reclamos en 15 días. (DPS)
2. Recopilación de la información desde el SAAD de cada operadora.(REGIONALES)
3. Análisis de la información descargada. (REGIONALES)
4. Realizar muestreos de verificación en sitio. ( REGIONALES )
5. Elaboración de informes. (REGIONALES)
6. Solicitar inicio de juzgamiento administrativo en cada regional en caso de determinarse incumplimiento. (REGIONALES)
7. Elaboración de estadísticas. (DPS)</t>
  </si>
  <si>
    <t xml:space="preserve">1.7.5.1.1 Recopilar información desde el SAAD de cada operadora. </t>
  </si>
  <si>
    <t xml:space="preserve">1.7.5.1.2 Analizar la información descargada. </t>
  </si>
  <si>
    <t xml:space="preserve">1.7.5.1.3 Realizar muestreos de verificación en sitio. </t>
  </si>
  <si>
    <t xml:space="preserve">1.7.5.1.4 Elaboración de informes. </t>
  </si>
  <si>
    <t xml:space="preserve">1.7.5.1.5 Solicitar inicio de juzgamiento administrativo en caso de determinarse incumplimiento. </t>
  </si>
  <si>
    <t>LINEAMIENTOS:
1. Obtener los respaldos de la información de todas las quejas y reclamos presentadas a las Operadoras del STF y colocarlos en la documentación compartida. (DPS y REGIONALES).
2. Procesar la información, determinar el tiempo de solución de las quejas y reclamos, y en los casos en los que se superen los 15 días hábiles, comunicar el incumplimiento de la Res. 256-08-CONATEL-2008, a la Unidad Jurídica correspondiente a cada Regional (sugerencia: preparar informes trimestrales). (REGIONALES).
3. Remitir a la DPS informes trimestrales con los resultados del procesamiento de la información de quejas y reclamos, por cada Operadora que se encuentre dentro del área de su jurisdicción.  (REGIONALES).
4. Remitir a la DPS trimestralmente, el detalle de los reclamos receptados por la DIS, que no habrían sido solucionados por las Operadoras, o que se resolvieron en más de 15 días hábiles, desde que se presentaron en la Operadora (DIS). 
5. Publicar resultados ( DIC )
6. Aplicar iniciativas regionales relacionadas ( REGIONALES)</t>
  </si>
  <si>
    <t xml:space="preserve">1.7.5.2.1 Obtener los respaldos de la información de todas las quejas y reclamos presentadas a las Operadoras del STF y colocarlos en la documentación compartida. </t>
  </si>
  <si>
    <t xml:space="preserve">1.7.5.2.2 Procesar la información, determinar el tiempo de solución de las quejas y reclamos, y en los casos en los que se superen los 15 días hábiles, comunicar el incumplimiento de la Res. 256-08-CONATEL-2008, a la Unidad Jurídica correspondiente a cada Regional </t>
  </si>
  <si>
    <t xml:space="preserve">1.7.5.2.3 Remitir a la DPS informes trimestrales con los resultados del procesamiento de la información de quejas y reclamos, por cada Operadora que se encuentre dentro del área de su jurisdicción.  </t>
  </si>
  <si>
    <t>1.7.5.2.4 Se aplicara iniciativas relacionadas</t>
  </si>
  <si>
    <t xml:space="preserve">LINEAMIENTOS:
Determinación del inicio y fin de carreteras. (DPS y REGIONALES).
1. Remitir informes al CONATEL respecto a las carreteras en las que no se cumple con la extensión de las carreteras que constan en el plan de expansión. (DPS)
2. Solicitar al CONATEL que autorice a la Superintendencia que determine el inicio y fin de carreteras. (DPS)
3. Determinación del inicio y fin de las carreteras. (DPS Y REGIONALES)
Control del avance del plan de expansión.
1. Análisis y registro de reportes de avance del plan de expansión presentados por CONECEL y OTECEL. (DPS)
2. Coordinar inspecciones con las administraciones regionales. (DPS)
3. Inspecciones a instalaciones de operadoras. (REGIONALES)
4. Análisis y registro de los resultados obtenidos de las inspecciones. (DPS)
Efectuar mediciones del parámetro cobertura en las carreteras que constan en el plan de expansión.
1. Elaboración de cronogramas para medición de cobertura en las carreteras del plan de expansión de la operadora CONECEL. (DPS)
2. Mediciones de cobertura de CONECEL (DEC, 5; DEM, 4; IRC, 6; IRN, 11; IRS, 7). (REGIONALES)
3. Procesamiento e informes. (REGIONALES)
4. Ingreso en el sistema de registro de mediciones. (REGIONALES)
5. Solicitar inicio de juzgamiento administrativo en cada regional en caso de determinarse incumplimiento por carretera. (REGIONALES)
6. Análisis y registro de los informes presentados por las regionales. (DPS)
7. Verificación en el sistema de registro de mediciones. (DPS)
8. Consolidar informe de las verificaciones realizada en las carreteras expansión. (DPS)
9 Elaboración de estadísticas. (DPS)
Las regionales coordinaran la elaboración de encuestas de verificación de los planes de expansión de las operadoras. 
La DIS ejecuta el 100% encuestas y remite a las regionales.  </t>
  </si>
  <si>
    <t xml:space="preserve">1.7.6.1.1 Conjuntamente con la DPS determinar del inicio y fin de las carreteras. </t>
  </si>
  <si>
    <t>Efectividad en el Cumplimiento de los planes de expansión de los operadores de SMA</t>
  </si>
  <si>
    <t xml:space="preserve">Fórmula                                                                                                                  %ICEVS= (NCV/NTC)*100
Parámetros                                                                                                 ICEVS= Índice de Cobertura en Ejes Viales de SMA                                                                               NCV= Número de Carreteras verificadas                                                                                 NTC= Número Total de Carreteras                                    (Para el 2012, solo se verificará el Indice de Cobertura en Ejes Viales de CONECEL S.A.)                                                                                            </t>
  </si>
  <si>
    <t xml:space="preserve">1.7.6.1.2 Realizar inspecciones a instalaciones de operadoras. </t>
  </si>
  <si>
    <t xml:space="preserve">1.7.6.1.3 Realizar mediciones de cobertura de CONECEL </t>
  </si>
  <si>
    <t xml:space="preserve">1.7.6.1.4 Procesar la informacion y realizar informes. </t>
  </si>
  <si>
    <t xml:space="preserve">1.7.6.1.5 Ingresar la informacion en el sistema de registro de mediciones. </t>
  </si>
  <si>
    <t xml:space="preserve">1.7.6.1.6 Solicitar in1.7.6.1icio de juzgamiento administrativo en cada regional en caso de determinarse incumplimiento por carretera. </t>
  </si>
  <si>
    <t xml:space="preserve">LINEAMIENTOS:
1. Revisar y tabular las cifras presentadas en los SAADs de las Operadoras (DPS).
2. Analizar el informe de situación de los servicios concedidos, que debe ser presentada por las operadoras hasta el 30 de abril del año de 2012, obtener los respaldos de la expansión (detalle de las líneas reportadas como instaladas), y poner esta información a disposición de las Unidades Administrativas Regionales. (DPS).
3. Obtener la muestra para cada provincia donde las Operadoras reporten nuevas líneas (95% de confiabilidad), y solicitar a la DIS la realización de la encuesta en la que se consulte si la línea se instaló durante  el año del reporte y si es posible el mes. (REGIONALES).
4. Solicitar a las Operadoras que remitan copias de los contratos suscritos con los abonados (la UAR deberá entregar a la Operadora la lista de los abonados de los que se requieren los contratos). (REGIONALES)
5. Realizar la inspección a las instalaciones de las Operadoras, y verificar en el sistema de comercialización de cada una, la instalación de otra muestra de abonados (procurar que no se repitan los solicitados en encuesta ni los que se requirieron los contratos). (REGIONALES).
6. Presentar a la DPS los informes de las verificaciones realizadas (un informe por Operadora al año, máximo hasta el último día hábil del mes de julio de 2012). (REGIONALES) 
7. Una vez que las UAR remitan los informes parciales, consolidar los resultados presentados por cada UAR, analizar el cumplimiento de los planes de expansión, cuantificar de ser el caso, el incumplimiento ponderado de los mismos, a través del informe técnico que se remite al CONATEL y SENATEL. (DPS).Las regionales coordinaran la elaboración de encuestas de verificación de los planes de expansión de las operadoras. DIS ejecuta el 100% encuestas y remite a las regionales.   </t>
  </si>
  <si>
    <t xml:space="preserve">1.7.6.2.1 Se obtenedra la muestra para cada provincia donde las Operadoras reporten nuevas líneas, y solicitar a la DIS la realización de la encuesta en la que se consulte si la línea se instaló durante el año del reporte y si es posible el mes. </t>
  </si>
  <si>
    <t xml:space="preserve">ECPE- ST= (NPEV/NTPE )*100 
IPETF= Índice de Planes de Expansión de Telefonía Fija
NPEV= Número de Operadores que cumplen con el 100% de los Planes de Expansión Verificados
NTPE= Número Total de Operadores                                                                                            </t>
  </si>
  <si>
    <t xml:space="preserve">1.7.6.2.2 Solicitar a las Operadoras que remitan copias de los contratos suscritos con los abonados (la UAR deberá entregar a la Operadora la lista de los abonados de los que se requieren los contratos). </t>
  </si>
  <si>
    <t xml:space="preserve">1.7.6.2 .3 Realizar la inspección a las instalaciones de las Operadoras, y verificar en el sistema de comercialización de cada una, la instalación de otra muestra de abonados </t>
  </si>
  <si>
    <t xml:space="preserve">1.7.6.2 .4 Presentar a la DPS los informes de las verificaciones realizadas (un informe por Operadora al año).  </t>
  </si>
  <si>
    <t>ESTRATEGIA:
Verificación de informes requeridos para renovación de permisos.
LINEAMIENTOS: 
1. Determinar permisos que están por caducar. (DPS)
2. Realizar inspecciones a las instalaciones de los permisionarios del Servicio de valor Agregado que renovarán su permiso ( REGIONALES )
3. Emitir informes de operación y remitir a DPS. (REGIONALES)
4. Elaboración de Informe de Cumplimiento para renovación. (DPS)
ANEXO: Valores para cada Administración Regional.</t>
  </si>
  <si>
    <t xml:space="preserve">1.7.7.1.1 Realizar inspecciones a las instalaciones de los permisionarios del Servicio de valor Agregado que renovarán su permiso </t>
  </si>
  <si>
    <t xml:space="preserve">EIR=( PR /RR)*100                 
 EIR = Efectividad en elaborar informes para lograr la renovación de permisos
PR= Permisos renovados
RR= Renovaciones Requeridas </t>
  </si>
  <si>
    <t>1.7.7.1.2 Emitir informes de operación y remitir a DPS.</t>
  </si>
  <si>
    <t>LINEAMIENTOS:                                                  
1. Determinar permisionarios que deben proporcionar cuentas ( DPS )
2. Verificar entrega mediante inspecciones a instituciones ( REGIONALES )
3. Elaboración de informe técnico. (REGIONALES)
4. Verificar disponibilidad mediante certificaciones de la institución beneficiaria y/o inspección. (REGIONALES).
5. Elaboración de informe técnico / reporte.
ANEXO: Valores para cada Administración Regional.</t>
  </si>
  <si>
    <t>1.7.8.1.1 Verificar entrega mediante inspecciones a instituciones.</t>
  </si>
  <si>
    <t>Efectividad en la verificación de cuentas</t>
  </si>
  <si>
    <t>EVC= CI / CP
CI=Cuentas Inspeccionadas
CP=Cuentas Programadas</t>
  </si>
  <si>
    <t xml:space="preserve">1.7.8.1.2 Elaboración de informe técnico. </t>
  </si>
  <si>
    <t xml:space="preserve">1.7.8.1.3 Verificar disponibilidad mediante certificaciones de la institución beneficiaria y/o inspección. </t>
  </si>
  <si>
    <t>LINEAMIENTOS:
Elaboración del  procedimiento del Plan Piloto para bloqueo de números y terminales desde los cuales se realizan llamadas falsas a Organismos que prestan servicios de emergencia.
1. Elaborar el procedimiento  para suspensión del servicio en base al Reglamento de servicios de emergencia. (DPS)
2. Remitir a ITC para aprobación. (DPS)
3. Oficios de difusión del procedimiento de suspensión. (DPS)
4. Campaña publicitaria del procedimiento en página web de la institución, prensa, radio, etc. (DIC)
5. Talleres en Quito, Guayaquil, Cuenca, Portoviejo, Puerto Ayora,  Riobamba con las entidades de atención a emergencia a fin de explicar el procedimiento de suspensión (12Talleres 2 por cada regional). (REGIONALES).
Aplicación del plan piloto con al menos un Organismo que presta Servicios de Emergencia.
1. Contactar a los Organismos de Emergencia (101, 102, 131 y 911) y solicitar estadísticas de septiembre a diciembre 2011 (REGIONALES).
2. Realizar campañas de difusión de la correcta utilización de los servicios de emergencia "Las llamadas falsas matan" (DIC)
3.  Efectuar suspensiones del servicio a las líneas que hacen mal uso de los servicios de emergencia y publicitar las mismas (REGIONALES).
4. Elaborar informe de evaluación de los resultados obtenidos en cada Regional con los organismos de emergencia con los que se aplica el procedimiento de suspensión (2 informes Julio y diciembre de 2012). (REGIONALES)
5.  Consolidación y Evaluación de Resultados. ( DPS )
6. Estadísticas del control. (DPS)</t>
  </si>
  <si>
    <t>1.7.9.1.1 Talleres en Quito, Guayaquil, Cuenca, Portoviejo, Puerto Ayora,  Riobamba con las entidades de atención a emergencia a fin de explicar el procedimiento de suspensión (12Talleres 2 por cada regional). (REGIONALES).</t>
  </si>
  <si>
    <t>Efectividad en la disminición de llamadas falsas efectuadas a los servicios de emergencia ( LFSE ), en el sistema piloto</t>
  </si>
  <si>
    <t>EDLFE= ((NLF_2012 / NTL_2012 ) - (NLF_2011 ) / NTL_2011)*100
EDLFE= Efectividad en la disminución de llamadas falsas a servicios de emergencia en el sistema piloto
NLF_2011=Número de llamadas falsas a servicios de emergencia en el 2011
NLF_2012 = Número de llamadas falsas a servicios de emergencia en el 2012
NTL_2011= Número Total de Llamadas en el 2011
NTL_2012= Número Total de Llamadas en el 2012</t>
  </si>
  <si>
    <t>1.7.9.1.2 Contactar a los Organismos de Emergencia (101, 102, 131 y 911) y solicitar estadísticas de septiembre a diciembre 2011 (REGIONALES).</t>
  </si>
  <si>
    <t>1.7.9.1.3 Efectuar suspensiones del servicio a las líneas que hacen mal uso de los servicios de emergencia y publicitar las mismas (REGIONALES).</t>
  </si>
  <si>
    <t>1.7.9.1.4 Elaborar informe de evaluación de los resultados obtenidos en cada Regional con los organismos de emergencia con los que se aplica el procedimiento de suspensión (2 informes Julio y diciembre de 2012). (REGIONALES)</t>
  </si>
  <si>
    <t xml:space="preserve">LINEAMIENTOS: SMA
1. Registro y actualización de matriz de enrutamiento. (DPS)
2. Verificar el enrutamiento de números de emergencia según la matriz de enrutamiento en 4 localidades por provincia incluidas las capitales de provincias ( REGIONALES ).
IRN: 36, IRC: 16, IRS: 20, DEM: 4, DEC: 16, DRG: 4.
3. Solicitar inicio de juzgamiento administrativo de ser el caso en cada regional (REGIONALES)
4. Análisis , consolidación y registro de pruebas remitidos por las regionales. (DPS).
5. Elaboración de informe consolidado de evaluación. (DPS)
6. Estadísticas de Control. (DPS)                                                                      
LINEAMIENTOS STF:
La DPS remitirá el listado de localidades con menos de 50.000 habitantes, de cada provincia, en las que aún no se han realizado las pruebas de acceso a los números de emergencia, o en las que anteriormente se presentaron problemas. (DPS).
Para la CNT EP:
1. Cada Unidad Administrativa Regional seleccionará 4 localidades en las que realizará las pruebas de llamadas a los números de emergencia. (REGIONALES).
2. Cuando las Regionales detecten problemas para la completación de llamadas a los números 101, 102 y 131 (estos números deben estar activados a nivel nacional), deberán proceder de la siguiente manera:
• Si la llamada al servicio de emergencia se completa, pero no al  organismo de socorro local que corresponde de acuerdo a las tablas de enrutamiento:
Comunicar a la DPS, a fin de que coordine con la operadora, la solución del problema de enrutamiento.
• Si la llamada al número de emergencia no se completa, arroja mensajes de error o inexistencia del número, es decir cuando se determine que no está programado el enrutamiento o el acceso está bloqueado: Cada Unidad Administrativa Regional deberá iniciar el proceso de juzgamiento administrativo correspondiente
3. Informar los   casos reportados por problemas de enrutamiento (DIS).
4. Publicar resultados ( DIC )
5. Aplicar iniciativas regionales relacionadas ( REGIONALES ).
Para los demás operadores se deben realizar las pruebas en las ciudades donde tienen cobertura.
</t>
  </si>
  <si>
    <t>1.7.10.1.1  Verificar el enrutamiento de números de emergencia según la matriz de enrutamiento en 4 localidades por provincia incluidas las capitales de provincias ( REGIONALES ).</t>
  </si>
  <si>
    <t>EVLANE= (NLV/NLR)*100
EVLANE = Efectividad de Localidades con acceso a números de emergencia
NLV= Número de Localidades verificadas con acceso 
NLR= Número de Localidades requeridas</t>
  </si>
  <si>
    <t>1.7.10.1.2 Solicitar inicio de juzgamiento administrativo de ser el caso en cada regional (REGIONALES)</t>
  </si>
  <si>
    <t>1.7.10.1.3 Cada Unidad Administrativa Regional seleccionará 4 localidades en las que realizará las pruebas de llamadas a los números de emergencia. (REGIONALES).</t>
  </si>
  <si>
    <t>1.7.10.1.4  Aplicar iniciativas relacionadas</t>
  </si>
  <si>
    <t xml:space="preserve">ESTRATEGIAS.- 
- Se realizaran mediciones de señal utilizando el SACER  
- Notificar  a los operadores de audio y video por suscripción el envío de los reportes.                                             
LINEAMIENTOS.-
DRT.-  Norma, programa, coordina y ejecuta los lineamientos establecidos para cumplimiento de la meta
UR.- Realiza de manera mensual las mediciones respectivas de comprobación técnica que determine la calidad de la señal de los servicios y emite el informe técnico pertinente
DRT.- Consolida y determina si los resultados obtenidos cumplen con los parámetros de recepción autorizados y verifica la recepción de los reportes de índice de calidad.
</t>
  </si>
  <si>
    <t xml:space="preserve">1.7.11.1.1 Se realizaran mediciones de señal utilizando el SACER  </t>
  </si>
  <si>
    <t xml:space="preserve">CNCRTV= (NECN/NETAP)*100
ECNC:  Efectividad en el Cumplimiento de los niveles e índices de calidad de radiodifusión y televisión  
NECN: Número de estaciones que cumplen con la normativa.
NETAP: Número de estaciones totales del área programada </t>
  </si>
  <si>
    <t>1.7.11.1.2 Se notificara  a los operadores de audio y video por suscripción el envío de los reportes.</t>
  </si>
  <si>
    <t>Responsable:
Ing. Mauricio Toalombo
Ing. William Calvopiña
Participantes:
Ing. Santiago Cisneros</t>
  </si>
  <si>
    <t xml:space="preserve">ESTRATEGIAS.- 
- Identificar fuentes de interferencias a través del SACER.
- Atender en forma efectiva los reclamos y denuncias recibidas.
3, Investigar y estudiar técnica y científicamente las causas y soluciones para superar los problemas de interferencia perjudicial.                                                            
LINEAMIENTOS.-
DRT.- Coordina con las Unidades Regionales según el lineamiento establecido para solucionar las interferencias reportadas perjudiciales
UR.- Mediante el SACER  verifica y determina la solución de las interferencias detectadas y reportadas y emite el informe técnico respectivo.
DRT.-  Analiza los reportes de las Regionales y determina si la solución de las interferencias requiere de modificación de parámetros técnicos.
Las regionales registrarán el 100% de los reclamos presentados, en el sistema de escalamiento.  
</t>
  </si>
  <si>
    <t xml:space="preserve"> 1.7.12.1.1 Identificar fuentes de interferencias a través del SACER.</t>
  </si>
  <si>
    <t>SPI =( NPIS/NPIDR)*100 
ECSIP: Efectividad en la solución de Problemas de Interferencias Perjudiciales 
NPIS: Número de Problemas de Interferencia Solucionados
NPIDR: Número de Problemas  de Interferencia Detectados o Reportados</t>
  </si>
  <si>
    <t xml:space="preserve"> 1.7.12.1.2 Atender en forma efectiva los reclamos y denuncias recibidas.</t>
  </si>
  <si>
    <t xml:space="preserve"> 1.7.12.1.3 Investigar y estudiar técnica y científicamente las causas y soluciones para superar los problemas de interferencia perjudicial.  </t>
  </si>
  <si>
    <t>ESTRATEGIAS.- 
- Identificar las coordenadas geográficas medidas que difieren de las autorizadas.
- Verificar que la ubicación del transmisor y/o estudio sea la misma autorizada
- Actualizar las coordenadas geográficas medidas                                                         
LINEAMIENTOS.-
DRT.- Envía a las Regionales la Base de Datos  de concesionarios de radiodifusión y televisión en el ámbito nacional en la se incluye las coordenas geográficas autorizadas
UR.- Mediante el SACER   e inspecciones mide las coordenadas geográficas de ubicación de estudios y transmisores y emite los informes respectivos
DRT.-  Analiza los reportes de las Regionales y actualiza las coordenadas geográficas en la Base de Datos.</t>
  </si>
  <si>
    <t xml:space="preserve"> 1.7.12.2.1 Identificar las coordenadas geográficas medidas que difieren de las autorizadas.</t>
  </si>
  <si>
    <t>SPI =( NECGA/0.75 ERTVC)
EACG: Efectividad en la actualización de coordenadas geográficas 
NECGA: Número Estaciones con Coordenadas Geográficas Actualizadas
NECGP: Número Estaciones con Coordenadas Geográficas Programadas (75% e las estaciones de radiodifusión y televisión concesionadas).</t>
  </si>
  <si>
    <t xml:space="preserve"> 1.7.12.2.2 Verificar que la ubicación del transmisor y/o estudio sea la misma autorizada</t>
  </si>
  <si>
    <t xml:space="preserve"> 1.7.12.2.3 Actualizar las coordenadas geográficas medidas</t>
  </si>
  <si>
    <t>LINEAMIENTO GENERAL
La DEH remitirá las solicitudes de interferencia ingresadas en la Matriz, a la Regional respectiva
Las Administraciones Regionales deberán monitorear e inspeccionar los sistemas de radiocomunicaciones con la finalidad de dar solución a la interferencia.
La Regional deberá informar al denunciante todas las acciones tomadas para solucionar su interferencia y deberá mantenerle informado de los trabajos realizados durante todo el proceso
Luego de finalizar los trabajos la Regional deberá emitir un informe al denunciante con copia a la DEH.
Las Administraciones Regionales llenarán un archivo que será ubicado en la carpeta compartida de la DEH en el que conste una bitácora de todas las acciones realizadas para dar solución a la interferencia presentada.</t>
  </si>
  <si>
    <t xml:space="preserve"> 1.7.12.3.1 Monitorear e inspeccionar los sistemas de radiocomunicaciones con la finalidad de dar solución a la interferencia.</t>
  </si>
  <si>
    <t xml:space="preserve">
SPI =( NPIS/NPIDR)*100 
SPI = Solución de Problemas de Interferencias 
NPIS= Número de Problemas de Interferencia Solucionadas
NPIDR= Número de Problemas  de Interferencia Detectados o Reportados                    </t>
  </si>
  <si>
    <t xml:space="preserve"> 1.7.12.3.2 Informar al denunciante todas las acciones tomadas para solucionar su interferencia y deberá mantenerle informado de los trabajos realizados durante todo el proceso</t>
  </si>
  <si>
    <t xml:space="preserve">
 1.7.12.3.3 Llenar un archivo que será ubicado en la carpeta compartida de la DEH en el que conste una bitácora de todas las acciones realizadas para dar solución a la interferencia presentada</t>
  </si>
  <si>
    <t>Responsable:
Ing. William Calvopiña
Participantes:
Ing. Santiago Cisneros</t>
  </si>
  <si>
    <t>ESTRATEGIAS.- 
- Ejecución del PMLSI 
- Emisión de informes correspondientes
LINEAMIENTOS.-
DRT.- Define, programa y ejecuta el cumplimiento de la meta en base a las estaciones que deben suscribir las actas.
UR.- Realiza la inspección y comprobación técnica de las estaciones que constan en el listado proporcionado por la DRT y remite el Acta suscrita.
DRT.- Emite el informe correspondiente a la DFA para la devolución o ejecución de la garantía de ser el caso</t>
  </si>
  <si>
    <t xml:space="preserve"> 1.7.13.1.1 Realizar la inspección y comprobación técnica de las estaciones que constan en el listado proporcionado por la DRT y remite el Acta suscrita.</t>
  </si>
  <si>
    <t>SAPO = (NAS + NINC) / NTC(Cont dic10 a nov 11)*100
SAPO: Suscripción de Actas de Puesta en Operación 
NAS: Número de Actas suscritas
NINC: Número de  Informes de No Conformidad
NTC: No. Total de contratos en el período ( dic 10 a nov 11)</t>
  </si>
  <si>
    <t>ESTRATEGIAS.-
- Remitir los informes técnicos de operación oportunamente al CONATEL           
LINEAMIENTOS.-
DRT.- Define, programa y ejecuta el cumplimiento de la meta en base a las estaciones que deben renovar los contratos de concesión.
UR.- Realiza la inspección y comprobación técnica de las estaciones que constan en el listado proporcionado por la DRT y remite el informe técnico respectivo.
DRT.- Analiza el informe técnico y envía el informe favorable o no al Organismo Regulador para el trámite de renovación de ser el caso.</t>
  </si>
  <si>
    <t xml:space="preserve"> 1.7.14.1.1 Realizar la inspección y comprobación técnica de las estaciones que constan en el listado proporcionado por la DRT y remite el informe técnico respectivo</t>
  </si>
  <si>
    <t xml:space="preserve">ECI=(NIR/NTE)*100
ECI : Efectividad en el cumplimiento de informes técnicos remitidos al CONATEL
NIR: Número de informes técnicos remitidos al CONATEL
NTE: Número de contratos que vencen en el año 2012 </t>
  </si>
  <si>
    <t>Responsable:
Ing. Mauricio Toalombo</t>
  </si>
  <si>
    <t>1.7.15.1 Realizar la verificación técnica del:
-Inicio de operación del 100% de los nuevos contratos de concesión suscritos entre diciembre de 2010 y noviembre de 2011 
DRC = 27 Contratos
Nota: La información del número de contratos es referencial, la información exacta será entregada a las Administraciones Regionales en el mes de enero 2012</t>
  </si>
  <si>
    <t>LINEAMIENTOS GENERALES
Se deberán realizar inspecciones a los nuevos concesionarios del servicio de radiocomunicaciones, quienes hayan suscrito contratos entre diciembre de 2010 y noviembre de 2011, cuyo listado será remitido por la DEH. El listado será desglosado mensualmente con el nombre del concesionario.
Se programarán inspecciones al mes siguiente de haberse cumplido un año de la suscripción del contrato y los informes serán remitidos a la DEH máximo al mes siguiente.
En el lugar donde existan estaciones de monitoreo del SACER se programarán mediciones de ocupación de las nuevas frecuencias concesionadas entre diciembre de 2010 y noviembre de 2011 con la finalidad de verificar la fecha exacta de inicio de operaciones. Con este fin, se programarán las mediciones en el horario de 15H00 a 16H00 todos los días jueves hasta que inicie operaciones o se cumpla el año plazo para inicio de operaciones.
Cada Administración Regional verificará el inicio de operación de los circuitos que se encuentren dentro de su jurisdicción. La DEH será la encargada de consolidar dicha información.</t>
  </si>
  <si>
    <t xml:space="preserve">1.7.15.1.1 Realizar inspecciones a los nuevos concesionarios del servicio de radiocomunicaciones, quienes hayan suscrito contratos entre diciembre de 2010 y noviembre de 2011, cuyo listado será remitido por la DEH. </t>
  </si>
  <si>
    <t>PCRIO = (NCIO / NTC)*100    
PCRIO = Porcentaje de contratos de concesión de Radiocomunicaciones suscritos entre dic 2010 y noviembre de 2011 verificados
NCIO =  Número  de contratos de concesión de Radiocomunicaciones suscritos entre dic 2010 y noviembre de 2011 que fue verificado e iniciaron operaciones
NTC = Numero total de contratos suscritos entre dic 2010 y noviembre de 2011</t>
  </si>
  <si>
    <t>1.7.15.1.2 Programarán inspecciones al mes siguiente de haberse cumplido un año de la suscripción del contrato y los informes serán remitidos a la DEH máximo al mes siguiente.</t>
  </si>
  <si>
    <t>1.7.15.1.3 En el lugar donde existan estaciones de monitoreo del SACER se programarán mediciones de ocupación de las nuevas frecuencias concesionadas entre diciembre de 2010 y noviembre de 2011 con la finalidad de verificar la fecha exacta de inicio de operaciones. Con este fin, se programarán las mediciones en el horario de 15H00 a 16H00 todos los días jueves hasta que inicie operaciones o se cumpla el año plazo para inicio de operaciones.</t>
  </si>
  <si>
    <t>1.7.15.1.4 Verificar el inicio de operación de los circuitos que se encuentren dentro de la jurisdicción. La DEH será la encargada de consolidar dicha información.</t>
  </si>
  <si>
    <t xml:space="preserve">LINEAMIENTOS GENERALES
Se deberán realizar inspecciones a los establecimientos donde se registra instalaciones de equipos inhibidores, dentro de los 30 días siguientes a la emisión del registro provisional de inhibición, los informes generados por esta actividad deberán ser remitidos a la DEH en un plazo máximo de 50 días contados a partir de la emisión del registro.
Los registros emitidos por la SENATEL serán informados por la DEH a través del archivo compartido ubicado en suptel-ac/Unidades/DRC/Inhibidores Bancos, el mismo que deberá ser revisado diariamente por el encargado en la Administración Regional respectiva.
Los registros que ingresen a la Superintendencia a través del Sistema LOTUS serán remitidos a las Regionales correspondientes.
Sobre la base de los informes, la DEH preparará informe para firma de ITC para comunicar a la Secretaría Nacional de Telecomunicaciones el resultado de las verificaciones realizadas.
Las Administraciones Regionales llenarán un archivo que será ubicado en la carpeta compartida de la DEH en el que conste una Bitácora de las inspecciones realizadas para verificar el inicio de operaciones de los equipos inhibidores.
</t>
  </si>
  <si>
    <t xml:space="preserve">1.7.15.2.1 Realizar inspecciones a los establecimientos donde se registra instalaciones de equipos inhibidores, dentro de los 30 días siguientes a la emisión del registro provisional de inhibición, los informes generados por esta actividad deberán ser remitidos a la DEH </t>
  </si>
  <si>
    <t>PREI = (NRV / NTR)*100
PREI = Porcentaje de registro de equipos inhibidores verificados
NRV =  Número  de registros de equipos inhibidores entre dic 2011 y noviembre de 2012 que fueron verificados
NTR = Numero total de registros de equipos inhibidores ingresados entre dic 2011 y noviembre de 2012</t>
  </si>
  <si>
    <t>1.7.15.2.2 Se llenará un archivo que será ubicado en la carpeta compartida de la DEH en el que conste una Bitácora de las inspecciones realizadas para verificar el inicio de operaciones de los equipos inhibidores.</t>
  </si>
  <si>
    <t>ESTRATEGIAS 
Solicitar a las Administraciones Regionales el control de medición de RNI de las solicitudes recibidas.
LINEAMIENTOS 
Utilizar el equipo de control y los procedimientos establecidos por la DEH para realizar las mediciones de RNI.
Las Administraciones Regionales contestarán en forma directa al usuario de los resultados obtenidos con copia a la DEH.</t>
  </si>
  <si>
    <t>1.7.15.3.1 Emitir informes de control de la  medicion de RNI recibidas</t>
  </si>
  <si>
    <t>MRNI = (SA / SR) * 100
MRNI = Mediciones RNI
SA = Solicitudes Atendidas
SR = Solicitudes Recibidas</t>
  </si>
  <si>
    <t>1.7.15.3.2 Utilizar el equipo de control y los procedimientos establecidos por la DEH para realizar las mediciones de RNI.</t>
  </si>
  <si>
    <t>1.7.15.3.3 Contestar en forma directa al usuario de los resultados obtenidos con copia a la DEH.</t>
  </si>
  <si>
    <t>ESTRATEGIAS.-
- Seguimiento mensual por parte de la DRT 
LINEAMIENTOS.-
DRT.- Norma, coordina y orienta el cumplimiento de la meta, de acuerdo a las notificaciones de cadenas y registro de exclusividades.
UR.- Realiza el monitoreo y control de lo notificado y registrado y emite los informes correspondientes.
DRT.- Consolida los reportes emitidos por las Regionales e informa a la DJR para el trámite de juzgamiento de ser el caso.</t>
  </si>
  <si>
    <t>1.7.16.1.1 Realizar el monitoreo y control de lo notificado y registrado y emitir los informes correspondientes.</t>
  </si>
  <si>
    <t xml:space="preserve">CL=  (NCV+NEV /NTCN+NCER )*100
CL: Cumplimieno Legal
NCV: Numero de cadenas verificadas
NEV: Número de exclusividades verificadas
NTCN: Número Total de cadenas notificadas
NTER: Número total de exclusividades registradas           </t>
  </si>
  <si>
    <t>1.7.17.1.- Coordinar y gestionar para que hasta el 100% de los transmisores de las estaciones de radiodifusión sonora AM se ubiquen fuera del perímetro urbano, en las ciudades de Quito, Guayaquil , Cuenca,  Riobamba y Portoviejo.</t>
  </si>
  <si>
    <t>ESTRATEGIAS.-
- Fortalecer el control  de los servicios de telecomunicaciones     
LINEAMIENTOS.-
DRT.- Coordina y verifica en la base de SIRATV, la ubicación de los transmisores de radiodifusión AM
UR.- Realiza la inspección y comprobación técnica de las estaciones que tienen los transmisores de AM dentro del perímetro urbano y notifica al concesionario de ser el caso
DRT.- Analiza las notificaciones remitidas por las Regionales y gestiona la reubicación del transmisor con la emisión del informe técnico para el Organismo Regulador</t>
  </si>
  <si>
    <t>1.7.17.1.1 Realizar la inspección y comprobación técnica de las estaciones que tienen los transmisores de AM dentro del perímetro urbano y notifica al concesionario de ser el caso</t>
  </si>
  <si>
    <t>UTER= (NTERFPU / NTER)*100
UTER:Ubicación de Trasmisores de Estaciones de Radiodifusión AM
NTERFPU: Número de Tramisores de Estaciones de Radiodifusión ubicadas Fuera del Perimetro Urbano
NTERAM: Número Total de Trasmisores de Estaciones de Radiodifusión AM ubicados en el perímetro urbano</t>
  </si>
  <si>
    <t>1.7.18.1.1 Programar el control mensual para la verificación del cumplimiento de las sanciones iniciadas por la DPS.</t>
  </si>
  <si>
    <t>CRJSRTV =( NRVC/NTREP)*100
CRJSRTV: Cumplimiento de Resoluciones de Juzgamiento de los Servicios de Radiodifusión y Televisión en el periodo.
NRVC: Número de Resoluciones Verificadas su Cumplimiento
NTREP: Número Total de Resoluciones aemitidas en el período</t>
  </si>
  <si>
    <t>1.7.18.1.2 Actualizar en el Sistema de Infracciones y Sanciones de las sanciones iniciadas por la DPS.</t>
  </si>
  <si>
    <t>1.7.18.1.3  Gestionar los casos faltantes de verificación de cumplimiento de resoluciones</t>
  </si>
  <si>
    <t>1.7.18.2.1 Programar el control mensual para la verificación del cumplimiento de las sanciones e informar a DRT los resultados correspondientes. ( REGIONALES )</t>
  </si>
  <si>
    <t>CRJST =( NRVC/NTREP)*100
CRJST: Cumplimiento de Resoluciones de Juzgamiento de los Servicios de telecomunicaciones en el periodo.
NRVC: Número de Resoluciones Verificadas su Cumplimiento
NTREP: Número Total de Resoluciones emitidas en el período</t>
  </si>
  <si>
    <t>1.7.18.2.2 Realizar muestreos de constatación. ( REGIONALES )</t>
  </si>
  <si>
    <t>1.7.18.2.3 Aplicar iniciativas regionales relacionadas ( REGIONALES )</t>
  </si>
  <si>
    <t>1.7.19  Certificar la medición de cuatro (4) parámetros de calidad del Servicio Móvil Avanzado (SMA)</t>
  </si>
  <si>
    <t>LINEAMIENTOS:
1. Análisis de la información recibida. (DPS y REGIONALES)
2. Análisis de Información complementaria. (DPS y REGIONALES)
3. Emitir Certificación. (DPS)</t>
  </si>
  <si>
    <t>1.7.19.1.1 Analizar de la información recibida. (DPS y REGIONALES)</t>
  </si>
  <si>
    <t xml:space="preserve">ECMPC_ SMA= (CR / CP)*100       
ECM_SMA= Efectividad en la certificación de mediciones                                                    
CR=Certificaciones Realizadas                                                                                CIP= Certificaciones Planificadas                                                                                                                                                                                                              </t>
  </si>
  <si>
    <t>1.7.19.1.2 Análisis de Información complementaria. (DPS y REGIONALES)</t>
  </si>
  <si>
    <t>LINEAMIENTOS:
1. Preparar formularios para pruebas técnicas conjuntas con las Operadoras del SMA y STF, los cuales deben ser aprobados por la comisión conformada por funcionarios de la SUPERTEL, SENATEL y todas las operadoras (DPS).
2. Realizar las pruebas en las fechas y horas que apruebe la comisión (REGIONALES).
3. Comunicar los resultados de las pruebas a la DPS. (REGIONALES).
4. Consolidar los resultados de las pruebas y comunicarlos a la comisión. (DPS).
La fecha efectiva para el incremento de uno a dos dígitos en el Indicativo Nacional de Destino (NDN) para la red móvil es el 30 de septiembre de 2012.</t>
  </si>
  <si>
    <t>1.7.20.1.1 Realizar las pruebas en las fechas y horas que apruebe la comisión .</t>
  </si>
  <si>
    <t>EIPTFN= (IR / IP)*100   
EIPTFN= Efectividad en la implementación del Plan Técnico Fundamental de Numeración                                                   
 IR= Implementaciones Realizadas 
IP= Implementaciones Planificadas</t>
  </si>
  <si>
    <t xml:space="preserve">1.7.20.1.2 Comunicar los resultados de las pruebas a la DPS. </t>
  </si>
  <si>
    <t>1.7.21.3 Control de inicio de operaciones del 100% de permisionarios con títulos habilitantes entre el primer semestre año 2012 y el año 2011, de los SVA.</t>
  </si>
  <si>
    <t>LINEAMIENTOS:
1. Determinar permisos año 2011 y 1er semestre año 2012. (DPS)
2. Ejecución de inspecciones. (REGIONALES)
3. Elaboración de informes de operación (REGIONALES)
ANEXO: Valores para cada Administración Regional.</t>
  </si>
  <si>
    <t xml:space="preserve">1.17.21.3.1 Realizar inspecciones. </t>
  </si>
  <si>
    <t>ECCT = PNC / PNT 
ECCT_SVA =Efectividad en el cumplimiento del control técnico de inicio de operaciones de los permisionarios de los SVA
PNC: Permisionarios Nuevos controlados  
PNT: Permisionarios Nuevos totales</t>
  </si>
  <si>
    <t xml:space="preserve">1.17.21.3.2 Elaboración de informes de operación </t>
  </si>
  <si>
    <t>1.7.21.4 Controlar la entrega del 100% de los Reportes de Usuarios y Facturación de los SVA.</t>
  </si>
  <si>
    <t>1.17.21.4.1 Elaboración de informes para juzgamientos</t>
  </si>
  <si>
    <t>ECCT = PC / PT
ECCT_SMA =Efectividad en el cumplimiento del control técnico
PC: Operadoras controladas  
PT: Operadoras totales</t>
  </si>
  <si>
    <t>1.7.21.5. Controlar la entrega del 100% de los Reportes de Calidad de los SVA.</t>
  </si>
  <si>
    <t>1.17.21.5.1 Elaboración de informes para juzgamientos</t>
  </si>
  <si>
    <t>ECCT = PC / PT                                                                                              
ECCT_SVA =Efectividad en el cumplimiento del control técnico de entrega de reportes de calidad de los permisionarios de los SVA
PC: Permisionarios controlados  
PT: Permisionarios totales</t>
  </si>
  <si>
    <t xml:space="preserve">1.7.21.6. Verificar la operación de los nuevos nodos de los SVA. instalados en el año 2011, </t>
  </si>
  <si>
    <t>LINEAMIENTOS:
1. Determinar nodos nuevos año 2011. (DPS), a través de la muestra ( 95% de confiabilidad y +/- 9% de error )
2. Ejecución de inspecciones. (REGIONALES)
3. Elaboración de informes de operación (REGIONALES)
SE ANEXA CANTIDADES POR REGIONAL</t>
  </si>
  <si>
    <t>1.17.21.6.1 Elaboración de informes de operación.</t>
  </si>
  <si>
    <t xml:space="preserve">ECCT = NC / NNT
ECCT_SVA =Efectividad en el cumplimiento del control técnico de nodos nuevos instalados de los permisionarios de los SVA
NC:Nodos controlados  
NNT: Nodos nuevos totales </t>
  </si>
  <si>
    <t>1.7.21.8. Verificar que el 100% de las quejas y/o reclamos de los servicios de SVA  ingresados a la DIS consten en los reportes de calidad.</t>
  </si>
  <si>
    <t>LINEAMIENTOS:
1. DIS remitirá a DPS en los meses de abril y agosto de 2011 las quejas ingresadas y solventadas por la DIS en el semestre anterior. (DIS)
2. Remitir a Regionales distribución de quejas para la verificación en reportes de calidad. (DPS)
3. Realización de informes técnicos parciales. (AR)
4. Elaboración de informe final. (DPS)</t>
  </si>
  <si>
    <t xml:space="preserve">1.17.21.8.1 Recibir de la DPS la distribución de quejas para la verificación en reportes de calidad. </t>
  </si>
  <si>
    <t xml:space="preserve">ECCT_SVA = QC / QT                                                                           ECCT_SVA1= QS/QT
ECCT_SSVA =Efectividad en el cumplimiento del control de quejas / reclamos de los permisionarios de los SVA
QC: Quejas que consta en los reportes  
PT: Quejas Totales.
QS= Quejas solucionadas                                                                                  </t>
  </si>
  <si>
    <t xml:space="preserve">1.1.9 Implementar hasta el 2010 un sistema autónomo de medición de los servicios móviles. </t>
  </si>
  <si>
    <t>LINEAMIENTOS:
1. Generación de Scripts. (REGIONALES)
2. Reportes de calidad de servicio. (REGIONALES)
3. Informe a Operadoras sobre resultados de las mediciones y solicitudes de mejoras de ser necesario. (REGIONALES)
4. Evaluación de los resultados de las soluciones implementadas por las operadoras. (REGIONALES)
5. Información a la ciudadanía. (DPS, REGIONALES y DIC)
6. Reubicación de RTU`s en función de las necesidades operativas de cada regional (DPS y REGIONALES)
7. Firma de convenios con instituciones públicas y privadas para la ubicación de los RTU/EAM
8. Reubicación de RTU`s en función de las necesidades operativas de cada regional (DPS y REGIONALES)</t>
  </si>
  <si>
    <t>1.9.1.1.1 Generación de Scripts.</t>
  </si>
  <si>
    <t xml:space="preserve">1.9.1.1.2 Se emitira reportes de calidad de servicio. </t>
  </si>
  <si>
    <t xml:space="preserve">1.9.1.1.3 Se emitira el nforme a Operadoras sobre resultados de las mediciones y solicitudes de mejoras de ser necesario. </t>
  </si>
  <si>
    <t xml:space="preserve">1.9.1.1.4 Se evaluaran de los resultados de las soluciones implementadas por las operadoras. </t>
  </si>
  <si>
    <t xml:space="preserve">1.9.1.1.5 Se información a la ciudadanía. </t>
  </si>
  <si>
    <t xml:space="preserve">1.9.1.1.6 Estudiar la Reubicación de RTU`s en función de las necesidades operativas. </t>
  </si>
  <si>
    <t xml:space="preserve">1.1.10 Automatizar hasta el 2010 el ingreso de información por parte de permisionarios y concesionarios de los servicios de telecomunicaciones. </t>
  </si>
  <si>
    <t>1.10.1.1.1 Preparar presentaciones para la capacitación</t>
  </si>
  <si>
    <t>EIL = (NPIL / PT)*100                     
EIL =Efectividad en el ingreso en línea de la información
NPIL: Número de Permisionarios ingresados en línea                                                                                         PT: Permisionarios totales ( 40 % )</t>
  </si>
  <si>
    <t>1.10.1.1.2Organización del evento</t>
  </si>
  <si>
    <t>1.10.1.1.3 Realizar la capacitación</t>
  </si>
  <si>
    <t>1.10.1.1.4 Emitir Informe a la DPS y DIC</t>
  </si>
  <si>
    <t>LINEAMIENTOS:
1. Pruebas preliminares con Operadores (DPS)
2. Talleres iníciales a operadores (DPS)
3. Talleres finales a operadores (AR)</t>
  </si>
  <si>
    <t>1.10.1.2.1 Preparar presentaciones para la capacitación</t>
  </si>
  <si>
    <t>EIL = (NOIL/OT)*100                    
EIL =Efectividad en el ingreso en línea de la información
NOIL: Número de Operadores ingresados en línea                                                                                         OT: Operadores Totales ( 90 % )</t>
  </si>
  <si>
    <t>1.10.1.2.2 Organización del evento</t>
  </si>
  <si>
    <t>1.10.1.2.3 Realizar la capacitación</t>
  </si>
  <si>
    <t>1.10.1.2.4 Emitir Informe a la DPS y DIC</t>
  </si>
  <si>
    <t>PONDERACIÓN OBJETIVO 5</t>
  </si>
  <si>
    <t>ESTRATEGIA                                                             
Participación en las jornadas de telecomunicaciones, dictar charlas a la ciudadanía , difundir a través del internet( pagina web, redes sociales) y de la radio y televisión la información sobre el tema
LINEAMIENTOS: 
En base a los contenidos generados por la DIE las Regionales difundirán la información a colegios, universades de acuerdo a l plan de difusión establecido por la DIE (4 mensuales).
La DIC y la DIS colaboraran coordinando los eventos de difusión y las encuestas.</t>
  </si>
  <si>
    <t>5.1.1.1.1 Realizacion de jornadas de telecomunicaciones, dictar charlas a la ciudadanía .</t>
  </si>
  <si>
    <t>LINEAMIENTOS:
1. La DPS elaborará presentaciones, trípticos o cualquier otro tipo de información sobre las condiciones y tarifas ofertadas.
2. La SUPERTEL realizará 20  jornadas a nivel nacional de acuerdo a su jurisdicción, para difusión a la ciudadanía, en los cuales se dará una charla y se entregará información para conocimiento del usuario.
3. La DIC apoya los eventos de difusión.
4. La DIC colabora con la encuesta.</t>
  </si>
  <si>
    <t>5.1.1.2.1 Realizacion de jornadas de telecomunicaciones, dictar charlas a la ciudadanía .</t>
  </si>
  <si>
    <t>5.1.1.3.1 Realizacion de jornadas de telecomunicaciones, dictar charlas a la ciudadanía .</t>
  </si>
  <si>
    <t>5.1.1.4.1 Realizacion de jornadas de telecomunicaciones, dictar charlas a la ciudadanía .</t>
  </si>
  <si>
    <t>5.1.1.5.1 Realizacion de jornadas de telecomunicaciones, dictar charlas a la ciudadanía .</t>
  </si>
  <si>
    <t xml:space="preserve">ESTRATEGIA   
Participación en las jornadas de telecomunicaciones, dictar charlas a los concesionarios de radiocomunicaciones , difundir a través del internet( pagina web, redes sociales). 
LINEAMIENTOS: 
La DEH elaborará el material y encuestas a ser aplicado y difundido entre los concesionarios y usuarios de los servicios de radiocomunicaciones y lo entregará a la DIC.
La DIC entregará el material y encuestas a las Administraciones Regionales para su difusión.
La DEH remitirá a las Administraciones Regionales un listado en el que conste nombres, dirección y teléfono de los concesionarios que se encuentran dentro del área de su jurisdicción, la misma que será una referencia para realizar las invitaciones para la charla. 
La DIS se encargará del procesamiento de las encuestas y remitirá sus resultados a la DEH.
La DEH en coordinación con la DIC se encargarán de la difusión de los deberes y derechos de los concesionarios de radiocomunicaciones mediante radio, televisión y página web. 
La DEH definirá la valoración en base de una escala de conocimiento: A, B, C, siendo A el indicador del conocimiento más alto y C el del conocimiento más bajo.
* Se aclara que solo se tomarán en cuenta incrementos del año 2012 con respecto al 2011
La DIC y la DIS colaboraran coordinando los eventos de difusión y las encuestas.
</t>
  </si>
  <si>
    <t>5.1.4.1.1 Realizacion de jornadas de telecomunicaciones, dictar charlas a la ciudadanía .</t>
  </si>
  <si>
    <t>Nivel de conocimiento del concesionario sobre el uso del espectro radioeléctrico ( NCC - UER)</t>
  </si>
  <si>
    <t xml:space="preserve">INCER=NCER 2012 - NCER 2011
INCER:Incremento en el Nivel de Conocimiento  sobre el uso del espectro radioeléctrico
NCER: Nivel de Conocimiento del Espectro Radioeléctrico
</t>
  </si>
  <si>
    <t>ESTRATEGIA                                                              
Participación en las jornadas de telecomunicaciones, 
Dictar charlas a los concesionarios de radiodifusión y televisión , difundir a través del internet( pagina web, redes sociales).
Elaboración de la encuesta a ser aplicada al concesionario o usuario de radiocomunicaciones 
LINEAMIENTOS: 
La Direcciones Técnicas coordinan con las administraciones regionales para fijar las metas específicas de cada órgano administrativo, las mismas que serán la base para elaborar los planes de trabajo.
La DIC y la DIS colaboraran coordinando los eventos de difusión y las encuestas.</t>
  </si>
  <si>
    <t>5.1.5.1.1 Realizacion de jornadas de telecomunicaciones, dictar charlas a la ciudadanía .</t>
  </si>
  <si>
    <t xml:space="preserve">INCRTV=NCRTV 2012 - NCRTV 2011  
INRTV: Incremento del nivel de conocimiento técnico y regulatorio  de los concesionarios de Radiodifusión y Televisión                                                      </t>
  </si>
  <si>
    <t>LINEAMIENTOS:
1. La DPS elaborará presentaciones, trípticos o cualquier otro tipo de información sobre los derechos de los usuarios de los servicios de telecomunicaciones.
2. La SUPERTEL realizará 20  jornadas a nivel nacional de acuerdo a su jurisdicción, para difusión a la ciudadanía, en los cuales se dará una charla y se entregará información para conocimiento del usuario.
3. La DIC apoya los eventos de difusión.
4. La DIC colabora con la encuesta.</t>
  </si>
  <si>
    <t>5.1.6.1.1 Realizacion de jornadas de telecomunicaciones, dictar charlas a la ciudadanía .</t>
  </si>
  <si>
    <t xml:space="preserve">INCST=NCST 2012 - NCST 2011    
INCST:Incremento en el Nivel de Conocimiento  sobre sus derechos
NCST: Nivel de Conocimiento sobre sus derechos                                                                                                                                                         </t>
  </si>
  <si>
    <t>ORGANO ADMINISTRATIVO: DELEGACIÓN REGIONAL MANABI</t>
  </si>
  <si>
    <t>1.1.1 Efectuar el control tarifario del Servicio Móvil Avanzado (SMA), Servicio de Telefonía Fija (STF), Servicio Portador al 100% de los operadores. s</t>
  </si>
  <si>
    <t xml:space="preserve">Responsable:
Ing. Jonathan Moscoso
Participantes:
Ing. Fernando Ortega
Sra. Irene Mantuano
</t>
  </si>
  <si>
    <t>Plan Nacional de Control Tecnico</t>
  </si>
  <si>
    <t>1.1.1.1.1 Verificar el cumplimiento de las promociones comunicadas por DPS</t>
  </si>
  <si>
    <t>El procedimiento de verificacion de los CDR's estara disponible a partir del mes de Marzo</t>
  </si>
  <si>
    <t>1.1.1.1.2 Realizar informes de las verificaciones realizadas</t>
  </si>
  <si>
    <t>1.1.1.1.3 Comunicar a DPS y a DIC sobre las verificaciones realizadas</t>
  </si>
  <si>
    <t>1.1.1.1.4 Verificar los CDR remitidos por las Operadoras un mes despues de verificado la promocion.</t>
  </si>
  <si>
    <t>1.1.1.1.5 Realizar informes de las verificaciones de CDR realizadas</t>
  </si>
  <si>
    <t>1.1.1.1.6 Comunicar a DPS y a DIC sobre las verificaciones realizadas</t>
  </si>
  <si>
    <t>1.1.1.2.1 Realizar inspecciones a X locutorios de la Operadora CONECEL S.A.</t>
  </si>
  <si>
    <t>CTPS=NTC/NTDC
- CTPS=Control tarifación terminales públicos SMA
- NTC = Número de Terminales Controlados
- NTDC = Número de Terminales Determinados a Controlar</t>
  </si>
  <si>
    <t>1.1.1.2.2 Realizar inspecciones a X locutorios de la Operadora OTECEL  S.A.</t>
  </si>
  <si>
    <t>1.1.1.2.3 Realizar inspecciones a X locutorios de la Operadora CNT EP (ALEGRO)</t>
  </si>
  <si>
    <t>1.1.1.2.4 Realizar informes de las inspecciones realizadas</t>
  </si>
  <si>
    <t>1.1.1.2.5 Comunicar a DPS y a DIC sobre las verificaciones realizadas</t>
  </si>
  <si>
    <t>1.1.1.5.1 Realizar inspecciones a X locutorios de la Operadora CNT EP</t>
  </si>
  <si>
    <t>1.1.1.5.2 Realizar informes de las inspecciones realizadas</t>
  </si>
  <si>
    <t>1.1.1.5.3 Comunicar a DPS y a DIC sobre las verificaciones realizadas</t>
  </si>
  <si>
    <t>1.1.5 Realizar el  estudio de las tarifas de los Servicios de Televisión pagada para el 100% de los concesionarios hasta diciembre del 2012.</t>
  </si>
  <si>
    <t xml:space="preserve">Responsable:
Sr. Jairo Alonzo
Participantes:
Ing. Carlos Mendoza
Sra. Irene Mantuano
</t>
  </si>
  <si>
    <t>Información remitida por los concesionarios</t>
  </si>
  <si>
    <t>1.1.5.1.- Contar con el estudio de las tarifas de TV pagada hasta diciembre de 2012</t>
  </si>
  <si>
    <t xml:space="preserve">
ESTRATEGIAS.
- Verificación del área de servicio a través del SACER.  para MMDS, e inspecciones para 
para MMDS, e inspecciones para TV por Cable.                                             
LINEAMIENTOS.-
DRT.-  Solicita a los operadores el envío de los servicios del Plan Tarifario aplicado a los usuarios.
UR.- Coordina con la DRT para el reenvío de la información solicitada a los operadores, en el caso de presentar directamente en su jurisdicción.                                                                                                                       
 DRT.- Consolida la información recibida y realiza el análisis respectivo para la elaboración del estudio inicial.</t>
  </si>
  <si>
    <t>1.1.5.1.1 Remitir informacion concerniente a los planes de tarifas de TV pagada que llegue a la Delegacion Regional Manabi.</t>
  </si>
  <si>
    <t>Efectividad en en el envío de la información solicitada por DRT</t>
  </si>
  <si>
    <t>EEIS= efectividad en el envío de la información solicitada
IR= Información remitida
IS= Información solicitada</t>
  </si>
  <si>
    <t xml:space="preserve">Responsable:
Ing. Jacob Cedeño
Participantes:
Ing. Jonathan Moscoso
</t>
  </si>
  <si>
    <t>Informes de Ocupación del Espectro Radioeléctrico</t>
  </si>
  <si>
    <t>1.3.1.1 Determinar el porcentaje de ocupación del espectro radioeléctrico en las bandas: 
UHF (698 - 806 MHz)
UHF (806 - 824 MHz)
UHF (851 - 869 MHz)
UHF (894 - 915 MHz)
UHF (925 - 960 MHz)
UHF (1710 - 1850 MHz)
UHF (1990 - 2025 MHz)
UHF (2110 - 2155 MHz)
UHF (2500 - 2570 MHz)
UHF (2620 - 2690 MHz)</t>
  </si>
  <si>
    <t>ESTRATEGIAS
Programación de las Estaciones del sistema SACER.                                                                               
LINEAMIENTOS  GENERALES
Para determinar la ocupación en las bandas propuestas se deberá programar el sistema al menos con los siguientes parámetros:
Canalización de: 12.5 kHz.
Nivel de squelch: -80 dB.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DRM
Programar de lunes a viernes durante el mes de enero 2012, el barrido de las bandas asignadas en el horario de 10H00 a 14H15, de acuerdo a los parámetros establecidos y en el horario de: 10H00 a 10H15, 11H00 a 11H15, 12H00 a 12H15, 13H00 a 13H15, 14H00 a 14H15. La Estación a ser programada es: Portoviejo. 
Entregar los resultados en los archivos y formatos establecidos inmediatamente después de terminada la misión a fin de mes.
Programar desde el mes de enero de 2012 el traslado de una (01) Estación Remota Transportable para el cumplimiento de este Plan a la ciudad de Bahía de Caráquez.
Programar de lunes a viernes durante el mes de septiembre 2012, el barrido de las bandas asignadas en el horario de 10H00 a 14H15, de acuerdo a los parámetros establecidos y en el horario de: 10H00 a 10H15, 11H00 a 11H15, 12H00 a 12H15, 13H00 a 13H15, 14H00 a 14H15. La Estación a ser programada  es: Bahía de Caráquez.</t>
  </si>
  <si>
    <t>1.3.1.1.1 Programar la estación transportable del SACER.</t>
  </si>
  <si>
    <t>ECOER_DRM=Efectividad de Control de Ocupación del Espectro Radioeléctrico a nivel Regional
IOERR_DRM = Informe de Ocupación del Espectro Radioeléctrico Remitido a nivel regional</t>
  </si>
  <si>
    <t>ECOER_DRM=IOERR_DRM/12</t>
  </si>
  <si>
    <t>1.3.1.1.2 Procesamiento de información y elaboración de informes técnicos</t>
  </si>
  <si>
    <t>1.3.1.1.3 Enviar el informe a la DEH con el grado de ocupación de las bandas monitoreadas al finalizar el mes.</t>
  </si>
  <si>
    <t>1.3.1.1.4 Determinar sitios estrategicos para instalar el SACER en otras instituciones públicas en la ciudad de Bahía de Caráquez, provincia de Manabí.</t>
  </si>
  <si>
    <t>1.3.1.1.5 Coordinar y realizar el Survey en los sitios estrategicos escogidos en la ciudad de Bahía de Caráquez, provincia de Manabí; poner en conocimiento al Delegado Regional Manabí y a la Dirección Nacional de Control del Espectro Radioelectrico y Homologación.</t>
  </si>
  <si>
    <t>1.3.1.1.6 Firmar el convenio o convenios para instalar el SACER en instituciones públicas.</t>
  </si>
  <si>
    <t>1.3.1.1.7 Coordinar y realizar las adecuaciones necesarias para la instalación del sistema SACER en la institución con la cual se firmo el convenio. Traslado e instalación del sistema en el sitio acordado.</t>
  </si>
  <si>
    <t>1.3.1.1.8 Coordinar y realizar las adecuaciones necesarias donde estuvo instalado el SACER en el Aeropuerto de Manta.</t>
  </si>
  <si>
    <t>1.3.2.1 Realizar el control de los parámetros técnicos del 100% de los contratos de concesión de frecuencias de los servicios de radiodifusión y televisión, con excepción de radiodifusión AM, en los lugares donde se encuentren instaladas estaciones del sistema SACER
UHF (2110 - 2155 MHz)
UHF (2500 - 2570 MHz)
UHF (2620 - 2690 MHz)</t>
  </si>
  <si>
    <t>ESTRATEGIAS
Programación de las Estaciones del sistema SACER.                                                                               
LINEAMIENTOS  GENERALES
Se utilizará el archivo con el nombre RADTV_ _ _ 2012, el mismo que contiene el listado de frecuencias y que será remitido por la DEH, el cual será actualizado mensualmente.
El nombre de los archivos generados deberán cumplir con lo dispuesto en el instructivo SACER.
LINEAMIENTOS ESPECÍFICOS PARA LA DRM
Programar de lunes a viernes desde el mes de enero hasta el mes de agosto  2012, el barrido de las bandas asignadas en el horario de 8H30 a 8H45 y de 16H00 a 16H15, de acuerdo a los parámetros establecidos. La Estación a ser programada es: Manta. 
Entregar los resultados en los archivos y formatos establecidos inmediatamente después de terminada la misión a fin de mes.
Programar desde el mes de enero de 2012 el traslado de una (01) Estación Remota Transportable para el cumplimiento de este Plan a la ciudad de Bahía de Caráquez.
Programar de lunes a viernes desde el mes de septiembre hasta noviembre de 2012, el barrido de las bandas asignadas en el horario de 8H30 a 8H45 y de 16H00 a 16H15, de acuerdo a los parámetros establecidos. La Estación a ser programada  es: Bahía de Caráquez.
La DRM deberá remitir un informe mensual del servicio de radiodifusión y televisión.</t>
  </si>
  <si>
    <t>1.3.2.1.1 Programar la estación transportable del SACER.</t>
  </si>
  <si>
    <t>ECPTSR_DRM=Efectividad de Control de Parámetros Técnicos de Servicios de Radiodifusión a nivel Regional
ICPTSRR_DRM = Informe de Control de Parámetros Técnicos de Servicios de Radiodifusión Remitido a nivel Regional</t>
  </si>
  <si>
    <t>ECPTSR_DRM=ICPTSRR_DRM/11</t>
  </si>
  <si>
    <t>1.3.2.1.2 Procesamiento de información y elaboración de informes técnicos</t>
  </si>
  <si>
    <t>1.3.2.1.3 Enviar el informe a la DEH con el grado de ocupación de las bandas monitoreadas al finalizar el mes.</t>
  </si>
  <si>
    <t xml:space="preserve">Responsable:
Ing. Carlos Mendoza
Participantes:
Ing. Jacob Cedeño
</t>
  </si>
  <si>
    <t>nformes de Ocupación del Esectro</t>
  </si>
  <si>
    <t>1.3.2.2 Realizar el control de los parámetros técnicos del 100% de los contratos de concesión de frecuencias, correspondientes a las siguientes bandas: fijo móvil, troncalizado, FWA.
IRC = xxx Contratos / Mensualmente:
IRN = xxx Contratos
IRS = xxx Contratos
DRC = xxx Contratos
DRM = xxx Contratos
DRG = xxx Contratos
TOTAL = xxx Contratos
Nota: La información del número de contratos será entregada a las Administraciones Regionales en el mes de enero 2012</t>
  </si>
  <si>
    <t>ESTRATEGIAS
Programación de las Estaciones del sistema SACER.                                                                               
Utilización de la estación móvil para inspecciones.
LINEAMIENTOS  GENERALES
Se utilizará el archivo con el nombre RADCOM_ _ _ 2012, el mismo que contiene el listado de frecuencias y que será remitido por la DEH.
El nombre de los archivos generados deberán cumplir con lo dispuesto en el instructivo SACER.
Se realizarán inspecciones a cada uno de los sistemas y las mediciones serán realizadas con el sistema SACER.
LINEAMIENTOS ESPECÍFICOS PARA LA DRM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 La Estación a ser programada es: Manta. 
Entregar los resultados en los archivos y formatos establecidos inmediatamente después de terminada la misión a fin de mes.
Programar desde el mes de enero de 2012 el traslado de una (01) Estación Remota Transportable para el cumplimiento de este Plan a la ciudad de Bahía de Caráquez.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 Estación a ser programada  es: Bahía de Caráquez.
La DRM deberá remitir un informe mensual del servicio de radiocomunicaciones.</t>
  </si>
  <si>
    <t>1.3.2.2.1 Programar la estación transportable del SACER.</t>
  </si>
  <si>
    <t>ECPTSRC_DRM=Efectividad de Control de Parámetros Técnicos de Servicios de Radiocomunicaciones a nivel Regional
ICPTSRCR_DRM = Informe de Control de Parámetros Técnicos de Servicios de Radiocomunicaciones Remitido a nivel Regional</t>
  </si>
  <si>
    <t>ECPTSRC_DRM=ICPTSRRC_DRM/11</t>
  </si>
  <si>
    <t>1.3.2.2.2 Procesamiento de información y elaboración de informes técnicos</t>
  </si>
  <si>
    <t>1.3.2.2.3 Enviar el informe a la DEH y DRT con el grado de ocupación de las bandas monitoreadas al finalizar el mes.</t>
  </si>
  <si>
    <t xml:space="preserve">1.4 Reforzar anualmente la infraestructura tecnológica para la erradicación del fraude en telecomunicaciones. </t>
  </si>
  <si>
    <t>Responsable:
Ing. Fernando Ortega
Participantes:
Ing. Juan Carlos Campoverde</t>
  </si>
  <si>
    <t>1.4.1.1  Generar capacidades de ciberseguridad en al menos un funcionario por Regional de esta  Superintendencia.</t>
  </si>
  <si>
    <t xml:space="preserve">ESTRATEGIAS
Elaboración del proyecto para la implementación del CSIRT Ecuador/CC.  Este proyecto será elaborado por la DIE con el apoyo de la consultoría que para este propósito se contratará.
Establecimiento y gestionamiento de los requerimientos legales y de coordinación para la operación efectiva del CSIRT Ecuador/CC
LINEAMIENTOS 
Participación mensual de las Regionales en talleres  de ciberseguridad dentro del proceso de consultoría (ultima semana de cada mes de enero a marzo).
Talleres de ciberseguridad dirigido a personal de regionales para generar capacidades y destrezas en la atención de incidentes informáticos (IPBX) SIPEX
</t>
  </si>
  <si>
    <t>1.4.1.1.1 Asistir a talleres de  ciberseguridad dentro del proceso de consultoría (ultima semana de cada mes de enero a marzo).</t>
  </si>
  <si>
    <t>Personal capacitado en los Talleres de ciberseguridad.</t>
  </si>
  <si>
    <t>PT = (TA / TP)*100 
PT= Participación en Talleres.
TA = Talleres asistidos por regional.
TP = Talleres programados por DIE</t>
  </si>
  <si>
    <t>1.4.1.1.2 Asistir a Talleres de ciberseguridad dirigido a personal de regionales para generar capacidades y destrezas en la atención de incidentes informáticos (IPBX) SIPEX</t>
  </si>
  <si>
    <t>AUN NO SE DEFINE FECHA DE ESTE TALLER.</t>
  </si>
  <si>
    <t>1.4.1.2 Contar en las Regionales con un procedimiento establecido a nivel nacional,  para el combate al ciberdilito</t>
  </si>
  <si>
    <t>ESTRATEGIAS
Elaboración del proyecto para la implementación del CSIRT Ecuador/CC.  Este proyecto será elaborado por la DIE con el apoyo de la consultoría que para este propósito se contratará.
Establecimiento y gestionamiento de los requerimientos legales y de coordinación para la operación efectiva del CSIRT Ecuador/CC
LINEAMIENTOS
Revisión de procedimientos e inclusión de unidades regionales en el combate al spam.</t>
  </si>
  <si>
    <t>1.4.1.2.1 Participar según lo requiera la Direccion de Investigaciones Especiales en la generacion del procedimiento para el combate al ciberdelito por parte de las Regionales</t>
  </si>
  <si>
    <t xml:space="preserve">EPT = (FC /1)*100
EPT= Efectividad en la Participación de Talleres
FC= Funcionarios capacitados
 </t>
  </si>
  <si>
    <t>1.5.1.1.1 Asistencia a la Capacitacion  en el uso de sondas</t>
  </si>
  <si>
    <t>1.5.1.1.2 Asistencia a la Capacitacion del ASTEM</t>
  </si>
  <si>
    <t>1.5.1.2.1 Asistencia a la Capacitacion  en Inspecciones a Unidades Antifraude</t>
  </si>
  <si>
    <t>AFI=NCFI/NCIR
- CAFI=Capacitación antifraude inspección unidades aseguramiento de ingresos
- NCIR=Número de Cursos Anti - Fraude inspecciones unidades aseguramiento de ingresos recibidos .
- NCIR= Número de Cursos Anti-Fraude uso equipos realizados</t>
  </si>
  <si>
    <t>1.5.1.3.1 Inspecciones a Centrales Telefonicas para la implantacion de sondas para el posterior de analisis de trafico y a traves del sistema ASTEM</t>
  </si>
  <si>
    <t>Aun no ha sido definido las centrales que seran inspeccionadas.</t>
  </si>
  <si>
    <t>1.5.1.3.2 Realizacion de informes de las inspecciones realizadas</t>
  </si>
  <si>
    <t>1.5.1.3.3 Comunicar a la DIE sobre las inspecciones realizadas</t>
  </si>
  <si>
    <t xml:space="preserve">1.5.1.3.4 Solicitud de informacion a la CNT EP relacionada con los heavy users </t>
  </si>
  <si>
    <t>1.5.1.3.5 Realizacion de informes del analisis de heavy users realizado</t>
  </si>
  <si>
    <t>1.5.1.3.6 Comunicar a la DIE sobre las inspecciones realizadas</t>
  </si>
  <si>
    <t>Responsable:
Ing. Carlos Mendoza
Participantes:
Ing. Jonathan Moscoso
Ec. Karina Perez</t>
  </si>
  <si>
    <t>1.5.2.1.1 Sondeo y monitoreo de estaciones no autorizadas en las cabeceras cantonales de la provincia de Manabí.</t>
  </si>
  <si>
    <t>NSNA=NCV/22   
- NSNA= Número de monitoreos y sondeos de sistemas no autorizados
- NCV= Número de Cantones visitados
- 22 cantones de la provincia</t>
  </si>
  <si>
    <t>1.5.2.1.2 Elaboración de Informe Técnico en caso de detectar estaciones no autorizadas.</t>
  </si>
  <si>
    <t>1.5.2.1.3 Comunicar a la DIE mediante memorando los informes respectivos o  en su defecto comunicar la no detección de sistemas no autorizados.</t>
  </si>
  <si>
    <t>1.5.2.1.4Coordinar y gestionar los operativos de clausura y requisa de ser necesario.</t>
  </si>
  <si>
    <t>1.5.2.1.5 Comunicar a DIE y a DIC los resultados en el caso de efectuarse operativos.</t>
  </si>
  <si>
    <t>1.5.2.2.1 Efectuar inspecciones a presuntos sistemas no autorizados a petición de DIE.</t>
  </si>
  <si>
    <t>1.5.2.2.2 Elaboración de Informe Técnico de la inspección.</t>
  </si>
  <si>
    <t>1.5.2.2.3 Comunicar a la DIE mediante memorando los informes respectivos o  en su defecto comunicar la no solicitud correspondiente.</t>
  </si>
  <si>
    <t>1.5.2.2.4 Coordinar y gestionar los operativos de clausura y requisa de ser necesario.</t>
  </si>
  <si>
    <t>1.5.2.2.5 Comunicar a DIE y a DIC los resultados en el caso de efectuarse operativos.</t>
  </si>
  <si>
    <t>1.5.2.3.1 Investigación e inspección a presuntas estaciones no autorizadas en la provincia de Manabí.</t>
  </si>
  <si>
    <t>EEERNA_DRM=Efectividad de Eliminación de Estaciones No Autorizadas de Servicios de Radiodifusión a nivel Regional
NERNAD_DRM = Número de Estaciones No autorizadas Detectadas de Servicios de Radiodifusión a Nivel Regional
NERNAE_DRM = Número de Estaciones No autorizadas Eliminadas de Servicios de Radiodifusión a Nivel Regional</t>
  </si>
  <si>
    <t>EEERNA_DRM=NERNAE_DRM/NERNAD_DRM</t>
  </si>
  <si>
    <t>1.5.2.3.2 Elaboración de Informe Técnico.</t>
  </si>
  <si>
    <t>1.5.2.3.3 Comunicar a la DIE mediante memorando los informes respectivos.</t>
  </si>
  <si>
    <t>1.5.2.3.4 Coordinar y gestionar los operativos de clausura y requisa de ser necesario.</t>
  </si>
  <si>
    <t>1.5.2.3.5Comunicar a DIE y a DIC los resultados en el caso de efectuarse operativos.</t>
  </si>
  <si>
    <t>1.6.1 Realizar cuatro  auditorias una para el control del fraude y tres para el control técnico, hasta Diciembre del año 2012.</t>
  </si>
  <si>
    <t>Auditar el Sector</t>
  </si>
  <si>
    <t>Responsable:
Ing. Juan Carlos Campoverde
Participantes:
Ing. Carlos Mendoza</t>
  </si>
  <si>
    <t xml:space="preserve">1.6.1.1  Cumplir con el 100% de actividades programadas de las Auditorias técnicas, dentro de la jurisdicción de cada Regional </t>
  </si>
  <si>
    <t xml:space="preserve">
ESTRATEGIAS 
Elaboración de los procedimientos para las tres auditorías.
Creación de un Órgano Administrativo que se encargue de realizar las auditorías, que cuente con personal capacitado.
Detección del fraude:
Identificación de zonas de riesgo en donde se puedan detectar fraudes que se puedan estar generando dentro de las operadoras.
LINEAMIENTOS 
Las Regionales destinaran Recurso Humano y logístico permanente para el desarrollo de Auditorias técnicas de acuerdo a las ordenes de trabajo que se generen.</t>
  </si>
  <si>
    <t>1.6.1.1.1 Destinar Recurso Humano y logístico para la ejecución de auditorías, bajo solicitud de DIE y/o ITC</t>
  </si>
  <si>
    <t>Efectividad Auditorias efectuadas</t>
  </si>
  <si>
    <t>EAE= (AE/AP)*100
EAE= Efectividad de Auditorías efectuadas
AP= Actividades de Auditoria programadas
AE= Actividades de Auditoria ejecutadas</t>
  </si>
  <si>
    <t>Responsable:
Ing. Carlos Mendoza
Participantes:
Ing. Juan Carlos Campoverde</t>
  </si>
  <si>
    <t>1.6.1.2 Realizar una Auditoría Técnica referente a la Homologación de Equipos y cumplimiento del empadronamiento a las tres operadoras de SMA.</t>
  </si>
  <si>
    <t>LINEAMIENTOS GENERALES
La DEH planificará, coordinará y ejecutará la Auditoría desde el mes de agosto hasta el mes de diciembre 2012.
LINEAMIENTOS ESPECÍFICOS
La DEH utilizará el listado de terminales homologados hasta el mes de agosto 2012 para realizar la Auditoría. 
La DEH utilizará la base de datos de terminales empadronados hasta el mes de agosto 2012 a la Unidad de Auditoría creada para el efecto.</t>
  </si>
  <si>
    <t>1.6.1.2.1 Destinar Recurso Humano y logístico para la ejecución de auditorías, bajo solicitud de DIE y/o ITC</t>
  </si>
  <si>
    <t>Efectividad en la realización de auditorías técnicas(EAT)</t>
  </si>
  <si>
    <t xml:space="preserve">ECAT= (AR/AP)*100
ECAT = Efectividad en la realización de auditorías                                                     
AR = Auditorías Realizadas                                                                                 
AP = Auditorías Planificadas                                                           </t>
  </si>
  <si>
    <t>Responsable:
Ing. Juan Carlos Campoverde
Participantes:
Ing. Fernando Ortega</t>
  </si>
  <si>
    <t>informes de cumplimiento, infracciones y sanciones</t>
  </si>
  <si>
    <t>1.7.1.1.1 Recopilación de archivos fuentes de acuerdo al instructivo.</t>
  </si>
  <si>
    <t xml:space="preserve">1.7.1.1.2 Elaboración de informes de validación de acuerdo al instructivo. </t>
  </si>
  <si>
    <t xml:space="preserve">1.7.1.1.3 Remitir a DPS los informes de acuerdo al instructivo.. </t>
  </si>
  <si>
    <t>1.7.1.2.1 Realizar la verificación, análisis y procesamiento de los valores publicados en el SAAD de las operadoras de Telefoní Fija, con operaciones en la provincia de Manabí</t>
  </si>
  <si>
    <t>IICF=NITR/NITP
- IICF=Informes análisis índices de calidad de telefonía fija 
- NITR= Número de Informes de evaluaciones trimestrales realizadas
- NITP=Número de Informes de índices de calidad presentados por las operadoras</t>
  </si>
  <si>
    <t>1.7.1.2.2 Realizar los informes técnicos respectivos, con los resultados del análisis realizado de los valores publicados.</t>
  </si>
  <si>
    <t>1.7.1.2.3 Remitir los informes con los resultados obtenidos a la DPS.</t>
  </si>
  <si>
    <t>Responsable:
Ing. Jacob Cedeno
Participantes:
Ing. Fernando Ortega</t>
  </si>
  <si>
    <t>1.7.1.3.1 Realizar las inspecciones de verificación al porcentaje de permisionarios del SVA establecido por DPS, que brindan el servicio en la provincia de Manabí.</t>
  </si>
  <si>
    <t>CICS=NPCS/TP 
- CICS=Control de índices de calidad de SVA
- NPCS=Número permisionarios calidad SVA controlados 
- TP=Totalidad de permisionario de SVA programados para control</t>
  </si>
  <si>
    <t xml:space="preserve">1.7.1.3.2 Verificar los archivos fuentes en base a los cuales, los permisionarios del SVA basaron los reportes de calidad  presentados trimestral y semestralmente. </t>
  </si>
  <si>
    <t>1.7.1.3.3 Realizar los informes técnicos respectivos, con los resultados de las verificaciones realizadas.</t>
  </si>
  <si>
    <t>1.7.1.3.4 Remitir los informes con los resultados obtenidos a la DPS y  DIC, para conocimiento y posterior publicación respectivamente.</t>
  </si>
  <si>
    <t>Responsable:
Ing. Juan Carlos Campoverde
Participantes:
Ing. Carlos Mendoza
Ing. Jonathan Moscoso
Ec. Mariana Solorzano</t>
  </si>
  <si>
    <t>nformes técnicos, infracciones y sanciones</t>
  </si>
  <si>
    <t>1.7.2.1.1 Elaborar cronograma de mediciones conjuntas.</t>
  </si>
  <si>
    <t>1.7.2.1.2 Mediciones conjuntas de calidad</t>
  </si>
  <si>
    <t>PENDIENTE LOS MESES PARA ESTA ACTIVIDAD SEGÚN CRONOGRAMA</t>
  </si>
  <si>
    <t>1.7.2.1.3 Elaborar cronograma de mediciones de verificación de implementación de soluciones.</t>
  </si>
  <si>
    <t>1.7.2.1.4 Reunión con operadoras para coordinar acciones para mejora de calidad</t>
  </si>
  <si>
    <t>1.7.2.1.5 Mediciones de calidad para verificar la implementación de soluciones.</t>
  </si>
  <si>
    <t>1.7.2.1.6 Mediciones de calidad en los sitios en las que existan reclamos por parte de los usuarios.</t>
  </si>
  <si>
    <t>1.7.2.1.7 Ingreso de mediciones en registro de mediciones</t>
  </si>
  <si>
    <t>1.7.2.1.8Comunicar a DPS y a DIC el resultado de las mediciones de calidad.</t>
  </si>
  <si>
    <t>1.7.2.1.9 Reporte de los problemas de calidad a operadoras de SMA</t>
  </si>
  <si>
    <t>Responsable:
Ing. Carlos Mendoza
Participantes:
Ing. Fernando Ortega
Ing. Jonathan Moscoso</t>
  </si>
  <si>
    <t xml:space="preserve">1.7.2.2.1 Veriricar el cumplimiento de los valores objetivos por parte de las operadoras de Telefonía Fija, en cuanto a "AVERIAS" y "Completación de llamadas". </t>
  </si>
  <si>
    <t>1.7.2.2.2 Disponer a la(s) Operadora(s) la solución del incumplimiento de valores objetivos no alcanzados, y realizar el seguimiento respectivo.</t>
  </si>
  <si>
    <t>1.7.2.2.3 Elaborar un informe técnico con los resultados del seguimiento a la disposición realizada,  incluyendo los problemas detectados, solucionados y que aún persisten, por cada operadora.</t>
  </si>
  <si>
    <t>1.7.2.2.4 Remitir información a DPS y a DIC</t>
  </si>
  <si>
    <t>informes técnicos, infracciones y sanciones</t>
  </si>
  <si>
    <t>1.7.3.1.1 Identificar los elementos sensibles de la red, incluyendo los SISTEMAS en los cuales de manera recurrente han existido problemas de interrupción del SMA en el 2011</t>
  </si>
  <si>
    <t>1.7.3.1.2 Coordinar con las operadoras para establecer los planes de contingencia tendentes a lograr mejoras.</t>
  </si>
  <si>
    <t xml:space="preserve">1.7.3.1.3 Seguimiento de las actividades realizadas dentro de los planes de  contingencia tendientes a lograr mejoras. </t>
  </si>
  <si>
    <t>1.7.3.1.4 Análisis de resultados.</t>
  </si>
  <si>
    <t>1.7.3.1.5 Análisis de las solicitudes presentadas por las operadoras para efectuar la interrupción programada del SMA.</t>
  </si>
  <si>
    <t>1.7.3.1.6 Inspecciones a interrupciones programadas y no programadas de las operadoras del SMA</t>
  </si>
  <si>
    <t>1.7.3.1.7 Análisis del informe presentado por la operadora acerca de las interrupción del servicio.</t>
  </si>
  <si>
    <t>1.7.3.1.8 Elaboración de informes de las interrupciones programadas y no programadas.</t>
  </si>
  <si>
    <t>1.7.3.1.9 Remisión de Informes Técnicos a DPS y a DIC para publicación.</t>
  </si>
  <si>
    <t>Responsable:
Ing. Carlos Mendoza
Participantes:
Ing. Jonathan Moscoso</t>
  </si>
  <si>
    <t>1.7.3.2.1 Realizar el seguimiento de los tiempos de reposición en las interrupciones no programadas que se produzcan.</t>
  </si>
  <si>
    <t>1.7.3.2.2 Presentar a la DPS informes trimestrales con los resultados del seguimiento realizado obteniendo el tiempo medio de reposición y actualizar el registro de interrupciones.</t>
  </si>
  <si>
    <t>1.7.3.2.3 Preparar estadísticas trimestrales basadas en los informes elaborados y remitirlas a DIC.</t>
  </si>
  <si>
    <t xml:space="preserve">1.7.4.1 Vigilar que los operadores CONECEL y OTECEL instalen CAUs para atención de reclamos: al menos uno en cada provincia; uno en cada ciudad que tenga más de 50.000 habitantes; y, un CAU por cada  200.000 habitantes adicionales, hasta diciembre del 2012. </t>
  </si>
  <si>
    <t>Responsable:
Ing. Jonathan Moscoso
Participantes:
Ing. Fernando Ortega</t>
  </si>
  <si>
    <t>1.7.4.1.1 Solicitud de informacion a las Operadoras de Servicio Movil Avanzado sobre los Caus instalados hasta Mayo de 2012</t>
  </si>
  <si>
    <t>1.7.4.1.2 Inspeccion a nuevos CAUS instalados por las Operadoras de Servicio Movil Avanzado</t>
  </si>
  <si>
    <t>1.7.4.1.3 Realizacion de informes de las inspecciones realizadas.</t>
  </si>
  <si>
    <t>1.7.4.1.4 Comunicar a la DPS sobre las inspecciones realizadas</t>
  </si>
  <si>
    <t>Responsable:
Ing. Juan Carlos Campoverde
Participantes:
Ing. Jacob Cedeno</t>
  </si>
  <si>
    <t>1.7.5.1.1 Recopilacion de informacion desde el SAAD de cada Operadora</t>
  </si>
  <si>
    <t>1.7.5.1.2 Inspeccionar en sitio para obtener una muestra de los reclamos analizados</t>
  </si>
  <si>
    <t>1.7.5.1.3 Elaboracion de Informe con el analisis realizado</t>
  </si>
  <si>
    <t>1.7.5.1.4 Comunicar a la DPS sobre las verificaciones realizadas</t>
  </si>
  <si>
    <t>1.7.5.2.1 Obtener muestras trimestrales de de reclamos presentados en los centros de atención al usuario (CAUs) y Call Centers de las operadoras (se debe tomar la información del sistema de recepción, trámite de quejas y reparación de fallas),</t>
  </si>
  <si>
    <t xml:space="preserve">CTRRF=NITP/3         
- CTRRF=Control tiempo máximo resolución de reclamo de telefonía fija
- NITP= Número de análisis e Informes Trimestrales Presentados                                         </t>
  </si>
  <si>
    <t>1.7.5.2.2 Hacer el seguimiento de cada uno de los reclamos que hayan excedido el plazo máximo de solución, a fin de determinar si existen casos para sanción..</t>
  </si>
  <si>
    <t>1.7.5.2.3 Se analizarán las muestras obtenidas y se realizarán los informes pertinentes analizando el tipo de reclamo, tiempo de solución y tipo de solución.</t>
  </si>
  <si>
    <t>1.7.5.2.4 Remitir los reportes trimestrales a la Dirección Nacional de Control de Prestación de Servicios de Telecomunicaciones, de los reclamos ingresados y atendidos.</t>
  </si>
  <si>
    <t>Responsable:
Ing. Juan Carlos Campoverde
Participantes:
Ing. Jacob Cedeño</t>
  </si>
  <si>
    <t xml:space="preserve">LINEAMIENTOS:
Determinación del inicio y fin de carreteras. (DPS y REGIONALES).
1. Remitir informes al CONATEL respecto a las carreteras en las que no se cumple con la extensión de las carreteras que constan en el plan de expansión. (DPS)
2. Solicitar al CONATEL que autorice a la Superintendencia que determine el inicio y fin de carreteras. (DPS)
3. Determinación del inicio y fin de las carreteras. (DPS Y REGIONALES)
Control del avance del plan de expansión.
1. Análisis y registro de reportes de avance del plan de expansión presentados por CONECEL y OTECEL. (DPS)
2. Coordinar inspecciones con las administraciones regionales. (DPS)
3. Inspecciones a instalaciones de operadoras. (REGIONALES)
4. Análisis y registro de los resultados obtenidos de las inspecciones. (DPS)
Efectuar mediciones del parámetro cobertura en las carreteras que constan en el plan de expansión.
1. Elaboración de cronogramas para medición de cobertura en las carreteras del plan de expansión de la operadora CONECEL. (DPS)
2. Mediciones de cobertura de CONECEL (DEC, 5; DEM, 4; IRC, 6; IRN, 11; IRS, 7). (REGIONALES)
3. Procesamiento e informes. (REGIONALES)
4. Ingreso en el sistema de registro de mediciones. (REGIONALES)
5. Solicitar inicio de juzgamiento administrativo en cada regional en caso de determinarse incumplimiento por carretera. (REGIONALES)
6. Análisis y registro de los informes presentados por las regionales. (DPS)
7. Verificación en el sistema de registro de mediciones. (DPS)
8. Consolidar informe de las verificaciones realizada en las carreteras expansión. (DPS)
9 Elaboración de estadísticas. (DPS)
Las regionales coordinaran la elaboración de encuestas de verificación de los planes de expansión de las operadoras. 
La DIS ejecuta el 100% encuestas y remite a las regionales.                                                                              </t>
  </si>
  <si>
    <t>1.7.6.1 .1 Coordinar con las regionales la determinación del inicio y fin de las carreteras.</t>
  </si>
  <si>
    <t>1.7.6.1 .2 Mediciones de cobertura de CONECEL</t>
  </si>
  <si>
    <t>1.7.6.1 .3 Procesamiento e informes</t>
  </si>
  <si>
    <t>1.7.6.1 .4 Ingreso en el sistema de registro de mediciones</t>
  </si>
  <si>
    <t>1.7.6.1 .5 Solicitar inicio de juzgamiento administrativo en cada regional en caso de determinarse incumplimiento por carretera</t>
  </si>
  <si>
    <t>1.7.6.1 .6 Remisión de Informes Técnicos a DPS y a DIC para publicación.</t>
  </si>
  <si>
    <t xml:space="preserve">LINEAMIENTOS:
1. Revisar y tabular las cifras presentadas en los SAADs de las Operadoras (DPS).
2. Analizar el informe de situación de los servicios concedidos, que debe ser presentada por las operadoras hasta el 30 de abril del año de 2012, obtener los respaldos de la expansión (detalle de las líneas reportadas como instaladas), y poner esta información a disposición de las Unidades Administrativas Regionales. (DPS).
3. Obtener la muestra para cada provincia donde las Operadoras reporten nuevas líneas (95% de confiabilidad), y solicitar a la DIS la realización de la encuesta en la que se consulte si la línea se instaló durante  el año del reporte y si es posible el mes. (REGIONALES).
4. Solicitar a las Operadoras que remitan copias de los contratos suscritos con los abonados (la UAR deberá entregar a la Operadora la lista de los abonados de los que se requieren los contratos). (REGIONALES)
5. Realizar la inspección a las instalaciones de las Operadoras, y verificar en el sistema de comercialización de cada una, la instalación de otra muestra de abonados (procurar que no se repitan los solicitados en encuesta ni los que se requirieron los contratos). (REGIONALES).
6. Presentar a la DPS los informes de las verificaciones realizadas (un informe por Operadora al año, máximo hasta el último día hábil del mes de julio de 2011). (REGIONALES) 
7. Una vez que las UAR remitan los informes parciales, consolidar los resultados presentados por cada UAR, analizar el cumplimiento de los planes de expansión, cuantificar de ser el caso, el incumplimiento ponderado de los mismos, a través del informe técnico que se remite al CONATEL y SENATEL. (DPS).Las regionales coordinaran la elaboración de encuestas de verificación de los planes de expansión de las operadoras. DIS ejecuta el 100% encuestas y remite a las regionales.                                                                              </t>
  </si>
  <si>
    <t>1.7.6.2.1 Obtener la muestra para la provincia de Manabí, donde las Operadoras reporten nuevas líneas en el año 2011 (95% de confiabilidad), y solicitar a la DIS la realización de la encuesta en la que se consulte si la línea se instaló durante  el año del reporte y si es posible el mes de instalación.</t>
  </si>
  <si>
    <t>1.7.6.2.2 Solicitar a las Operadoras que remitan copias de los contratos suscritos con los abonados. (Entregar a la Operadora la lista de los abonados de los que se requieren los contratos).</t>
  </si>
  <si>
    <t xml:space="preserve">1.7.6.2.3 Realizar la inspección a las instalaciones de las Operadoras, y verificar en el sistema de comercialización de cada una, la instalación de otra muestra de abonados (procurar que no se repitan los solicitados en encuesta ni los que se requirieron los contratos). </t>
  </si>
  <si>
    <t xml:space="preserve">1.7.6.2.4 Realizar los informes técnicos correspondientes  </t>
  </si>
  <si>
    <t xml:space="preserve">1.7.6.2.5 Presentar a la DPS los informes de las verificaciones realizadas </t>
  </si>
  <si>
    <t>Responsable:
Ing. Jacob Cedeño
Participantes:
Ing. Fernando Ortega</t>
  </si>
  <si>
    <t>Realizar inspecciones a las instalaciones de los permisionarios para renovación</t>
  </si>
  <si>
    <t xml:space="preserve">EIR=( PR /RR)*100
EIR = Efectividad en elaborar informes para lograr la renovación de permisos
PR= Permisos renovados
RR= Renovaciones Requeridas </t>
  </si>
  <si>
    <t>No se ha definido el cronograma para verificación por parte de DPS</t>
  </si>
  <si>
    <t>Realizar los informes resultantes de las inspecciones realizadas</t>
  </si>
  <si>
    <t>Remisión de Informes Técnicos a DPS y a DIC para publicación.</t>
  </si>
  <si>
    <t>1.7.8.1.1 Recabar informacion sobre las nuevas cuentas que tuvieron que ser entregadas</t>
  </si>
  <si>
    <t>CCG=CGV/TCE   
- CCG= Control cuentas gratuitas
- CGV=Cuentas Gratuitas Verificadas
- TCE=Totalidad de Cuentas entregadas</t>
  </si>
  <si>
    <t>1.7.8.1.2 Realizar inspecciones en todos los centros educativos beneficiados</t>
  </si>
  <si>
    <t>1.7.8.1.3 Realizar los informes resultantes de las inspecciones realizadas</t>
  </si>
  <si>
    <t>1.7.8.1.4 Comunicar a la DPS y  a DIC sobre las inspecciones realizadas</t>
  </si>
  <si>
    <t>LINEAMIENTOS:
Elaboración del  procedimiento del Plan Piloto para bloqueo de números y terminales desde los cuales se realizan llamadas falsas a Organismos que prestan servicios de emergencia.
1. Elaborar el procedimiento  para suspensión del servicio en base al Reglamento de servicios de emergencia. (DPS)
2. Remitir a ITC para aprobación. (DPS)
3. Oficios de difusión del procedimiento de suspensión. (DPS)
4. Campaña publicitaria del procedimiento en página web de la institución, prensa, radio, etc. (DIC)
5. Talleres en Quito, Guayaquil, Cuenca, Portoviejo, Puerto Ayora,  Riobamba con las entidades de atención a emergencia a fin de explicar el procedimiento de suspensión (6 Talleres 1 por cada regional). (REGIONALES).
Aplicación del plan piloto con al menos un Organismo que presta Servicios de Emergencia.
1. Contactar a los Organismos de Emergencia (101, 102, 131 y 911) y solicitar estadísticas de septiembre a diciembre 2011 (REGIONALES).
2. Realizar campañas de difusión de la correcta utilización de los servicios de emergencia "Las llamadas falsas matan" (DIC)
3.  Efectuar suspensiones del servicio a las líneas que hacen mal uso de los servicios de emergencia y publicitar las mismas (REGIONALES).
4. Elaborar informe de evaluación de los resultados obtenidos en cada Regional con los organismos de emergencia con los que se aplica el procedimiento de suspensión (2 informes Julio y diciembre de 2012). (REGIONALES)
5.  Consolidación y Evaluación de Resultados. ( DPS )
6. Estadísticas del control. (DPS)</t>
  </si>
  <si>
    <t>1.7.9.1 .1 Organización de Taller con Organismos de Emergencia</t>
  </si>
  <si>
    <t>PRLF=PLF2012-PLF2011
- PRLF=Porcentaje de reducción de llamadas falsas
-PLF2011=Porcentaje de llamadas falsas en el año 2011
-PLF2012=Porcentaje de llamadas falsas en el año 2012</t>
  </si>
  <si>
    <t>1.7.9.1 .2 Realizacion de Taller con Organismos de Emergencia</t>
  </si>
  <si>
    <t>1.7.9.1 .3 Elaborar informe semestral de avanzes logrados</t>
  </si>
  <si>
    <t>1.7.9.1 .4 Solicitar informacion estadistica Septiembre - Diciembre 2011 a Organismos de Emergencia sobre llamadas falsas</t>
  </si>
  <si>
    <t>1.7.9.1 .5 Informar a DPS sobre los informes realizados</t>
  </si>
  <si>
    <t>1.7.10 Verificar que al menos en cuatro nuevas localidades con menos de 50000 habitantes, de cada provincia las operadoras otorguen acceso a los números de emergencia de acuerdo a la normativa vigente hasta diciembre del 2012..</t>
  </si>
  <si>
    <t>1.7.10.1.1 Verificar enrutamiento de llamadas en 4 localidades de menos de 5000 habitantes en la provincia de Manabi</t>
  </si>
  <si>
    <t>CANE=NPANER / 4
- CANE= Control de acceso a números de emergencia
- NPANER = número de ciudades en las que se realizaron pruebas de acceso a numeros de emergencia.
- 4 ciudades en las que se realizaron pruebas</t>
  </si>
  <si>
    <t>1.7.10.1.2 Elaborar informe de las inspecciones realizadas</t>
  </si>
  <si>
    <t>1.7.10.1.3 Comunicar a la DPS sobre las inspecciones realizadas</t>
  </si>
  <si>
    <t>1.7.10.1.4 Atender requerimientos de correccion de matriz de enrutamiento de otras localidades</t>
  </si>
  <si>
    <t>Responsable:
Ing. Jacob Cedeño
Participantes:
Ing. Juonathan Moscoso</t>
  </si>
  <si>
    <t>1.7.11.1.1 Realizar la medición de intensidad de campo electrico a las estaciones de radiodifusión y televisión, en la ciudad de Portoviejo, provincia de Manabí.</t>
  </si>
  <si>
    <t xml:space="preserve">DRM
NECNRRTVC=Número de Estaciones Controladas el Nivel de Recepción de Radio y Televisión en Portoviejo
ENICAV=Efectividad de Notificación obligación de llevar Indices de Calidad de Sistemas de Audioy Video 
NEAV_DRM=Número de estaciones de Audio y Video por suscripción Autorizadas a nivel Regional
NEAVN_DRM=Número de estaciones de Audio y Video por suscripción Notificadas a nivel Regional
</t>
  </si>
  <si>
    <t xml:space="preserve">
ECNRRTV_DRM=NECNRRTVC/NERTVAC
ENICAV=NEAVN_DRM/NEAV_DRM</t>
  </si>
  <si>
    <t>1.7.11.1.2 Procesamiento de información y elaboración de informes técnicos</t>
  </si>
  <si>
    <t>1.7.11.1.3 Remitir el informe a la DRT con los parametros de intensidad de campo electrico al finalizar el mes.</t>
  </si>
  <si>
    <t>1.7.11.1.4 Las estaciones de radiodifusión, televisión y audio y video por suscripción que no cumplan con el nivel de intensidad de campo electrico se programa la inspección al mes siguiente del monitoreo.</t>
  </si>
  <si>
    <t>1.7.11.1.5 Remitir el informe a la DRT de los parametros medidos en la inspección de aquellas estaciones que no cumplan con la intensidad de campo electrico, si de encontrarse operando correctamente y no cumple con el nivel de intensidad de campo electrico se recomendara el parametro que esta afectando dicha medición.</t>
  </si>
  <si>
    <t>1.7.12.1.1 Realizar monitoreos trimestrales del espectro radioeléctrico con el Sistema Autonomo de Control del Espectro Radioeléctrico, y demas equipamiento disponible para revisar ocupación del mismo y ejercer mejor control, en las ciudades de Portoviejo, Manta durante el primer semestre y en las ciudades de Portoviejo y Bahía de Caráquez durante el último semestre del año.</t>
  </si>
  <si>
    <t>EISIRTV_DRM=Efectividad de Intervención para Solución de Interferencias a Radio y Televisión en la regional
NIRTVR_DRM=Número de Interferencias a radio y Televisión Reportadas
NIISIRTV_DRM=Número de Informes de Intervencion para solución de interferencias
EISIRTV_DRM=NIISIRTV_DRM/NIRTVR_DRM</t>
  </si>
  <si>
    <t>EISIRTV_DRM=NIISIRTV_DRM/NIRTVR_DRM</t>
  </si>
  <si>
    <t>1.7.12.1.2 Generar informes trimestrales de los monitoreos realizados, a fin de llevar un control adecuado de los Sistemas presentes y los nuevos que ingresen, para evitar las interferencias.</t>
  </si>
  <si>
    <t>1.7.12.1.3 Remitir a la Dirección Nacional de Control del Espectro y Homologación los resultados de ocupación del espectro y de la presencia y solución a problemas de interferencia que se hayan presentado en cada trimestre.</t>
  </si>
  <si>
    <t>Responsable:
Ing. Jonathan Moscoso
Participantes:
Ing. Jacob Cedeño</t>
  </si>
  <si>
    <t>1.7.12.2.1 Coordinar y realizar la verificación de coordenadas geograficas de las estaciones de radiodifusión, televisión y audio y video por suscripción.</t>
  </si>
  <si>
    <t>EACRTV_DRM=Efectividad en Actualización de Coordenadas de Radio y Televisión a nivel Regional
NECRAR=Número de Estaciones con Coordenadas que Requieren Actualización Reportadas
NEAC=Número de Estaciones a las que se les Actualizó Coordenadas</t>
  </si>
  <si>
    <t>EACRTV_DRM=NEAC/
NECRAR</t>
  </si>
  <si>
    <t>1.7.12.2.2 Actualizar las coordenadas geograficas, mediante oficio las estaciones de radiodifusión que han suscrito Acta de Puesta en Operación.</t>
  </si>
  <si>
    <t>1.7.12.2.3 Remitir el oficio con la actualización de coordenadas geograficas a la DRT, en caso de que la estación no tenga Acta de Puesta en Operación se pone en conocimiento de la DRT las coordenadas geograficas obtenidas en la medición.</t>
  </si>
  <si>
    <t>Responsable:
Ing. Jacob Cedeno
Participantes:
Ing. Jonathan Moscoso</t>
  </si>
  <si>
    <t>1.7.12.3.1 Atender las denuncias de Inteferencias reportadas por concesionarios en la provincia, a fin de dar solución a los problemas de interferencia reportados. Además realizar monitoreos mensuales a finde verificar la ocupación del espectro y detectar posibles fuentes de interferencia en los mismos.</t>
  </si>
  <si>
    <t>EISIRC_DRM=Efectividad de Intervención para Solución de Interferencias de Radiocomunicaciones en la regional
NIRCR_DRM=Número de Interferencias a radiocomunicaciones Reportadas
NIISIRC_DRM=Número de Informes de Intervencion para solución de interferencias</t>
  </si>
  <si>
    <t>EISIRC_DRM=NIISIRC_DRM/NIRCR_DRM</t>
  </si>
  <si>
    <t>1.7.12.3.2 Generar informes  de los problemas de interferencia reportados, a fin de llevar un control adecuado de los Sistemas presentes y los nuevos que ingresen, para evitar las interferencias.</t>
  </si>
  <si>
    <t>1.7.12.3.3 Remitir a la Dirección Nacional de Control del Espectro y Homologación los resultados de la solución brindada a problemas de interferencia que se hayan presentado en cada mes.</t>
  </si>
  <si>
    <t>1.7.12.3.4 Mantener actualizado la bitacora de acciones realizadas para los casos de Intetrferencia atendidos en la Delegación Regionala Manabí.</t>
  </si>
  <si>
    <t>1.7.13 Lograr que el 100% de estaciones de radiodifusión y televisión y audio y video por suscripción, cuyos contratos fueron suscritos entre diciembre de 2010 y noviembre de 2011 y que operan con los parámetros autorizados, suscriban sus actas de puesta en operación</t>
  </si>
  <si>
    <t>1.7.13.1.1 Realizar la inspección a la estación de Radiodifusión, Televisión o Audio y Video por Suscripción, con tres meses de antcipación a fin de poder dar cumplimiento a lo establecido en la ley.</t>
  </si>
  <si>
    <t xml:space="preserve">ECSA_DRM=Efectividad de Control para Suscripción de Actas a nivel Regional
NERSA=Número de Estaciones que Requieren Suscripción de Actas
NAS=Número de Actas
NINF=Número de Informes no Favorables </t>
  </si>
  <si>
    <t>ECSA_DRM=(NAS+NINF) / NERSA</t>
  </si>
  <si>
    <t>1.7.13.1.2 Generar el informe correspondiente a la inspección realiada a cada Sistema inspeccionado.</t>
  </si>
  <si>
    <t>1.7.13.1.3 Remitir el informe y el acta de puesta en operación firmada, a la Dirección Nacional de Gestión y Control de Radiodifusión y Televisión.</t>
  </si>
  <si>
    <t>Responsable:
Ing. Jonathan Moscoso
Participantes:
Ing. Carlos Mendoza</t>
  </si>
  <si>
    <t>1.7.14.1.1 Realizar la inspección a la estación de Radiodifusión, Televisión o Audio y Video por Suscripción, con tres meses de antcipación a fin de poder dar cumplimiento a lo establecido en la ley.</t>
  </si>
  <si>
    <t xml:space="preserve">ECRC_DRM=Efectividad de Control para Renovación de Contratos a nivel Regional
NCRR=Número de Contratos que Requieren Renovación
NIRCR=Número de Informes para Renovación de Contratos Remitidos </t>
  </si>
  <si>
    <t>ECRC_DRM=NIRCR/NCRR</t>
  </si>
  <si>
    <t>1.7.14.1.2 Generar el informe correspondiente a la inspección realiada a cada Sistema inspeccionado.</t>
  </si>
  <si>
    <t>1.7.14.1.3 Remitir el informe a la Dirección Nacional de Gestión y Control de Radiodifusión y Televisión.</t>
  </si>
  <si>
    <t>1.7.15.1
Realizar la verificación técnica del:
-Inicio de operación del 100% de los nuevos contratos de concesión suscritos entre diciembre de 2010 y noviembre de 2011 
IRC = 47 Contratos
IRN = 117 Contratos
IRS = 34 Contratos
DRC = 27 Contratos
DRM = 5 Contratos
DRG = 2 Contratos
TOTAL = 232 Contratos
Nota: La información del número de contratos es referencial, la información exacta será entregada a las Administraciones Regionales en el mes de enero 2012</t>
  </si>
  <si>
    <t>1.7.15.1.1 Realizar monitoreos con el Sistema Automático de Control del Espectro Radioeléctrico, todos los jueves desde enero a septiembre de 2011 de 15H00 a 16H00, a fin de dterminar la fecha exacta de inicio de operaciones de los nuevos sistemas.</t>
  </si>
  <si>
    <t>EVIOCRC_DRM= Efectividad de Verificacion de Inicio de Operaciones de Contratos de Radiocomunicaciones a nivel regional
NNC=Número de Nuevos Contratos
NIIOR=Número de informes de Inicio de Operaciones Remitido</t>
  </si>
  <si>
    <t>EVIORC_DRM=NIIOR/NNC</t>
  </si>
  <si>
    <t>Aun no se define el cronograma</t>
  </si>
  <si>
    <t>1.7.15.1.2 Realizar la inspección, un mes despues de haber cumplido el año de suscripción del contrato,  a los concesionarios, a fin de comprobar la operación de los Sistemas de acuerdo a los estipulado en su respectivo contrato de concesión. Se esperará la lista que la Dirección nacional de Control del Espectro y Hologación remitirá en el mes de enero, para establecer la planificación mensual.</t>
  </si>
  <si>
    <t>1.7.15.1.3 Generar el informe correspondiente a la inspección realiada a cada Sistema inspeccionado.</t>
  </si>
  <si>
    <t>1.7.15.1.4 Remitir el informe a la Dirección Nacional de  Control del Espectro y Homologación..</t>
  </si>
  <si>
    <t xml:space="preserve">
1.7.15.2 Verificar el inicio de operación del 100% de los registros provisionales de equipos inhibidores emitidos por la SENATEL</t>
  </si>
  <si>
    <t>1.7.15.2.1 Verificar diariamente la base de datos de registro y permiso de equipos inhibidores</t>
  </si>
  <si>
    <t>EVIOCEI_DRM= Efectividad de Verificacion de Inicio de Operaciones de Contratos Equipos inhibidores a nivel regional
NRESR=Número de Registros Emitidos por la SENATEL reportados 
NIIOEIR=Número de informes de Inicio de Operaciones de Equipos Inhibidores Remitido</t>
  </si>
  <si>
    <t>EVIOEI_DRM=NIIOEIR/NRESR</t>
  </si>
  <si>
    <t>1.7.15.2.2 Planificar inspeccion dentro de los primeros 30 dias a partir de la expedicion del permiso</t>
  </si>
  <si>
    <t>1.7.15.2.3 Realizar el informe correspondiente</t>
  </si>
  <si>
    <t>1.7.15.2.4 Notificar a DEH sobre la inspeccion realizada</t>
  </si>
  <si>
    <t>1.7.15.3.1 Realizar las mediciones de RNI utilizando el equipo y procedimientos indicados por DEH, para los casos en los cuales se solicite realizar esta actividad por parte de los usuarios y/o concesionarios.</t>
  </si>
  <si>
    <t>EMRNIS_DRM=Efectividad de medición de RNI solicitadas a nivel regional
NMRNIS=Número de Mediciones de RNI solicitadas
NIMRNIR=Número de Informes de Medición de RNI Remitidos</t>
  </si>
  <si>
    <t>EMRNIS_DRM=NIMRNIR/NMRNIS</t>
  </si>
  <si>
    <t>1.7.15.3.2 Realizar los informes técnicos correspondientes y notificar los resultados obtenidos directamente al peticionario con copia a DEH.</t>
  </si>
  <si>
    <t>Responsable:
Ing. Jacob Cedeño
Participantes:
Ing. Juan Carlos Campoverde
Ing. Jonathan Moscoso
Ing. Carlos Mendoza
Ing. Fernando Ortega</t>
  </si>
  <si>
    <t>1.7.16.1.1 Realizar el monitoreo de cadenas solicitadas por la Presidencia de la Republica y las exclusividades de las estaciones de radiodifusión y televisión.</t>
  </si>
  <si>
    <t>ECCDLRTV_DRM=Efectividad del Control de Cumplimiento de Disposiciones Legales de Radio y televisión a Nivel regional
NCRC=Número de Cadenas reportadas para control
NICCR=Número de informes de control de Cadenas Remitido
NICE=Número de informes de Control de Exclusividades Remitido</t>
  </si>
  <si>
    <t>ECCDLRTV_DRM=(NICC+NICE)/(NCRC+12)</t>
  </si>
  <si>
    <t>1.7.16.1.2 Remitir el Informe de las cadenas y exclusividades a la DRT.</t>
  </si>
  <si>
    <t>1.7.17 Gestionar para que el 100% de los transmisores de las estaciones de radiodifusión sonora AM se ubiquen fuera del perímetro urbano, en las ciudades de Quito, Guayaquil , Cuenca,  Riobamba y Portoviejo</t>
  </si>
  <si>
    <t>Responsable:
Ing. Jacob Cedeño
Participantes:
Ing. Carlos Mendoza</t>
  </si>
  <si>
    <t>1.7.17.1.1 Inspeccionar las estaciones de radiodifusión en AM, que se encuentran dentro de la ciudad de Portoviejo, provincia de Manabí.</t>
  </si>
  <si>
    <t>EGRAM_DRM= Efectividad en Gestion para Reubicación Estaciones AM en Portoviejo
NIGRR=Número de informes de Gestion para reubicación Remitidos</t>
  </si>
  <si>
    <t>EGRAM_DRM=NIGRR/2</t>
  </si>
  <si>
    <t>1.7.17.1.2 Elaborar el informe técnico de la estación de radiodifusión en AM que operan dentro de la ciudad de Portoviejo.</t>
  </si>
  <si>
    <t>1.7.17.1.3 Preparar un taller a las estaciones de A.M. que se encuentran dentro del perimetro urbano de la ciudad de Portoviejo, con la finalidad de que soliciten la reubicación de los transmisores. Solicitar plazos.</t>
  </si>
  <si>
    <t>1.7.17.1.4 Enviar a DRT, el informe técnico y los resultados alcanzados en el taller con los plazos definidos por los concesionarios de radiodifusión en A.M.</t>
  </si>
  <si>
    <t>1.7.17.1.5 Hacer una nueva inspección técnica para verificar cumplimiento de los plazos establecidos por los concesionarios.</t>
  </si>
  <si>
    <t>1.7.17.1.6 De no existir observaciones se elaborara el informe técnico y se remitira a la DRT, caso contrario se procedera a las sanciones correspondiente.</t>
  </si>
  <si>
    <t>1.7.18.1.1 Actualizar la base de datos de resoluciones de la DRM</t>
  </si>
  <si>
    <t>CCRT=NVRR / NRE
- CCRT= Control cumplimiento resoluciones telecomunicaciones.
- NVRR = número verificaciones de Resoluciones realizadas
- NRE = número de resoluciones emitidas</t>
  </si>
  <si>
    <t>1.7.18.1.2 Efectuar inspecciones de verificación de cumplimiento de resoluciones de juzfamiento.</t>
  </si>
  <si>
    <t>1.7.18.1.3 Solicitar inicio de juzgamiento administrativo en cada regional en caso de determinarse incumplimientos</t>
  </si>
  <si>
    <t>1.7.18.1.4 Actualizar el sistema de Infracciones y sanciones</t>
  </si>
  <si>
    <t>1.7.18.1.5 Remitir informacion sobre el incumplimiento de las resoluciones por parte de los concesionarios a DPS y DJT</t>
  </si>
  <si>
    <t>1.7.18.2.1 Realizar inspección técnica a los sistemas de radiodifusión, televisión y audio y video por suscripción y aquellos sistemas de radiocomunicaciones con la finalidad de verificar resoluciones.</t>
  </si>
  <si>
    <t>CCRRCRT=NVRR / NRE
- CCRT= Control cumplimiento resoluciones radiocomunicaciones radioy tv.
- NVRR = número verificaciones de Resoluciones realizadas
- NRE = número de resoluciones emitidas</t>
  </si>
  <si>
    <t>1.7.18.2.2 Remitir el informe técnico a la Dirección que corresponda en caso de cumplir con las resoluciones, caso contrario se remitira a Juridico de la DRM.</t>
  </si>
  <si>
    <t>1.7.19.1.1 Análisis de la información recibida en base a lineamientos emitidos por DPS.</t>
  </si>
  <si>
    <t>1.7.19.1.2 Análisis de Información complementaria en base a lineamientos emitidos por DPS.</t>
  </si>
  <si>
    <t>1.7.19.1.3 Remisión de información a DPS para consolidación.</t>
  </si>
  <si>
    <t>Responsable:
Ing. Fernando Ortega
Participantes:
Ing. Jonathan Moscoso</t>
  </si>
  <si>
    <t>1.7.20.1.1 Realizar las pruebas en las fechas y horas que apruebe la comisión (REGIONALES).</t>
  </si>
  <si>
    <t>Todavía no se define cronograma</t>
  </si>
  <si>
    <t>1.7.20.1.2 Realizar el infome correspondiente</t>
  </si>
  <si>
    <t>1.7.20.1.3 Comunicar a DPS los resultados obtenidos</t>
  </si>
  <si>
    <t xml:space="preserve">LINEAMIENTOS:
Procesar el 100% de la información entregada por las operadoras del SMA. 
1. Análisis de la información recibida de CONECEL, OTECEL y TELECSA. (DPS)
2. Registro de información en la BDD respectiva. (DPS)
3. Elaboración de informes de cumplimiento. (DPS)
4. Solicitud de PDJ en caso de ameritar a DNJT. (DPS)
Mantener actualizada la información de las bases de datos.
1. Preparar la información en los formatos (SIETEL). (DPS)
2. Subir y verificar la información. (DPS)
3. Verificar reportes. (DPS)
Localización Geográfica de una llamada de emergencia
1. Solicitar a las operadoras de SMA el listado con las entidades de emergencia con las que suscribió convenios para la localización geográfica. (DPS)
2. Consolidar información y remitir a regionales para control. (DPS)
3. Contactar con las entidades de atención a emergencias a fin de establecer mecanismos de reporte en caso de presentarse problemas en la localización geográfica (REGIONALES)
4. Verificación de localización geográfica en caso de que se reporte problemas por parte de la entidad de emergencia. (REGIONALES)
5. Solicitud de PDJ en caso de ameritar en cada regional. (REGIONALES)
6. Estadísticas. (DPS) </t>
  </si>
  <si>
    <t>1.7.21.1.1 Colaborar con la DPS en el procesamiento de la informacion según sea requerido</t>
  </si>
  <si>
    <t>1.7.21.1.2 Elaborar informe respectivo</t>
  </si>
  <si>
    <t>1.7.21.1.3 Comunicar a DPS los resultados obtenidos</t>
  </si>
  <si>
    <t>Responsable:
Ing. Fernando Ortega
Participantes:
Ing. Jacob Cedeño</t>
  </si>
  <si>
    <t>1.17.21.3.1 Realizar inspecciones a los SVA que han iniciado operaciones en el año 2011 y primer semestre de 2012.</t>
  </si>
  <si>
    <t>VIOP= PIOV/5
- VIOP= Verificación inicio de operación permisionarios SVA
- PIOV=Permisionarios inicio de operaciones verificados
- 5 permisionarios nuevos del 2011 y del 1 semestre del 2012</t>
  </si>
  <si>
    <t>1.17.21.3.2 Elaborar informes técnicos con resultados obtenidos</t>
  </si>
  <si>
    <t>1.17.21.3.3 Remitir el informe técnico a la DPS de encontrarse operando de manera correcta, caso contrario se pondra en conocimiento a Juridico.</t>
  </si>
  <si>
    <t>Responsable:
Ing. Fernando Ortega
Participantes:
Ing. Carlos Mendoza</t>
  </si>
  <si>
    <t>1.17.21.4.1 Verificar la entrega de los reportes de Usuarios y Facturación por parte de los permisionarios del SVA de la provincia de Manabí, dentro de los primeros 15 días del del mes siguiente al trimestre correspondiente de verificación. Información que deberá constar en la carpeta compartida de la DPS</t>
  </si>
  <si>
    <t>1.17.21.4.2 Elaborar los informes correspondientes para juzgamiento en caso de incumplimientos.</t>
  </si>
  <si>
    <t>1.17.21.5.1 Verificar la entrega de los reportes de calidad por parte de los permisionarios del SVA de la provincia de Manabí, dentro de los primeros 15 días del del mes siguiente al trimestre correspondiente de verificación. Información que deberá constar en la carpeta compartida de la DPS</t>
  </si>
  <si>
    <t>1.17.21.5.2 Elaborar los informes correspondientes para juzgamiento en caso de incumplimientos.</t>
  </si>
  <si>
    <t>1.17.21.6.1 Inspeccionar a los SVA que instalaron nuevos nodos o modificaron los nodos durante el año 2011.</t>
  </si>
  <si>
    <t>CNNS=NNSI/NNS       
- CNNS=Control nuevos nodos de SVA
- NNS=Nuevos Nodos de SVA
NNSI=Nuevos Nodos de SVA
 inspeccionados</t>
  </si>
  <si>
    <t>1.17.21.6.2 Elaborar los informes técnicos correspondientes</t>
  </si>
  <si>
    <t>1.17.21.6.3 Remitir el informe técnico a la DPS de encontrarse operando de manera correcta, caso contrario se pondra en conocimiento a Juridico.</t>
  </si>
  <si>
    <t>Responsable:
Ing. Carlos Mendoza
Participantes:
Ing. Fernando Ortega</t>
  </si>
  <si>
    <t xml:space="preserve">
1.7.21.8. Verificar que el 100% de las quejas y/o reclamos de los servicios de SVA  ingresados a la DIS consten en los reportes de calidad.</t>
  </si>
  <si>
    <t xml:space="preserve">
1.17.21.8.1 Verificar en la información remitida por DPS, que los reclamos  hayan sido incluidos en los reportes de calidad de los permisionarios correspondientes a DRM.</t>
  </si>
  <si>
    <t xml:space="preserve">
1.17.21.8.2 Elaborar informes técnicos y remitirlos a DPS.</t>
  </si>
  <si>
    <t>1.9.1.1.1 Generación de Scripts</t>
  </si>
  <si>
    <t>1.9.1.1.2 Reportes de Calidad de Servicio</t>
  </si>
  <si>
    <t>1.9.1.1.3 Informe a Operadoras sobre resultados de las mediciones</t>
  </si>
  <si>
    <t>1.9.1.1.4 Evaluación de los resultados de las soluciones implementadas por las operadoras</t>
  </si>
  <si>
    <t>1.9.1.1.5 Solicitar inicio de juzgamiento administrativo en cada regional en caso de determinarse incumplimientos luego de las evaluaciones</t>
  </si>
  <si>
    <t xml:space="preserve">1.9.1.1.6 Información a la ciudadanía </t>
  </si>
  <si>
    <t>1.9.1.1.7 Reubiación de RTU`s en función de las necesidades operativas de cada regional</t>
  </si>
  <si>
    <t>1.10 .Automatizar hasta el 2010 el ingreso de información por parte de permisionarios y concesionarios de los servicios de telecomunicaciones. .</t>
  </si>
  <si>
    <t>Responsable:
Ing. Fernando Ortega
Participantes:
Ing. Carlos Mendoza</t>
  </si>
  <si>
    <t>1.10.1.1.1 Coordinar y planificar charlas informativas a los permisionarios de SVA</t>
  </si>
  <si>
    <t>ECME=PIF/PT
PIF= permisionario SVA que ingresan la información en linea.
PT=Número total de permisionarios del SVA</t>
  </si>
  <si>
    <t>1.10.1.1.2 Dictar charlas informativas a los permisioanrios del SVA que mantienen operaciones en la provincia de Manabí, sobre las obligaciones que deben cumplir en cuanto a la Norma de Calidad y los canales de comunicación a utilizarse para remitir infomración correspondiente.</t>
  </si>
  <si>
    <t>1.10.1.1.3 Informar a DPS y DIC sobre la actividad realizada.</t>
  </si>
  <si>
    <t>Responsable:
Ing. Fernando Ortega
Ec. Karina Perez
Participantes:
Ing. Juan Carlos Campoverde
Ing. Jonathan Moscoso
Ing. Jacob Cedeño
Ing. Carlos Mendoza</t>
  </si>
  <si>
    <t>LINEAMIENTOS:
1. La DPS elaborará presentaciones, trípticos o cualquier otro tipo de información sobre las condiciones y tarifas ofertadas.
2. Las Administraciones Regionales realizaran XX jornadas por provincia de acuerdo a su jurisdicción, para difusión a la ciudadanía, en los cuales se dará una charla y se entregará información para conocimiento del usuario.
3. La DIC apoya los eventos de difusión.
4. La DIC colabora con la encuesta.
ESTRATEGIA                                                             
Participación en las jornadas de telecomunicaciones, dictar charlas a la ciudadanía , difundir a través del internet( pagina web, redes sociales) y de la radio y televisión la información sobre el tema
LINEAMIENTOS: 
En base a los contenidos generados por la DIE las Regionales difundirán la información a colegios, universades de acuerdo a l plan de difusión establecido por la DIE (4 mensuales).
La DIC y la DIS colaboraran coordinando los eventos de difusión y las encuestas.</t>
  </si>
  <si>
    <t>5.1.1.1 1 Solicitar a la DIC material de difusión relacionado a Ciberseguridad.</t>
  </si>
  <si>
    <t>5.1.1.1.2 Elaborar los oficios de invitación para la participación de los colegios, universidades a las Charlas que se dictarán acerca de Ciberseguridad</t>
  </si>
  <si>
    <t>5.1.1.1.3 Ejecución de 12 charlas informativas a colegios, universidades en la provincia de Manabí</t>
  </si>
  <si>
    <t>5.1.1.1 .4Coordinación de Jornadas de Telecomunicaciones en la provincia de Manabí.</t>
  </si>
  <si>
    <t>5.1.1.1 .5 Entrega de material informativo en las Jornadas de Telecomunicaciones sobre Ciberseguridad</t>
  </si>
  <si>
    <t>5.1.1.1.6 Elaboración de informe y presentación de resultados a la DIC</t>
  </si>
  <si>
    <t>Responsable:
Ing. Juan Carlos Campoverde
Ec. Karina Perez
Participantes:
Ing. Fernando Ortega
Ing. Jonathan Moscoso
Ing. Jacob Cedeño
Ing. Carlos Mendoza</t>
  </si>
  <si>
    <t>LINEAMIENTOS:
1. La DPS elaborará presentaciones, trípticos o cualquier otro tipo de información sobre las condiciones y tarifas ofertadas.
2. Las Administraciones Regionales realizaran XX jornadas por provincia de acuerdo a su jurisdicción, para difusión a la ciudadanía, en los cuales se dará una charla y se entregará información para conocimiento del usuario.
3. La DIC apoya los eventos de difusión.
4. La DIC colabora con la encuesta.</t>
  </si>
  <si>
    <t>5.1.1.2.1 Solicitar a la DIC material de difusión relacionado con los Servicios Móvil Avanzado</t>
  </si>
  <si>
    <t>5.1.1.2.2 Elaborar los oficios de invitación para la participación de los colegios, universidades a las Charlas que se dictarán acerca de condiciones y tarifas de los Servicios Móvil Avanzado</t>
  </si>
  <si>
    <t>5.1.1.2.3 Ejecución de 12 charlas informativas a colegios, universidades en la provincia de Manabí</t>
  </si>
  <si>
    <t>5.1.1.2.4 Coordinación de Jornadas de Telecomunicaciones en la provincia de Manabí.</t>
  </si>
  <si>
    <t>5.1.1.2.5 Entrega de material informativo en las Jornadas de Telecomunicaciones sobre condiciones y Tarifas de los Servicios Móvil Avanzado</t>
  </si>
  <si>
    <t>5.1.1.2.6 Elaboración de informe y presentación de resultados a la DIC</t>
  </si>
  <si>
    <t>5.1.1.3  Incrementar el 10% el nivel de conocimiento de los usuarios del Servicio de Telefonía Fija, con respecto a las condiciones y tarifas ofertadas por los operadores sobre la línea base de la última encuesta del año 2011.</t>
  </si>
  <si>
    <t>LINEAMIENTOS:
1. La DPS elaborará presentaciones, trípticos o cualquier otro tipo de información sobre las condiciones y tarifas ofertadas.
2. Las Administraciones Regionales realizaran xx jornadas por provincia de acuerdo a su jurisdicción, para difusión a la ciudadanía, en los cuales se dará una charla y se entregará información para conocimiento del usuario.
3. La DIC apoya los eventos de difusión.
4. La DIC colabora con la encuesta.</t>
  </si>
  <si>
    <t>5.1.1.3.1 Solicitar a la DIC material de difusión relacionado con los Servicios de Telefonía Fija</t>
  </si>
  <si>
    <t>5.1.1.3.2 Elaborar los oficios de invitación para la participación de los colegios, universidades a las Charlas que se dictarán acerca de condiciones y tarifas de los servicios de Telefonía Fija</t>
  </si>
  <si>
    <t>5.1.1.3.3 Ejecución de 12 charlas informativas a colegios, universidades en la provincia de Manabí</t>
  </si>
  <si>
    <t>5.1.1.3.4 Coordinación de Jornadas de Telecomunicaciones en la provincia de Manabí.</t>
  </si>
  <si>
    <t>5.1.1.3.5 Entrega de material informativo en las Jornadas de Telecomunicaciones sobre condiciones y Tarifas de los servicios de Telefonía Fija</t>
  </si>
  <si>
    <t>5.1.1.3.6 Elaboración de informe y presentación de resultados a la DIC</t>
  </si>
  <si>
    <t xml:space="preserve">Responsable:
Ing. Carlos Mendoza
Ec. Karina Perez
Participantes:
Ing. Fernando Ortega
Ing. Juan Carlos Campoverde
Ing. Jonathan Moscoso
Ing. Jacob Cedeño
</t>
  </si>
  <si>
    <t>LINEAMIENTOS:
1. La DPS elaborará presentaciones, trípticos o cualquier otro tipo de información sobre las condiciones y tarifas ofertadas.
2. Las Administraciones Regionales realizaran dos jornadas por provincia de acuerdo a su jurisdicción, para difusión a la ciudadanía, en los cuales se dará una charla y se entregará información para conocimiento del usuario.
3. La DIC apoya los eventos de difusión.
4. La DIC colabora con la encuesta.</t>
  </si>
  <si>
    <t xml:space="preserve">5.1.1.4.1 Solicitar a la DIC material de difusión relacionado con los Servicios de Valor Agregado </t>
  </si>
  <si>
    <t>5.1.1.4.2 Elaborar los oficios de invitación para la participación de los colegios, universidades a las Charlas que se dictarán acerca de condiciones y tarifas de los servicios de valor agregado</t>
  </si>
  <si>
    <t>5.1.1.4.3 Ejecución de 12 charlas informativas a colegios, universidades en la provincia de Manabí</t>
  </si>
  <si>
    <t>5.1.1.4.4 Coordinación de Jornadas de Telecomunicaciones en la provincia de Manabí.</t>
  </si>
  <si>
    <t>5.1.1.4.5 Entrega de material informativo en las Jornadas de Telecomunicaciones sobre condiciones y Tarifas de los servicios de Valor Agregado</t>
  </si>
  <si>
    <t>5.1.1.4.6 Elaboración de informe y presentación de resultados a la DIC</t>
  </si>
  <si>
    <t>5.1.1.5.1 Coordinar y planificar charlas informativas a los permisionarios de SVA</t>
  </si>
  <si>
    <t>5.1.1.5.2 Dictar charlas informativas a los permisioanrios del SVA, entidades públicas  y privadas de la provincia de Manabí, sobre sus derechos como usuarios del Servicio Portador.</t>
  </si>
  <si>
    <t>5.1.1.5.3 Informar a DPS y DIC sobre la actividad realizada.</t>
  </si>
  <si>
    <t xml:space="preserve">
ESTRATEGIA   
Participación en las jornadas de telecomunicaciones, dictar charlas a los concesionarios de radiocomunicaciones , difundir a través del internet( pagina web, redes sociales). 
LINEAMIENTOS: 
La DEH elaborará el material y encuestas a ser aplicado y difundido entre los concesionarios y usuarios de los servicios de radiocomunicaciones y lo entregará a la DIC.
La DIC entregará el material y encuestas a las Administraciones Regionales para su difusión.
La DEH remitirá a las Administraciones Regionales un listado en el que conste nombres, dirección y teléfono de los concesionarios que se encuentran dentro del área de su jurisdicción, la misma que será una referencia para realizar las invitaciones para la charla. 
La DIS se encargará del procesamiento de las encuestas y remitirá sus resultados a la DEH.
La DEH en coordinación con la DIC se encargarán de la difusión de los deberes y derechos de los concesionarios de radiocomunicaciones mediante radio, televisión y página web. 
La DEH definirá la valoración en base de una escala de conocimiento: A, B, C, siendo A el indicador del conocimiento más alto y C el del conocimiento más bajo.
* Se aclara que solo se tomarán en cuenta incrementos del año 2012 con respecto al 2011
La DIC y la DIS colaboraran coordinando los eventos de difusión y las encuestas.
</t>
  </si>
  <si>
    <t>5.1.4.1.1 Realizar una charla a los concesionarios de Sistemas de Radiocomunicaciones, a fin de incrementar su conocimiento en temas Regulatorios y Técnicos. La charla se brindará e mediados de año, a finde tener estadísticas que indicquen las falencias mas comunes y reforzar sobre esos temas.</t>
  </si>
  <si>
    <t>5.1.4.1.2 Elaborar un informe sobre los resultados obtenidos durante la Charla emitida a los Concesionarios de Radiocomunicaciones.</t>
  </si>
  <si>
    <t>5.1.4.1.3 Remitir el Informe Técnico correspondiente a la Chrala brindada a los concesionarios de Sistemas de Radiocomunicacionesa la Dirección Nacional de Control del Espectro y Homologación.</t>
  </si>
  <si>
    <t>5.1.4.1.4 Entrega semestrales de información técnica y regulatoria vigente para el sector, que nos entregará la Dirección Nacionala de Imagen y Comunicación.</t>
  </si>
  <si>
    <t>5.1.4.1.5 Remitir a la Dirección Nacional de Control del Espectro y Homologación la lista de concesionarios que han recibido la circular informativa, a fin de identificar el trabajo realizado.</t>
  </si>
  <si>
    <t xml:space="preserve">
ESTRATEGIA                                                              
Participación en las jornadas de telecomunicaciones, 
Dictar charlas a los concesionarios de radiodifusión y televisión , difundir a través del internet( pagina web, redes sociales).
Elaboración de la encuesta a ser aplicada al concesionario o usuario de radiocomunicaciones 
LINEAMIENTOS: 
La Direcciones Técnicas coordinan con las administraciones regionales para fijar las metas específicas de cada órgano administrativo, las mismas que serán la base para elaborar los planes de trabajo.
La DIC y la DIS colaboraran coordinando los eventos de difusión y las encuestas.</t>
  </si>
  <si>
    <t>5.1.5.1.1 Coordinar y planificar taller a los concesionarios de radiodifusión, televisión y audio y video por suscripción, referente al conocimiento técnico y regulatorio.</t>
  </si>
  <si>
    <t>5.1.5.1.2 Realizar taller a los concesionarios de radiodifusión, televisión y audio y video por suscripción, referente al conocimiento técnico y regulatorio.</t>
  </si>
  <si>
    <t>5.1.5.1.3 Remitir el informe a la DRT del taller brindado a los concesionarios de radiodifusión, televisión y audio y video por suscripción.</t>
  </si>
  <si>
    <t>LINEAMIENTOS:
1. La DPS elaborará presentaciones, trípticos o cualquier otro tipo de información sobre los derechos de los usuarios de los servicios de telecomunicaciones.
2. Las Administraciones Regionales realizaran dos jornadas por provincia de acuerdo a su jurisdicción, para difusión a la ciudadanía,  en los cuales se dará una charla y se entregará información para conocimiento del usuario.
3. La DIC apoya los eventos de difusión.
4. La DIC colabora con la encuesta.</t>
  </si>
  <si>
    <t>5.1.6.1.1 Elaboración de base de datos para entrega de invitaciones a los asistentes a las Jornadas de Telecomunicaciones.</t>
  </si>
  <si>
    <t>5.1.6.1.2 Solicitud de material de difusion sobre Derechos de usuarios a la Dirección Nacional de Imagen y Comunicación</t>
  </si>
  <si>
    <t>5.1.6.1.3 Entrega de invitaciones a los asistentes de las Jornadas de Telecomunicaciones.</t>
  </si>
  <si>
    <t>5.1.6.1.4 Realización de Jornadas de Telecomunicaciones</t>
  </si>
  <si>
    <t>5.1.6.1.5 Informe de resultados a la DIC</t>
  </si>
  <si>
    <t>Responsable:
Ec. Karina Perez</t>
  </si>
  <si>
    <t xml:space="preserve">5.3.1.1 Informar a la ciudadanía para que conozca e identifique los servicios del CIR en el  100%  de las Encuesta realizadas en la medición de los servicios de telecomunicaciones de las diferentes Unidades, Delegaciones e Intendencias       </t>
  </si>
  <si>
    <t xml:space="preserve">
ESTRATEGIA                                                                                                
A través de las encuestas realizadas se comunicará de la existencia del CIR y de los servicios que presta
LINEAMIENTOS: La DIS coordina con las administraciones regionales para fijar las metas específicas de cada órgano administrativo, las mismas que serán la base para elaborar los planes de Control y trabajo.
La DIC difunda los servicios del CIR en los diferentes eventos.
La DIS informará en el 100% de las encuestas que han coordinado las regionales, del servicio que ofrece a través de las líneas gratuitas 1800 567 567 o 159. </t>
  </si>
  <si>
    <t>5.3.1.1.1 Solicitud de material de difusión sobre los servicios que presta el Centro de Información y Reclamos CIR a la Dirección Nacional de Imagen y Comunicación</t>
  </si>
  <si>
    <t xml:space="preserve">ECIE= (NCI / NCE)*100 
ECIE=Efectividad en el cumplimiento de la información entregada al número de ciudadanos llamados       </t>
  </si>
  <si>
    <t>5.3.1.1.2 Entrega de material de difusión a los asistentes a charlas de los colegios, universidades y en las Jornadas de Telecomunicaciones.</t>
  </si>
  <si>
    <t>5.3.1.1.3 Informar resultados a la DIC</t>
  </si>
  <si>
    <t xml:space="preserve">5.5.1 Atender y resolver eficazmente el 100% de reclamos, sugerencias, denuncias y pedidos de información presentados por los usuarios del sector de telecomunicaciones.                   </t>
  </si>
  <si>
    <t>Responsable:
Ing. Jacob Cedeño
Ing. Juan Carlos Campoverde
Ec. Karina Perez
Participantes:
Ing. Fernando Ortega
Ing. Jonathan Moscoso
Ing. Carlos Mendoza</t>
  </si>
  <si>
    <t xml:space="preserve">5.5.1.1 Atender y resolver eficazmente el 100% de reclamos, sugerencias, denuncias y pedidos de información presentados por los usuarios del sector de telecomunicaciones.     </t>
  </si>
  <si>
    <t xml:space="preserve">
ESTRATEGIA                                                            
Optimización de los procesos de la DIS
Adquisición del equipamiento tecnológico y administrativo del Centro de Información y Reclamos
LINEAMIENTOS: La DIS coordina con las Direcciones Nacionales y administraciones regionales para fijar las metas específicas de cada órgano administrativo, las mismas que seran la base para elaborar los planes de Control y trabajo.  
Las regionales registrarán y gestionarán el 100% de los requemientos presentados.                     </t>
  </si>
  <si>
    <t>5.5.1.1.1 Recepción de reclamos, sugerencias, denuncias y pedido de información presentados por el usuario</t>
  </si>
  <si>
    <t>5.5.1.1.2 Coordinación con el usuario para la verificación de su requerimiento ingresado al Centro de Información y Reclamos (CIR)</t>
  </si>
  <si>
    <t xml:space="preserve">5.5.1.1.3 Seguimiento del requerimiento ingresado al CIR por parte del usuario </t>
  </si>
  <si>
    <t>5.5.1.1.4 Solución del requerimiento presentado al CIR por parte de usuario</t>
  </si>
  <si>
    <t>5.5.1.1.5 Notificación al usuario por parte del Responsable del CIR acerca de la solución de su requerimiento.</t>
  </si>
  <si>
    <t xml:space="preserve">PLAN  DE TRABAJO  2012                                                                                                          </t>
  </si>
  <si>
    <t>UNIDAD: DIRECCIÓN NACIONAL DE CONTROL DEL ESPECTRO RADIOELÉCTRICO Y HOMOLOGACIÓN</t>
  </si>
  <si>
    <t>P R O C E S O</t>
  </si>
  <si>
    <t>CODIFICACIÓN
DE LOS PRODUCTOS</t>
  </si>
  <si>
    <t>PRODUCTOS SEGÚN ORGANICO POR PROCESOS</t>
  </si>
  <si>
    <t>POND.</t>
  </si>
  <si>
    <t>MES</t>
  </si>
  <si>
    <t>GENERALES :</t>
  </si>
  <si>
    <t>OBJETIVOS INSTITUCIONALES</t>
  </si>
  <si>
    <t>ESTRATEGIAS</t>
  </si>
  <si>
    <t>DEFINICIONES</t>
  </si>
  <si>
    <t>COMPONENTES</t>
  </si>
  <si>
    <t>VALOR</t>
  </si>
  <si>
    <t>OBJETIVO ESTRATÉGICO 1: VELAR POR EL CUMPLIMIENTO DE LOS DERECHOS DE LOS USUARIOS DE LOS SERVICIOS DE TELECOMUNICACIONES, RADIODIFUSIÓN Y TELEVISIÓN</t>
  </si>
  <si>
    <t>Planes, 
Proyectos, 
Procedimientos, 
Mecanismos y 
Formatos de trabajo en el marco de las disposiciones legales vigentes,</t>
  </si>
  <si>
    <t>1. VELAR POR EL CUMPLIMIENTO DE LOS DERECHOS DE LOS USUARIOS DE LOS SERVICIOS DE TELECOMUNICACIONES, RADIODIFUSIÓN Y TELEVISIÓN</t>
  </si>
  <si>
    <t>FORTALECER LA CAPACIDAD DE CONTROL DE LA SUPERINTENDENCIA DE TELECOMUNICACIONES</t>
  </si>
  <si>
    <t>1.7 
Ejecutar anualmente al 100% de los planes nacionales de control del espectro radioeléctrico y la calidad de los servicios de telecomunicaciones.</t>
  </si>
  <si>
    <t>VIGILAR Y CONTROLAR EL ESPECTRO RADIOELÉCTRICO</t>
  </si>
  <si>
    <t>Responsable:
Franklin Zambonino</t>
  </si>
  <si>
    <t>G1</t>
  </si>
  <si>
    <t>1.7.1.1 Procedimientos para la operación y control del Sistema SACER</t>
  </si>
  <si>
    <t>G1
E1</t>
  </si>
  <si>
    <t>1.7.1 Realizar un procedimiento para la operación y obtención de resultados del Centro de Control Nacional del SACER hasta el segundo trimestre del 2011</t>
  </si>
  <si>
    <t>1.7.1.1.1 Análizar y revisar</t>
  </si>
  <si>
    <t>Efectividad en el cumplimiento de los procedimientos</t>
  </si>
  <si>
    <t>Procedimientos realizados / 1</t>
  </si>
  <si>
    <t>1.7.1.1.2 Elaborar el procedimiento</t>
  </si>
  <si>
    <t>1.7.1.1.3 Aprobar el procedimiento</t>
  </si>
  <si>
    <t>1.7.1.1.4 Difundir a las Regionales</t>
  </si>
  <si>
    <t>1.7.1.1.5 Seguimiento y evaluación</t>
  </si>
  <si>
    <t>1.7.1.1.6 Elaborar el respectivo informe y comunicar a la ITC.</t>
  </si>
  <si>
    <t>1.3.1 
Determinar el porcentaje de ocupación del espectro radioeléctrico en 11 bandas de UHF hasta diciembre del 2012</t>
  </si>
  <si>
    <t>PLAN NACIONAL DE CONTROL TÉCNICO</t>
  </si>
  <si>
    <t xml:space="preserve">La DEH verificará el funcionamiento del sistema SACER y dará seguimiento mensual sobre la ocupación del espectro radioeléctrico reportado por las Regionales e informará de los resultados a la ITC.
</t>
  </si>
  <si>
    <t xml:space="preserve">1.3.1.1.1 Verificar diariamente el funcionamiento del Sistema SACER a nivel nacional. </t>
  </si>
  <si>
    <t>Participantes:
J.C. Martínez
Santiago Noriega</t>
  </si>
  <si>
    <t>1.3.1.1.2 Receptar los reportes de ocupación de las Regionales</t>
  </si>
  <si>
    <t>1.3.1.1.3 Analizar la información recibida</t>
  </si>
  <si>
    <t>1.3.1.1.4 Procesar la información</t>
  </si>
  <si>
    <t>1.3.1.1.5 Elaborar y registrar el reporte estadístico correspondiente</t>
  </si>
  <si>
    <t>1.3.1.1.6 Elaborar el informe para ITC</t>
  </si>
  <si>
    <t>Responsable:
Iván Gutman</t>
  </si>
  <si>
    <t>PLAN NACIONAL DE CONTROL TÉCNICO 2012</t>
  </si>
  <si>
    <t xml:space="preserve">1.3.2.1.1 Verificar mensualmente el reporte de cada una de las Regionales </t>
  </si>
  <si>
    <t>Participantes:
Santiago Noriega
César Miranda
Jorge Vallejo</t>
  </si>
  <si>
    <t>1.3.2.1.2 Registrar los datos en una base de datos</t>
  </si>
  <si>
    <t>1.3.2.1.3 Remitir los datos de los contratos a la DRT.</t>
  </si>
  <si>
    <t>CONTROL DEL ESPECTRO RADIOELÉCTRICO</t>
  </si>
  <si>
    <t>Desarrollar y proponer procedimientos, mecanismos e instrumentos para el control del uso del espectro radioeléctrico y para el control de las radiaciones no ionizantes (RNI).</t>
  </si>
  <si>
    <t>Procedimientos, 
Mecanismos e 
Instrumentos para control del espectro radioeléctrico y 
Control de RNI,</t>
  </si>
  <si>
    <t>1.7 Ejecutar anualmente al 100% de los planes nacionales de control del espectro radioeléctrico y la calidad de los servicios de telecomunicaciones.</t>
  </si>
  <si>
    <t>César Miranda</t>
  </si>
  <si>
    <t>E1</t>
  </si>
  <si>
    <t>1.7.2 Establecer hasta el primer trimestre del 2012 procedimientos para medir todas las radiobases requeridas</t>
  </si>
  <si>
    <t>1.7.2.1.1 Elaborar</t>
  </si>
  <si>
    <t>Procedimientos realizados /1</t>
  </si>
  <si>
    <t>1.7.2.1.2 Poner en conocimiento del Director</t>
  </si>
  <si>
    <t>1.7.2.1.3 Poner en conocimiento ITC</t>
  </si>
  <si>
    <t>Plan Nacional de Control Técnico 2011</t>
  </si>
  <si>
    <t xml:space="preserve">1.7.14.1
Atender todas las solicitudes de medición de RNI a nivel nacional
</t>
  </si>
  <si>
    <t xml:space="preserve">MRNI = (SA / SR) * 100  </t>
  </si>
  <si>
    <t>Plan Nacional de Control 20112</t>
  </si>
  <si>
    <t xml:space="preserve">
PREI = (NRV / NTR)*100    </t>
  </si>
  <si>
    <t>Nómina de Certificadoras autorizadas para control de RNI,</t>
  </si>
  <si>
    <t>E2</t>
  </si>
  <si>
    <t>Elaborar el Plan Nacional de Control Técnico en el ámbito de su competencia, con la participación de las Intendencias y Delegaciones Regionales.</t>
  </si>
  <si>
    <t>Plan Nacional de Control Técnico en el ámbito de su competencia,</t>
  </si>
  <si>
    <t>Todos</t>
  </si>
  <si>
    <t>E3</t>
  </si>
  <si>
    <t>Plan de control de la DEH/1</t>
  </si>
  <si>
    <t>Estadísticas Técnicas de uso del espectro radioeléctrico consolidadas,</t>
  </si>
  <si>
    <t>E5</t>
  </si>
  <si>
    <t>Mapa de Ocupación del espectro radioeléctrico,</t>
  </si>
  <si>
    <t>E6</t>
  </si>
  <si>
    <t>Evaluar acciones y elaborar informes consolidados de cumplimiento del Plan Nacional de Control Técnico en el ámbito de su competencia,</t>
  </si>
  <si>
    <t>Informe de cumplimiento del Plan Nacional de Control Técnico en el ámbito de su competencia,</t>
  </si>
  <si>
    <t>Diego Uribe</t>
  </si>
  <si>
    <t>E7</t>
  </si>
  <si>
    <t>1.7.8.1 Informe de Seguimiento y Evaluación trimestral y acumulado del PLAN DE CONTROL DEL ESPECTRO RADIOELËCTRICO</t>
  </si>
  <si>
    <t>E7
H1
A2
A4
M2
M3</t>
  </si>
  <si>
    <t>Informe de evaluación/4</t>
  </si>
  <si>
    <t>Guillermo Calvache</t>
  </si>
  <si>
    <t>Franklin Zambonino</t>
  </si>
  <si>
    <t>Santiago Noriega</t>
  </si>
  <si>
    <t>Iván Gutman</t>
  </si>
  <si>
    <t>Juan Carlos Martínez</t>
  </si>
  <si>
    <t>E8</t>
  </si>
  <si>
    <t>HOMOLOGAR EQUIPOS</t>
  </si>
  <si>
    <t>Propuesta de reforma</t>
  </si>
  <si>
    <t>Coordinar y desarrollar proyectos de investigación de tecnologías para orientar estrategias y mecanismos de vigilancia, intenvención, auditoría y control, en el ámbito de su competencia.</t>
  </si>
  <si>
    <t>Informes técnicos de resultados de investigación de tecnología,</t>
  </si>
  <si>
    <t>E9</t>
  </si>
  <si>
    <t>1.7.12.1.3 Elaborar un informe</t>
  </si>
  <si>
    <t>1.7.12.1.4 Dar  conocer a la ITC</t>
  </si>
  <si>
    <t>Atender solicitudes de información, sugerencias, reclamos y/o denuncias técnicas direccionadas internamente.</t>
  </si>
  <si>
    <t>Informe de Atención de Solicitudes, 
Sugerencias, 
Reclamos y/o 
Denuncias Técnicas direccionadas internamente</t>
  </si>
  <si>
    <t>E10</t>
  </si>
  <si>
    <t>1.7.13.1 Elaborar un listado de atenciones, sugerencias,reclamos, solicitudes y/o denuncias técnicas trámites dentro de la DEH</t>
  </si>
  <si>
    <t>1.7.13 Registrar las atenciones realizadas por la Dirección</t>
  </si>
  <si>
    <t>1.7.13.1.1  Registrar los reclamos técnicos, atenciones, sugerencias, reclamos direccionados a la Dirección</t>
  </si>
  <si>
    <t>Atenciones efectuadas/atenciones solicitadas</t>
  </si>
  <si>
    <t>1.7.13.1.3 Dar a conocer a la ITC</t>
  </si>
  <si>
    <t>5.1.4
Incrementar el nivel de conocimiento técnico y regulatorio del 30% de concesionarios y usuarios de los servicios de radiocomunicaciones, respecto al uso del espectro radioeléctrico, sobre la línea base de la última encuesta del año 2011.</t>
  </si>
  <si>
    <t>Efectividad</t>
  </si>
  <si>
    <t>Encuesta Realizada</t>
  </si>
  <si>
    <t>Procesar Encuestas</t>
  </si>
  <si>
    <t>INCER = NCER 2012 - NCER 2011</t>
  </si>
  <si>
    <t>5.1.4.1.3
Elaborar el respectivo informe</t>
  </si>
  <si>
    <t>5.1.4.1.4
Registrar en la base de datos los resultados obtenidos</t>
  </si>
  <si>
    <t>Lograr que el 100% de interferencias perjudiciales del espectro radioeléctrico sean solucionadas hasta diciembre del 2012.</t>
  </si>
  <si>
    <t>Informe de atención de solicitudes, sugerencias, reclamos y/o denuncias técnicas direccionadas internamente.</t>
  </si>
  <si>
    <t>Lograr que el 100% de interferencias perjudiciales del espectro radioeléctrico sean solucionadas</t>
  </si>
  <si>
    <t>La DEH enrutará las solicitudes de problemas de interferencias a las Regionales.
La DEH receptará copia de los informes y contestaciones dadas a los denunciantes de las interfrencias y registrará los resultados en una base de datos.</t>
  </si>
  <si>
    <t>Gestionar ante el organismo regulador, en los casos que se requiera, los problemas de interferencia que hayan sido originados por una inadecuada asignación de frecuencias.</t>
  </si>
  <si>
    <t>Solución a los pronlemas de interfrencias perjudiciales del espectro radioeléctrico</t>
  </si>
  <si>
    <t>Gestión Organo Regulador</t>
  </si>
  <si>
    <t xml:space="preserve">
SPI =( NPIS/NPIDR)*100      </t>
  </si>
  <si>
    <t>Informe de cumplimiento de contratos de uso del espectro radioeléctrico</t>
  </si>
  <si>
    <t xml:space="preserve">La DEH verificará los datos remitidos por las Regionales y realizará el seguimiento mensual e informará a la SENATEL sobre los resultadios obtenidos.
</t>
  </si>
  <si>
    <t>1.3.15.1.6 Receptar observaciones del Organismo Regulador</t>
  </si>
  <si>
    <t>1.3.14.1 
Realizar los informes de cumplimiento sobre los contratos en baswe de la información remitida por las Regionales</t>
  </si>
  <si>
    <t>1.3.14.1.1 Remitir a las Intendencias y Delegaciones Regionales el listado de concesionarios que suscribieron sus contratos  entre diciembre de 2009 y noviembre de 2010</t>
  </si>
  <si>
    <t xml:space="preserve">PCRIO = (NCIO / NTC)*100    </t>
  </si>
  <si>
    <t xml:space="preserve">1.3.14.1.2 Verificar mensualmente los informes de cada una de las Regionales </t>
  </si>
  <si>
    <t>1.3.14.1.3 Registrar los datos en una base de datos</t>
  </si>
  <si>
    <t>1.3.14.1.4 Elaborar el respectivo informe a la ITC.</t>
  </si>
  <si>
    <t>1.3.14.1.5 Informar al Organismo Regulador sobre el cumplimiento al inicio de operaciones dentro del primer año de las concesiones otorgadas entre diciembre de 2010 y noviembre de 2011.</t>
  </si>
  <si>
    <t>Verificar Comunicación Campañas</t>
  </si>
  <si>
    <t>HOMOLOGACIÓN DE EQUIPOS</t>
  </si>
  <si>
    <t>H2</t>
  </si>
  <si>
    <t>Efectividad en el cumplimiento de Homologación</t>
  </si>
  <si>
    <t>Elaborar informes consolidados de homologación.</t>
  </si>
  <si>
    <t>Certificados de homoogación.</t>
  </si>
  <si>
    <t>H5</t>
  </si>
  <si>
    <t>1.7.19.1 Verificar la operatividad del aplicativo de la Intranet</t>
  </si>
  <si>
    <t>NCE = Número de Certificados Emiitidos
NSI = Número de Solicitudes Ingresadas
NSNP = Número de Solicitudes no proceden su homologación
NCO = Número de Certificados Otorgados</t>
  </si>
  <si>
    <t>NCE = NSI - NSNP / NCO</t>
  </si>
  <si>
    <t>AUDITORÍA TÉCNICA</t>
  </si>
  <si>
    <t>A2</t>
  </si>
  <si>
    <t>Plan Anual de Auditoría Técnica, en el ámbito de su competencia,</t>
  </si>
  <si>
    <t>A1</t>
  </si>
  <si>
    <t>A3</t>
  </si>
  <si>
    <t>Informes de ejecución del Plan Anual de Auditoria Técnica, en el ámbito de su competencia.</t>
  </si>
  <si>
    <t>A4</t>
  </si>
  <si>
    <t>MANTENIMIENTO DE EQUIPOS TÉCNICOS DE MEDICIÓN</t>
  </si>
  <si>
    <t>ADMINISTRAR EQUIPOS DE MEDICIÓN Y CONTROL TÉCNICO</t>
  </si>
  <si>
    <t>G1
E1
M1</t>
  </si>
  <si>
    <t>Informe de seguimiento</t>
  </si>
  <si>
    <t xml:space="preserve">OBJETIVO ESTRATÉGICO 7: </t>
  </si>
  <si>
    <t>1.8.1
Implementar el laboratorio de homologación hasta diciembre de 2012.</t>
  </si>
  <si>
    <t>IPPI = Inversiones programadas en el Plan de Inversiones</t>
  </si>
  <si>
    <t>Responsable:
Diego Uribe
Participantes:
J.C. Martínez
Pablo Bauz</t>
  </si>
  <si>
    <t>Fórmula                                                                                                                                                    
ECP = 100 * PE / PP
Parámetros                                                                                                                   
ECP = Efectividad en el cumplimiento del proyecto
PE = Proyecto Ejecutado                                                                                      
PP = Proyecto Programado</t>
  </si>
  <si>
    <t>1.8.1.1.1.5 Receptar los equipos</t>
  </si>
  <si>
    <t>1.8.1.1.1.6 Implementar el laboratorio</t>
  </si>
  <si>
    <t>7.1.1
Ejecutar el 100% de las adquisiciones de bienes y servicios contempladas en el Plan Anual de Contrataciones 2012, hasta diciembre del 2012</t>
  </si>
  <si>
    <t>La DEH buscará a través de las Regionales la adquisición de bienes  inmuebles para las Estaciones Remotas Transportables del proyecto SACER.</t>
  </si>
  <si>
    <t>5.1.9.1.1.1 Coordinar con las Regionales la busqueda de sitios para las estaciones remotas transportables del SACER</t>
  </si>
  <si>
    <t xml:space="preserve">Fórmula                                                                                                
ECA=100*AE / AR                                                                              
Parámetros                                                                                                          
ECA: efectividad en el cumplimiento de PAC                                                                            
AE: Adquisiciones ejecutadas                                                           
AR: Adquicisiones requeridas en el PAC    </t>
  </si>
  <si>
    <t>5.1.9.1.1.2 Procesar la información remitida por las Regionales.</t>
  </si>
  <si>
    <t>5.1.9.1.1.3 Realizar el proceso de compra</t>
  </si>
  <si>
    <t>5.1.9.1.1.4 Realizar la entrega del bien inmueble a la Regional.</t>
  </si>
  <si>
    <t>Efectividad en el cumplimiento de la implementación del grupo Investigativo</t>
  </si>
  <si>
    <t>ECIGI=PE/PP
ECIGI= Efectividad en el cumplimiento de la implementación del grupo Investigativo
PE= Proyecto Ejecutado
PP= Proyecto Programado</t>
  </si>
  <si>
    <t>Plan Anual de Trabajo del Órganico Administrativo</t>
  </si>
  <si>
    <t>G2</t>
  </si>
  <si>
    <t>G3</t>
  </si>
  <si>
    <t xml:space="preserve">ORGANO ADMINISTRATIVO: INTENDENCIA REGIONAL COSTA </t>
  </si>
  <si>
    <t>1.1 Incrementar anualmente el control tarifario de los servicios de telecomunicaciones hasta llegar al 100% de operadores en el 2012.</t>
  </si>
  <si>
    <t>Controlar y Supervisar a los Operadoras y Concesionarios de los Servicios</t>
  </si>
  <si>
    <r>
      <rPr>
        <b/>
        <sz val="9"/>
        <color indexed="8"/>
        <rFont val="Arial"/>
        <family val="2"/>
      </rPr>
      <t>Responsable:</t>
    </r>
    <r>
      <rPr>
        <sz val="9"/>
        <color indexed="8"/>
        <rFont val="Arial"/>
        <family val="2"/>
      </rPr>
      <t xml:space="preserve">
Ing. Carlos Matamoros
</t>
    </r>
    <r>
      <rPr>
        <b/>
        <sz val="9"/>
        <color indexed="8"/>
        <rFont val="Arial"/>
        <family val="2"/>
      </rPr>
      <t>Participantes:</t>
    </r>
    <r>
      <rPr>
        <sz val="9"/>
        <color indexed="8"/>
        <rFont val="Arial"/>
        <family val="2"/>
      </rPr>
      <t xml:space="preserve">
Ing. Francisco Neira
Téc. Carlos Fabre</t>
    </r>
  </si>
  <si>
    <t>Informes técnicos de Prestación de Servicios</t>
  </si>
  <si>
    <t>Verificación de las promociones prepago
Análisis de CDR´s remitidos por las operadoras</t>
  </si>
  <si>
    <t>Generar y remitir los informes de verificación de cumplimiento o incumplimiento de las Promociones Prepago remitidas por la DPS</t>
  </si>
  <si>
    <t>ECCT= (TPC/TPRR)*100
ECCT= Efectividad en el cumplimiento del control tarifario
TPC= Total de promociones controladas
TPRR=Total de promociones remitidas a las Regionales</t>
  </si>
  <si>
    <t>Generar y remitir los informes del análisis de CDR's remitidos por la DPS</t>
  </si>
  <si>
    <t>Realizar de manera mensual, una verificación por operadora y en cada provincia de su jurisdicción, a través de una muestra que represente el 90% de confianza y +/- 3% de error.</t>
  </si>
  <si>
    <t>Inspecciones e informes (Guayas)</t>
  </si>
  <si>
    <t>ECCT= (NTV/NTT)*100
ECCT= Efectividad en el cumplimiento del control tarifario_ Terminales de Uso Público del SMA
NTV= Número de Terminales verificados de las 3 Operadoras de SMA
NTT=Número de Terminales Totales de SMA ( muestra )</t>
  </si>
  <si>
    <t>Inspecciones e informes (Los Ríos)</t>
  </si>
  <si>
    <t>Inspecciones e informes (Santa Elena)</t>
  </si>
  <si>
    <t>Inspecciones e informes (El Oro)</t>
  </si>
  <si>
    <r>
      <t xml:space="preserve">Responsable:
</t>
    </r>
    <r>
      <rPr>
        <sz val="9"/>
        <color indexed="8"/>
        <rFont val="Arial"/>
        <family val="2"/>
      </rPr>
      <t>Ing. Jaime Benítez</t>
    </r>
    <r>
      <rPr>
        <b/>
        <sz val="9"/>
        <color indexed="8"/>
        <rFont val="Arial"/>
        <family val="2"/>
      </rPr>
      <t xml:space="preserve">
Participantes:
</t>
    </r>
    <r>
      <rPr>
        <sz val="9"/>
        <color indexed="8"/>
        <rFont val="Arial"/>
        <family val="2"/>
      </rPr>
      <t>Ing. Ricardo Jiménez
Tlgo. Fausto Flores</t>
    </r>
  </si>
  <si>
    <t>Informe Técnico de inspección de la Prestación de Servicios</t>
  </si>
  <si>
    <t xml:space="preserve">Realizar, de manera mensual, una verificación por operadora y en cada provincia de su jurisdicción.
</t>
  </si>
  <si>
    <t>Remitir el resultado de las pruebas a la DPS</t>
  </si>
  <si>
    <t>Remitir el resultado de las pruebas a la DIC para publicación en diarios locales.</t>
  </si>
  <si>
    <t>Vigilar y controlar el espectro radioelectrico</t>
  </si>
  <si>
    <t xml:space="preserve">Responsable:
Ing. Maria Isabel Mera
Participantes:
Sr. Julio Prado
Ing. Christian Pumayugra
</t>
  </si>
  <si>
    <t>* Informe Tecnico de Inspeccion y de uso del espectro radioelectrico
* Informes de cumplimiento del Plan Nacional de Control Tècnico CER</t>
  </si>
  <si>
    <t>PLAN NACIONAL DE CONTROL TECNICO 2012</t>
  </si>
  <si>
    <t xml:space="preserve">                                                                    
LINEAMIENTOS  GENERALES
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IRC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Machala, Salinas, Quevedo, Taura y Guayaquil. 
Entregar los resultados en los archivos y formatos establecidos inmediatamente después de terminada la misión a fin de mes.
Programar desde el mes de enero de 2012 el traslado de una (01) Estación Remota Transportable para el cumplimiento de este Plan a la ciudad de Babahoyo.
Programar de lunes a viernes durante el mes de septiembre 2012, el barrido de las bandas asignadas en el horario de 10H00 a 14H15, de acuerdo a los parámetros establecidos y en el horario de: 10H00 a 10H15, 11H00 a 11H15, 12H00 a 12H15, 13H00 a 13H15, 14H00 a 14H15. La Estación a ser programada  es: Babahoyo.
</t>
  </si>
  <si>
    <t>Programar las bandas asignadas en el SACER de acuerdo a los parámetros establecidos</t>
  </si>
  <si>
    <t xml:space="preserve">
ECOCR= IOERR
ECOCR=Efectividad en el cumplimiento de la ocupación del espectro
 IOERR = Informe de Ocupación del Espectro Radioeléctrico a nivel regionaI</t>
  </si>
  <si>
    <t>Procesar los resultados en los archivos y formatos establecidos</t>
  </si>
  <si>
    <t>Remitir informes a DEH</t>
  </si>
  <si>
    <t xml:space="preserve">Responsable:
Ing. Hugo Casal
Participantes:
Sr. Rommel Borja
Ing. Christian Pumayugra
Ing. Maria Isabel Mera
</t>
  </si>
  <si>
    <t>* Informe Tecnico de Inspeccion y de uso del espectro radioelèctrico
* Informes de cumplimiento del Plan Nacional de Control Tècnico CER</t>
  </si>
  <si>
    <t xml:space="preserve">                                                                             
LINEAMIENTOS  GENERALES
Se utilizará el archivo con el nombre RADTV_ _ _ 2012, el mismo que contiene el listado de frecuencias y que será remitido por la DEH, el cual será actualizado mensualmente.
El nombre de los archivos generados deberán cumplir con lo dispuesto en el instructivo SACER.
LINEAMIENTOS ESPECÍFICOS PARA LA IRC
Programar de lunes a viernes desde el mes de enero hasta el mes de agosto  2012, el barrido de las bandas asignadas en el horario de 8H30 a 8H45 y de 16H00 a 16H15, de acuerdo a los parámetros establecidos. Las Estaciones a ser programadas son : Machala, Salinas, Quevedo, Taura y Guayaquil. 
Entregar los resultados en los archivos y formatos establecidos inmediatamente después de terminada la misión a fin de mes.
Programar desde el mes de enero de 2012 el traslado de una (01) Estación Remota Transportable para el cumplimiento de este Plan a la ciudad de Babahoyo
Programar de lunes a viernes desde el mes de septiembre hasta noviembre de 2012, el barrido de las bandas asignadas en el horario de 8H30 a 8H45 y de 16H00 a 16H15, de acuerdo a los parámetros establecidos. Las Estación a ser programada  es: Babahoyo.
La IRC deberá remitir un informe mensual del servicio de radiodifusión y televisión.</t>
  </si>
  <si>
    <t xml:space="preserve">Fórmula                                                                                                                
NCM = NCV (Radiodifusión y Televisión) / NTCP  (Radiodifusión y Televisión)   
NCM = Número de Contratos Monitoreados
NCV = Número de Contratos Verificados  (Radiodifusión y Televisión)                                                                    
NTCP = Número Total de Contratos Planificados  (Radiodifusión y Televisión)                                                                                               </t>
  </si>
  <si>
    <t>* Informe Tècnico de Inspecciòn y de uso del espectro radioelectrico
* Informe de cumplimiento de contratos y de uso del espectro radioelectrico  en la region Costa
* Informes de cumplimiento del Plan Nacional de Control Tècnico CER</t>
  </si>
  <si>
    <t>1.3.2.2 Realizar el control de los parámetros técnicos del 100% de los contratos de concesión de frecuencias, correspondientes a las siguientes bandas: fijo móvil, troncalizado, FWA.
IRC = xxx Contratos
Nota: La información del número de contratos será entregada a las Administraciones Regionales en el mes de enero 2012</t>
  </si>
  <si>
    <t xml:space="preserve">
LINEAMIENTOS  GENERALES
Se utilizará el archivo con el nombre RADCOM_ _ _ 2012, el mismo que contiene el listado de frecuencias y que será remitido por la DEH.
La DEH determinará el tamaño de la muestra y remitirá a las Regionales con ( 95% confiabilidad y 9% error )
El nombre de los archivos generados deberán cumplir con lo dispuesto en el instructivo SACER.
Se realizarán inspecciones a cada uno de los sistemas y las mediciones serán realizadas con el sistema SACER.
LINEAMIENTOS ESPECÍFICOS PARA LA IRC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 Las Estaciones a ser programadas son : Machala, Salinas, Quevedo, Taura y Guayaquil. 
Entregar los resultados en los archivos y formatos establecidos inmediatamente después de terminada la misión a fin de mes.
Programar desde el mes de enero de 2012 el traslado de una (01) Estación Remota Transportable para el cumplimiento de este Plan a la ciudad de Babahoyo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Las Estación a ser programada  es: Babahoyo
La IRC deberá remitir un informe mensual del servicio de radiocomunicaciones.</t>
  </si>
  <si>
    <t xml:space="preserve">Fórmula                                                                                                                
NCM = NCV (Radiocomunicaciones) / NTCP  (Radiocomunicaciones)      
NCM = Número de Contratos Monitoreados
NCV = Número de Contratos Verificados  (Radiocomunicaciones)                                                                    
NTCP = Número Total de Contratos Planificados  (Radiocomunicaciones)                                                                                            </t>
  </si>
  <si>
    <t>1.5 Atender a partir del 2009 el 100% de los casos de fraude en los servicios de telecomunicaciones reportados por las operadoras y los usuarios en general.</t>
  </si>
  <si>
    <t>Investigar Fraudes y Operación noautorizada</t>
  </si>
  <si>
    <t>Responsable:
Por definir en concurso.
Participantes:
Ing. Francisco Neira
Ing. Jaime Benítez
Ing. Carlos Matamoros</t>
  </si>
  <si>
    <t>Capacitación a las regionales en uso de sondas (enero 2012).
Taller de uso del Astem a Regionales (enero 2012)</t>
  </si>
  <si>
    <t>Coordinar y definir el funcionario a trabajar directamente con la DIE</t>
  </si>
  <si>
    <t xml:space="preserve">EPT = (FC / 6)*100 
EPT= Efectividad en la Participación de Talleres
FC= Funcionarios capacitados
</t>
  </si>
  <si>
    <t>Asistir a un curso de capacitación de uso de sondas realizado por la DIE</t>
  </si>
  <si>
    <t>Asistir a un Taller de uso del Astem realizado por la DIE</t>
  </si>
  <si>
    <t>Taller de capacitación para inspecciones a Unidades antifraudes. (enero 2012)</t>
  </si>
  <si>
    <t>Revisión y actualización de convenios</t>
  </si>
  <si>
    <t>Asistir a un taller de capacitación para inspección a Unidades Antifraudes de operadoras de SMA realizado por la DIE</t>
  </si>
  <si>
    <t>Asistir a un taller de capacitación para inspección a Unidades Antifraudes de operadoras de STF realizado por la DIE</t>
  </si>
  <si>
    <t>- Inspecciones a centrales y adquisición de información mediante la conexión de sondas.
- A partir de febrero en las inspecciones a centrales se incluirá pruebas mediante el sistema Astem (feb. - nov.).
- Inspecciones a unidades antifraude para verificación de los procedimientos contemplados en el convenio. (febrero a Diciembre).
- Inspecciones de heavy users por parte de las regionales (mensualmente) para lo cual las Regionales solicitaran a operadoras información de heavy users.</t>
  </si>
  <si>
    <t>Definir las centrales a inspeccionar de las operadoras de telefonía</t>
  </si>
  <si>
    <t xml:space="preserve">EIF =0,26 IR (a)/ IP(a) +  0,26 IR(b) / IP(b) +  0,26 IR (c)/ IP© +  0,23 IR(d) / IP(d)
Nota: Los coeficientes de la fórmula están en función de la  siguiente ponderación:
 a= 9/35 = 0,26
b=9/35= 0,26
c= 9/35 =0,26
d=8/35=0,23
EIF= Efectividad a  Inspecciones para prevención del fraude.
IR = Informes Remitidos por Regionales a DIE: 
• Inspecciones a Centrales Telefónicas (Astem)  (a)
• Inspecciones a Unidades Antifraude (b)
• Inspecciones a Heavy Users (c)
• Informe de Monitoreo a cabecera cantonal (d)
IP= Inspecciones programadas por DIE:
• Inspecciones a Centrales Telefónicas (Astem)  (a)
• Inspecciones a Unidades Antifraude (b)
• Inspecciones a Heavy Users (c)
• Informe de Monitoreo a cabecera cantonal (d)
</t>
  </si>
  <si>
    <t>Inspecciones e informes a centrales para la conexión de sonda.</t>
  </si>
  <si>
    <t>Inspecciones e Informes de las Unidades Antifraude del STF</t>
  </si>
  <si>
    <t>Inspecciones e Informes de las Unidades Antifraude del SMA</t>
  </si>
  <si>
    <t>Inspecciones e informes de usuarios de alto tráfico teléfonico</t>
  </si>
  <si>
    <t>Responsable:
Por definir en concurso.
Participantes:
Ing.Ricardo Jiménez
Ing. Jaime Benítez
Ing. Carlos Matamoros</t>
  </si>
  <si>
    <t xml:space="preserve">Monitoreo y Sondeo de sistemas no autorizados (A través de concesionarios de Radiodifusión, televisión, ISP)
Las regionales registrarán el 100% de las denuncias presentadas, en el sistema de escalamiento.     </t>
  </si>
  <si>
    <t>Establecer las cabeceras cantonales a monitorear sistemas no autorizados</t>
  </si>
  <si>
    <t>EIMCC=(IM/CC)*100
EIMCC= Efectivifdad de Monitoreo a cabeceras regionales
IM= Informe de Monitoreo a cabecera regional remitido a DIE
CC= Cabeceras Cantonales</t>
  </si>
  <si>
    <t>Operativo para determinar sistemas de SVA no autorizados</t>
  </si>
  <si>
    <t>Coordinar las denuncias del sistema de escalamiento que requieren inspección</t>
  </si>
  <si>
    <t xml:space="preserve">Inspección e informe </t>
  </si>
  <si>
    <t>Remitir la información al responsable de sistema de escalamiento.</t>
  </si>
  <si>
    <t xml:space="preserve">Inspecciones no programadas por regionales a petición de la DIE.
Las regionales registrarán el 100% de las denuncias presentadas, en el sistema de escalamiento.     </t>
  </si>
  <si>
    <t>Coordinar las inspecciones a realizar con la DIE</t>
  </si>
  <si>
    <t xml:space="preserve">INP = (IR / IS)*100
INP = Inspecciones no programadas.
IR = Informes Remitidos por las Regionales a DIE.
IS = Inspecciones solicitadas por DIE.
</t>
  </si>
  <si>
    <t>Inspecciones a instalaciones de operadoras de servicios no autorizados</t>
  </si>
  <si>
    <t>Informes de inspección</t>
  </si>
  <si>
    <t>Remitir los informes para el registro en el sistema de escalamiento.</t>
  </si>
  <si>
    <t>Responsable:
Ing. Hugo Casal
Participantes:
Ing. Jose Coellar
Ing. Christian Pumayugra</t>
  </si>
  <si>
    <t>* Informe Tècnico de Inspecciòn y de uso del espectro radioelectrico
*Informe de atencion a solicitud de informacion/sugerencia/reclamo/denuncia tecnica direccionada internamente.
* Informes de cumplimiento del Plan Nacional de Control Tècnico CER</t>
  </si>
  <si>
    <t>1.5.2.3 Investigar y eliminar la operación del 100% de estaciones no autorizadas  de los servicios  radiodifusión, televisión y audio y video por suscripción hasta el mes de diciembre del 2012.</t>
  </si>
  <si>
    <r>
      <t xml:space="preserve">
</t>
    </r>
    <r>
      <rPr>
        <b/>
        <sz val="9"/>
        <rFont val="Arial"/>
        <family val="2"/>
      </rPr>
      <t>LINEAMIENTOS.-</t>
    </r>
    <r>
      <rPr>
        <sz val="9"/>
        <rFont val="Arial"/>
        <family val="2"/>
      </rPr>
      <t xml:space="preserve">
DRT.-  Coordina con las Unidades Regionales, sobre la operación de las estaciones o sistemas de radiodifusión, televisión y audio y video por suscripción no autorizados.
UR.-  Monitorean el espectro radioeléctrico y emiten el informe respectivo sobre las estaciones detectadas no autorizadas y apoyan en los casos relacionados en el ámbito de su competencia 
DRT.- Informa a la DIE los casos relacionados sobre la operación de estaciones o sistemas que operan sin autorización 
Las regionales registrarán el 100% de las denuncias presentadas, en el sistema de escalamiento.     </t>
    </r>
  </si>
  <si>
    <t xml:space="preserve">Realizar inspecciones </t>
  </si>
  <si>
    <t>Generar informes</t>
  </si>
  <si>
    <t>Remitir informes a la DRT</t>
  </si>
  <si>
    <t>Responsable:
Ing. Carlos Matamoros
Participantes:
Ing. Francisco Neira
Téc. Carlos Fabre</t>
  </si>
  <si>
    <t>Controlar el cumplimiento de los índices de calidad del servicio alcanzados por los operadores del SMA.</t>
  </si>
  <si>
    <t>Recopilación de archivos fuentes (trimestral)</t>
  </si>
  <si>
    <t>Elaboración de informes de validación (sólo I trim.)</t>
  </si>
  <si>
    <t>Responsable:
Ing. Jaime Benítez
Participantes:
Ing. Ricardo Jiménez
Tlgo. Fausto Flores</t>
  </si>
  <si>
    <t>1. Análisis de la información de índices de calidad registradas en el SAAD de las operadoras del servicio de telefonía fija, correspondientes al año 2012: 
     REGIONALES: completación de llamadas y averías. 
     DPS: los 8 índices restantes.
2. Las Regionales emitirán informes trimestrales, con los resultados de evaluación de cada índice (averías y completación de llamadas) para cada Operadora que se encuentre dentro del área de su jurisdicción.
3. La DPS realizará el procesamiento de la información correspondiente a los 8 índices de calidad restantes, tabula y consolidará los resultados presentados por las Administraciones Regionales, analizará el cumplimiento de los valores objetivos de índices de calidad, y cuantificará de ser el caso, el incumplimiento ponderado de los mismos, a través del informe técnico que se remite al CONATEL y SENATEL.</t>
  </si>
  <si>
    <t xml:space="preserve">ECICST= (NIC / NTIC)*100 
ECICST= Efectividad en el cumplimiento de  los indices de calidad del STF
NIC = Número de indices Verificados
NTIC= Número total de indices establecido en el contrato
</t>
  </si>
  <si>
    <t>1. Registro de reportes. (DPS)
2. Distribución de permisionarios por Regional. (DPS)
3. Ejecución de inspecciones de verificación. (Regionales)
4. Elaboración de informes y juzgamientos. (Regionales)
ANEXO: Valores para cada Administración Regional.</t>
  </si>
  <si>
    <t>Inspección a permisionarios de SVA de la jurisdicción</t>
  </si>
  <si>
    <t xml:space="preserve">ECICST= (NPV/NPP)*100
ECICST= Efectividad en el cumplimiento de  los indices de calidad del SVA
NPV = Número de permisionarios verificados al 100% de sus índices
NPP= Número XX permisionarios programados
</t>
  </si>
  <si>
    <t>Validación de los índices reportados</t>
  </si>
  <si>
    <t>Informe de cumplimiento de índices trimestral</t>
  </si>
  <si>
    <t>Remitir informe a jurídico de ser el caso</t>
  </si>
  <si>
    <t xml:space="preserve">ECICST= (NOV/NOP)*100
ECICST= Efectividad en el cumplimiento de  los indices de calidad del SP
NOV = Número operadores verificados al 100% de sus índices de calidad
NOP= Número total de operadores programados
</t>
  </si>
  <si>
    <t>Realizar pruebas de los parámetros de calidad establecidos en el instructivo para el control del SMA.</t>
  </si>
  <si>
    <t>Elaborar cronograma de mediciones conjuntas en taller de SMA el 14 de enero de 2012</t>
  </si>
  <si>
    <t>ESPCST= % de solución de problemas de calidad SMA  al 31 dic 2012- Linea base al 31 dic de 2011</t>
  </si>
  <si>
    <t>Mediciones de calidad</t>
  </si>
  <si>
    <t>Ingreso de mediciones en registro de mediciones</t>
  </si>
  <si>
    <t xml:space="preserve">Reporte de los problemas de calidad a operadoras de SMA </t>
  </si>
  <si>
    <t>Remitir el resultado de las mediciones a la DIC</t>
  </si>
  <si>
    <t>1. Una vez que las Regionales realicen el análisis de la información de los índices calidad relacionados con “averías” y “completación de llamadas” (1.7.1.2), cuando se  encuentren centrales o localidades en donde no se alcancen los valores objetivos dispuestos por el CONATEL, se tomará este dato como un problema de calidad.
2. Las Regionales dispondrán a la(s) Operadora(s) la solución de los mismos, y realizarán el seguimiento respectivo (evaluación del siguiente trimestre).
3 Se debe remitir a la DPS un informe trimestral respecto de los problemas de calidad detectados en cada Operadora, los solucionados y los que persisten (Estos informes serían publicados por la DIC).
4. Aplicar iniciativas regionales relacionadas.</t>
  </si>
  <si>
    <t>Establecer losproblemas de calidad detectados</t>
  </si>
  <si>
    <t xml:space="preserve">ECSPC=  (NPC/NPCD)*100
ESPCST= Efectividad en el cumplimiento  de la solución de problemas de calidad del SMA
%SPC= % de solucion de Problemas de calidad
</t>
  </si>
  <si>
    <t>Remitir a las operadoras los problemas detectados para su solución</t>
  </si>
  <si>
    <t>Realizar la evaluación trimestral</t>
  </si>
  <si>
    <t>Remitir informes a DPS</t>
  </si>
  <si>
    <t>1.7.3.1 Intervenir para disminuir  en el  5%  el tiempo medio de respuesta entre fallas, presentado en el Servicio Móvil Avanzado (SMA).</t>
  </si>
  <si>
    <t xml:space="preserve">Control de elementos sensibles de la red.
Controlar el 100% de las interrupciones programadas y no programadas del SMA. </t>
  </si>
  <si>
    <t>Identificación de elementos sensibles de la red, incluyendo los SISTEMAS en los cuales de manera recurrente han existido problemas de interrupción del SMA en el 2011.</t>
  </si>
  <si>
    <t xml:space="preserve">EDTMF=(( TMF_2012 - TMF_2011 ) / TMF_2011)*100
Nota: Los TMF deben ser obtenidos para cada operadora de SMA
EDTMF=Efectividad en la disminución del tiempo medio de respuesta entre fallas, presentado en el SMA
TMF_2011 = Tiempo medio entre fallas a  Dic 2011 de la Operadora n
TMF_ 2012= Tiempo medio entre fallas a  Dic 2012 de la Operadora n
</t>
  </si>
  <si>
    <t xml:space="preserve">Coordinar con las operadoras para establecer los planes de contingencia tendientes a lograr mejoras. </t>
  </si>
  <si>
    <t>Análisis de resultados</t>
  </si>
  <si>
    <t>Elaborar la autorización correspondiente</t>
  </si>
  <si>
    <t>Inspecciones e informes de control</t>
  </si>
  <si>
    <t>Análisis del informe presentado por la operadora acerca de las interrupción del servicio</t>
  </si>
  <si>
    <t>Elaboración de informe a ITC en caso de que existan observaciones a la actividad efectuada por la operadora</t>
  </si>
  <si>
    <t>1. Determinar el tiempo medio de reposición del servicio, para cada Operadora, a diciembre de 2011 (DPS).
2. Identificación de las acciones a disponer para reducción de los tiempos medios solución de falla (REGIONALES).
3. Disponer acciones (REGIONALES). 
4. Realizar el seguimiento de los tiempos de reposición en las interrupciones que se produzcan en la jurisdicción de cada Regional (REGIONALES).
5. Presentar a la DPS informes trimestrales con los resultados y actualizar el registro de interrupciones que se encuentra en la documentación compartida  (REGIONALES).
6. Preparar estadísticas trimestrales y remitirlas a la DIC (DPS).</t>
  </si>
  <si>
    <t>Establecer los tiempos medios de acuerdo al historial del 2011</t>
  </si>
  <si>
    <t xml:space="preserve">EDTSF= NIT
EDTSF=Efectividad en la disminución del tiempo de solución de fallas, presentado en el STF
NIT= Numero de Informes Técnicos
</t>
  </si>
  <si>
    <t>Remitir a las operadoras las acciones a ejecutar para disminuir los tiempos</t>
  </si>
  <si>
    <t>Realizar el seguimiento de los tiempos de las interrupciones</t>
  </si>
  <si>
    <t>Emitir los informes trimestrales</t>
  </si>
  <si>
    <t>Actualizar el registro de interrupciones.</t>
  </si>
  <si>
    <t>Verificación de instalaciones de CAU's</t>
  </si>
  <si>
    <t>Verificación de instalación de nuevos CAUs</t>
  </si>
  <si>
    <t xml:space="preserve">ICAU= ( NCAUV / NCAUR ) * 100
                                                                                                              ICAU: Índice de Centros de Atención al Usuario Instalados
NCAUV: Número de CAU Instalados y Verificados en el periodo
NCAUR: Número de CAU requeridos        </t>
  </si>
  <si>
    <t>Elaboración de informes de inspección</t>
  </si>
  <si>
    <t>1. Elaboración de procedimiento para verificación del cumplimiento de la solución de reclamos en 15 días. (DPS)
2. Recopilación de la información desde el SAAD de cada operadora.(REGIONALES)
3. Análisis de la información descargada. (REGIONALES)
4. Realizar muestreos de verificación en sitio. ( REGIONALES )
5. Elaboración de informes. (REGIONALES)
6. Solicitar inicio de juzgamiento administrativo en cada regional en caso de determinarse incumplimiento. (REGIONALES)
7. Elaboración de estadísticas. (DPS)</t>
  </si>
  <si>
    <t>Recopilación de la información desde el SAAD de cada operadora</t>
  </si>
  <si>
    <t xml:space="preserve">
ESRST = (NRS&lt;15días/NTR)*100
ESRST= Efectividad en la solución de reclamos en menos de 15 días del SMA
ESRST= Reclamos solucionados de SMA
NRS&lt;15días= Número de reclamos solucionados en &lt;15 días
NTR= Número Total de reclamos presentados a nivel Nacional</t>
  </si>
  <si>
    <t>Análisis de la información descargada</t>
  </si>
  <si>
    <t>Realizar muestreos de verificación en sitio</t>
  </si>
  <si>
    <t>Elaboración de informes</t>
  </si>
  <si>
    <t>1. Obtener los respaldos de la información de todas las quejas y reclamos presentadas a las Operadoras del STF y colocarlos en la documentación compartida. (DPS y REGIONALES).
2. Procesar la información, determinar el tiempo de solución de las quejas y reclamos, y en los casos en los que se superen los 15 días hábiles, comunicar el incumplimiento de la Res. 256-08-CONATEL-2008, a la Unidad Jurídica correspondiente a cada Regional (sugerencia: preparar informes trimestrales). (REGIONALES).
3. Remitir a la DPS informes trimestrales con los resultados del procesamiento de la información de quejas y reclamos, por cada Operadora que se encuentre dentro del área de su jurisdicción.  (REGIONALES).
4. Remitir a la DPS trimestralmente, el detalle de los reclamos receptados por la DIS, que no habrían sido solucionados por las Operadoras, o que se resolvieron en más de 15 días hábiles, desde que se presentaron en la Operadora (DIS). 
5. Publicar resultados ( DIC )
6. Aplicar iniciativas regionales relacionadas ( REGIONALES)</t>
  </si>
  <si>
    <t xml:space="preserve">
ESRST = (NRS&lt;15días/NTR)*100
 ESRST= Efectividad en la solución de reclamos en menos de 15 días del STF
ESRST= Reclamos solucionados de STF
NRS&lt;15días= Número de reclamos solucionados en &lt;15 días
NTR= Número Total de reclamos presentados a nivel Nacional</t>
  </si>
  <si>
    <t>Determinación del inicio y fin de carreteras
Control del avance del plan de expansión.
Efectuar mediciones del parámetro cobertura en las carreteras que constan en el plan de expansión.</t>
  </si>
  <si>
    <t>Determinación del inicio y fin de las carreteras</t>
  </si>
  <si>
    <t>%ICEVS= (NCV/NTC)*100
Parámetros                                                                                                 ICEVS= Índice de Cobertura en Ejes Viales de SMA                                                                               NCV= Número de Carreteras verificadas                                                                                 NTC= Número Total de Carreteras                                    (Para el 2012, solo se verificará el Indice de Cobertura en Ejes Viales de CONECEL S.A.)</t>
  </si>
  <si>
    <t>Inspecciones a instalaciones de operadoras</t>
  </si>
  <si>
    <t>Mediciones de cobertura de CONECEL (IRC, 6)</t>
  </si>
  <si>
    <t>Procesamiento e informes</t>
  </si>
  <si>
    <t>Ingreso en el registro de mediciones.</t>
  </si>
  <si>
    <t xml:space="preserve">1. Revisar y tabular las cifras presentadas en los SAADs de las Operadoras (DPS).
2. Analizar el informe de situación de los servicios concedidos, que debe ser presentada por las operadoras hasta el 30 de abril del año de 2012, obtener los respaldos de la expansión (detalle de las líneas reportadas como instaladas), y poner esta información a disposición de las Unidades Administrativas Regionales. (DPS).
3. Obtener la muestra para cada provincia donde las Operadoras reporten nuevas líneas (95% de confiabilidad), y solicitar a la DIS la realización de la encuesta en la que se consulte si la línea se instaló durante  el año del reporte y si es posible el mes. (REGIONALES).
4. Solicitar a las Operadoras que remitan copias de los contratos suscritos con los abonados (la UAR deberá entregar a la Operadora la lista de los abonados de los que se requieren los contratos). (REGIONALES)
5. Realizar la inspección a las instalaciones de las Operadoras, y verificar en el sistema de comercialización de cada una, la instalación de otra muestra de abonados (procurar que no se repitan los solicitados en encuesta ni los que se requirieron los contratos). (REGIONALES).
6. Presentar a la DPS los informes de las verificaciones realizadas (un informe por Operadora al año, máximo hasta el último día hábil del mes de julio de 2011). (REGIONALES) 
7. Una vez que las UAR remitan los informes parciales, consolidar los resultados presentados por cada UAR, analizar el cumplimiento de los planes de expansión, cuantificar de ser el caso, el incumplimiento ponderado de los mismos, a través del informe técnico que se remite al CONATEL y SENATEL. (DPS).Las regionales coordinaran la elaboración de encuestas de verificación de los planes de expansión de las operadoras. DIS ejecuta el 100% encuestas y remite a las regionales.                                                                              </t>
  </si>
  <si>
    <t>Análisis y revisión de la información de SAAD</t>
  </si>
  <si>
    <t xml:space="preserve">ECPE- ST= (NPEV/NTPE )*100  
IPETF= Índice de Planes de Expansión de Telefonía Fija
NPEV= Número de Operadores que cumplen con el 100% de los Planes de Expansión Verificados
NTPE= Número Total de Operadores                                                                                           </t>
  </si>
  <si>
    <t>Solicitar realizar encuesta y calcular la muestra</t>
  </si>
  <si>
    <t>Gestionar la entrega con las operadoras de los contratos con los usuarios</t>
  </si>
  <si>
    <t>Inspección a las instalaciones de la operadora</t>
  </si>
  <si>
    <t>Emitir los informes correspondientes</t>
  </si>
  <si>
    <t>1. Determinar permisos que están por caducar. (DPS)
2. Realizar inspecciones a las instalaciones de los permisionarios del Servicio de valor Agregado que renovarán su permiso ( REGIONALES )
3. Emitir informes de operación y remitir a DPS. (REGIONALES)
4. Elaboración de Informe de Cumplimiento para renovación. (DPS)
ANEXO: Valores para cada Administración Regional.</t>
  </si>
  <si>
    <t>Establecer base de datos con permisos por caducar</t>
  </si>
  <si>
    <t xml:space="preserve">                                                                                                                        EIR=( PR /RR)*100     
 EIR = Efectividad en elaborar informes para lograr la renovación de permisos
PR= Permisos renovados
RR= Renovaciones Requeridas                                                                             </t>
  </si>
  <si>
    <t>Inspección a los permisionarios</t>
  </si>
  <si>
    <t>Informe de cumplimiento de obligaciones para renovación</t>
  </si>
  <si>
    <t>Remitir informe a DPS</t>
  </si>
  <si>
    <t>Seguimiento de Permiso renovado</t>
  </si>
  <si>
    <t>1. Determinar permisionarios que deben proporcionar cuentas ( DPS )
2. Verificar entrega mediante inspecciones a instituciones ( REGIONALES )
3. Elaboración de informe técnico. (REGIONALES)
4. Verificar disponibilidad mediante certificaciones de la institución beneficiaria y/o inspección. (REGIONALES).
5. Elaboración de informe técnico / reporte.
ANEXO: Valores para cada Administración Regional.</t>
  </si>
  <si>
    <t>Actualizar base de datos de cuentas gratuitas</t>
  </si>
  <si>
    <t xml:space="preserve">                                                                                                        PCDA= (CDA/CTEIE)*100                                                                                           
     PCDA: Porcentaje de cuentas disponibles para su acceso
CDA: Cuentas disponibles verificadas para su acceso
CTEIE: Cuentas totales entregadas a instituciones educativas</t>
  </si>
  <si>
    <t>Verificar la operación de las cuentas gratuitas</t>
  </si>
  <si>
    <t>Inspección de ser el caso a los sitios donde están las cuentas gratuitas</t>
  </si>
  <si>
    <t>Informes de inspección y/o cumplimiento</t>
  </si>
  <si>
    <t>Actualizar registro de cuentas gratuitas</t>
  </si>
  <si>
    <t>Responsable:
Ing. Jaime Benítez
Participantes:
Ing. Carlos Matamoros
Ing. Ricardo Jiménez</t>
  </si>
  <si>
    <t xml:space="preserve"> Talleres en Quito, Guayaquil, Cuenca, Portoviejo, Puerto Ayora,  Riobamba con las entidades de atención a emergencia a fin de explicar el procedimiento de suspensión (12Talleres 2 por cada regional). (REGIONALES).
Aplicación del plan piloto con al menos un Organismo que presta Servicios de Emergencia.
Contactar a los Organismos de Emergencia (101, 102, 131 y 911) y solicitar estadísticas de septiembre a diciembre 2011 (REGIONALES).
Efectuar suspensiones del servicio a las líneas que hacen mal uso de los servicios de emergencia y publicitar las mismas (REGIONALES).
Elaborar informe de evaluación de los resultados obtenidos en cada Regional con los organismos de emergencia con los que se aplica el procedimiento de suspensión (2 informes Julio y diciembre de 2012). (REGIONALES)</t>
  </si>
  <si>
    <t>Coordinar reuniones con los Organismos de Emergencia.</t>
  </si>
  <si>
    <t xml:space="preserve">EVLANE= (NLV/NLR)*100
 EVLANE = Efectividad de Localidades con acceso a números de emergencia
NLV= Número de Localidades verificadas con acceso 
NLR= Número de Localidades requeridas
</t>
  </si>
  <si>
    <t>Realizar 2 talleres en la ciudad de Guayaquil con las Entidades de Emergencia</t>
  </si>
  <si>
    <t>Presentar proyecto Plan Piloto en la jurisdicción IRC</t>
  </si>
  <si>
    <t>Implementación y resultados del proyecto y suspensión de líneas</t>
  </si>
  <si>
    <t>1.7.10 Verificar que al menos en cuatro nuevas localidades con menos de 50000 habitantes, de cada provincia las operadoras otorguen acceso a los números de emergencia de acuerdo a la normativa vigente hasta diciembre del 2012</t>
  </si>
  <si>
    <t xml:space="preserve">Verificar el enrutamiento de números de emergencia según la matriz de enrutamiento en 4 localidades por provincia incluidas las capitales de provincias </t>
  </si>
  <si>
    <t>Verificar el enrutamiento de números de emergencia según la matriz de enrutamiento en el Guayas</t>
  </si>
  <si>
    <t xml:space="preserve">EDLFE= Efectividad en la disminución de llamadas falsas a servicios de emergencia en el sistema piloto
NLF_2011=Número de llamadas falsas a servicios de emergencia en el 2011
NLF_2012 = Número de llamadas falsas a servicios de emergencia en el 2012
NTL_2011= Número Total de Llamadas en el 2011
NTL_2012= Número Total de Llamadas en el 2012
                                                                                                            </t>
  </si>
  <si>
    <t>Verificar el enrutamiento de números de emergencia según la matriz de enrutamiento en Los Ríos</t>
  </si>
  <si>
    <t>Verificar el enrutamiento de números de emergencia según la matriz de enrutamiento en Santa Elena</t>
  </si>
  <si>
    <t>Verificar el enrutamiento de números de emergencia según la matriz de enrutamiento en El Oro</t>
  </si>
  <si>
    <t>1.7.18 Certificar la medición de cuatro (4) parámetros de calidad del Servicio Móvil Avanzado (SMA)</t>
  </si>
  <si>
    <t>Certificación</t>
  </si>
  <si>
    <t>Análisis de la información recibida</t>
  </si>
  <si>
    <t>ECMPC_ SMA= (CR / CP)*100 
CRJSRTV: Cumplimiento de certificación de mediciones                                                    
CR=Certificaciones Realizadas                                                                                CIP= Certificaciones Planificadas</t>
  </si>
  <si>
    <t>Análisis de Información complementaria</t>
  </si>
  <si>
    <r>
      <rPr>
        <b/>
        <sz val="9"/>
        <color indexed="8"/>
        <rFont val="Arial"/>
        <family val="2"/>
      </rPr>
      <t>Responsable:
Ing. Carlos Matamoros
Participantes:
Ing. Francisco Neira
Téc. Carlos Fabre</t>
    </r>
    <r>
      <rPr>
        <sz val="9"/>
        <color indexed="8"/>
        <rFont val="Arial"/>
        <family val="2"/>
      </rPr>
      <t xml:space="preserve">
</t>
    </r>
  </si>
  <si>
    <t>Implementación de la Fase III del PTFN</t>
  </si>
  <si>
    <t>Realizar las pruebas en las fechas y horas que apruebe la comisión</t>
  </si>
  <si>
    <t>EIPTFN= (IR / IP)*100
ECM_SMA= Efectividad en la  EIPTFN= Efectividad en la implementación del Plan Técnico Fundamental de Numeración                                                   
 IR= Implementaciones Realizadas 
IP= Implementaciones Planificadas</t>
  </si>
  <si>
    <t>Comunicar los resultados de las pruebas a la DPS</t>
  </si>
  <si>
    <t xml:space="preserve">Responsable:
Ing. Carlos Matamoros
Participantes:
Ing. Francisco Neira
Téc. Carlos Fabre
</t>
  </si>
  <si>
    <t>Localización Geográfica de una llamada de emergencia</t>
  </si>
  <si>
    <t>Contactar con las entidades de atención a emergencias a fin de establecer mecanismos de reporte en caso de presentarse problemas en la localización geográfica</t>
  </si>
  <si>
    <t>ECCT = (PC / PT)*100 
EIPTFN= Efectividad en la ECCT_SMA =Efectividad en el cumplimiento del control técnico
PC: Operadoras controladas  
PT: Operadoras totales</t>
  </si>
  <si>
    <t>Verificación de localización geográfica en caso de que se reporte problemas por parte de la entidad de emergencia</t>
  </si>
  <si>
    <t>1. Determinar permisos año 2011 y 1er semestre año 2012. (DPS)
2. Ejecución de inspecciones. (REGIONALES)
3. Elaboración de informes de operación (REGIONALES)
ANEXO: Valores para cada Administración Regional.</t>
  </si>
  <si>
    <t>Actualizar base de datos de nuevos permisionarios</t>
  </si>
  <si>
    <t xml:space="preserve">ECCT = PNC / PNT    
ECCT_SVA =Efectividad en el cumplimiento del control técnico de inicio de operaciones de los permisionarios de los SVA
PNC: Permisionarios Nuevos controlados  
PNT: Permisionarios Nuevos totales  
                                                                                        </t>
  </si>
  <si>
    <t>Coordinar la inspección de inicio de operaciones</t>
  </si>
  <si>
    <t>Realizar lainspección técnica</t>
  </si>
  <si>
    <t>Emitir el informe de inicio de operaciones</t>
  </si>
  <si>
    <t>Remitir el informe a DPS</t>
  </si>
  <si>
    <t>1. Determinar nodos nuevos año 2011. (DPS), a través de la muestra ( 95% de confiabilidad y +/- 9% de error )
2. Ejecución de inspecciones. (REGIONALES)
3. Elaboración de informes de operación (REGIONALES)
SE ANEXA CANTIDADES POR REGIONAL</t>
  </si>
  <si>
    <t>Establecer nuevos nodos de los permisionarios</t>
  </si>
  <si>
    <t xml:space="preserve">ECCT = NC / NNT    
ECCT_SVA =Efectividad en el cumplimiento del control técnico de nodos nuevos instalados de los permisionarios de los SVA
NC:Nodos controlados  
NNT: Nodos nuevos totales                                                                                          </t>
  </si>
  <si>
    <t>Actualizar base de datos y cálculo de muestra</t>
  </si>
  <si>
    <t>Realizar inspección técnica</t>
  </si>
  <si>
    <t>Emitir informe técnico</t>
  </si>
  <si>
    <t>Remitir resultados a DPS</t>
  </si>
  <si>
    <t>Controlar la calidad de prestaciòn de los servicios de radiodifusion, television y audio y video por suscripcion</t>
  </si>
  <si>
    <t>Responsable:
Ing. Jose Coellar
Participantes:
Ing. Christian Pumayugra
Sr. Rommel Borja</t>
  </si>
  <si>
    <t xml:space="preserve">                                
LINEAMIENTOS.-
DRT.-  Norma, programa, coordina y ejecuta los lineamientos establecidos para cumplimiento de la meta
UR.- Realiza de manera mensual las mediciones respectivas de comprobación técnica que determine la calidad de la señal de los servicios y emite el informe técnico pertinente
DRT.- Consolida y determina si los resultados obtenidos cumplen con los parámetros de recepción autorizados y verifica la recepción de los reportes de índice de calidad.
</t>
  </si>
  <si>
    <t>Programar inspecciones con el SACER</t>
  </si>
  <si>
    <t xml:space="preserve">CNCRTV= (NECN/NETAP)*100
ECNC:  Efectividad en el Cumplimiento de los niveles e índices de calidad de radiodifusión y televisión  
NECN: Número de estaciones que cumplen con la normativa.
NETAP: Número de estaciones totales del área programada </t>
  </si>
  <si>
    <t>Remitir informe a la DRT</t>
  </si>
  <si>
    <r>
      <t xml:space="preserve">                              
</t>
    </r>
    <r>
      <rPr>
        <b/>
        <sz val="9"/>
        <rFont val="Arial"/>
        <family val="2"/>
      </rPr>
      <t>LINEAMIENTOS.-</t>
    </r>
    <r>
      <rPr>
        <sz val="9"/>
        <rFont val="Arial"/>
        <family val="2"/>
      </rPr>
      <t xml:space="preserve">
DRT.- Coordina con las Unidades Regionales según el lineamiento establecido para solucionar las interferencias reportadas perjudiciales
UR.- Mediante el SACER  verifica y determina la solución de las interferencias detectadas y reportadas y emite el informe técnico respectivo.
DRT.- </t>
    </r>
    <r>
      <rPr>
        <b/>
        <sz val="9"/>
        <rFont val="Arial"/>
        <family val="2"/>
      </rPr>
      <t xml:space="preserve"> </t>
    </r>
    <r>
      <rPr>
        <sz val="9"/>
        <rFont val="Arial"/>
        <family val="2"/>
      </rPr>
      <t xml:space="preserve">Analiza los reportes de las Regionales y determina si la solución de las interferencias requiere de modificación de parámetros técnicos.
Las regionales registrarán el 100% de los reclamos presentados, en el sistema de escalamiento.  
</t>
    </r>
    <r>
      <rPr>
        <b/>
        <sz val="9"/>
        <rFont val="Arial"/>
        <family val="2"/>
      </rPr>
      <t/>
    </r>
  </si>
  <si>
    <t>Programar inspecciones con el SACER en los casos que sea posible, de no ser asi, realizar inspecciones en sitio</t>
  </si>
  <si>
    <t xml:space="preserve">SPI =( NPIS/NPIDR)*100 
ECSIP: Efectividad en la solución de Problemas de Interferencias Perjudiciales 
NPIS: Número de Problemas de Interferencia Solucionados
NPIDR: Número de Problemas  de Interferencia Detectados o Reportados
</t>
  </si>
  <si>
    <t>Dar seguimiento al informe</t>
  </si>
  <si>
    <t>* Informe Tècnico de Inspecciòn y de uso del espectro radioelectrico</t>
  </si>
  <si>
    <r>
      <rPr>
        <b/>
        <sz val="9"/>
        <rFont val="Arial"/>
        <family val="2"/>
      </rPr>
      <t>ESTRATEGIAS.-</t>
    </r>
    <r>
      <rPr>
        <sz val="9"/>
        <rFont val="Arial"/>
        <family val="2"/>
      </rPr>
      <t xml:space="preserve"> 
- Identificar las coordenadas geográficas medidas que difieren de las autorizadas.
- Verificar que la ubicación del transmisor y/o estudio sea la misma autorizada
- Actualizar las coordenadas geográficas medidas                                                         
</t>
    </r>
    <r>
      <rPr>
        <b/>
        <sz val="9"/>
        <rFont val="Arial"/>
        <family val="2"/>
      </rPr>
      <t>LINEAMIENTOS.-</t>
    </r>
    <r>
      <rPr>
        <sz val="9"/>
        <rFont val="Arial"/>
        <family val="2"/>
      </rPr>
      <t xml:space="preserve">
DRT.- Envía a las Regionales la Base de Datos  de concesionarios de radiodifusión y televisión en el ámbito nacional en la se incluye las coordenas geográficas autorizadas
UR.- Mediante el SACER   e inspecciones mide las coordenadas geográficas de ubicación de estudios y transmisores y emite los informes respectivos
DRT.- </t>
    </r>
    <r>
      <rPr>
        <b/>
        <sz val="9"/>
        <rFont val="Arial"/>
        <family val="2"/>
      </rPr>
      <t xml:space="preserve"> </t>
    </r>
    <r>
      <rPr>
        <sz val="9"/>
        <rFont val="Arial"/>
        <family val="2"/>
      </rPr>
      <t>Analiza los reportes de las Regionales y actualiza las coordenadas geográficas en la Base de Datos.</t>
    </r>
  </si>
  <si>
    <t>De cada inspeccion realizada a las estaciones de TV y Radiodifusion verificar si existe diferencia entre las coordenadas medidas y las autorizadas.</t>
  </si>
  <si>
    <t>SPI =( NECGA/0.75 ERTVC)
EACG: Efectividad en la actualización de coordenadas geográficas 
NECGA: Número Estaciones con Coordenadas Geográficas Actualizadas
NECGP: Número Estaciones con Coordenadas Geográficas Programadas (75% e las estaciones de radiodifusión y televisión concesionadas).</t>
  </si>
  <si>
    <t>De haber diferencias de mas de 1 segundo , preparar oficio para actualizar coordenadas al concesionario.</t>
  </si>
  <si>
    <t>Remitir el oficio respectivo</t>
  </si>
  <si>
    <t>Responsable:
Ing. Luzmila Ruilova
Participantes:
Ing. Christian Pumayugra
Sr. Julio Prado</t>
  </si>
  <si>
    <r>
      <rPr>
        <b/>
        <sz val="9"/>
        <rFont val="Arial"/>
        <family val="2"/>
      </rPr>
      <t xml:space="preserve">LINEAMIENTO GENERAL
</t>
    </r>
    <r>
      <rPr>
        <sz val="9"/>
        <rFont val="Arial"/>
        <family val="2"/>
      </rPr>
      <t>La DEH remitirá las solicitudes de interferencia ingresadas en la Matriz, a la Regional respectiva
Las Administraciones Regionales deberán monitorear e inspeccionar los sistemas de radiocomunicaciones con la finalidad de dar solución a la interferencia.
La Regional deberá informar al denunciante todas las acciones tomadas para solucionar su interferencia y deberá mantenerle informado de los trabajos realizados durante todo el proceso
Luego de finalizar los trabajos la Regional deberá emitir un informe al denunciante con copia a la DEH.
Las Administraciones Regionales llenarán un archivo que será ubicado en la carpeta compartida de la DEH en el que conste una bitácora de todas las acciones realizadas para dar solución a la interferencia presentada.</t>
    </r>
  </si>
  <si>
    <t xml:space="preserve">                                         
SPI =( NPIS/NPIDR)*100                    
SPI = Solución de Problemas de Interferencias 
NPIS= Número de Problemas de Interferencia Solucionadas
NPIDR= Número de Problemas  de Interferencia Detectados o Reportados      </t>
  </si>
  <si>
    <t>Remitir informe a la DEH</t>
  </si>
  <si>
    <t>* Informe Tècnico de Inspecciòn y de uso del espectro radioelectrico
* Informes de cumplimiento del Plan Nacional de Control Tècnico CER</t>
  </si>
  <si>
    <t>1.7.13.1. Lograr que el 100% de estaciones de radiodifusión y televisión y audio y video por suscripción, cuyos contratos fueron suscritos entre diciembre de 2010 y noviembre de 2011 y que operan con los parámetros autorizados, suscriban sus actas de puesta en operación.</t>
  </si>
  <si>
    <t xml:space="preserve">
LINEAMIENTOS.-
DRT.- Define, programa y ejecuta el cumplimiento de la meta en base a las estaciones que deben suscribir las actas.
UR.- Realiza la inspección y comprobación técnica de las estaciones que constan en el listado proporcionado por la DRT y remite el Acta suscrita.
DRT.- Emite el informe correspondiente a la DFA para la devolución o ejecución de la garantía de ser el caso</t>
  </si>
  <si>
    <t>En base a la informacion entregada por DRT, se programan las inspecciones a los nuevos contratos.</t>
  </si>
  <si>
    <t>SAPO = (NAS + NINC) / NTC(Cont dic10 a nov 11)*100
SAPO: Suscripción de Actas de Puesta en Operación 
NAS: Número de Actas suscritas
NINC: Número de  Informes de No Conformidad
NTC: No. Total de contratos en el período ( dic 10 a nov 11)</t>
  </si>
  <si>
    <t>Se generan los informes tecnicos .</t>
  </si>
  <si>
    <t>3. Se remite el acta al concesionario y copia a  DRT.</t>
  </si>
  <si>
    <t>1.7.14.1. Lograr que el 100% de estaciones de radiodifusión y televisión y audio y video por suscripción, cuyos contratos se vencen en el año 2012, y que operan con los parámetros autorizados, renueven sus contratos de concesión.</t>
  </si>
  <si>
    <t xml:space="preserve">
LINEAMIENTOS.-
DRT.- Define, programa y ejecuta el cumplimiento de la meta en base a las estaciones que deben renovar los contratos de concesión.
UR.- Realiza la inspección y comprobación técnica de las estaciones que constan en el listado proporcionado por la DRT y remite el informe técnico respectivo.
DRT.- Analiza el informe técnico y envía el informe favorable o no al Organismo Regulador para el trámite de renovación de ser el caso.</t>
  </si>
  <si>
    <t>En base a la informacion entregada por DRT, se programan las inspecciones a los contratos que vayan a vencer en el 2012.</t>
  </si>
  <si>
    <t xml:space="preserve">ECI=(NIR/NTE)*100
ECI : Efectividad en el cumplimiento de informes técnicos remitidos al CONATEL
NIR: Número de informes técnicos remitidos al CONATEL
NTE: Número de contratos que vencen en el año 2012 
</t>
  </si>
  <si>
    <t>Se remiten informes a  DRT</t>
  </si>
  <si>
    <t xml:space="preserve">1.7.14 Verificar que:
El 100% de los nuevos contratos de concesión de los sistemas de radiocomunicaciones, cuyos contratos fueron suscritos entre diciembre de 2010 y noviembre de 2011 inicien sus operaciones.
 El 100% de los registros de inhibidores operen con las características autorizadas y generar el respectivo informe.
Atender el 100% de las solicitudes de medición de RNI </t>
  </si>
  <si>
    <t>Responsable:
Ing. Luzmila Ruilova
Participantes:
Ing. Christian Pumayugra
Sr. Rommel Borja</t>
  </si>
  <si>
    <r>
      <rPr>
        <b/>
        <sz val="9"/>
        <rFont val="Arial"/>
        <family val="2"/>
      </rPr>
      <t>LINEAMIENTOS GENERALES</t>
    </r>
    <r>
      <rPr>
        <sz val="9"/>
        <rFont val="Arial"/>
        <family val="2"/>
      </rPr>
      <t xml:space="preserve">
Se deberán realizar inspecciones a los nuevos concesionarios del servicio de radiocomunicaciones, quienes hayan suscrito contratos entre diciembre de 2010 y noviembre de 2011, cuyo listado será remitido por la DEH. El listado será desglosado mensualmente con el nombre del concesionario.
Se programarán inspecciones al mes siguiente de haberse cumplido un año de la suscripción del contrato y los informes serán remitidos a la DEH máximo al mes siguiente.
En el lugar donde existan estaciones de monitoreo del SACER se programarán mediciones de ocupación de las nuevas frecuencias concesionadas entre diciembre de 2010 y noviembre de 2011 con la finalidad de verificar la fecha exacta de inicio de operaciones. Con este fin, se programarán las mediciones en el horario de 15H00 a 16H00 todos los días jueves hasta que inicie operaciones o se cumpla el año plazo para inicio de operaciones.
Cada Administración Regional verificará el inicio de operación de los circuitos que se encuentren dentro de su jurisdicción. La DEH será la encargada de consolidar dicha información.</t>
    </r>
  </si>
  <si>
    <t>Programar mediciones</t>
  </si>
  <si>
    <t xml:space="preserve">
PCRIO = (NCIO / NTC)*100                                                                                       
Parámetros                                                                                                
PCRIO = Porcentaje de contratos de concesión de Radiocomunicaciones suscritos entre dic 2010 y noviembre de 2011 verificados
NCIO =  Número  de contratos de concesión de Radiocomunicaciones suscritos entre dic 2010 y noviembre de 2011 que fue verificado e iniciaron operaciones
NTC = Numero total de contratos suscritos entre dic 2010 y noviembre de 2011
  </t>
  </si>
  <si>
    <t>Realizar inspecciones</t>
  </si>
  <si>
    <t>Responsable:
Ing. Gina Freire
Participantes:
Ing. Luzmila Ruilova
Sr. Rommel Borja</t>
  </si>
  <si>
    <r>
      <rPr>
        <b/>
        <sz val="9"/>
        <rFont val="Arial"/>
        <family val="2"/>
      </rPr>
      <t>LINEAMIENTOS GENERALES</t>
    </r>
    <r>
      <rPr>
        <sz val="9"/>
        <rFont val="Arial"/>
        <family val="2"/>
      </rPr>
      <t xml:space="preserve">
Se deberán realizar inspecciones a los establecimientos donde se registra instalaciones de equipos inhibidores, dentro de los 30 días siguientes a la emisión del registro provisional de inhibición, los informes generados por esta actividad deberán ser remitidos a la DEH en un plazo máximo de 50 días contados a partir de la emisión del registro.
Los registros emitidos por la SENATEL serán informados por la DEH a través del archivo compartido ubicado en suptel-ac/Unidades/DRC/Inhibidores Bancos, el mismo que deberá ser revisado diariamente por el encargado en la Administración Regional respectiva.
Los registros que ingresen a la Superintendencia a través del Sistema LOTUS serán remitidos a las Regionales correspondientes.
Sobre la base de los informes, la DEH preparará informe para firma de ITC para comunicar a la Secretaría Nacional de Telecomunicaciones el resultado de las verificaciones realizadas.
Las Administraciones Regionales llenarán un archivo que será ubicado en la carpeta compartida de la DEH en el que conste una Bitácora de las inspecciones realizadas para verificar el inicio de operaciones de los equipos inhibidores.
</t>
    </r>
  </si>
  <si>
    <t>Programar mediciones en funcion de la informacion proporcionada por DEH.</t>
  </si>
  <si>
    <t xml:space="preserve">
PREI = (NRV / NTR)*100                                                                                       
PREI = Porcentaje de registro de equipos inhibidores verificados
NRV =  Número  de registros de equipos inhibidores entre dic 2011 y noviembre de 2012 que fueron verificados
NTR = Numero total de registros de equipos inhibidores ingresados entre dic 2011 y noviembre de 2012
  </t>
  </si>
  <si>
    <t xml:space="preserve">Responsable:
Sr. Rommel Borja
Participantes:
Ing. Christian Pumayugra
</t>
  </si>
  <si>
    <r>
      <t xml:space="preserve">
</t>
    </r>
    <r>
      <rPr>
        <b/>
        <sz val="9"/>
        <rFont val="Arial"/>
        <family val="2"/>
      </rPr>
      <t>LINEAMIENTOS</t>
    </r>
    <r>
      <rPr>
        <sz val="9"/>
        <rFont val="Arial"/>
        <family val="2"/>
      </rPr>
      <t xml:space="preserve"> 
Utilizar el equipo de control y los procedimientos establecidos por la DEH para realizar las mediciones de RNI.
Las Administraciones Regionales contestarán en forma directa al usuario de los resultados obtenidos con copia a la DEH.</t>
    </r>
  </si>
  <si>
    <t>Programar mediciones en funcion de las solicitudes ingresadas.</t>
  </si>
  <si>
    <t xml:space="preserve">
MRNI = (SA / SR) * 100     MRNI = Mediciones RNI
SA = Solicitudes Atendidas
SR = Solicitudes Recibidas
                                                                                       </t>
  </si>
  <si>
    <t>Remitir informes a DEH y al usuario</t>
  </si>
  <si>
    <t>1.7.15 Verificar el cumplimiento del 100% de las disposiciones legales y reglamentarias de las estaciones de radiodifusión y Televisión, respecto de cadenas y exclusividades hasta diciembre del 2012.</t>
  </si>
  <si>
    <t>Responsable:
Ing. Hugo Casal
Participantes:
Ing. Christian Pumayugra
Sr. Rommel Borja</t>
  </si>
  <si>
    <r>
      <t xml:space="preserve">
</t>
    </r>
    <r>
      <rPr>
        <b/>
        <sz val="9"/>
        <rFont val="Arial"/>
        <family val="2"/>
      </rPr>
      <t>LINEAMIENTOS.-</t>
    </r>
    <r>
      <rPr>
        <sz val="9"/>
        <rFont val="Arial"/>
        <family val="2"/>
      </rPr>
      <t xml:space="preserve">
DRT.- Norma, coordina y orienta el cumplimiento de la meta, de acuerdo a las notificaciones de cadenas y registro de exclusividades.
UR.- Realiza el monitoreo y control de lo notificado y registrado y emite los informes correspondientes.
DRT.- Consolida los reportes emitidos por las Regionales e informa a la DJR para el trámite de juzgamiento de ser el caso.</t>
    </r>
  </si>
  <si>
    <t>Realizar el monitoreo de las cadenas y exclusividades</t>
  </si>
  <si>
    <t xml:space="preserve">CL=  (NCV+NEV /NTCN+NCER )*100
          CL: Cumplimieno Legal
NCV: Numero de cadenas verificadas
NEV: Número de exclusividades verificadas
NTCN: Número Total de cadenas notificadas
NTER: Número total de exclusividades registradas                </t>
  </si>
  <si>
    <t xml:space="preserve">Realizar y remitir informe a DRT </t>
  </si>
  <si>
    <t>1.7.16 Gestionar para que el 100% de los transmisores de las estaciones de radiodifusión sonora AM se ubiquen fuera del perímetro urbano, en las ciudades de Quito, Guayaquil , Cuenca,  Riobamba y Portoviejo.</t>
  </si>
  <si>
    <r>
      <t xml:space="preserve">
</t>
    </r>
    <r>
      <rPr>
        <b/>
        <sz val="9"/>
        <rFont val="Arial"/>
        <family val="2"/>
      </rPr>
      <t>LINEAMIENTOS.-</t>
    </r>
    <r>
      <rPr>
        <sz val="9"/>
        <rFont val="Arial"/>
        <family val="2"/>
      </rPr>
      <t xml:space="preserve">
DRT.- Coordina y verifica en la base de SIRATV, la ubicación de los transmisores de radiodifusión AM
UR.- Realiza la inspección y comprobación técnica de las estaciones que tienen los transmisores de AM dentro del perímetro urbano y notifica al concesionario de ser el caso
DRT.- Analiza las notificaciones remitidas por las Regionales y gestiona la reubicación del transmisor con la emisión del informe técnico para el Organismo Regulador</t>
    </r>
  </si>
  <si>
    <t>Programar inspecciones</t>
  </si>
  <si>
    <t>UTER= (NTERFPU / NTER)*100
  UTER:Ubicación de Trasmisores de Estaciones de Radiodifusión AM
NTERFPU: Número de Tramisores de Estaciones de Radiodifusión ubicadas Fuera del Perimetro Urbano
NTERAM: Número Total de Trasmisores de Estaciones de Radiodifusión AM ubicados en el perímetro urbano</t>
  </si>
  <si>
    <t xml:space="preserve">Realizar la inspección y comprobación técnica </t>
  </si>
  <si>
    <t>Notificar al concesionario y a la DRT de ser el caso</t>
  </si>
  <si>
    <t>Realizar el seguimiento</t>
  </si>
  <si>
    <t>1.7.17 Verificar el cumplimiento del 100% de las resoluciones de juzgamiento emitidas a los servicios de telecomunicaciones, radiodifusión, televisión, sistemas de audio y video por suscripción y radiocomunicaciones del periodo Octubre de 2011 a Septiembre de 2012</t>
  </si>
  <si>
    <t>Responsable:
Ing. Hugo Casal
Participantes:
Ing. Jose Coellar
Ing. Christian Pumayugra
Sr. Rommel Borja</t>
  </si>
  <si>
    <t>U. TÉCNICAS Y UR: Definen, programan  y ejecutan la estrategia para alcanzar la meta
UTECNICAS: Norman, coordinan, orientan y realizan el seguimiento de  la ejecución de la estrategia
DIC: Publica información resultante de las estrategias aplicadas
- Programar el control mensual para la verificación del cumplimiento de las sanciones e informar a DRT los resultados correspondientes. ( REGIONALES )
- Realizar muestreos de constatación. ( REGIONALES )
- Aplicar iniciativas regionales relacionadas ( REGIONALES )</t>
  </si>
  <si>
    <t>Solicitar a CJR las resoluciones emitidas en el año 2012.</t>
  </si>
  <si>
    <t>Programar las inspecciones para verificar el cumplimiento.</t>
  </si>
  <si>
    <t>Remitir los informes a CJR y DRT</t>
  </si>
  <si>
    <t>1.9 Implementar hasta el 2010 un sistema autónomo de medición de los servicios móviles.</t>
  </si>
  <si>
    <t>Mejoramiento de la calidad del servicio</t>
  </si>
  <si>
    <t>Generación de Scripts</t>
  </si>
  <si>
    <t>ECC_SMA_SAMM = (NLSMC / NLP)*100
ECC_SMA_SAMM = Efectividad en el cumplimiento del control de la calidad del SMA
NLSMC = Número de localidades donde opera el SAMM, con mejoras en el nivel de calidad
NLP= 12 (linea base)</t>
  </si>
  <si>
    <t>Reportes de calidad de servicio</t>
  </si>
  <si>
    <t>Informe a Operadoras sobre resultados de las mediciones y solicitudes de mejoras de ser necesario.</t>
  </si>
  <si>
    <t>Evaluación de los resultados de las soluciones implementadas por las operadoras</t>
  </si>
  <si>
    <t>Información a la ciudadanía</t>
  </si>
  <si>
    <t>Reubicación de RTU`s en función de las necesidades operativas de cada regional</t>
  </si>
  <si>
    <t>1. Pruebas preliminares con permisionarios. (DPS)
2. Talleres iníciales a permisionarios (DPS)
3. Talleres finales a permisionarios (AR)</t>
  </si>
  <si>
    <t>Coordinación con la DPS de talleres</t>
  </si>
  <si>
    <t xml:space="preserve">EIL = (NPIL / PT)*100 
EIL =Efectividad en el ingreso en línea de la información
NPIL: Número de Permisionarios ingresados en línea                                                                                         PT: Permisionarios totales ( 40 % )                                                           </t>
  </si>
  <si>
    <t>Asistencia a Talleres iniciales</t>
  </si>
  <si>
    <t>Realizar talleres finales</t>
  </si>
  <si>
    <t>Emitir informe de resultados</t>
  </si>
  <si>
    <t>OBJETIVO INSTITUCIONAL 5:  Atender de manera solvente los requerimientos de los usuarios de los servicios de telecomunicaciones, radiodifusión y televisión.</t>
  </si>
  <si>
    <t>Medir y Evaluar la Prestación de Servicios</t>
  </si>
  <si>
    <r>
      <rPr>
        <b/>
        <sz val="9"/>
        <color indexed="8"/>
        <rFont val="Arial"/>
        <family val="2"/>
      </rPr>
      <t>Responsable:
Ing. Jaime Benítez</t>
    </r>
    <r>
      <rPr>
        <sz val="9"/>
        <color indexed="8"/>
        <rFont val="Arial"/>
        <family val="2"/>
      </rPr>
      <t xml:space="preserve">
</t>
    </r>
    <r>
      <rPr>
        <b/>
        <sz val="9"/>
        <color indexed="8"/>
        <rFont val="Arial"/>
        <family val="2"/>
      </rPr>
      <t>Participantes:
Ing. Carlos Matamoros
Ing. Ricardo Jiménez
Tlgo. Fausto Flores</t>
    </r>
    <r>
      <rPr>
        <sz val="9"/>
        <color indexed="8"/>
        <rFont val="Arial"/>
        <family val="2"/>
      </rPr>
      <t xml:space="preserve">
</t>
    </r>
  </si>
  <si>
    <t>Estadísticas técnicas de Prestación de Servicios</t>
  </si>
  <si>
    <t>Jornadas</t>
  </si>
  <si>
    <t>Realización de X  jornadas en la jurisdicción de la IRC</t>
  </si>
  <si>
    <t>UC =((UCF-UCA)/UCA)* 100
EUC= Efectividad de usuarios capacitadas
UCF= usuarios  Capacitadas 2012
UCA= Usuarios  Capacitadas 2011</t>
  </si>
  <si>
    <t>Responsable:
Ing. Gina Freire
Participantes:
Ing. Hugo Casal
Ing. Jose Coellar</t>
  </si>
  <si>
    <t>*Informe de atencion a solicitud de informacion/sugerencia/reclamo/denuncia tecnica direccionada internamente.
* Informes de cumplimiento del Plan Nacional de Control Tècnico CER</t>
  </si>
  <si>
    <t xml:space="preserve">
LINEAMIENTOS: 
La DEH elaborará el material y encuestas a ser aplicado y difundido entre los concesionarios y usuarios de los servicios de radiocomunicaciones y lo entregará a la DIC.
La DIC entregará el material y encuestas a las Administraciones Regionales para su difusión.
La DEH remitirá a las Administraciones Regionales un listado en el que conste nombres, dirección y teléfono de los concesionarios que se encuentran dentro del área de su jurisdicción, la misma que será una referencia para realizar las invitaciones para la charla. 
La DIS se encargará del procesamiento de las encuestas y remitirá sus resultados a la DEH.
La DEH en coordinación con la DIC se encargarán de la difusión de los deberes y derechos de los concesionarios de radiocomunicaciones mediante radio, televisión y página web. 
La DEH definirá la valoración en base de una escala de conocimiento: A, B, C, siendo A el indicador del conocimiento más alto y C el del conocimiento más bajo.
* Se aclara que solo se tomarán en cuenta incrementos del año 2012 con respecto al 2011
La DIC y la DIS colaboraran coordinando los eventos de difusión y las encuestas.
</t>
  </si>
  <si>
    <t>Logistica y coordinacion</t>
  </si>
  <si>
    <t>INCER=NCER 2012 - NCER 2011
EUC= Efectividad de usuarios capacitadas
UCF= usuarios  Capacitadas 2012
UCA= Usuarios  Capacitadas 2011</t>
  </si>
  <si>
    <t>Realizar Charla</t>
  </si>
  <si>
    <t>Realizar el informe</t>
  </si>
  <si>
    <t>Remitir el Informe</t>
  </si>
  <si>
    <t>Remitir el resumen</t>
  </si>
  <si>
    <r>
      <rPr>
        <b/>
        <sz val="9"/>
        <rFont val="Arial"/>
        <family val="2"/>
      </rPr>
      <t xml:space="preserve">
LINEAMIENTOS:</t>
    </r>
    <r>
      <rPr>
        <sz val="9"/>
        <rFont val="Arial"/>
        <family val="2"/>
      </rPr>
      <t xml:space="preserve"> 
La Direcciones Técnicas coordinan con las administraciones regionales para fijar las metas específicas de cada órgano administrativo, las mismas que serán la base para elaborar los planes de trabajo.
La DIC y la DIS colaboraran coordinando los eventos de difusión y las encuestas.</t>
    </r>
  </si>
  <si>
    <t>Realizar charlas</t>
  </si>
  <si>
    <t xml:space="preserve"> INCRTV=NCRTV 2012 - NCRTV 2011
EUC= Efectividad de usuarios capacitadas
UCF= usuarios  Capacitadas 2012
UCA= Usuarios  Capacitadas 2011</t>
  </si>
  <si>
    <t xml:space="preserve">Responsable:
Ing. Jaime Benítez
Participantes:
Ing. Carlos Matamoros
Ing. Ricardo Jiménez
Tlgo. Fausto Flores
</t>
  </si>
  <si>
    <t xml:space="preserve">INCST=NCST 2012 - NCST 2011 
 INCST:Incremento en el Nivel de Conocimiento  sobre sus derechos
NCST: Nivel de Conocimiento sobre sus derechos         </t>
  </si>
  <si>
    <t>OBJETIVO INSTITUCIONAL 7:  FORTALECER LA INFRAESTRUCTURA TECNOLOGICA INSTITUCIONAL</t>
  </si>
  <si>
    <t xml:space="preserve"> Todos los Organos Administartivos responsables de las inversiones y adquisiciones de bienes y servicios </t>
  </si>
  <si>
    <t>Pliegos, órdenes de trabajo / compra, actas de entrega - recepción de adquisiciones de bienes y contratación de servicios y obras, solicitudes de pago</t>
  </si>
  <si>
    <t>Ejecutar el 100% de los proyectos de inversión aprobados para la IRC para el año 2012</t>
  </si>
  <si>
    <t>Las unidades requirentes elaboraran las especificaciones técnicas y demas información necesaria 
la DFA tendra la coordinación para la ejecución del proceso de contratación con los diferentes órganos administrativo involucrados</t>
  </si>
  <si>
    <t>Adquisición de sistema de grabación de emisiones para radio y tv y equipo amplificador de audio para 16 canales de video</t>
  </si>
  <si>
    <t xml:space="preserve">Efectividad en la ejecución del Plan de Inversiones </t>
  </si>
  <si>
    <t>EEPI= NPE/NTIP
EEPI= Efectividad en la ejecución del Plan de Inversiones 
NPE= Número de proyectos  ejecutados
NTPIP= Númer Total de Proyectos de Inversión programados  (4)</t>
  </si>
  <si>
    <t>Adquisición de equipo para pruebas en TV igital</t>
  </si>
  <si>
    <t>Implementación de laboratorio para el control de los servicios de telecomunicaciones de la IRC</t>
  </si>
  <si>
    <t>Construcción de sala de capacitación y ampliación del Edificio administrativo de la IRC</t>
  </si>
  <si>
    <t>TOTAL PLAN DE TRABAJO 2012  IRC</t>
  </si>
  <si>
    <t xml:space="preserve">ORGANO ADMINISTRATIVO: DIRECCIÓN NACIONAL JURIDICA DE TELECOMUNICACIONES </t>
  </si>
  <si>
    <t>1.7.18.1 Verificar el cumplimiento del 100% de las resoluciones de juzgamiento emitidas a los servicios de telecomunicaciones,  del período Octubre de 2011 a Septiembre de 2012 .</t>
  </si>
  <si>
    <r>
      <rPr>
        <b/>
        <sz val="8"/>
        <rFont val="Arial"/>
        <family val="2"/>
      </rPr>
      <t>Responsable:</t>
    </r>
    <r>
      <rPr>
        <sz val="8"/>
        <rFont val="Arial"/>
        <family val="2"/>
      </rPr>
      <t xml:space="preserve">
Dr. Gustavo Guerra
</t>
    </r>
    <r>
      <rPr>
        <b/>
        <sz val="8"/>
        <rFont val="Arial"/>
        <family val="2"/>
      </rPr>
      <t>Participantes:</t>
    </r>
    <r>
      <rPr>
        <sz val="8"/>
        <rFont val="Arial"/>
        <family val="2"/>
      </rPr>
      <t xml:space="preserve">
Ab. Juan Seminario.
Sr. Víctor Chiriboga
</t>
    </r>
  </si>
  <si>
    <t>Dato estadístico de  cumplimiento de resoluciones.</t>
  </si>
  <si>
    <t>Plan Nacional de Control Técnico.</t>
  </si>
  <si>
    <t>1.7.18.1.1 Verificar semestralmente en el Sistema de Infracciones y Sanciones, el cumplimiento del 100% de las resoluciones de los procesos administrativos sancionatorios, emitidas a los servicios de telecomunicciones.</t>
  </si>
  <si>
    <t>En caso de que las Intendencias y Delegaciones Regionales no registren en el Sistema de Infracciones y Sanciones, la información respecto del cumplimiento o no  de las Resoluciones expedidas, la DJT a través de la ITC, instruirá a dichas administraciones a fin de que den cumplimiento.</t>
  </si>
  <si>
    <t>1.7.18.1.1.1  Recopilación de Información.</t>
  </si>
  <si>
    <t>Efectividad en el cumplimiento de resoluciones de juzgamiento emitidas a los servicios de telecomunicaciones</t>
  </si>
  <si>
    <t xml:space="preserve">ECRJST= NRVC / NTRVC
ECRJST= Efectividad en el cumplimiento de Resoluciones de Juzgamiento emitidas a los servicios de telecomunicaciones  NRVC= Números de Resoluciones verificadas su cumplimiento                        NTRVC=Número Total de Resoluciones a verificar su cumplimiento. 
</t>
  </si>
  <si>
    <t>1.7.18.1.1.2 Detalle de Operadores que cumplen juzgamientos y detallle de número de resoluciones.</t>
  </si>
  <si>
    <t xml:space="preserve">1.7.18.1.1.3 Elaboración de Informe Semestral. </t>
  </si>
  <si>
    <t xml:space="preserve">Sustanciar procesos administrativos Sancionatorios de Telecomunicaciones </t>
  </si>
  <si>
    <r>
      <rPr>
        <b/>
        <sz val="8"/>
        <rFont val="Arial"/>
        <family val="2"/>
      </rPr>
      <t xml:space="preserve">Responsable:
</t>
    </r>
    <r>
      <rPr>
        <sz val="8"/>
        <rFont val="Arial"/>
        <family val="2"/>
      </rPr>
      <t xml:space="preserve"> Grace Ordóñez
</t>
    </r>
    <r>
      <rPr>
        <b/>
        <sz val="8"/>
        <rFont val="Arial"/>
        <family val="2"/>
      </rPr>
      <t xml:space="preserve">
Participantes:
</t>
    </r>
    <r>
      <rPr>
        <sz val="8"/>
        <rFont val="Arial"/>
        <family val="2"/>
      </rPr>
      <t xml:space="preserve">Ab. Juan Seminario.
Dr. Gustavo Guerra.
Dra. Cecilia Luzuriaga.                          Sra. Karla Soto.               </t>
    </r>
  </si>
  <si>
    <t>Resoluciones. (Informes Jurídicos, Boletas, providencias, Resoluciones, Reconsideraciones, derivadas de los procesos administrativos sancionatorios).</t>
  </si>
  <si>
    <t>1.7.1 Sustanciar EL 100%  de procesos administrativos sancionatorios, a efectos de que los concesionarios, den cumplimiento a las disposiciones constitucionales, legales, reglamentarias, y contractuales.</t>
  </si>
  <si>
    <t>Los informes técnicos remitidos a DJT por parte de DPS, serán tramitados previo informe jurídico el cual deberá contener los fundamentos de hecho y de derecho; esto es, la relación causal entre lo verificado en las acciones de control con las normas jurídicas pertinentes.</t>
  </si>
  <si>
    <t>1.7.1.1 Recopilación de Información; análisis del informe técnico; revisión de disposiciones legales, reglamentarias y contractuales.</t>
  </si>
  <si>
    <t>Efectividad en la tramitación de procesos administrativos sancionatorios, dentro de los plazos y términos legales y contractuales.</t>
  </si>
  <si>
    <t>ETPAS= NIR / NITI         ETPAS=Efectividad en la tramitación de procesos administrativos sancionatorios
NRD= Número de resoluciones despachadas 
NITI = Números de informes  técnicos ingresados</t>
  </si>
  <si>
    <t>1.7.1.2 Elaboración de informe Jurídico y proyecto de Boleta Única.</t>
  </si>
  <si>
    <t>1.7.1.3 Requerir a la Secretaría General prueba de notificación de la Boleta Única.</t>
  </si>
  <si>
    <t>1.7.1.4 Envío de contestación de Boleta Única a la Unidad Técnica, a fin de que se emita el criterio técnico correspondiente.</t>
  </si>
  <si>
    <t>1.7.1.5 Análisis jurídico de la contestación a la Boleta Única, Informe Técnico, y otras pruebas.</t>
  </si>
  <si>
    <t>1.7.1.6 Elaboración del Informe legal y proyecto de Resolución.</t>
  </si>
  <si>
    <r>
      <rPr>
        <b/>
        <sz val="8"/>
        <rFont val="Arial"/>
        <family val="2"/>
      </rPr>
      <t>Responsable:</t>
    </r>
    <r>
      <rPr>
        <sz val="8"/>
        <rFont val="Arial"/>
        <family val="2"/>
      </rPr>
      <t xml:space="preserve">
Ab. Juan Seminario
</t>
    </r>
    <r>
      <rPr>
        <b/>
        <sz val="8"/>
        <rFont val="Arial"/>
        <family val="2"/>
      </rPr>
      <t xml:space="preserve">
Participantes:
</t>
    </r>
    <r>
      <rPr>
        <sz val="8"/>
        <rFont val="Arial"/>
        <family val="2"/>
      </rPr>
      <t xml:space="preserve">Ab. Juan Seminario.
Dr. Gustavo Guerra.
Dra. Cecilia Luzuriaga.                          Sra. Karla Soto.               
Sr. Victor Chiriboga
              </t>
    </r>
  </si>
  <si>
    <r>
      <t>Informe de Labores       (Item 8 "</t>
    </r>
    <r>
      <rPr>
        <i/>
        <sz val="8"/>
        <rFont val="Arial"/>
        <family val="2"/>
      </rPr>
      <t>Productos</t>
    </r>
    <r>
      <rPr>
        <sz val="8"/>
        <rFont val="Arial"/>
        <family val="2"/>
      </rPr>
      <t>" del artículo 18  R. Orgánico).</t>
    </r>
  </si>
  <si>
    <t>Informe de Labores</t>
  </si>
  <si>
    <t>1.7.2 Elaborar y remitir a la DPL trimestralmente el informe de actividades de la DJT, que le son atribuidas en el  R. Orgánico.</t>
  </si>
  <si>
    <t xml:space="preserve">Recopilar la información de las actividades que realiza la DJT, en el trimestre. </t>
  </si>
  <si>
    <t>1.7.2.1 Recopilación de Información.</t>
  </si>
  <si>
    <t>Efectividad en la elaboración de Informes Legales.</t>
  </si>
  <si>
    <t xml:space="preserve">EEIL= NIR / NIP               EEIL=Efectividad en la elaboración de informes legales 
NIR= Número de informes realizados
NIP= Números de informes programados
</t>
  </si>
  <si>
    <t>1.7.2.2 Detalle de informes jurídicos relevantes.</t>
  </si>
  <si>
    <t>1.7.2.3 Detalle de Ayudas Memorias para reuniones en el CONATEL.</t>
  </si>
  <si>
    <t>1.7.2.4 Número de resoluciones expedidas a  nivel nacional, de procesos administrativos sancionatorios, de los servicios de telecomunicaciones.</t>
  </si>
  <si>
    <t>1.7.2.5 Número de Instrucciones Generales y Específicas; Reconsideraciones; e informes legales para intervención.</t>
  </si>
  <si>
    <t>1.7.2.6  Detalle de número de trámites ingresados y despachados.</t>
  </si>
  <si>
    <t>1.7.2.7  Elaboración del Informe de labores.</t>
  </si>
  <si>
    <r>
      <rPr>
        <b/>
        <sz val="8"/>
        <rFont val="Arial"/>
        <family val="2"/>
      </rPr>
      <t>Responsable:</t>
    </r>
    <r>
      <rPr>
        <sz val="8"/>
        <rFont val="Arial"/>
        <family val="2"/>
      </rPr>
      <t xml:space="preserve">
Dra. Luzuriaga   
</t>
    </r>
    <r>
      <rPr>
        <b/>
        <sz val="8"/>
        <rFont val="Arial"/>
        <family val="2"/>
      </rPr>
      <t xml:space="preserve">Participantes:
</t>
    </r>
    <r>
      <rPr>
        <sz val="8"/>
        <rFont val="Arial"/>
        <family val="2"/>
      </rPr>
      <t xml:space="preserve">Dra. Grace Ordóñez
Ab. Juan Seminario.
Dr. Gustavo Guerra.
Dra. Cecilia Luzuriaga.                          Sra. Karla Soto.                   
              </t>
    </r>
  </si>
  <si>
    <r>
      <t>Instrucciones Generales -Directrices Generales-  (Item 1 "</t>
    </r>
    <r>
      <rPr>
        <i/>
        <sz val="8"/>
        <rFont val="Arial"/>
        <family val="2"/>
      </rPr>
      <t>Productos</t>
    </r>
    <r>
      <rPr>
        <sz val="8"/>
        <rFont val="Arial"/>
        <family val="2"/>
      </rPr>
      <t>" del artículo 18 del R. Orgánico).</t>
    </r>
  </si>
  <si>
    <t>Instrucciones Generales</t>
  </si>
  <si>
    <t>1.7.3 Elaborar anualmente 4 informes de Instrucciones Generales para el control de actividades jurídicas en los procesos administrativos sancionatorios de los servicios de telecomunicaciones  en el ámbito nacional.</t>
  </si>
  <si>
    <t>Orientar a las  Intendencias y Delegaciones Regionales para que en los procesos administrativos sancionatorios, se observen los preceptos constitucionales, legales, reglamentarios y contractuales.</t>
  </si>
  <si>
    <t>1.7.3.1 Detección de la necesidad de emitir la Instrucción General y recopilación de información legal.</t>
  </si>
  <si>
    <t>Efectividad en la elaboración de Instrucciones Generales.</t>
  </si>
  <si>
    <t xml:space="preserve">EEIG= NIG / NIP               EEIG=Efectividad en la elaboración de Instrucciones Generales 
NIG= Número de Instrucciones Generales                 NIP= Números de informes programados
</t>
  </si>
  <si>
    <t>1.7.3.2 Análisis legal  para elaboración de la Instrucción General.</t>
  </si>
  <si>
    <t>1.7.3.3 Elaboración de la Instrucción General.</t>
  </si>
  <si>
    <t>1.7.3.4 Informe Semestral de Instrucciones Generales a Intendente Nacional de Control Técnico</t>
  </si>
  <si>
    <r>
      <rPr>
        <b/>
        <sz val="8"/>
        <rFont val="Arial"/>
        <family val="2"/>
      </rPr>
      <t>Responsable:</t>
    </r>
    <r>
      <rPr>
        <sz val="8"/>
        <rFont val="Arial"/>
        <family val="2"/>
      </rPr>
      <t xml:space="preserve">
Dra. Luzuriaga   
</t>
    </r>
    <r>
      <rPr>
        <b/>
        <sz val="8"/>
        <rFont val="Arial"/>
        <family val="2"/>
      </rPr>
      <t>Participantes:</t>
    </r>
    <r>
      <rPr>
        <sz val="8"/>
        <rFont val="Arial"/>
        <family val="2"/>
      </rPr>
      <t xml:space="preserve">
Dra. Grace Ordóñez
Ab. Juan Seminario.
Dr. Gustavo Guerra.
Dra. Cecilia Luzuriaga.                          Sra. Karla Soto.                   
              </t>
    </r>
  </si>
  <si>
    <r>
      <t>Instrucciones Específicas                   -Directrices Generales-  (Item 1 "</t>
    </r>
    <r>
      <rPr>
        <i/>
        <sz val="8"/>
        <rFont val="Arial"/>
        <family val="2"/>
      </rPr>
      <t>Productos</t>
    </r>
    <r>
      <rPr>
        <sz val="8"/>
        <rFont val="Arial"/>
        <family val="2"/>
      </rPr>
      <t>" del artículo 18  del R. Orgánico).</t>
    </r>
  </si>
  <si>
    <t>Emisión de Resoluciones</t>
  </si>
  <si>
    <t>1.7.4 Revisar mensualmente lel 100% de las resoluciones emitidas por las Intendencias y Delegaciones Regionales, de los servicios de telecomunicaciones, a efectos de determinar Instrucciones Específicas que deben ser aplicadas en la sustanciación de nuevos procesos administrativos sancionatorios; y elaborar en el semestre 6  Instruccines Específicas.</t>
  </si>
  <si>
    <t>Verificar que las resoluciones expedidas por las Intendencias y Delegaciones Regionales, se enmarquen dentro de los precepctos constitucionales, legales, reglamentarios y contractuales.
Se revisará el 100% a través de una muestra representativa.</t>
  </si>
  <si>
    <t>1.7.4.1 Recopilación de Información.</t>
  </si>
  <si>
    <t>Efectividad en la elaboración de Instrucciones Específicas.</t>
  </si>
  <si>
    <t xml:space="preserve">EEIE= NIE / NIP               EEIE=Efectividad en la elaboración de Instrucciones Específicas
NIE= Número de Instrucciones Específicas                  NIP= Números de informes programados
</t>
  </si>
  <si>
    <t>1.7.4.2 Análisis legal sobre omisiones y errores de la normativa juríodica, en algunas resoluciones expedidas dentro de los procesos administrativos sancionatorios.</t>
  </si>
  <si>
    <t>1.7.4.3 Elaboración de la Instrucción Específica</t>
  </si>
  <si>
    <t>1.7.4.4 Informe Semestral de Instrucciones Específicas a Intendente Nacional de Control Técnico</t>
  </si>
  <si>
    <r>
      <rPr>
        <b/>
        <sz val="8"/>
        <rFont val="Arial"/>
        <family val="2"/>
      </rPr>
      <t>Responsable:</t>
    </r>
    <r>
      <rPr>
        <sz val="8"/>
        <rFont val="Arial"/>
        <family val="2"/>
      </rPr>
      <t xml:space="preserve">
Ab. Juan Seminario.   
</t>
    </r>
    <r>
      <rPr>
        <b/>
        <sz val="8"/>
        <rFont val="Arial"/>
        <family val="2"/>
      </rPr>
      <t>Participantes:</t>
    </r>
    <r>
      <rPr>
        <sz val="8"/>
        <rFont val="Arial"/>
        <family val="2"/>
      </rPr>
      <t xml:space="preserve">
Dra. Grace Ordóñez
Dra. Luzuriaga
Dr. Gustavo Guerra.
Dra. Cecilia Luzuriaga.                          Sra. Karla Soto.                   
              </t>
    </r>
  </si>
  <si>
    <r>
      <t>Plan de Trabajo                   (Item 7 "</t>
    </r>
    <r>
      <rPr>
        <i/>
        <sz val="8"/>
        <rFont val="Arial"/>
        <family val="2"/>
      </rPr>
      <t>Productos</t>
    </r>
    <r>
      <rPr>
        <sz val="8"/>
        <rFont val="Arial"/>
        <family val="2"/>
      </rPr>
      <t>" del artículo 18  del R. Orgánico).</t>
    </r>
  </si>
  <si>
    <t>Plan de Trabajo de la DJT</t>
  </si>
  <si>
    <t>7.1.1 Elaborar el Plan de Trabajo de la Dirección Nacional Jurídica de Telecomunicaciones, del año 2013, a junio de 2012.</t>
  </si>
  <si>
    <t>Revisar las actividades que deba desarrollar la DJT y compilarlas en el Plan de Trabajo.</t>
  </si>
  <si>
    <t>7.1.1.1 Recopilación de Información.</t>
  </si>
  <si>
    <t>Efectividad en la elaboración del Plan de Trabajo.</t>
  </si>
  <si>
    <t xml:space="preserve">ECME= EPT / RDP               EEPT=Efectividad en la elaboración del Plan de Trabajo 
EPT= Elaboración del Plan de Trabajo en el plazo solicitado                 RDP= Requerimiento de la Dirección Nacional de Planificación
</t>
  </si>
  <si>
    <t>7.1.1.2 Análisis y consolidación.</t>
  </si>
  <si>
    <t>7.1.1.3 Elaboración del documento.</t>
  </si>
  <si>
    <t>7.1.1.4 Revisión y aprobación de la Directora de la Unidad</t>
  </si>
  <si>
    <t>TOTAL PLAN DE TRABJO 2012  DE LA DJT</t>
  </si>
  <si>
    <t>UNIDAD: DIRECCIÓN NACIONAL DE INFORMACIÒN Y SERVICIO AL CIUDADANO</t>
  </si>
  <si>
    <t>1.7 Velar por el cumplimiento de los derechos de los usuarios de los servicios de telecomunicaciones, radiodifusión y televisión</t>
  </si>
  <si>
    <t>Investigar Fraudes y Operación no Autorizada</t>
  </si>
  <si>
    <t>RESPONSABLE: Fabián Corral                         PARTICIPANTES: Pilar Velarde, Viviana Avilés, Eduardo Gualotuña</t>
  </si>
  <si>
    <t>Requerimientos de Denuncias y estadísticas de gestión</t>
  </si>
  <si>
    <t>1.5.2.1 Atender el 100% de las denuncias presentadas durante el año 2012</t>
  </si>
  <si>
    <t xml:space="preserve">DIS:Las regionales registrarán el 100% de las denuncias presentadas, en el sistema de escalamiento. </t>
  </si>
  <si>
    <t>1.5.2.1.1.- Registro a través de los canales de contacto al Sistema para asignación</t>
  </si>
  <si>
    <t>Efectividad en la atención de Denuncias</t>
  </si>
  <si>
    <t>NDA/NDP        Número de denuncias atendidas / Número de denuncias presentadas</t>
  </si>
  <si>
    <t>1,5,2,1,2.- Coordinación con los usuarios afectados y/o las operadoras</t>
  </si>
  <si>
    <t>1,5,2,1,3,- Escalamiento de las denuncias</t>
  </si>
  <si>
    <t>1,5,2,1,4,- Generar estadísticas de gestión</t>
  </si>
  <si>
    <t xml:space="preserve">1.7.4.- Vigilar que los operadores CONECEL y OTECEL instalen Causa para atención de reclamos: al menos uno en cada provincia; uno en cada ciudad que tenga más de 50.000 habitantes; y, un CAU por cada  200.000 habitantes adicionales, hasta diciembre del 2012. </t>
  </si>
  <si>
    <t>Controlar y supervisar a los operadores y consecionarios</t>
  </si>
  <si>
    <t xml:space="preserve">RESPONSABLE: Fabián Corral PARTICIPANTES: Juan Solano de la Sala, Pilar Velarde, Viviana Avilés y Eduardo Gualotuña                               </t>
  </si>
  <si>
    <t>Estadísticas de atención (Encuestas)</t>
  </si>
  <si>
    <t>1.7.4.1 Reportar el 100% de casos verificados durante el 2012</t>
  </si>
  <si>
    <t xml:space="preserve">Las regionales verifican y registran el 100% de los casos relacionados.  La DIS consolida a nivel nacional.     </t>
  </si>
  <si>
    <t>1,7,4.1.1.- Registro a través de los canales de contacto al Sistema para asignación</t>
  </si>
  <si>
    <t>Efectividad en la atención de reclamos</t>
  </si>
  <si>
    <t>NDA/NDP        Número de reclamos atendidos / Número de reclamos presentados</t>
  </si>
  <si>
    <t>1,7,4.1.2.-Coordinación con los usuarios afectados y/o las operadoras</t>
  </si>
  <si>
    <t>1,7,4.1.3.-Generar estadísticas de gestión</t>
  </si>
  <si>
    <t xml:space="preserve">RESPONSABLE: Fabián Corral PARTICIPANTES: Juan Solano de la Sala, Pilar Velarde, Viviana Avilés y Eduardo Gualotuña                          </t>
  </si>
  <si>
    <t>1.7.5.1 Atender el 100% de los reclamos presentadas durante el 2012</t>
  </si>
  <si>
    <t xml:space="preserve">DIS:Las regionales registrarán el 100% de los reclamos presentadas, en el sistema de escalamiento. </t>
  </si>
  <si>
    <t>1,7,5,1,1,-Registro a través de los canales de contacto al Sistema para asignación</t>
  </si>
  <si>
    <t>1,7,5,1,2,-Coordinación con los usuarios afectados y/o las operadoras</t>
  </si>
  <si>
    <t>1,7,5,1,3,-Generar estadísticas de gestión</t>
  </si>
  <si>
    <t>RESPONSABLE Ing. Fabián Corral                      Ing. Juan Solano de la Sala                   Sra. Viviana Avilés</t>
  </si>
  <si>
    <t>Estadísticas de calidad de Servicio y verificación de líneas activas (Encuestas)</t>
  </si>
  <si>
    <t>1.7.6.1 Atender el 100% de pedidos de encuestas de verificación durante el 2012</t>
  </si>
  <si>
    <t>Regionales, coordinar con las Unidades respectivas la ejecución de encuestas</t>
  </si>
  <si>
    <t>1,7,6,1,1,- Evaluación de ejecución y tiempos</t>
  </si>
  <si>
    <t>Efectividad en la atención de encuestas reclamos</t>
  </si>
  <si>
    <t>NDA/NDP        Número de encuestas atendidos / Número de encuestas solicitadas</t>
  </si>
  <si>
    <t>1,7,6,1,2,-Ejecución en Call Center</t>
  </si>
  <si>
    <t>1,7,6,1,3,-Evaluación de resultado envío de reporte a unidades requirentes</t>
  </si>
  <si>
    <t>Ing. Fabián Corral                      PARTICIPANTES: Ing. Juan Solano de la Sala                   Sra. Viviana Avilés</t>
  </si>
  <si>
    <t>Estadísticas de cumplimiento de acceso a los números de emergencia</t>
  </si>
  <si>
    <t>1.7.10.1 Reportar el 100% de los casos ingresados al Sistema durante el 2012</t>
  </si>
  <si>
    <t>Las regionales registrarán el 100% de los casos en el sistema, DIS generará estadísticas semestrales</t>
  </si>
  <si>
    <t>1,7,6,1,1,- Registro a través de los canales de contacto al Sistema</t>
  </si>
  <si>
    <t>1,7,6,1,2,-Coordinación con los usuarios afectados y/o las operadoras</t>
  </si>
  <si>
    <t xml:space="preserve">1,7,6,1,3,-Generar estadísticas </t>
  </si>
  <si>
    <t>RESPONSABLE: Fabián Corral                      Ing. Juan Solano de la Sala                   Sra. Viviana Avilés</t>
  </si>
  <si>
    <t>Estadísticas de interferencia</t>
  </si>
  <si>
    <t>1.7.12.1 Escalar el 100% de casos de interferencia reportados durante el 2012</t>
  </si>
  <si>
    <t>Díselas regionales registrarán el 100% de los casos presentados, en el sistema de C-3 y en el de Escalamiento</t>
  </si>
  <si>
    <t>1,7,10,1,1,- Registro a través de los canales de contacto al Sistema</t>
  </si>
  <si>
    <t>1,7,10,1,2,-Coordinación con los usuarios afectados y/o las operadoras</t>
  </si>
  <si>
    <t xml:space="preserve">1,7,10,1,3,-Generar estadísticas </t>
  </si>
  <si>
    <t>OBJETIVO INSTITUCIONAL 5. ATENDER DE MANERA SOLVENTE LOS REQUERIMIENTOS DE LOS USUARIOS DE LOS SERVICIOS DE TELECOMUNICACIONES, RADIODIFUSIÓN Y TELEVISIÓN.</t>
  </si>
  <si>
    <t>5 Atender de manera solvente los requerimientos de los usuarios de los servicios de telecomunicaciones, radiodifusión y televisión.</t>
  </si>
  <si>
    <t>5.1. 1  Incrementar el nivel de conocimiento de los usuarios de los servicios:  móvil avanzado (SMA), Telefonía Fijas (STF) Valor Agregado (SVA), Portadores, Ciberdelitos y del servicio de Audio y video por suscripción con respecto a las condiciones y tarifas ofertadas por las operadoras, sobre la línea base de la última encuesta del año 2011.</t>
  </si>
  <si>
    <t>Gestionar Información y Servicio Ciudadano</t>
  </si>
  <si>
    <t>RESPONSABLE: fabián Corral   PARTICIPANTES: Pilar Velarde                         Germania Rodriguez                                Eduardo Gualotuña                Juan Solano de la Sala       Pablo lasso</t>
  </si>
  <si>
    <t>Estadísticas con niveles de conocimiento</t>
  </si>
  <si>
    <t>5.1.1.1  Participar en el 100% de los eventos propuestos de difusión durante el 2012</t>
  </si>
  <si>
    <t>DIS regionales, coordinarán y participaran en eventos y ejecución de encuestas</t>
  </si>
  <si>
    <t>5,1,1,1,1,- Coordinar participación de personal CIR</t>
  </si>
  <si>
    <t>Efectividad en participación de eventos</t>
  </si>
  <si>
    <t>NEA/NER  Número de eventos asistidos/Número de eventos realizados</t>
  </si>
  <si>
    <t>5,1,1,1,2,- DIS Preparar presentación de estadísticas locales</t>
  </si>
  <si>
    <t>5,1,1,1,3,- Ejecución de encuestas</t>
  </si>
  <si>
    <t>5.1.4.1  Participar en el 100% de los eventos propuestos de difusión durante el 2012</t>
  </si>
  <si>
    <t>5,1,4,1,1,- Coordinar participación de personal CIR</t>
  </si>
  <si>
    <t>5,1,4,1,2,- DIS Preparar presentación de estadísticas locales</t>
  </si>
  <si>
    <t>5,1,4,1,3,- Ejecución de encuestas</t>
  </si>
  <si>
    <t>5.1.5.1 Participar en el 100% de los eventos propuestos de difusión durante el 2012</t>
  </si>
  <si>
    <t>5.1.1 Participar en el 100% de los eventos propuestos de difusión durante el 2012</t>
  </si>
  <si>
    <t>coordinarán y participaran en eventos y ejecución de encuestas</t>
  </si>
  <si>
    <t>5,1,1,1,- Coordinar participación de personal CIR</t>
  </si>
  <si>
    <t>5,1,1,2,- DIS Preparar presentación de estadísticas locales</t>
  </si>
  <si>
    <t>5,1,1,3,- Ejecución de encuestas</t>
  </si>
  <si>
    <t>RESPONSABLE: Fabián Corral                     PARTICIPANTES: Juan Solano de la Sala                           Pablo Laso</t>
  </si>
  <si>
    <t>Canal de contacto</t>
  </si>
  <si>
    <t>Proyecto Tecnológico</t>
  </si>
  <si>
    <t>5.1.7.1 Facilitar con la información a la DTI para el Portal de la SUPERTEL durante el 2012</t>
  </si>
  <si>
    <t>Coordinar en la estructura e información de la herramienta</t>
  </si>
  <si>
    <t>5,1,7,1,1,- Estructurar un protocolo</t>
  </si>
  <si>
    <t>EIS= SI Sistema Implementado/SP Sistema Programado</t>
  </si>
  <si>
    <t>5,1,7,1,2,- Definir la información a entregar</t>
  </si>
  <si>
    <t>5,1,7,1,3,- Integrar con el sistema de la DIS</t>
  </si>
  <si>
    <t>5.1.9 Implementar un sistema geográfico de los servicios de telecomunicaciones y del uso del espectro Radioeléctrico  hasta diciembre de 2012</t>
  </si>
  <si>
    <t>Ing. Fabián Corral                      Ing. Juan Solano de la Sala                   Ing. Pablo Laso</t>
  </si>
  <si>
    <t>Sistema de monitoreo</t>
  </si>
  <si>
    <t>5.1.9.1 Identificar el requerimiento por origen (Localidad) durante el 2012</t>
  </si>
  <si>
    <t>Registrarán el 100% de los casos presentados, en el sistema de C-3 y en el de Escalamiento</t>
  </si>
  <si>
    <t>5,1,9,1,1,-  Registro a través de los canales de contacto al Sistema</t>
  </si>
  <si>
    <t>Efectividad en el registro del requerimiento</t>
  </si>
  <si>
    <t>NRE/NRI Número de requerimientos escalados/ Número de requerimientos ingresados</t>
  </si>
  <si>
    <t>5,1,9,1,2,- Coordinación con los usuarios afectados y/o las operadoras</t>
  </si>
  <si>
    <t xml:space="preserve">5,1,9,1,3,- Generar estadísticas </t>
  </si>
  <si>
    <t>5.2.1 Implementar la "Sala de Información y Servicio al Ciudadano a nivel nacional" hasta diciembre de 2012</t>
  </si>
  <si>
    <t>RESPONSABLE: Fabián Corral                                   PARTICIPANTE: Pablo Lasso</t>
  </si>
  <si>
    <t>Proyecto Sala del Ciudadano</t>
  </si>
  <si>
    <t>5.2.1.1 Ofrecer una herramienta adicional de consulta de los servicios de telecomunicaciones y los derechos de los usuarios durante el 2012</t>
  </si>
  <si>
    <t xml:space="preserve">
DIS Elabora proyecto para revisión de DPL y aprobación de ITC cumplir con las actualizaciones y generación de información de conformidad con los protocolos establecidos para cada caso</t>
  </si>
  <si>
    <t>5,2,1,1,1,- Levantamiento de información</t>
  </si>
  <si>
    <t>5,2,1,1,2,- Implementación de la herramienta contratada</t>
  </si>
  <si>
    <t>5,2,1,1,3,- Pruebas de operación</t>
  </si>
  <si>
    <t xml:space="preserve">5.3.1 Informar a la ciudadanía para que conozca e identifique los servicios del CIR en el  100%  de las Encuesta realizadas en la medición de los servicios de telecomunicaciones de las diferentes Unidades, Delegaciones e Intendencias </t>
  </si>
  <si>
    <t>RESPONSABLE: Fabián Corral                      PARTICIPANTE: Juan Solano de la Sala,                                       Viviana Avilés</t>
  </si>
  <si>
    <t>Estadísticas con niveles de conocimiento (Encuestas)</t>
  </si>
  <si>
    <t>5.3.1.1 Incrementar el grado de conocimiento de la ciudadanía sobre los servicios del CIR durante el 2012</t>
  </si>
  <si>
    <t>5,3,1,1,1,- Coordinar participación de personal CIR</t>
  </si>
  <si>
    <t>Efectividad en encuestas</t>
  </si>
  <si>
    <t>NER/NES Número de encuestas realizadas/ Número de encuestas solicitadas</t>
  </si>
  <si>
    <t>5,3,1,1,2,- DIS Preparar presentación de estadísticas locales</t>
  </si>
  <si>
    <t>5,3,1,1,3,- Ejecución de encuestas</t>
  </si>
  <si>
    <t>5.5 Atender y resolver eficazmente el 100% de reclamos, sugerencias, denuncias y pedidos de información presentados por los usuarios del sector de telecomunicaciones.</t>
  </si>
  <si>
    <t>RESPONSABLE: Juan Solano de la Sala                             PARTICIPANTES:Pilar Velarde                         Viviana Avilés                                Eduardo Gualotuña</t>
  </si>
  <si>
    <t>Requerimientos de Información, estadísticas de gestión</t>
  </si>
  <si>
    <t>5,5,1  Atender el 100% de pedidos de información durante el 2012</t>
  </si>
  <si>
    <t xml:space="preserve">Coordinar con usuarios  y operadoras.                  Normalizar, coordinar, orientar y realizar el seguimiento a la ejecución de la estrategia que conlleve a la recepción de la totalidad de requerimientos de información en todas las actividades externas del organismo </t>
  </si>
  <si>
    <t xml:space="preserve">5,5,1,1,- Análisis y procesamiento de la información. Mantener actualizados la base de conocimientos o guiones para la respuesta a la solicitud de información </t>
  </si>
  <si>
    <t>Efectividad en la Atención de Requerimientos de Información</t>
  </si>
  <si>
    <t>SIA/SII Solicitudes de información atendidas/ Solicitudes de información ingresadas</t>
  </si>
  <si>
    <t>Requerimientos de Reclamos, estadísticas de gestión</t>
  </si>
  <si>
    <t>5,5,2Atender el 100% de Reclamos ingresados durante el 2012</t>
  </si>
  <si>
    <t xml:space="preserve">Coordinar con usuarios afectados y operadoras.                       Normalizar, coordinar, orientar y realizar el seguimiento a la ejecución de la estrategia que conlleve a la recepción de la totalidad de requerimientos de información en todas las actividades externas del organismo </t>
  </si>
  <si>
    <t xml:space="preserve">5,5,2,1,-Recepción del reclamo, contacto con usuarios de telecomunicaciones afectados y/o operadoras, análisis de tiempo de respuesta, gestión de solución y cierre de reclamo </t>
  </si>
  <si>
    <t>Efectividad en la Atención de Reclamos</t>
  </si>
  <si>
    <t>NRA/NRI Número de reclamos atendidos/ Número de reclamos ingresados</t>
  </si>
  <si>
    <t>Requerimientos de Denuncias, estadísticas de gestión</t>
  </si>
  <si>
    <t>5,5,3,- Atender el 100% de Denuncias presentadas  durante el 2012</t>
  </si>
  <si>
    <t>Normalizar, coordinar, orientar y realizar el seguimiento a la ejecución de la estrategia que conlleve a la recepción de la totalidad de Denuncias presentadas</t>
  </si>
  <si>
    <t xml:space="preserve">5,5,3,1,- Registro y análisis de la denuncia  y direccionamiento a la unidad técnica respectiva. </t>
  </si>
  <si>
    <t>Efectividad en la Atención de Denuncias</t>
  </si>
  <si>
    <t>NDA/NDI Número de denuncias atendidas/ Número de denuncias Ingresadas</t>
  </si>
  <si>
    <t>Requerimientos de Sugerencias, estadísticas de gestión</t>
  </si>
  <si>
    <t>5,5,4,-Atender el 100% de Sugerencias presentadas  durante el 2012</t>
  </si>
  <si>
    <t>Normalizar, coordinar, orientar y realizar el seguimiento a la ejecución de las Sugerencias presentadas</t>
  </si>
  <si>
    <t xml:space="preserve">5,5,4,1,-Registro y análisis del comunicado y canalización a la unidad técnica respectiva, u organismo competente </t>
  </si>
  <si>
    <t>Efectividad en la Atención de Sugerencias</t>
  </si>
  <si>
    <t>NSA/NSI Número de sugerencias atendidas / Número de Denuncias ingresadas</t>
  </si>
  <si>
    <t>RESPONSABLE: Fabián Corral                             PARTICIPANTES: Juan Solano de la Sala</t>
  </si>
  <si>
    <t>Procedimiento y estadísticas de Escalamiento y registro de puntos de contacto</t>
  </si>
  <si>
    <t>5,5,5,Realizar la evaluación en la herramienta de escalamiento interno con las diferentes Unidades  durante el 2012</t>
  </si>
  <si>
    <t>Verificar el uso obligatorio en los contactos de escalamiento con las respectivas Unidades técnicas</t>
  </si>
  <si>
    <t xml:space="preserve">5,5,5,1,-Análisis del manejo de la herramienta basado en el reporte de gestión y tiempos del sistema y generación de estadísticas e informe respectivo. </t>
  </si>
  <si>
    <t>Efectividad en cumplimiento de escalamiento</t>
  </si>
  <si>
    <t>NEA/NES Número de escalamientos atendidos/ Número de escalamientos solicitados</t>
  </si>
  <si>
    <t>Informes de resultados y estadísticas de gestión</t>
  </si>
  <si>
    <t>5,5,6, Definir estructura y tiempos de entrega en los informes de gestión para su evaluación hasta diciembre de 2012</t>
  </si>
  <si>
    <t xml:space="preserve">Proceder de acuerdo a métricas internas establecidas para cada caso de gestión. </t>
  </si>
  <si>
    <t xml:space="preserve">5,5,6,1,-Evaluación de la calidad de servicio del Call Center y de los tele operadores, evaluar el sistema sobre el cual basa la prestación del servicio.     Elaboración pliegos de contratación para Cal Center.  Elaboración de informes periódicos del servicio del Call Center. </t>
  </si>
  <si>
    <t>Informes de evaluación/ 12</t>
  </si>
  <si>
    <t>Informes presentados/ N. informes propuestos</t>
  </si>
  <si>
    <t>RESPONSABLE: Fabián Corral                             PARTICIPANTES: Juan Solano de la Sala, Pablo Lasso</t>
  </si>
  <si>
    <t>Proyecto Interinstitucional de atención de reclamos</t>
  </si>
  <si>
    <t>5,5,7,- Proveer de herramienta a favor de los usuarios  durante el 2012</t>
  </si>
  <si>
    <t>5,5,7,1,-Implementación efectiva de la herramienta de acuerdo a especificaciones propuestas, evaluación de funcionamiento de la herramienta</t>
  </si>
  <si>
    <t>RESPONSABLE: Fabián Corral                                   PARTICIPANTES: Juan Solano de la Sala                  Pilar Velarde                               Eduardo Gualotuña                   Germania Rodriguez</t>
  </si>
  <si>
    <t>Puntos de contacto, procedimientos de gestión , y tiempos de respuesta de operadoras</t>
  </si>
  <si>
    <t>5,5,8,-Establecer tiempos de respuesta óptimos a los requerimientos formulados por el organismo de control y los puntos de contacto de operadoras, instituciones miembros de transparencia y SUPERTEL  durante el 2012</t>
  </si>
  <si>
    <t>Coordinar con operadoras reuniones de trabajo</t>
  </si>
  <si>
    <t>5,5,8,1,- Establecer un cronograma de reuniones con operadoras e instituciones de la Función de Transparencia</t>
  </si>
  <si>
    <t>Efectividad en convenios de métricas/7</t>
  </si>
  <si>
    <t>NCL/NOP Número de convenios logrados/ Numero de convenios propuestos</t>
  </si>
  <si>
    <t xml:space="preserve">ÓRGANO ADMINISTRATIVO: DIRECCIÓN NACIONAL DE ASESORÍA JURÍDICA </t>
  </si>
  <si>
    <t>3.3 Implantar desde el año 2009 el proceso de mejoramiento continuo</t>
  </si>
  <si>
    <t>Gestión Contractual</t>
  </si>
  <si>
    <r>
      <rPr>
        <b/>
        <sz val="10"/>
        <rFont val="Arial"/>
        <family val="2"/>
      </rPr>
      <t>Responsable:</t>
    </r>
    <r>
      <rPr>
        <sz val="10"/>
        <rFont val="Arial"/>
        <family val="2"/>
      </rPr>
      <t xml:space="preserve">
Dr. Oswaldo Ramón M.
</t>
    </r>
    <r>
      <rPr>
        <b/>
        <sz val="10"/>
        <rFont val="Arial"/>
        <family val="2"/>
      </rPr>
      <t xml:space="preserve">Participantes:
</t>
    </r>
    <r>
      <rPr>
        <sz val="10"/>
        <rFont val="Arial"/>
        <family val="2"/>
      </rPr>
      <t xml:space="preserve">Dra. Catalina Viteri Torres          Abg. Eduardo Esparza
Lic. Pablo Palacios Terán
</t>
    </r>
  </si>
  <si>
    <t>Proyectos de resoluciones, actas y oficios que engloba toda la labor de contratación pública, incluida la gestión de la Comisión Técnicas; Contratos Elaborados;         Contratos legalizados;                 Registro de Contratos</t>
  </si>
  <si>
    <t>3.3,1 Cumplir con el 100% de atención de los procesos precontractuales y contractuales hasta diciembre de 2012</t>
  </si>
  <si>
    <t>Cumplir con el procedimiento de contratación pública de la SUPETEL</t>
  </si>
  <si>
    <t>Recopiación de información, garantías y documentos habilitantes</t>
  </si>
  <si>
    <t>Efectividad en el cumplimiento de los procesos precontractuales y contractuales</t>
  </si>
  <si>
    <t xml:space="preserve">#total de contratos y pliegos elaborados / #total de contratos y pliegos solicitados </t>
  </si>
  <si>
    <t>Elaboración del proyecto de contrato</t>
  </si>
  <si>
    <t>Envío del proyecto de contrato para revisión de la unidad administrativa del contrato</t>
  </si>
  <si>
    <t>Legalización y suscripción del contrato por parte del contratista y la Máxima Autoridad</t>
  </si>
  <si>
    <t>Remisión del contrato original y garantía a DFA para el pago, y copias del contrato de Administrador y al contratista</t>
  </si>
  <si>
    <t>Perfeccionamiento de pliegos para los diferentes procesos de contratación</t>
  </si>
  <si>
    <t>Remitir proyecto de resolución de aprobación de pliegos a IGE o devolver a DFA para conformación de comisión técnica o grupo especial de trabajo</t>
  </si>
  <si>
    <t>Gestión de Asesoría y Administrativa Interna</t>
  </si>
  <si>
    <r>
      <rPr>
        <b/>
        <sz val="10"/>
        <rFont val="Arial"/>
        <family val="2"/>
      </rPr>
      <t>Responsable:</t>
    </r>
    <r>
      <rPr>
        <sz val="10"/>
        <rFont val="Arial"/>
        <family val="2"/>
      </rPr>
      <t xml:space="preserve">
Dr. Oswaldo Ramón M.
</t>
    </r>
    <r>
      <rPr>
        <b/>
        <sz val="10"/>
        <rFont val="Arial"/>
        <family val="2"/>
      </rPr>
      <t xml:space="preserve">Participantes:
</t>
    </r>
    <r>
      <rPr>
        <sz val="10"/>
        <rFont val="Arial"/>
        <family val="2"/>
      </rPr>
      <t xml:space="preserve">Dra. Catalina Viteri Torres          Dr. Pablo Valdivieso 
Dr. Daniel Solano </t>
    </r>
  </si>
  <si>
    <t>Proyectos de acuerdo, resoluciones, normas, pliegos, actas y convenios necesarios para el desarrollo de las actividades del Organismo de Control Técnico en el ámbito legal, administrativo y de contratación pública</t>
  </si>
  <si>
    <t xml:space="preserve">Gestión de Asesoría y Administrativa Interna </t>
  </si>
  <si>
    <t>3.3,2 Cumplir con el 100% de atención de los procesos de gestión de asesoría y administrativa interna hasta diciembre de 2012</t>
  </si>
  <si>
    <t>Cumplir con el procedimiento de para la absolución de consultas y elaboración de resoluciones de carácter interno</t>
  </si>
  <si>
    <t>Recopiación de información, garantías y documentos habilitantesRecopilación de información</t>
  </si>
  <si>
    <t xml:space="preserve">Efectividad en el cumplimiento de los procesos gestión de asesoría y administrativa interna </t>
  </si>
  <si>
    <t># de trámites ingresados / # de criterios jurídicos  o proyectos de resoluciones despachados</t>
  </si>
  <si>
    <t>Análisis legal</t>
  </si>
  <si>
    <t>Elaboración del criterio jurídico o del proyecto de resolución</t>
  </si>
  <si>
    <t>Aprobación y remnisión de criterio jurídico o del proyecto de resolución a las unidades solicitantes</t>
  </si>
  <si>
    <t>Gestión Coactiva</t>
  </si>
  <si>
    <r>
      <rPr>
        <b/>
        <sz val="10"/>
        <rFont val="Arial"/>
        <family val="2"/>
      </rPr>
      <t>Responsable:</t>
    </r>
    <r>
      <rPr>
        <sz val="10"/>
        <rFont val="Arial"/>
        <family val="2"/>
      </rPr>
      <t xml:space="preserve">
Dra. Rosa Marín Vallada</t>
    </r>
    <r>
      <rPr>
        <b/>
        <sz val="10"/>
        <rFont val="Arial"/>
        <family val="2"/>
      </rPr>
      <t xml:space="preserve">res Participantes:
</t>
    </r>
    <r>
      <rPr>
        <sz val="10"/>
        <rFont val="Arial"/>
        <family val="2"/>
      </rPr>
      <t>Dr. Galo Guerrero Armijos           Sra. Rocío Cevallos 
Sr. Carlos Lopez Miño</t>
    </r>
  </si>
  <si>
    <t>Informe de acciones legales en materia coactiva;                Registros y base de datos de la acción coactiva a nivel nacional:                                   Registro de acciones de asesoramiento en materia coactiva a Intendencias y Delegaciones Regionales;    Registro de recuperación de la cartera vencida mediante la vía coactiva;                        Resolución de baja de titulos de crédito  y expediente de juicio coactivo para archivo</t>
  </si>
  <si>
    <t>3.3,3 Cumplir con el 100% de atención de los procesos coacvtivos de la SUPETEL hasta diciembre de 2012</t>
  </si>
  <si>
    <t>Cumplir con el procedimiento para el cobro coactivo</t>
  </si>
  <si>
    <t>Elaboración del auto de pago</t>
  </si>
  <si>
    <t>Cobro por la vía coactiva</t>
  </si>
  <si>
    <t xml:space="preserve">    EICC= (NTCR/NJCI)*100                                               EICC= Efectividad en el inicio del cobro coactivo                                                   NTCR=Número de títulos de crédito </t>
  </si>
  <si>
    <t>Citar</t>
  </si>
  <si>
    <t>Adopar medidas cautelares</t>
  </si>
  <si>
    <t>Coordinar con otras instituciones del secto pública para identificación de coactivas y cumplimiento de medidad cautelares</t>
  </si>
  <si>
    <t>Coordinar y evaluar los procesos coactivos de los Juzgados Regionales</t>
  </si>
  <si>
    <t>Mantener un inventario actualizado de los procesos de coactiva a nivel nacional</t>
  </si>
  <si>
    <t>Tramitar en forma oportuna todos los requerimeintos que se presenten</t>
  </si>
  <si>
    <t xml:space="preserve">Atender  el 100% de los trámites contemplados en el Plan de Patrocinio Judical, hasta diciembre de 2012 </t>
  </si>
  <si>
    <t>Fortalecimiento de patrocinio judicial</t>
  </si>
  <si>
    <r>
      <rPr>
        <b/>
        <sz val="10"/>
        <rFont val="Arial"/>
        <family val="2"/>
      </rPr>
      <t>Responsable:</t>
    </r>
    <r>
      <rPr>
        <sz val="10"/>
        <rFont val="Arial"/>
        <family val="2"/>
      </rPr>
      <t xml:space="preserve">
Dr. Oswaldo Ramón M.</t>
    </r>
    <r>
      <rPr>
        <b/>
        <sz val="10"/>
        <rFont val="Arial"/>
        <family val="2"/>
      </rPr>
      <t xml:space="preserve"> Participantes:
</t>
    </r>
    <r>
      <rPr>
        <sz val="10"/>
        <rFont val="Arial"/>
        <family val="2"/>
      </rPr>
      <t>Dr. Pablo Valdivieso Cueva          Abg. Raúl Cordero Guatumillo; Abg.  Tannya Plaza Guzmán, Dr. Luis Mogrovejo Cornejo; Dra. Nina Neira Alvarado; Abg. Sebastián Muñoz Vélez; Abg. Simón Cedeño Marchán; Dr. Benito Ribadeneira; Abg. Gabriela Valderrama; Lic. José Miguel Torres;Sr. Roberto Concha</t>
    </r>
  </si>
  <si>
    <t>Registro de acciones administrativas, judiciales y extrajudiciales en procesos a cargo de la PRG;                      Archivo de procesos judiciales;                                 Sentencia de última y definitiva instancia;                       Informe de resultado de los procesos contenciosos;            Expediente de los procesos contenciosos;                                 Informe de resultado de las acciones de protección atendidas;                                        Expediente de la acción de protección;                                         Informe de resultado de las acciones extraordinarias de protección;                                    Expediente de la acción extraordinaria de protección;    Informe de resultado de los procesos penales;                       Expediente del juicio penal</t>
  </si>
  <si>
    <t>Plan de fortalecimiento de patrocinio judicial 2012</t>
  </si>
  <si>
    <t>3,3,4 Identificar los procesos judiciales que por el transcurso del tiempo, deben concluir su trámite ya sea por abandono o por prescripción</t>
  </si>
  <si>
    <t>Diseño de la estructura del plan</t>
  </si>
  <si>
    <t>Fortalecimiento del Patrocinio Jusdicial</t>
  </si>
  <si>
    <t>#Trámites acumulados / #Trámites concluidos</t>
  </si>
  <si>
    <t>Estructura del equipo</t>
  </si>
  <si>
    <t xml:space="preserve">Capacitación </t>
  </si>
  <si>
    <t>Diagnóstico del proceso judicial</t>
  </si>
  <si>
    <t>Revisión de la Información</t>
  </si>
  <si>
    <t>Levantamiento de la Información</t>
  </si>
  <si>
    <t>Actualización del sistema</t>
  </si>
  <si>
    <t>Ingreso de datos al sistema</t>
  </si>
  <si>
    <t>Medición deol proceso</t>
  </si>
  <si>
    <t>3,3,5 Sopmeter a consideración de los Órganos de Justicia, el archivo de los procesos judiciales que se vienen tramitando a partir del año 2000</t>
  </si>
  <si>
    <t>Implementar plan de acción</t>
  </si>
  <si>
    <t>Seguimiento</t>
  </si>
  <si>
    <t xml:space="preserve">Medición </t>
  </si>
  <si>
    <t>3,3,6 Actualizar y depurar el Sitema Informático de Patrocinio Judicial</t>
  </si>
  <si>
    <t>Ingresar información</t>
  </si>
  <si>
    <t>PLAN DE ACCIÓN</t>
  </si>
  <si>
    <t>Análisis del Presupuesto de Inversiones</t>
  </si>
  <si>
    <t>En base a la información correspondiente al Presupuesto y Plan de Inversiones, la Dirección Financiera Administrativa analizará el listado de adquisiciones o proyectos sobre los cuales se podrá determinar los tipos de contrataciones así como preveer el proceso de contratación y demás aspectos necesarios previos a la publicación del Plan Anual de Contratación.</t>
  </si>
  <si>
    <t>Elaboración del Proyecto correspondiente al Plan Anual de Contratación (PAC)</t>
  </si>
  <si>
    <t xml:space="preserve">Una vez que se determinen los aspectos relevantes sobre el detalle del PAC, se deberá consolidar la información para empezar a estructurar la matriz correspondiente. </t>
  </si>
  <si>
    <t>Publicación del Plan Anual de Contrataciones (PAC)</t>
  </si>
  <si>
    <t>Una vez que se estructure la base definitiva del PAC, se deberá adaptar el formato a las plantillas definidas por el INCOP y posteriormente se deberá solicitar la aprobación correspondiente por parte del Superintendente para publicar la informacion en el Portal www.compraspublicas.gob.ec, verificando que la información se ingrese sin problemas, hasta el 15 de enero del 2012.</t>
  </si>
  <si>
    <t>PLAN DE ACCIÓN Y CRONOGRAMA DE ACTIVIDADES PARA LA ELABORACIÓN DEL PLAN ANUAL DE CONTRATACIÓN</t>
  </si>
  <si>
    <t>RESPONSABLE</t>
  </si>
  <si>
    <t>DICIEMBRE</t>
  </si>
  <si>
    <t>ENERO</t>
  </si>
  <si>
    <t>L</t>
  </si>
  <si>
    <t>M</t>
  </si>
  <si>
    <t>MI</t>
  </si>
  <si>
    <t>J</t>
  </si>
  <si>
    <t>V</t>
  </si>
  <si>
    <t>S</t>
  </si>
  <si>
    <t>D</t>
  </si>
  <si>
    <t>1.1 Revisión de los proyectos previstos por cada unidad responsable</t>
  </si>
  <si>
    <t>DFA</t>
  </si>
  <si>
    <t>1.2 Análisis previo a la desagregación de procedimientos de compra</t>
  </si>
  <si>
    <t>DFA (Demás Involucrados)</t>
  </si>
  <si>
    <t>1.3 Determinación de tipos de procesos de contratación y asignación presupuestaria a cada uno</t>
  </si>
  <si>
    <t>2.1 Consolidación de la información del Presupuesto y Plan de Inversión</t>
  </si>
  <si>
    <t>2.2 Estructura base de la matríz PAC</t>
  </si>
  <si>
    <t>3.1 Adaptación del formulario definido por el INCOP para el PAC</t>
  </si>
  <si>
    <t>3.2 Solicitud de aprobación del PAC (Superintendente)</t>
  </si>
  <si>
    <t>3.3 Publicar el documento digital en el Portal de Compras Públicas y Web Institucional</t>
  </si>
  <si>
    <t>DFA - DIC</t>
  </si>
  <si>
    <t>3.4 Verificar Errorres en asignación de Partidas Presupuestas y otros según reporte de Compras Públicas</t>
  </si>
  <si>
    <t>PLAN DE ACCIÓN Y CRONOGRAMA</t>
  </si>
  <si>
    <t>PROYECTO</t>
  </si>
  <si>
    <t>ACTIVIDAD</t>
  </si>
  <si>
    <t>DESCRIPCIÓN</t>
  </si>
  <si>
    <t>PRESUPUESTO REFERENCIAL</t>
  </si>
  <si>
    <t>10 Jornadas de Telecomunicaciones</t>
  </si>
  <si>
    <t xml:space="preserve">Rendición de cuentas a nivel nacional; su principal objetivo difundir los derechos de los usuarios y las principales acciones de la SUPERTEL. </t>
  </si>
  <si>
    <t>Costos operativos  asumidos por las Intendencias y Delegaciones</t>
  </si>
  <si>
    <t>Campaña de promoción y difusión de la Supertel 2012</t>
  </si>
  <si>
    <t>Es un plan de publicidad amplio para una serie de anuncios que aparecen en diferentes medios durante un tiempo específico con el objetivo de crear posicionamiento de marca institucional.</t>
  </si>
  <si>
    <t>una sola campaña subdividida, desde marzo a octubre</t>
  </si>
  <si>
    <t>Talleres de difusión y capacitación</t>
  </si>
  <si>
    <t>este proyecto informativo se ejecuta en varias ciudades del país con el fin de incentivar la "cultura de exigencia de derechos".</t>
  </si>
  <si>
    <t>Reuniones de trabajo</t>
  </si>
  <si>
    <t xml:space="preserve">Se refiere a cualquier acontecimiento, circunstancia, o suceso. </t>
  </si>
  <si>
    <t>Se incluye celebración del vigésimo aniversario de creación de la Supertel</t>
  </si>
  <si>
    <t>Contenidos</t>
  </si>
  <si>
    <t>SupertelTv</t>
  </si>
  <si>
    <t xml:space="preserve">Audiovisual con formato de revista, dura 30 minutos y se presenta en canales de TV. </t>
  </si>
  <si>
    <t>Compra de equipos  para set de televisión</t>
  </si>
  <si>
    <t>Material POP</t>
  </si>
  <si>
    <t>Material promocional, blocks, libretines, gorras, camisetas, adhesivos, entre otros.</t>
  </si>
  <si>
    <t>Trípticos, dípticos y flyers</t>
  </si>
  <si>
    <t>Medios impresos entregados en actividades institucionales</t>
  </si>
  <si>
    <t xml:space="preserve">Insumos entregados por DFA: papel, tonners </t>
  </si>
  <si>
    <t>Revistas</t>
  </si>
  <si>
    <t>Medio impreso que contiene información técnica, jurídica administrativa, entre otros.</t>
  </si>
  <si>
    <t>Régimen Especial - proceso de selección</t>
  </si>
  <si>
    <t>Publicaciones pagadas en medios impresos</t>
  </si>
  <si>
    <t>Escrito en el que se comunica públicamente una noticia, decisión u opinión importante.</t>
  </si>
  <si>
    <t>Selección de agencia para que efectúe servicio de tráfico de medios</t>
  </si>
  <si>
    <t>Encuestas de percepción</t>
  </si>
  <si>
    <t>Servicio de encuestas para determinar la opinión pública sobre la Supertel y temática relacionada</t>
  </si>
  <si>
    <t>Selección de empresa encuestadora</t>
  </si>
  <si>
    <t>Actualización de información en páginas webs institucionales  y redes sociales</t>
  </si>
  <si>
    <t>Esta página contiene información específica sobre el trabajo de la institución.</t>
  </si>
  <si>
    <t>Contenidos entregados por las Direcciones</t>
  </si>
  <si>
    <t>Publicación de información resultante del Plan de control técnico</t>
  </si>
  <si>
    <t>Información publicada permanentemente en medios impresos, electrónicos institucionales</t>
  </si>
  <si>
    <t>Programa de difusión sujeto a aprobación del Plan de control</t>
  </si>
  <si>
    <t>SuperComunidad</t>
  </si>
  <si>
    <t>Medio impreso semanal que se ubica en varias carteleras institucionales</t>
  </si>
  <si>
    <t>Insumos entregados por DFA: hojas, tonners y distribución a oficinas regionales</t>
  </si>
  <si>
    <t>Noticiero digital</t>
  </si>
  <si>
    <t>Canal de transmisión de información interna y externa que promueve los derechos de los usuarios de telecomunicaciones. Funciona en el edificio matriz, en oficinas de la DIS y oficinas regionales.</t>
  </si>
  <si>
    <t>Ruedas de prensa y entrevistas</t>
  </si>
  <si>
    <t>Es un acto informativo convocado por un organismo o entidad al que están invitados los medios de comunicación para que se informen sobre lo que allí suceda.</t>
  </si>
  <si>
    <t>Atención a periodistas</t>
  </si>
  <si>
    <t>Participación en eventos de la FTCS</t>
  </si>
  <si>
    <t>Función de Transparencia y Control Social de la cual la Superintendencia de Telecomunicaciones forma parte</t>
  </si>
  <si>
    <t>Dependerá de las acciones programadas por la FTCS</t>
  </si>
  <si>
    <t>Difusión de actividades</t>
  </si>
  <si>
    <t>Programa de Comunicación emergente</t>
  </si>
  <si>
    <t>Campaña sobre un tema específico. (ejemplo: Las llamadas falsas matan)</t>
  </si>
  <si>
    <t>Insumos entregados por DFA</t>
  </si>
  <si>
    <t>Vitrinas, paredes y pisos interactivos</t>
  </si>
  <si>
    <t>hardware y software para presentaciones . Utilizados en todos los eventos institucionales</t>
  </si>
  <si>
    <t>Monitoreo de medios</t>
  </si>
  <si>
    <t>Insumos y renovación de suscripción de medios impresos</t>
  </si>
  <si>
    <t>Realización de LACNIC 2012</t>
  </si>
  <si>
    <r>
      <t xml:space="preserve">Reunión del Registro de Direcciones de Internet para América Latina y el Caribe, </t>
    </r>
    <r>
      <rPr>
        <b/>
        <sz val="11"/>
        <color theme="1"/>
        <rFont val="Calibri"/>
        <family val="2"/>
        <scheme val="minor"/>
      </rPr>
      <t>LACNIC XVII. </t>
    </r>
  </si>
  <si>
    <t>Informe anual</t>
  </si>
  <si>
    <t>Publicación que reseña la gestión anual de la Supertel</t>
  </si>
  <si>
    <t>Impresión de documento: políticas y estrategias de comunicación institucional</t>
  </si>
  <si>
    <t>Documento contiene información relacionda con la comunicación institucional</t>
  </si>
  <si>
    <t>Audio y video</t>
  </si>
  <si>
    <t>Producción de un spot cada mes</t>
  </si>
  <si>
    <t>Material para ser difundido en actividades de capacitación</t>
  </si>
  <si>
    <t>SUPERINTENDENCIA DE TELECOMUNICACIONES</t>
  </si>
  <si>
    <t>DIRECCIÓN NACIONAL DE TALENTO HUMANO           PLAN DE ACCIÓN PARA FORTALECER LA CULTLURA ORGANIZACIONAL</t>
  </si>
  <si>
    <t>PROGRAMA DE INCENTIVOS</t>
  </si>
  <si>
    <t xml:space="preserve"> Desarrollar hasta julio de 2012, un instructivo para normar los incentivos no financieros que la Institución reconocerá a los servidores que hayan demostrado comportamientos positivos, actuaciones laborales importantes, actividades de investigación en materias afines a los objetivos del Organismo, o desarrollo de actividades relevantes de interés institucional.</t>
  </si>
  <si>
    <t>Recopilación de la información</t>
  </si>
  <si>
    <t>Análisis y revisión de la normativa legal</t>
  </si>
  <si>
    <t>Desarrollo del Proyecto</t>
  </si>
  <si>
    <t xml:space="preserve">Coordinar con DPL DFA  y PRC </t>
  </si>
  <si>
    <t>Entrega del proyecto de Reglamento</t>
  </si>
  <si>
    <t xml:space="preserve"> Realizar en agosto de 2012, un reconocimiento público a los servidores de destacada actuación.</t>
  </si>
  <si>
    <t>Definir servidores a ser reconocidos</t>
  </si>
  <si>
    <t>Elaborar documentos de reconocimiento</t>
  </si>
  <si>
    <t>Remitir  documentos a la Máxima Autoridad para que entregue oficialmente a servidores destacados.</t>
  </si>
  <si>
    <t>NUEVA METODOLOGÍA DE EVALUACIÓN DEL DESEMPEÑO</t>
  </si>
  <si>
    <t xml:space="preserve"> Contar hasta el primer semestre de 2012 con los indicadores de gestión y competencias técnicas de todos los servidores a evaluar, que permitan realizar la evaluación del desempeño de cada uno de los servidores.</t>
  </si>
  <si>
    <t>Ingreso de información de los puestos de trabajo  en el Sistema de Evaluación del Desempeñ, relacionada con indicadores de gestión, actividades esenciales, competencias, técnicas del puesto, del proceso y comportamientos observables</t>
  </si>
  <si>
    <t xml:space="preserve"> Contar hasta el primer semestre de 2012 con un sistema que permita gestionar la Ealuación del Desempeño.</t>
  </si>
  <si>
    <t>Realizar hasta finales del segundo semestre de 2012 la evaluación del desempeño   y  detectar las oportunidades de mejora e incluirlas en el Plan de Capacitación 2013.</t>
  </si>
  <si>
    <t>MEDICIÓN DEL CLIMA LABORAL</t>
  </si>
  <si>
    <t> Contar  hasta marzo del 2012,  con la primera medición de clima laboral a nivel nacional.</t>
  </si>
  <si>
    <t>Coordinación con DTI para facilitar la aplicación de la encuesta  on line y la generación de reportes</t>
  </si>
  <si>
    <t>Realizar la segunda medición del clima laboral hasta finales del segundo semestre.</t>
  </si>
  <si>
    <t>MANUAL DE CLASIFICACIÓN DE PUESTOS</t>
  </si>
  <si>
    <t>Levantamiento de la descripción de puestos de la Superintendencia de Telecomunicaciones, hasta abril de 2012</t>
  </si>
  <si>
    <t>Contar hasta abril 2012, con la estructura ocupacional y con la Escala de Remuneraciones del organismo.</t>
  </si>
  <si>
    <t>Definir la Escala de Remuneraciones del Organismo</t>
  </si>
  <si>
    <t>DIRECCIÓN NACIONAL DE TALENTO HUMANO           7. PLAN DE ACCIÓN PARA LA CAPACITACIÓN 202</t>
  </si>
  <si>
    <t>Ejecución del Plan de Capacitación 2011</t>
  </si>
  <si>
    <t>Cumplir hasta diciembre de 2012 el Plan aual de Capacitación 2012</t>
  </si>
  <si>
    <t>Presentación del Plan al Comité de Gestión de Desarrollo Institucional</t>
  </si>
  <si>
    <t>Confirmación logistica, Diseño de Pliegos</t>
  </si>
  <si>
    <t>Corrdinación con DFA para la certificación presupuestria y contratación a través del Portal de Compras Públicas</t>
  </si>
  <si>
    <t>Ejecución de los cursos programados</t>
  </si>
  <si>
    <t>Apoyo logistico para cursos internos</t>
  </si>
  <si>
    <t>Evalaución de Actividades de Capacitación ejecutadas</t>
  </si>
  <si>
    <t xml:space="preserve">Pasantías Institucionales </t>
  </si>
  <si>
    <t>Lograr que por al menos 5 servidores y funcionarios de las institucón realicen pasantías</t>
  </si>
  <si>
    <t xml:space="preserve">Corrdinarl las pasantías a fin de que se logren efectivisarse </t>
  </si>
  <si>
    <t>DIRECCIÓN NACIONAL DE TALENTO HUMANO          8. CRONOGRAMA DE EJECUCIÓN DEL PLAN DE CAPACITACIÓN 2012</t>
  </si>
  <si>
    <t>CURSOS POR ÁMBITO</t>
  </si>
  <si>
    <t>Ámbito Técnico</t>
  </si>
  <si>
    <t>Ámbito Administrativo</t>
  </si>
  <si>
    <t>Ámbito Jurídico</t>
  </si>
  <si>
    <t>Ámbito de Comunicación</t>
  </si>
  <si>
    <t>Programas de Certificación</t>
  </si>
  <si>
    <t>Programas de Postgrado</t>
  </si>
  <si>
    <t>Cursos Internacionales</t>
  </si>
  <si>
    <t>SECRETARÍA GENERAL</t>
  </si>
  <si>
    <t>OBJETIVOS ESTRATÉGICOS</t>
  </si>
  <si>
    <t>METAS PRINCIPAL</t>
  </si>
  <si>
    <t>cod pg pi pl</t>
  </si>
  <si>
    <t>METAS OPERATIVAS 2012</t>
  </si>
  <si>
    <t xml:space="preserve">METAS DEL PLAN </t>
  </si>
  <si>
    <t>ESTRATEGIAS / LINEAMIENTOS</t>
  </si>
  <si>
    <t>LINEA BASE</t>
  </si>
  <si>
    <t>NOMBRE DEL PROCESO</t>
  </si>
  <si>
    <t>RESPONSABLE(S)</t>
  </si>
  <si>
    <t>INDICADOR DE LA META</t>
  </si>
  <si>
    <t>CRONOGRAMA</t>
  </si>
  <si>
    <t>ALINEACIÓN AL EJE PRINCIPAL</t>
  </si>
  <si>
    <t xml:space="preserve">FORMULA </t>
  </si>
  <si>
    <t>DEFINICIÓN DE PARAMETROS</t>
  </si>
  <si>
    <t>JUN</t>
  </si>
  <si>
    <t>ALCANZAR LA CALIDAD TOTAL EN LA GESTIÓN INSTITUCIONAL.</t>
  </si>
  <si>
    <t xml:space="preserve">Implantar desde el año 2009 el Proceso de Mejoramiento Continuo. </t>
  </si>
  <si>
    <t>Elaborar y ejecutar el 100% del Plan de Fortalecimiento del Sistema Documental y Manejo de Archivo durtante el año 2012.</t>
  </si>
  <si>
    <t>1. Actualizar hasta el mes de abril de 2012, el Instructivo de Procedimientos para la Gestión Documental y Archivo institucional;</t>
  </si>
  <si>
    <r>
      <rPr>
        <b/>
        <sz val="11"/>
        <rFont val="Arial"/>
        <family val="2"/>
      </rPr>
      <t xml:space="preserve">ESTRATEGIA                                                                            
</t>
    </r>
    <r>
      <rPr>
        <sz val="11"/>
        <rFont val="Arial"/>
        <family val="2"/>
      </rPr>
      <t>Utilización del sistema Onbase 
Disposición del recurso humano necesario para la ejecución del plan
Capacitación en el manejo de los sistemas de archivo
Actualización del procedimiento del manejo documental</t>
    </r>
    <r>
      <rPr>
        <b/>
        <sz val="11"/>
        <rFont val="Arial"/>
        <family val="2"/>
      </rPr>
      <t xml:space="preserve">
                                                                             </t>
    </r>
  </si>
  <si>
    <t>N/A</t>
  </si>
  <si>
    <t>Gestionar documentos y archivos institucionales</t>
  </si>
  <si>
    <t>META 1 - ACTUALIZAR HASTA EL MES DE ABRIL DE 2012, EL INSTRUCTIVO DE PROCEDIMIENTOS PARA LA GESTIÓN DOCUMENTAL Y ARCHIVO INSTITUCIONAL.</t>
  </si>
  <si>
    <t>SGN, DTI</t>
  </si>
  <si>
    <t>Efectividad en el cumplimiento de la meta correspondiente a la actualización del Instructivo de Procedimientos para la gestión documental y archivo Institucional.</t>
  </si>
  <si>
    <r>
      <rPr>
        <b/>
        <sz val="11"/>
        <rFont val="Arial"/>
        <family val="2"/>
      </rPr>
      <t xml:space="preserve">Fórmula   </t>
    </r>
    <r>
      <rPr>
        <sz val="11"/>
        <rFont val="Arial"/>
        <family val="2"/>
      </rPr>
      <t xml:space="preserve">                                                                                                    ECP=100*PE / PP                                                                                    </t>
    </r>
    <r>
      <rPr>
        <b/>
        <sz val="11"/>
        <rFont val="Arial"/>
        <family val="2"/>
      </rPr>
      <t xml:space="preserve">Parámetros                                                                                                                 </t>
    </r>
    <r>
      <rPr>
        <sz val="11"/>
        <rFont val="Arial"/>
        <family val="2"/>
      </rPr>
      <t>ECP: Efectividad en el cumplimiento de la actividad correspondiente a la actualización del Instructivo de Procedimientos para la gestión documental y archivo Institucional.</t>
    </r>
    <r>
      <rPr>
        <b/>
        <sz val="11"/>
        <rFont val="Arial"/>
        <family val="2"/>
      </rPr>
      <t xml:space="preserve">   </t>
    </r>
    <r>
      <rPr>
        <sz val="11"/>
        <rFont val="Arial"/>
        <family val="2"/>
      </rPr>
      <t xml:space="preserve">                                      PE: Productos obtenidos                                                                        PP: Productos programados                                                                       </t>
    </r>
  </si>
  <si>
    <r>
      <rPr>
        <b/>
        <sz val="11"/>
        <rFont val="Arial"/>
        <family val="2"/>
      </rPr>
      <t xml:space="preserve">Fórmula   </t>
    </r>
    <r>
      <rPr>
        <sz val="11"/>
        <rFont val="Arial"/>
        <family val="2"/>
      </rPr>
      <t xml:space="preserve">                                                                                                    ECP=100*PE / PP                                                                                    </t>
    </r>
    <r>
      <rPr>
        <b/>
        <sz val="11"/>
        <rFont val="Arial"/>
        <family val="2"/>
      </rPr>
      <t xml:space="preserve">Parámetros                                                                                                                 </t>
    </r>
    <r>
      <rPr>
        <sz val="11"/>
        <rFont val="Arial"/>
        <family val="2"/>
      </rPr>
      <t xml:space="preserve">ECP: Efectividad en el cumplimiento de la actividad correspondiente a la actualización del Instructivo de Procedimientos para la gestión documental y archivo Institucional. </t>
    </r>
    <r>
      <rPr>
        <b/>
        <sz val="11"/>
        <rFont val="Arial"/>
        <family val="2"/>
      </rPr>
      <t xml:space="preserve">    </t>
    </r>
    <r>
      <rPr>
        <sz val="11"/>
        <rFont val="Arial"/>
        <family val="2"/>
      </rPr>
      <t xml:space="preserve">                                      PE: Instructivo actualizado                                                                        PP: Instructivo programado                                                                    </t>
    </r>
  </si>
  <si>
    <t>I13</t>
  </si>
  <si>
    <r>
      <t>1.1.</t>
    </r>
    <r>
      <rPr>
        <sz val="7"/>
        <color indexed="8"/>
        <rFont val="Times New Roman"/>
        <family val="1"/>
      </rPr>
      <t xml:space="preserve">        </t>
    </r>
    <r>
      <rPr>
        <sz val="11"/>
        <color indexed="8"/>
        <rFont val="Arial"/>
        <family val="2"/>
      </rPr>
      <t>Recopilación de información en los archivos matriz y regionales, así como en modelos nuevos de gestión.</t>
    </r>
  </si>
  <si>
    <r>
      <t>1.2.</t>
    </r>
    <r>
      <rPr>
        <sz val="7"/>
        <color indexed="8"/>
        <rFont val="Times New Roman"/>
        <family val="1"/>
      </rPr>
      <t xml:space="preserve">        </t>
    </r>
    <r>
      <rPr>
        <sz val="11"/>
        <color indexed="8"/>
        <rFont val="Arial"/>
        <family val="2"/>
      </rPr>
      <t xml:space="preserve">Análisis. </t>
    </r>
  </si>
  <si>
    <r>
      <t>1.3.</t>
    </r>
    <r>
      <rPr>
        <sz val="7"/>
        <color indexed="8"/>
        <rFont val="Times New Roman"/>
        <family val="1"/>
      </rPr>
      <t xml:space="preserve">        </t>
    </r>
    <r>
      <rPr>
        <sz val="11"/>
        <color indexed="8"/>
        <rFont val="Arial"/>
        <family val="2"/>
      </rPr>
      <t>Elaboración del borrador correspondiente al nuevo Instructivo.</t>
    </r>
  </si>
  <si>
    <r>
      <t>1.4.</t>
    </r>
    <r>
      <rPr>
        <sz val="7"/>
        <color indexed="8"/>
        <rFont val="Times New Roman"/>
        <family val="1"/>
      </rPr>
      <t xml:space="preserve">        </t>
    </r>
    <r>
      <rPr>
        <sz val="11"/>
        <color indexed="8"/>
        <rFont val="Arial"/>
        <family val="2"/>
      </rPr>
      <t>Expedición de Resolución para aplicación Institucional.</t>
    </r>
  </si>
  <si>
    <r>
      <t xml:space="preserve">1.5. </t>
    </r>
    <r>
      <rPr>
        <sz val="11"/>
        <color indexed="8"/>
        <rFont val="Arial"/>
        <family val="2"/>
      </rPr>
      <t>Capacitación y evaluación nacional a los servidores de la Matriz y de las seis regionales involucrados en el proceso documental, respecto a la herramienta actualizada y uso de los sistemas Lotus y OnBase.</t>
    </r>
  </si>
  <si>
    <t>2. Realizar hasta el mes de mayo de 2012, un estudio del flujo documental correspondiente a los trámites inherentes a la gestión de la Secretaría General, a fin de que con los resultados se determine el porcentaje de mejoramiento de tiempos de atención;</t>
  </si>
  <si>
    <r>
      <rPr>
        <b/>
        <sz val="11"/>
        <rFont val="Arial"/>
        <family val="2"/>
      </rPr>
      <t xml:space="preserve">ESTRATEGIA     </t>
    </r>
    <r>
      <rPr>
        <sz val="11"/>
        <rFont val="Arial"/>
        <family val="2"/>
      </rPr>
      <t xml:space="preserve">                                                                       
Utilización del sistema Onbase 
Disposición del recurso humano necesario para la ejecución del plan
Capacitación en el manejo de los sistemas de archivo
Actualización del procedimiento del manejo documental
                                                                                 </t>
    </r>
    <r>
      <rPr>
        <b/>
        <sz val="11"/>
        <rFont val="Arial"/>
        <family val="2"/>
      </rPr>
      <t xml:space="preserve">LINEAMIENTOS: </t>
    </r>
    <r>
      <rPr>
        <sz val="11"/>
        <rFont val="Arial"/>
        <family val="2"/>
      </rPr>
      <t xml:space="preserve">
La DTI dará soporte técnico a la SGN para la ejecución del plan.</t>
    </r>
  </si>
  <si>
    <t xml:space="preserve">META 2 - REALIZAR HASTA EL MES DE MAYO DE 2012, UN ESTUDIO DEL FLUJO DOCUMENTAL CORRESPONDIENTE A LOS TRÁMITES INHERENTES A LA GESTIÓN DE LA SECRETARÍA GENERAL, A FIN DE QUE CON LOS RESULTADOS SE DETERMINE EL PORCENTAJE DE MEJORAMIENTO DE TIEMPOS DE ATENCIÓN. </t>
  </si>
  <si>
    <t>Efectividad en el cumplimiento de la meta correspondiente al estudio del flujo documental de Secretaría General.</t>
  </si>
  <si>
    <t xml:space="preserve">Fórmula                                                                                                       ECP=100*PE / PP                                                                                    Parámetros                                                                                                                 ECP: Efectividad en el cumplimiento de la meta correspondiente al estudio del flujo documental de Secretaría General.                                         PE: Productos obtenidos                                                                        PP: Productos programados                                                                       </t>
  </si>
  <si>
    <t>Fórmula                                                                                                       ECP=100*PE / PP                                                                                    Parámetros                                                                                                                 ECP: Efectividad en el cumplimiento de la meta correspondiente al estudio del flujo documental de Secretaría General.                                        PE: Estudio documental obtenidos                                                                        PP: Estudio documental programado</t>
  </si>
  <si>
    <t>2.1. Recopilación de información.</t>
  </si>
  <si>
    <t xml:space="preserve">2.2. Análisis. </t>
  </si>
  <si>
    <t>2.3. Emisión de propuesta de mejoramiento.</t>
  </si>
  <si>
    <t>2.4. Período de aplicación y pruebas.</t>
  </si>
  <si>
    <t>2.5. Retroalimentación / Análisis de resultados.</t>
  </si>
  <si>
    <t>2.6. Resultados finales.</t>
  </si>
  <si>
    <t>3. Organizar hasta el mes de septiembre de 2012, el archivo inactivo correspondiente a las Intendencias Regionales Sur y Costa;</t>
  </si>
  <si>
    <r>
      <rPr>
        <b/>
        <sz val="11"/>
        <rFont val="Arial"/>
        <family val="2"/>
      </rPr>
      <t>ESTRATEGIA</t>
    </r>
    <r>
      <rPr>
        <sz val="11"/>
        <rFont val="Arial"/>
        <family val="2"/>
      </rPr>
      <t xml:space="preserve">                                                                            
Disposición del recurso humano necesario para la ejecución del plan
Capacitación en el manejo de los sistemas de archivo
Actualización del procedimiento del manejo documental
                                                                                 </t>
    </r>
  </si>
  <si>
    <t xml:space="preserve">META 3 – ORGANIZAR HASTA EL MES DE SEPTIEMBRE DE 2012, EL ARCHIVO INACTIVO CORRESPONDIENTE A LAS INTENDENCIAS REGIONALES SUR Y COSTA. </t>
  </si>
  <si>
    <t>Efectividad en la organización de los archivos inactivos de la IRS e IRC.</t>
  </si>
  <si>
    <t xml:space="preserve">Fórmula                                                                                                       ECP=100*PE / PP                                                                                    Parámetros                                                                                                                 ECP: Efectividad en la organización de los archivos inactivos de la IRS e IRC.                                         PE: Productos obtenidos                                                                        PP: Productos programados                                                                       </t>
  </si>
  <si>
    <t xml:space="preserve">Fórmula                                                                                                       ECP=100*PE / PP                                                                                    Parámetros                                                                                                                 ECP: Efectividad en la organización de los archivos inactivos de la IRS e IRC.                                         PE: Organización finalizada                                                                        PP: Organización programada                                                                       </t>
  </si>
  <si>
    <t>3.1. Revisión de los archivos históricos regionales.</t>
  </si>
  <si>
    <t>3.2. Emisión de cronograma de actividades y recomendaciones.</t>
  </si>
  <si>
    <t>3.3. Organización de los archivos históricos.</t>
  </si>
  <si>
    <t>3.4. Informe final.</t>
  </si>
  <si>
    <t>4. Digitalizar e indexar los archivos correspondientes al servicio de radiocomunicaciones (Aproximadamente 24.000 documentos), hasta el mes de diciembre de 2012.</t>
  </si>
  <si>
    <r>
      <rPr>
        <b/>
        <sz val="11"/>
        <rFont val="Arial"/>
        <family val="2"/>
      </rPr>
      <t xml:space="preserve">ESTRATEGIA   </t>
    </r>
    <r>
      <rPr>
        <sz val="11"/>
        <rFont val="Arial"/>
        <family val="2"/>
      </rPr>
      <t xml:space="preserve">                                                                         
Utilización del sistema Onbase 
Disposición del recurso humano necesario para la ejecución del plan
Capacitación en el manejo de los sistemas de archivo
Actualización del procedimiento del manejo documental
                                                                                 </t>
    </r>
    <r>
      <rPr>
        <b/>
        <sz val="11"/>
        <rFont val="Arial"/>
        <family val="2"/>
      </rPr>
      <t xml:space="preserve">LINEAMIENTOS: </t>
    </r>
    <r>
      <rPr>
        <sz val="11"/>
        <rFont val="Arial"/>
        <family val="2"/>
      </rPr>
      <t xml:space="preserve">
La SGN coordinará el manejo unificado del sistema documental y archivo con todos los organos administrativos involucrados.
La DTI dará soporte técnico a la SGN para la ejecución del plan.</t>
    </r>
  </si>
  <si>
    <t xml:space="preserve">META 4 – DIGITALIZAR E INDEXAR LOS ARCHIVOS CORRESPONDIENTES AL SERVICIO DE RADIOCOMUNICACIONES (APROXIMADAMENTE 24.000 DOCUMENTOS), HASTA EL MES DE DICIEMBRE DE 2012. </t>
  </si>
  <si>
    <t>Efectividad en la digitalización de los archivos de radiocomunicaciones.</t>
  </si>
  <si>
    <t xml:space="preserve">Fórmula                                                                                                       ECP=100*PE / PP                                                                                    Parámetros                                                                                                                 ECP: Efectividad en la digitalización de los archivos de radiocomunicaciones.                                      PE: Productos obtenidos                                                                        PP: Productos programados                                                                       </t>
  </si>
  <si>
    <t>Fórmula                                                                                                       ECP=100*PE / PP                                                                                    Parámetros                                                                                                                 ECP: Efectividad en la digitalización de los archivos de radiocomunicaciones.                                         PE: Digitalización e indexación obtenida                                                                        PP: Digitalización e indexación programada</t>
  </si>
  <si>
    <t>4.1. Organización de los archivos correspondientes al servicio de radiocomunicaciones.</t>
  </si>
  <si>
    <t>4.2. Digitalización.</t>
  </si>
  <si>
    <t>4.3. Indexación en el sistema ONBASE.</t>
  </si>
  <si>
    <t>4.4. Almacenamiento en cajas de retención documental.</t>
  </si>
  <si>
    <t>ANEXO 1 - MATRIZ DEL PLAN NACIONAL DE CONTROL TÉCNICO 2012</t>
  </si>
  <si>
    <t>No.</t>
  </si>
  <si>
    <t>COD.</t>
  </si>
  <si>
    <t>METAS OPERATIVAS</t>
  </si>
  <si>
    <t>METAS PNCT 20112</t>
  </si>
  <si>
    <t>LINEA BASE / UNIVERSO / MUESTRA</t>
  </si>
  <si>
    <t>TIPO DE INDICADOR 
I= IMPACTO
G= GESTIÓN</t>
  </si>
  <si>
    <t>PARAMETROS</t>
  </si>
  <si>
    <t>PONDERACIÓN OBJETIVO 1</t>
  </si>
  <si>
    <t xml:space="preserve"> VELAR POR EL CUMPLIMIENTO DE LOS DERECHOS DE LOS USUARIOS DE LOS SERVICIOS DE TELECOMUNICACIONES, RADIODIFUSIÓN Y TELEVISIÓN</t>
  </si>
  <si>
    <t>1.1</t>
  </si>
  <si>
    <t>1.1.1</t>
  </si>
  <si>
    <t xml:space="preserve">Efectuar el control tarifario del Servicio Móvil Avanzado (SMA), Servicio de Telefonía Fija (STF), Servicio Portador al 100% de los operadores. </t>
  </si>
  <si>
    <r>
      <rPr>
        <b/>
        <sz val="10"/>
        <rFont val="Arial"/>
        <family val="2"/>
      </rPr>
      <t>ESTRATEGIA:</t>
    </r>
    <r>
      <rPr>
        <sz val="10"/>
        <rFont val="Arial"/>
        <family val="2"/>
      </rPr>
      <t xml:space="preserve">
Análisis de las tarifas facturadas de los diferentes servicios a controlar.
</t>
    </r>
    <r>
      <rPr>
        <b/>
        <sz val="10"/>
        <rFont val="Arial"/>
        <family val="2"/>
      </rPr>
      <t>LINEAMIENTOS:</t>
    </r>
    <r>
      <rPr>
        <sz val="10"/>
        <rFont val="Arial"/>
        <family val="2"/>
      </rPr>
      <t xml:space="preserve">
Verificación de las promociones prepago 
1. El control se realiza en base al "Procedimiento para el control de las promociones prepago de los operadores del SMA".
2. La DPS remitirá a las Administraciones Regionales las promociones prepago a través del correo electrónico y  verificará a través de una muestra que represente el 90% de confianza y +/- 16.5% de error
3. Las Administraciones Regionales remitirán a la DPS, los informes de verificación de cumplimiento o incumplimiento.
4. La DPS analiza los informes de verificación para consolidación y elaboración de estadísticas de control, y de ser el caso se remitirán a la DJT para inicio de proceso de juzgamiento.
5. La DIC publicará los resultados en el página web institucioanal y en los periódicos donde se realizaron las mediciones. hasta 5 días laborales luego de recibir la información de la DPS y/o Regionales.
Análisis de CDR´s remitidos por las operadoras
1. El control se realiza en base al "Procedimiento para el análisis de CDR´s de las promociones prepago de los operadores del SMA".
2. LA DPS solicitará mensualmente a las operadoras de SMA, una muestra de CDR´s de aquellos números telefónicos que hayan aplicado determinadas promociones notificadas en el mes anterior al de la solicitud.  
3. La DPS remitirá a las Administraciones Regionales el detalle de 1 CDR, en forma mensual, junto con la notificación de la promoción prepago que la operadora hay ingresado a esta Superintendencia. 
4. Las Administraciones Regionales remitirán a la DPS y a la DIC, los informes de verificación
5. La DPS analiza los informes de verificación para consolidación y elaboración de estadísticas de control, y de ser el caso se remitirán a la DJT para inicio de proceso de juzgamiento.
6. La DIC publicará los resultados  hasta 5 días laborales luego de recibir la información de la DPS y/o Regionales, en el página web institucioanal y en los periódicos donde se realizaron las mediciones.</t>
    </r>
  </si>
  <si>
    <t>Número de prestadores controlados a diciembre de 2011</t>
  </si>
  <si>
    <t>DPS, y Administraciones Regionales</t>
  </si>
  <si>
    <r>
      <rPr>
        <b/>
        <sz val="10"/>
        <rFont val="Arial"/>
        <family val="2"/>
      </rPr>
      <t>ECCT</t>
    </r>
    <r>
      <rPr>
        <sz val="10"/>
        <rFont val="Arial"/>
        <family val="2"/>
      </rPr>
      <t xml:space="preserve">= Efectividad en el cumplimiento del control tarifario
</t>
    </r>
    <r>
      <rPr>
        <b/>
        <sz val="10"/>
        <rFont val="Arial"/>
        <family val="2"/>
      </rPr>
      <t>TPC</t>
    </r>
    <r>
      <rPr>
        <sz val="10"/>
        <rFont val="Arial"/>
        <family val="2"/>
      </rPr>
      <t xml:space="preserve">= Total de promociones controladas
</t>
    </r>
    <r>
      <rPr>
        <b/>
        <sz val="10"/>
        <rFont val="Arial"/>
        <family val="2"/>
      </rPr>
      <t>TPRR</t>
    </r>
    <r>
      <rPr>
        <sz val="10"/>
        <rFont val="Arial"/>
        <family val="2"/>
      </rPr>
      <t>=Total de promociones remitidas a las Regionales</t>
    </r>
  </si>
  <si>
    <t>ECCT= (TPC/TPRR)*100</t>
  </si>
  <si>
    <t>I3</t>
  </si>
  <si>
    <t>G</t>
  </si>
  <si>
    <r>
      <rPr>
        <b/>
        <sz val="10"/>
        <rFont val="Arial"/>
        <family val="2"/>
      </rPr>
      <t>LINEAMIENTOS:</t>
    </r>
    <r>
      <rPr>
        <sz val="10"/>
        <rFont val="Arial"/>
        <family val="2"/>
      </rPr>
      <t xml:space="preserve">
1. El control se realiza en base al "Procedimiento para la ejecución de inspecciones a los establecimientos que prestan servicios finales de telecomunicaciones a través de terminales de uso público".
2. La DPS depurará la base de datos de terminales de uso publico y remitirá esta informacion a las Administraciones Regionales. 
3. Las Administraciones Regionales deberán realizar, de manera mensual, una verificación por operadora y en cada provincia de su jurisdicción, a través de una muestra que represente el 90% de confianza y +/- 3% de error.
4. Las Administraciones Regionales remitirán los informes de verificación a la DPS.
5. La DPS analiza y elabora los informes de consolidación semestral.
6. En caso de incumplimientos, la DPS remitirá a la DJT.
7. La DIC publicará los incumplimientos.</t>
    </r>
  </si>
  <si>
    <t>DPS, REGIONALES, DIC</t>
  </si>
  <si>
    <r>
      <rPr>
        <b/>
        <sz val="10"/>
        <rFont val="Arial"/>
        <family val="2"/>
      </rPr>
      <t>ECCT</t>
    </r>
    <r>
      <rPr>
        <sz val="10"/>
        <rFont val="Arial"/>
        <family val="2"/>
      </rPr>
      <t xml:space="preserve">= Efectividad en el cumplimiento del control tarifario_ Terminales de Uso Público del SMA
</t>
    </r>
    <r>
      <rPr>
        <b/>
        <sz val="10"/>
        <rFont val="Arial"/>
        <family val="2"/>
      </rPr>
      <t>NTV</t>
    </r>
    <r>
      <rPr>
        <sz val="10"/>
        <rFont val="Arial"/>
        <family val="2"/>
      </rPr>
      <t xml:space="preserve">= Número de Terminales verificados de las 3 Operadoras de SMA
</t>
    </r>
    <r>
      <rPr>
        <b/>
        <sz val="10"/>
        <rFont val="Arial"/>
        <family val="2"/>
      </rPr>
      <t>NTT</t>
    </r>
    <r>
      <rPr>
        <sz val="10"/>
        <rFont val="Arial"/>
        <family val="2"/>
      </rPr>
      <t>=Número de Terminales Totales de SMA ( muestra )</t>
    </r>
  </si>
  <si>
    <t>ECCT= (NTV/NTT)*100</t>
  </si>
  <si>
    <r>
      <t>LINEAMIENTOS:</t>
    </r>
    <r>
      <rPr>
        <sz val="10"/>
        <rFont val="Arial"/>
        <family val="2"/>
      </rPr>
      <t xml:space="preserve">
1. El control es realizado por la DPS, a través de una muestra que represente el 90% de confianza y +/- 3% de error.
2. La DPS solicitará facturas, de acuerdo a las condiciones de la promoción ofertada. 
3. La DPS tabulará la información remitida en el detalle de llamadas de las facturas.
4. La DPS analizará las tarifas  por minuto de consumo remitidas en las facturas.
5. La DPS verificará el cumplimiento de las condiciones de la promoción.
6. La DPS realizará el informe de control tarifario indicando  el cumplimiento o no de la promoción ofertada y de ser el caso se remitirán a la DJT para inicio de proceso de juzgamiento.
</t>
    </r>
  </si>
  <si>
    <t>DPS</t>
  </si>
  <si>
    <r>
      <rPr>
        <b/>
        <sz val="10"/>
        <rFont val="Arial"/>
        <family val="2"/>
      </rPr>
      <t>ECCT</t>
    </r>
    <r>
      <rPr>
        <sz val="10"/>
        <rFont val="Arial"/>
        <family val="2"/>
      </rPr>
      <t>= Efectividad en el cumplimiento del control tarifario_pospago SMA
NPB= Número de Promociones  verificadas de las tres operadoras  de SMA
NPT= Número de Promociones totales de las tres operadoras de SMA</t>
    </r>
  </si>
  <si>
    <t>ECCT= (NPB/NPT)*100</t>
  </si>
  <si>
    <r>
      <rPr>
        <b/>
        <sz val="10"/>
        <rFont val="Arial"/>
        <family val="2"/>
      </rPr>
      <t>LINEAMIENTOS:</t>
    </r>
    <r>
      <rPr>
        <sz val="10"/>
        <rFont val="Arial"/>
        <family val="2"/>
      </rPr>
      <t xml:space="preserve">
1. El control es realizado por la DPS
2. La DPS tabulará la información remitida en forma mensual por las operadoras y  que consta en el detalle de llamadas de las facturas del SMA.
3. La DPS analizará las tarifas por minuto de consumo remitidas en las facturas.
4. La DPS preparará informes y de ser el caso se remitirán a la DJT para inicio de proceso de juzgamiento.
</t>
    </r>
  </si>
  <si>
    <r>
      <rPr>
        <b/>
        <sz val="10"/>
        <rFont val="Arial"/>
        <family val="2"/>
      </rPr>
      <t>ECCT</t>
    </r>
    <r>
      <rPr>
        <sz val="10"/>
        <rFont val="Arial"/>
        <family val="2"/>
      </rPr>
      <t xml:space="preserve">= Efectividad en el cumplimiento del control tarifario
</t>
    </r>
    <r>
      <rPr>
        <b/>
        <sz val="10"/>
        <rFont val="Arial"/>
        <family val="2"/>
      </rPr>
      <t>NFV</t>
    </r>
    <r>
      <rPr>
        <sz val="10"/>
        <rFont val="Arial"/>
        <family val="2"/>
      </rPr>
      <t xml:space="preserve">= Número de Facturas verificadas de las tres operadoras de SMA
</t>
    </r>
    <r>
      <rPr>
        <b/>
        <sz val="10"/>
        <rFont val="Arial"/>
        <family val="2"/>
      </rPr>
      <t>NFT</t>
    </r>
    <r>
      <rPr>
        <sz val="10"/>
        <rFont val="Arial"/>
        <family val="2"/>
      </rPr>
      <t>=Número de Facturas Totales ( muestra ) de las tres operadoras de SMA.</t>
    </r>
  </si>
  <si>
    <t>ECCT= (NFV/NFT)*100</t>
  </si>
  <si>
    <r>
      <rPr>
        <b/>
        <sz val="10"/>
        <rFont val="Arial"/>
        <family val="2"/>
      </rPr>
      <t>LINEAMIENTOS:</t>
    </r>
    <r>
      <rPr>
        <sz val="10"/>
        <rFont val="Arial"/>
        <family val="2"/>
      </rPr>
      <t xml:space="preserve">
1. El control se realiza en base al "Procedimiento para la ejecución de inspecciones a los establecimientos que prestan servicios finales de telecomunicaciones a través de terminales de uso público".
2. La DPS determinará el tamaño de la muestra (90% confianza y +/-3% error )  y remitirá esta informacion a las Administraciones Regionales. 
3. Las Administraciones Regionales deberán realizar, de manera mensual, una verificación por operadora y en cada provincia de su jurisdicción, tal como se indica en el cuadro anexo. 
4. Las Administraciones Regionales remitirán los informes de verificación a la DPS.
5. La DPS analiza y elabora los informes de consolidación semestral.
6. En caso de incumplimientos, la DPS remitirá a la DJT.
7. . La DIC publicará los resultados  hasta 5 días laborales luego de recibir la información de la DPS y/o Regionales, en el página web institucioanal y en los periódicos donde se realizaron las mediciones.</t>
    </r>
  </si>
  <si>
    <r>
      <rPr>
        <b/>
        <sz val="10"/>
        <rFont val="Arial"/>
        <family val="2"/>
      </rPr>
      <t>ECCT</t>
    </r>
    <r>
      <rPr>
        <sz val="10"/>
        <rFont val="Arial"/>
        <family val="2"/>
      </rPr>
      <t xml:space="preserve">= Efectividad en el cumplimiento del control tarifario_ Terminales de Uso Público del STF
</t>
    </r>
    <r>
      <rPr>
        <b/>
        <sz val="10"/>
        <rFont val="Arial"/>
        <family val="2"/>
      </rPr>
      <t>NTV</t>
    </r>
    <r>
      <rPr>
        <sz val="10"/>
        <rFont val="Arial"/>
        <family val="2"/>
      </rPr>
      <t xml:space="preserve">= Número de Terminales verificados de las Operadoras de STF
</t>
    </r>
    <r>
      <rPr>
        <b/>
        <sz val="10"/>
        <rFont val="Arial"/>
        <family val="2"/>
      </rPr>
      <t>NTT</t>
    </r>
    <r>
      <rPr>
        <sz val="10"/>
        <rFont val="Arial"/>
        <family val="2"/>
      </rPr>
      <t>=Número de Terminales Totales de STF ( muestra )</t>
    </r>
  </si>
  <si>
    <r>
      <rPr>
        <b/>
        <sz val="10"/>
        <rFont val="Arial"/>
        <family val="2"/>
      </rPr>
      <t xml:space="preserve">LINEAMIENTOS:
</t>
    </r>
    <r>
      <rPr>
        <sz val="10"/>
        <rFont val="Arial"/>
        <family val="2"/>
      </rPr>
      <t xml:space="preserve">1. El control es realizado por la DPS.
2. La DPS solicitará una muestra del 1% de la facturación de las operadoras de telefonía fija al año.
3. La DPS analizará la información remitida por cada operadora de telefonía fija.
4. La DPS verificará que las tarifas cobradas por cada operadora de telefonía fija no sobrepasen los techos tarifarios  aprobados por el CONATEL.
5. La DPS elaborará el correspondiente informe y de ser el caso se remitirán a la DJT para inicio de proceso de juzgamiento.
</t>
    </r>
  </si>
  <si>
    <r>
      <rPr>
        <b/>
        <sz val="10"/>
        <rFont val="Arial"/>
        <family val="2"/>
      </rPr>
      <t>ECCT</t>
    </r>
    <r>
      <rPr>
        <sz val="10"/>
        <rFont val="Arial"/>
        <family val="2"/>
      </rPr>
      <t xml:space="preserve">= Efectividad en el cumplimiento del control tarifario
</t>
    </r>
    <r>
      <rPr>
        <b/>
        <sz val="10"/>
        <rFont val="Arial"/>
        <family val="2"/>
      </rPr>
      <t>NFV</t>
    </r>
    <r>
      <rPr>
        <sz val="10"/>
        <rFont val="Arial"/>
        <family val="2"/>
      </rPr>
      <t xml:space="preserve">= Número de Facturas verificadas de lasoperadoras de STF
</t>
    </r>
    <r>
      <rPr>
        <b/>
        <sz val="10"/>
        <rFont val="Arial"/>
        <family val="2"/>
      </rPr>
      <t>NFT</t>
    </r>
    <r>
      <rPr>
        <sz val="10"/>
        <rFont val="Arial"/>
        <family val="2"/>
      </rPr>
      <t>=Número de Facturas Totales ( muestra ) de las operadoras de STF.</t>
    </r>
  </si>
  <si>
    <r>
      <rPr>
        <b/>
        <sz val="10"/>
        <rFont val="Arial"/>
        <family val="2"/>
      </rPr>
      <t xml:space="preserve">LINEAMIENTOS:
</t>
    </r>
    <r>
      <rPr>
        <sz val="10"/>
        <rFont val="Arial"/>
        <family val="2"/>
      </rPr>
      <t>1. El control es realizado por la DPS.
2. La DPS solicitará una muestra ( 90% de confianza y +/- 3% de error  ) aleatoria de planillas telefónicas a las operadoras de telefonía fija, una vez al año.
3. La DPS analizará la información remitida por cada operadora de telefonía fija.
4. La DPS verificará que operadoras cumplan con la exoneración del 50% de la pensión básica para las personas de la tercera edad,
5. La DPS elaborará el correspondiente informe y de ser el caso se remitirán a la DJT para inicio de proceso de juzgamiento.</t>
    </r>
  </si>
  <si>
    <r>
      <rPr>
        <b/>
        <sz val="10"/>
        <rFont val="Arial"/>
        <family val="2"/>
      </rPr>
      <t>ECCT</t>
    </r>
    <r>
      <rPr>
        <sz val="10"/>
        <rFont val="Arial"/>
        <family val="2"/>
      </rPr>
      <t xml:space="preserve">= Efectividad en el cumplimiento del control tarifario
</t>
    </r>
    <r>
      <rPr>
        <b/>
        <sz val="10"/>
        <rFont val="Arial"/>
        <family val="2"/>
      </rPr>
      <t>NFV</t>
    </r>
    <r>
      <rPr>
        <sz val="10"/>
        <rFont val="Arial"/>
        <family val="2"/>
      </rPr>
      <t xml:space="preserve">= Número de Facturas verificadas 
</t>
    </r>
    <r>
      <rPr>
        <b/>
        <sz val="10"/>
        <rFont val="Arial"/>
        <family val="2"/>
      </rPr>
      <t>NFT</t>
    </r>
    <r>
      <rPr>
        <sz val="10"/>
        <rFont val="Arial"/>
        <family val="2"/>
      </rPr>
      <t xml:space="preserve">=Número de Facturas Totales ( muestra ) </t>
    </r>
  </si>
  <si>
    <t>1.1.2</t>
  </si>
  <si>
    <t>Analizar la evolución de las tarifas de los servicios: Valor Agregado (SVA)  Portadores (SPT) al 100% de los permisionarios y de los operadores, hasta diciembre del 2012.</t>
  </si>
  <si>
    <t xml:space="preserve">1.1.2.1
Analizar la evolución de las tarifas de los Servicios de Valor Agregado (SVA),  hasta diciembre del 2012. 
</t>
  </si>
  <si>
    <r>
      <rPr>
        <b/>
        <sz val="10"/>
        <rFont val="Arial"/>
        <family val="2"/>
      </rPr>
      <t>ESTRATEGIA:</t>
    </r>
    <r>
      <rPr>
        <sz val="10"/>
        <rFont val="Arial"/>
        <family val="2"/>
      </rPr>
      <t xml:space="preserve">
Análisis de las tarifas facturadas de los diferentes servicios a controlar.
</t>
    </r>
    <r>
      <rPr>
        <b/>
        <sz val="10"/>
        <rFont val="Arial"/>
        <family val="2"/>
      </rPr>
      <t>LINEAMIENTOS:</t>
    </r>
    <r>
      <rPr>
        <sz val="10"/>
        <rFont val="Arial"/>
        <family val="2"/>
      </rPr>
      <t xml:space="preserve">
1. La DPS solicitará las tarifas a 15 permisionarios representativos por el número de usuarios.
2. La DPS analizará las tarifas vigentes con respecto al año anterior.
3. La DPS elaborará el informe de consolidación.
4. La DIC publicará un resumen de las tarifas aplicadas.
5.La ITC remitirá el informe consolidado al MINTEL, de ser el caso. </t>
    </r>
  </si>
  <si>
    <r>
      <rPr>
        <b/>
        <sz val="10"/>
        <rFont val="Arial"/>
        <family val="2"/>
      </rPr>
      <t>EAET</t>
    </r>
    <r>
      <rPr>
        <sz val="10"/>
        <rFont val="Arial"/>
        <family val="2"/>
      </rPr>
      <t xml:space="preserve"> = Efectividad en el analisis de la evolución de las tarifas_ SVA 
</t>
    </r>
    <r>
      <rPr>
        <b/>
        <sz val="10"/>
        <rFont val="Arial"/>
        <family val="2"/>
      </rPr>
      <t>PA</t>
    </r>
    <r>
      <rPr>
        <sz val="10"/>
        <rFont val="Arial"/>
        <family val="2"/>
      </rPr>
      <t xml:space="preserve">= Permisionarios analizados
                 </t>
    </r>
  </si>
  <si>
    <r>
      <t xml:space="preserve">                                                                                                          EAET = (PA/15)*100
                                                                     </t>
    </r>
    <r>
      <rPr>
        <b/>
        <sz val="11"/>
        <color rgb="FFFF0000"/>
        <rFont val="Arial"/>
        <family val="2"/>
      </rPr>
      <t/>
    </r>
  </si>
  <si>
    <t xml:space="preserve">1.1.2.2
Analizar la evolución de las tarifas de los Servicios Portadores de Telecomunicaciones (SPT), para el 100% de los operadores hasta diciembre del 2012. 
</t>
  </si>
  <si>
    <r>
      <rPr>
        <b/>
        <sz val="10"/>
        <rFont val="Arial"/>
        <family val="2"/>
      </rPr>
      <t xml:space="preserve">LINEAMIENTOS:
</t>
    </r>
    <r>
      <rPr>
        <sz val="10"/>
        <rFont val="Arial"/>
        <family val="2"/>
      </rPr>
      <t>1. La DPS solicitará las tarifas a todos los operadores.
2. La DPS analizará las tarifas vigentes con respecto al año anterior.
3. La DPS elaborará el informe de consolidación.
4. La DIC publicará un resumen de la tarifas aplicadas.
5. La ITC remitirá el informe consolidado al MINTEL, de ser el caso.</t>
    </r>
  </si>
  <si>
    <r>
      <rPr>
        <b/>
        <sz val="10"/>
        <rFont val="Arial"/>
        <family val="2"/>
      </rPr>
      <t>EAET</t>
    </r>
    <r>
      <rPr>
        <sz val="10"/>
        <rFont val="Arial"/>
        <family val="2"/>
      </rPr>
      <t xml:space="preserve"> = Efectividad en el analisis de la evolución de las tarifas_SP 
</t>
    </r>
    <r>
      <rPr>
        <b/>
        <sz val="10"/>
        <rFont val="Arial"/>
        <family val="2"/>
      </rPr>
      <t>OA</t>
    </r>
    <r>
      <rPr>
        <sz val="10"/>
        <rFont val="Arial"/>
        <family val="2"/>
      </rPr>
      <t xml:space="preserve">= Operadores analizados
</t>
    </r>
    <r>
      <rPr>
        <b/>
        <sz val="10"/>
        <rFont val="Arial"/>
        <family val="2"/>
      </rPr>
      <t>OT</t>
    </r>
    <r>
      <rPr>
        <sz val="10"/>
        <rFont val="Arial"/>
        <family val="2"/>
      </rPr>
      <t xml:space="preserve">= Operadores totales
                   </t>
    </r>
  </si>
  <si>
    <r>
      <t xml:space="preserve"> EAET = (OA/OT)*100
                                                                 </t>
    </r>
    <r>
      <rPr>
        <b/>
        <sz val="11"/>
        <color rgb="FFFF0000"/>
        <rFont val="Arial"/>
        <family val="2"/>
      </rPr>
      <t/>
    </r>
  </si>
  <si>
    <t>1.1.5</t>
  </si>
  <si>
    <t>Realizar el  estudio de las tarifas de los Servicios de Televisión pagada para el 100% de los concesionarios hasta diciembre del 2012.</t>
  </si>
  <si>
    <r>
      <t xml:space="preserve"> 
</t>
    </r>
    <r>
      <rPr>
        <b/>
        <sz val="10"/>
        <rFont val="Arial"/>
        <family val="2"/>
      </rPr>
      <t>ESTRATEGIAS.</t>
    </r>
    <r>
      <rPr>
        <sz val="10"/>
        <rFont val="Arial"/>
        <family val="2"/>
      </rPr>
      <t xml:space="preserve">
- Verificación del área de servicio a través del SACER.  para MMDS, e inspecciones para 
para MMDS, e inspecciones para TV por Cable.                                             
</t>
    </r>
    <r>
      <rPr>
        <b/>
        <sz val="10"/>
        <rFont val="Arial"/>
        <family val="2"/>
      </rPr>
      <t>LINEAMIENTOS.-</t>
    </r>
    <r>
      <rPr>
        <sz val="10"/>
        <rFont val="Arial"/>
        <family val="2"/>
      </rPr>
      <t xml:space="preserve">
DRT.-  Solicita a los operadores el envío de los servicios del Plan Tarifario aplicado a los usuarios.
UR.- Coordina con la DRT para el reenvío de la información solicitada a los operadores, en el caso de presentar directamente en su jurisdicción.                                                                                                                       
 DRT.- Consolida la información recibida y realiza el análisis respectivo para la elaboración del estudio inicial.</t>
    </r>
  </si>
  <si>
    <t xml:space="preserve">Plan Nacional de Control Técnico </t>
  </si>
  <si>
    <t xml:space="preserve">DRT </t>
  </si>
  <si>
    <t xml:space="preserve">
Efectividad del estudio de traifas realizado a TV pagada</t>
  </si>
  <si>
    <t xml:space="preserve">
EAT_TVP = Efectividad en el análisis de las tarifas de Televisión Pagada
PE: Estudio Ejecutado
.</t>
  </si>
  <si>
    <t>EIT-TV pagada= Estudio ejecutado y presentado a ITC.</t>
  </si>
  <si>
    <t>1.3</t>
  </si>
  <si>
    <t xml:space="preserve">Controlar de manera automática el uso del espectro radioeléctrico a nivel nacional hasta el 2012. </t>
  </si>
  <si>
    <t>1.3.1</t>
  </si>
  <si>
    <t>Determinar el porcentaje de ocupación del espectro radioeléctrico en 11 bandas de UHF hasta diciembre del 2012</t>
  </si>
  <si>
    <r>
      <rPr>
        <b/>
        <sz val="10"/>
        <rFont val="Arial"/>
        <family val="2"/>
      </rPr>
      <t>ESTRATEGIAS</t>
    </r>
    <r>
      <rPr>
        <sz val="10"/>
        <rFont val="Arial"/>
        <family val="2"/>
      </rPr>
      <t xml:space="preserve">
Programación de las Estaciones</t>
    </r>
    <r>
      <rPr>
        <b/>
        <sz val="10"/>
        <rFont val="Arial"/>
        <family val="2"/>
      </rPr>
      <t xml:space="preserve"> d</t>
    </r>
    <r>
      <rPr>
        <sz val="10"/>
        <rFont val="Arial"/>
        <family val="2"/>
      </rPr>
      <t xml:space="preserve">el sistema SACER.                                                                             </t>
    </r>
    <r>
      <rPr>
        <b/>
        <sz val="10"/>
        <rFont val="Arial"/>
        <family val="2"/>
      </rPr>
      <t xml:space="preserve">  
LINEAMIENTOS  GENERALES
</t>
    </r>
    <r>
      <rPr>
        <sz val="10"/>
        <rFont val="Arial"/>
        <family val="2"/>
      </rPr>
      <t xml:space="preserve">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IRC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Machala, Salinas, Quevedo, Taura y Guayaquil. 
Entregar los resultados en los archivos y formatos establecidos inmediatamente después de terminada la misión a fin de mes.
Programar desde el mes de enero de 2012 el traslado de una (01) Estación Remota Transportable para el cumplimiento de este Plan a la ciudad de Babahoyo.
Programar de lunes a viernes durante el mes de septiembre 2012, el barrido de las bandas asignadas en el horario de 10H00 a 14H15, de acuerdo a los parámetros establecidos y en el horario de: 10H00 a 10H15, 11H00 a 11H15, 12H00 a 12H15, 13H00 a 13H15, 14H00 a 14H15. La Estación a ser programada  es: Babahoyo.
</t>
    </r>
  </si>
  <si>
    <t>DEH y Administraciones Regionales</t>
  </si>
  <si>
    <t>EOER = Efectividad en la ocupación del espectro
IOER_naciona = Informe de Ocupación del Espectro Radioeléctrico a nivel nacional.
IOER_regional = Informe de Ocupación del Espectro Radioeléctrico a nivel regional</t>
  </si>
  <si>
    <r>
      <rPr>
        <b/>
        <sz val="10"/>
        <rFont val="Arial"/>
        <family val="2"/>
      </rPr>
      <t xml:space="preserve">
</t>
    </r>
    <r>
      <rPr>
        <sz val="10"/>
        <rFont val="Arial"/>
        <family val="2"/>
      </rPr>
      <t xml:space="preserve">
IOER_nacional = Sumatoria IOER_regional
 Nota: El IOER_nacional debe consolidar todos los informes de las Regionales.</t>
    </r>
  </si>
  <si>
    <t>I4</t>
  </si>
  <si>
    <r>
      <rPr>
        <b/>
        <sz val="10"/>
        <rFont val="Arial"/>
        <family val="2"/>
      </rPr>
      <t xml:space="preserve">ESTRATEGIAS
</t>
    </r>
    <r>
      <rPr>
        <sz val="10"/>
        <rFont val="Arial"/>
        <family val="2"/>
      </rPr>
      <t xml:space="preserve">
Programación de las Estaciones</t>
    </r>
    <r>
      <rPr>
        <b/>
        <sz val="10"/>
        <rFont val="Arial"/>
        <family val="2"/>
      </rPr>
      <t xml:space="preserve"> </t>
    </r>
    <r>
      <rPr>
        <sz val="10"/>
        <rFont val="Arial"/>
        <family val="2"/>
      </rPr>
      <t xml:space="preserve">del sistema SACER.                                                                             </t>
    </r>
    <r>
      <rPr>
        <b/>
        <sz val="10"/>
        <rFont val="Arial"/>
        <family val="2"/>
      </rPr>
      <t xml:space="preserve">  
LINEAMIENTOS  GENERALES
</t>
    </r>
    <r>
      <rPr>
        <sz val="10"/>
        <rFont val="Arial"/>
        <family val="2"/>
      </rPr>
      <t xml:space="preserve">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IRN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Quito (Guajaló y Calderón), Esmeraldas, Nueva Loja, Ibarra y Tulcán. 
Entregar los resultados en los archivos y formatos establecidos inmediatamente después de terminada la misión a fin de mes.
Programar desde el mes de enero de 2012 el traslado de cuatro (04) Estaciones Remotas Transportables para el cumplimiento de este Plan a las ciudades de: Tena, El Coca, Santo Domingo y Latacunga.
Programar de lunes a viernes durante el mes de septiembre 2012, el barrido de las bandas asignadas en el horario de 10H00 a 14H15, de acuerdo a los parámetros establecidos y en el horario de: 10H00 a 10H15, 11H00 a 11H15, 12H00 a 12H15, 13H00 a 13H15, 14H00 a 14H15. Las Estaciones a ser programadas  son: Tena, El Coca, Santo Domingo y Latacunga.
</t>
    </r>
  </si>
  <si>
    <r>
      <rPr>
        <b/>
        <sz val="10"/>
        <rFont val="Arial"/>
        <family val="2"/>
      </rPr>
      <t xml:space="preserve">ESTRATEGIAS
</t>
    </r>
    <r>
      <rPr>
        <sz val="10"/>
        <rFont val="Arial"/>
        <family val="2"/>
      </rPr>
      <t xml:space="preserve">
Programación de las Estaciones</t>
    </r>
    <r>
      <rPr>
        <b/>
        <sz val="10"/>
        <rFont val="Arial"/>
        <family val="2"/>
      </rPr>
      <t xml:space="preserve"> d</t>
    </r>
    <r>
      <rPr>
        <sz val="10"/>
        <rFont val="Arial"/>
        <family val="2"/>
      </rPr>
      <t xml:space="preserve">el sistema SACER.                                                                             </t>
    </r>
    <r>
      <rPr>
        <b/>
        <sz val="10"/>
        <rFont val="Arial"/>
        <family val="2"/>
      </rPr>
      <t xml:space="preserve">  
LINEAMIENTOS  GENERALES
</t>
    </r>
    <r>
      <rPr>
        <sz val="10"/>
        <rFont val="Arial"/>
        <family val="2"/>
      </rPr>
      <t>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IRS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Cañar, Loja, Macas, Macará y Turi. 
Entregar los resultados en los archivos y formatos establecidos inmediatamente después de terminada la misión a fin de mes.
Programar desde el mes de enero de 2012 el traslado de una (01) Estación Remota Transportable para el cumplimiento de este Plan a la ciudad de Zamora.
Programar de lunes a viernes durante el mes de septiembre 2012, el barrido de las bandas asignadas en el horario de 10H00 a 14H15, de acuerdo a los parámetros establecidos y en el horario de: 10H00 a 10H15, 11H00 a 11H15, 12H00 a 12H15, 13H00 a 13H15, 14H00 a 14H15. La Estación a ser programada  es: Zamora.</t>
    </r>
  </si>
  <si>
    <r>
      <rPr>
        <b/>
        <sz val="10"/>
        <rFont val="Arial"/>
        <family val="2"/>
      </rPr>
      <t xml:space="preserve">ESTRATEGIAS
</t>
    </r>
    <r>
      <rPr>
        <sz val="10"/>
        <rFont val="Arial"/>
        <family val="2"/>
      </rPr>
      <t xml:space="preserve">
Programación de las Estaciones</t>
    </r>
    <r>
      <rPr>
        <b/>
        <sz val="10"/>
        <rFont val="Arial"/>
        <family val="2"/>
      </rPr>
      <t xml:space="preserve"> d</t>
    </r>
    <r>
      <rPr>
        <sz val="10"/>
        <rFont val="Arial"/>
        <family val="2"/>
      </rPr>
      <t xml:space="preserve">el sistema SACER.                                                                             </t>
    </r>
    <r>
      <rPr>
        <b/>
        <sz val="10"/>
        <rFont val="Arial"/>
        <family val="2"/>
      </rPr>
      <t xml:space="preserve">  
LINEAMIENTOS  GENERALES
</t>
    </r>
    <r>
      <rPr>
        <sz val="10"/>
        <rFont val="Arial"/>
        <family val="2"/>
      </rPr>
      <t>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DRC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 Ambato, Guaranda y Puyo. 
Entregar los resultados en los archivos y formatos establecidos inmediatamente después de terminada la misión a fin de mes.
Programar desde el mes de enero de 2012 el traslado de una (01) Estación Remota Transportable para el cumplimiento de este Plan a la ciudad de Riobamba.
Programar de lunes a viernes durante el mes de septiembre 2012, el barrido de las bandas asignadas en el horario de 10H00 a 14H15, de acuerdo a los parámetros establecidos y en el horario de: 10H00 a 10H15, 11H00 a 11H15, 12H00 a 12H15, 13H00 a 13H15, 14H00 a 14H15. La Estación a ser programada  es: Riobamba.</t>
    </r>
  </si>
  <si>
    <r>
      <rPr>
        <b/>
        <sz val="10"/>
        <rFont val="Arial"/>
        <family val="2"/>
      </rPr>
      <t xml:space="preserve">ESTRATEGIAS
</t>
    </r>
    <r>
      <rPr>
        <sz val="10"/>
        <rFont val="Arial"/>
        <family val="2"/>
      </rPr>
      <t xml:space="preserve">
Programación de las Estaciones</t>
    </r>
    <r>
      <rPr>
        <b/>
        <sz val="10"/>
        <rFont val="Arial"/>
        <family val="2"/>
      </rPr>
      <t xml:space="preserve"> d</t>
    </r>
    <r>
      <rPr>
        <sz val="10"/>
        <rFont val="Arial"/>
        <family val="2"/>
      </rPr>
      <t xml:space="preserve">el sistema SACER.                                                                             </t>
    </r>
    <r>
      <rPr>
        <b/>
        <sz val="10"/>
        <rFont val="Arial"/>
        <family val="2"/>
      </rPr>
      <t xml:space="preserve">  
</t>
    </r>
    <r>
      <rPr>
        <sz val="10"/>
        <rFont val="Arial"/>
        <family val="2"/>
      </rPr>
      <t>LINEAMIENTOS  GENERALES
Para determinar la ocupación en las bandas propuestas se deberá programar el sistema al menos con los siguientes parámetros:
Canalización de: 12.5 kHz.
Nivel de squelch: -80 dB.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DRM
Programar de lunes a viernes durante el mes de enero 2012, el barrido de las bandas asignadas en el horario de 10H00 a 14H15, de acuerdo a los parámetros establecidos y en el horario de: 10H00 a 10H15, 11H00 a 11H15, 12H00 a 12H15, 13H00 a 13H15, 14H00 a 14H15. La Estación a ser programada es: Portoviejo. 
Entregar los resultados en los archivos y formatos establecidos inmediatamente después de terminada la misión a fin de mes.
Programar desde el mes de enero de 2012 el traslado de una (01) Estación Remota Transportable para el cumplimiento de este Plan a la ciudad de Bahía de Caráquez.
Programar de lunes a viernes durante el mes de septiembre 2012, el barrido de las bandas asignadas en el horario de 10H00 a 14H15, de acuerdo a los parámetros establecidos y en el horario de: 10H00 a 10H15, 11H00 a 11H15, 12H00 a 12H15, 13H00 a 13H15, 14H00 a 14H15. La Estación a ser programada  es: Bahía de Caráquez.</t>
    </r>
  </si>
  <si>
    <r>
      <rPr>
        <b/>
        <sz val="10"/>
        <rFont val="Arial"/>
        <family val="2"/>
      </rPr>
      <t xml:space="preserve">ESTRATEGIAS
</t>
    </r>
    <r>
      <rPr>
        <sz val="10"/>
        <rFont val="Arial"/>
        <family val="2"/>
      </rPr>
      <t xml:space="preserve">
Programación de las Estaciones</t>
    </r>
    <r>
      <rPr>
        <b/>
        <sz val="10"/>
        <rFont val="Arial"/>
        <family val="2"/>
      </rPr>
      <t xml:space="preserve"> d</t>
    </r>
    <r>
      <rPr>
        <sz val="10"/>
        <rFont val="Arial"/>
        <family val="2"/>
      </rPr>
      <t xml:space="preserve">el sistema SACER.                                                                             </t>
    </r>
    <r>
      <rPr>
        <b/>
        <sz val="10"/>
        <rFont val="Arial"/>
        <family val="2"/>
      </rPr>
      <t xml:space="preserve">  
</t>
    </r>
    <r>
      <rPr>
        <sz val="10"/>
        <rFont val="Arial"/>
        <family val="2"/>
      </rPr>
      <t xml:space="preserve">LINEAMIENTOS  GENERALES
Para determinar la ocupación en las bandas propuestas se deberá programar el sistema al menos con los siguientes parámetros:
Canalización: De acuerdo al servicio.
Nivel de squelch: Programable
Tiempo de muestreo: Automático.
Se utilizará el archivo con el nombre PLAN OCUP 2012, el mismo que contiene el listado de frecuencias y que será remitido por la DEH.
El nombre de los archivos generados deberán cumplir con lo dispuesto en el instructivo SACER.
LINEAMIENTOS ESPECÍFICOS PARA LA DRG
Programar de lunes a viernes durante el mes de enero 2012, el barrido de las bandas asignadas en el horario de 10H00 a 14H15, de acuerdo a los parámetros establecidos y en el horario de: 10H00 a 10H15, 11H00 a 11H15, 12H00 a 12H15, 13H00 a 13H15, 14H00 a 14H15. Las Estaciones a ser programadas son: Santa Cruz y San Cristóbal. 
Entregar los resultados en los archivos y formatos establecidos inmediatamente después de terminada la misión a fin de mes.
</t>
    </r>
  </si>
  <si>
    <t>Monitorear el 100% de los contratos de los concesionarios de radiocomunicaciones, radiodifusión y televisión para del cumplimiento de los parámetros técnicos (frecuencia, ancho de banda) establecidos en dichos contratos hasta diciembre del 2012.</t>
  </si>
  <si>
    <r>
      <rPr>
        <b/>
        <sz val="10"/>
        <rFont val="Arial"/>
        <family val="2"/>
      </rPr>
      <t>ESTRATEGIAS</t>
    </r>
    <r>
      <rPr>
        <sz val="10"/>
        <rFont val="Arial"/>
        <family val="2"/>
      </rPr>
      <t xml:space="preserve">
Programación de las Estaciones del sistema SACER.                                                                               
</t>
    </r>
    <r>
      <rPr>
        <b/>
        <sz val="10"/>
        <rFont val="Arial"/>
        <family val="2"/>
      </rPr>
      <t>LINEAMIENTOS  GENERALES</t>
    </r>
    <r>
      <rPr>
        <sz val="10"/>
        <rFont val="Arial"/>
        <family val="2"/>
      </rPr>
      <t xml:space="preserve">
Se utilizará el archivo con el nombre RADTV_ _ _ 2012, el mismo que contiene el listado de frecuencias y que será remitido por la DEH, el cual será actualizado mensualmente.
El nombre de los archivos generados deberán cumplir con lo dispuesto en el instructivo SACER.
</t>
    </r>
    <r>
      <rPr>
        <b/>
        <sz val="10"/>
        <rFont val="Arial"/>
        <family val="2"/>
      </rPr>
      <t>LINEAMIENTOS ESPECÍFICOS PARA LA IRC</t>
    </r>
    <r>
      <rPr>
        <sz val="10"/>
        <rFont val="Arial"/>
        <family val="2"/>
      </rPr>
      <t xml:space="preserve">
Programar de lunes a viernes desde el mes de enero hasta el mes de agosto  2012, el barrido de las bandas asignadas en el horario de 8H30 a 8H45 y de 16H00 a 16H15, de acuerdo a los parámetros establecidos. Las Estaciones a ser programadas son : Machala, Salinas, Quevedo, Taura y Guayaquil. 
Entregar los resultados en los archivos y formatos establecidos inmediatamente después de terminada la misión a fin de mes.
Programar desde el mes de enero de 2012 el traslado de una (01) Estación Remota Transportable para el cumplimiento de este Plan a la ciudad de Babahoyo
Programar de lunes a viernes desde el mes de septiembre hasta noviembre de 2012, el barrido de las bandas asignadas en el horario de 8H30 a 8H45 y de 16H00 a 16H15, de acuerdo a los parámetros establecidos. Las Estación a ser programada  es: Babahoyo.
La IRC deberá remitir un informe mensual del servicio de radiodifusión y televisión.</t>
    </r>
  </si>
  <si>
    <t>Número de contratos a diciembre de 2011</t>
  </si>
  <si>
    <t xml:space="preserve">Plan Nacional de Control </t>
  </si>
  <si>
    <t xml:space="preserve">DEH y administraciones Regionales
</t>
  </si>
  <si>
    <t>NCM = Número de Contratos Monitoreados
NCV = Número de Contratos Verificados  (Radiodifusión y Televisión)                                                                    
NTCP = Número Total de Contratos Planificados  (Radiodifusión y Televisión)</t>
  </si>
  <si>
    <r>
      <rPr>
        <b/>
        <sz val="10"/>
        <rFont val="Arial"/>
        <family val="2"/>
      </rPr>
      <t xml:space="preserve">Fórmula     </t>
    </r>
    <r>
      <rPr>
        <sz val="10"/>
        <rFont val="Arial"/>
        <family val="2"/>
      </rPr>
      <t xml:space="preserve">                                                                                                           
NCM = NCV (Radiodifusión y Televisión) / NTCP  (Radiodifusión y Televisión)                                                                                                  </t>
    </r>
    <r>
      <rPr>
        <b/>
        <sz val="8"/>
        <color theme="1"/>
        <rFont val="Arial"/>
        <family val="2"/>
      </rPr>
      <t/>
    </r>
  </si>
  <si>
    <r>
      <rPr>
        <b/>
        <sz val="10"/>
        <rFont val="Arial"/>
        <family val="2"/>
      </rPr>
      <t xml:space="preserve">ESTRATEGIAS
</t>
    </r>
    <r>
      <rPr>
        <sz val="10"/>
        <rFont val="Arial"/>
        <family val="2"/>
      </rPr>
      <t xml:space="preserve">Programación de las Estaciones del sistema SACER.                     </t>
    </r>
    <r>
      <rPr>
        <b/>
        <sz val="10"/>
        <rFont val="Arial"/>
        <family val="2"/>
      </rPr>
      <t xml:space="preserve">                                                          
LINEAMIENTOS  GENERALES
</t>
    </r>
    <r>
      <rPr>
        <sz val="10"/>
        <rFont val="Arial"/>
        <family val="2"/>
      </rPr>
      <t>Se utilizará el archivo con el nombre RADTV_ _ _ 2012, el mismo que contiene el listado de frecuencias y que será remitido por la DEH, el cual será actualizado mensualmente.
El nombre de los archivos generados deberán cumplir con lo dispuesto en el instructivo SACER.</t>
    </r>
    <r>
      <rPr>
        <b/>
        <sz val="10"/>
        <rFont val="Arial"/>
        <family val="2"/>
      </rPr>
      <t xml:space="preserve">
LINEAMIENTOS ESPECÍFICOS PARA LA IRN
</t>
    </r>
    <r>
      <rPr>
        <sz val="10"/>
        <rFont val="Arial"/>
        <family val="2"/>
      </rPr>
      <t>Programar de lunes a viernes desde el mes de enero hasta el mes de agosto  2012, el barrido de las bandas asignadas en el horario de 8H30 a 8H45 y de 16H00 a 16H15, de acuerdo a los parámetros establecidos. Las Estaciones a ser programadas son : Quito (Guajaló y Calderón), Esmeraldas, Nueva Loja, Ibarra y Tulcán. 
Entregar los resultados en los archivos y formatos establecidos inmediatamente después de terminada la misión a fin de mes.
Programar desde el mes de enero de 2012 el traslado de cuatro (04) Estaciones Remotas Transportables para el cumplimiento de este Plan a las ciudades de: Tena, El Coca, Santo Domingo y Latacunga.
Programar de lunes a viernes desde el mes de septiembre hasta noviembre de 2012, el barrido de las bandas asignadas en el horario de 8H30 a 8H45 y de 16H00 a 16H15, de acuerdo a los parámetros establecidos. Las Estaciones a ser programadas  son: Tena, El Coca, Santo Domingo y Latacunga.
La IRN deberá remitir un informe mensual del servicio de radiodifusión y televisión.</t>
    </r>
  </si>
  <si>
    <r>
      <rPr>
        <b/>
        <sz val="10"/>
        <rFont val="Arial"/>
        <family val="2"/>
      </rPr>
      <t xml:space="preserve">ESTRATEGIAS
</t>
    </r>
    <r>
      <rPr>
        <sz val="10"/>
        <rFont val="Arial"/>
        <family val="2"/>
      </rPr>
      <t xml:space="preserve">Programación de las Estaciones del sistema SACER.                                                 </t>
    </r>
    <r>
      <rPr>
        <b/>
        <sz val="10"/>
        <rFont val="Arial"/>
        <family val="2"/>
      </rPr>
      <t xml:space="preserve">                              
LINEAMIENTOS  GENERALES
</t>
    </r>
    <r>
      <rPr>
        <sz val="10"/>
        <rFont val="Arial"/>
        <family val="2"/>
      </rPr>
      <t xml:space="preserve">Se utilizará el archivo con el nombre RADTV_ _ _ 2012, el mismo que contiene el listado de frecuencias y que será remitido por la DEH, el cual será actualizado mensualmente.
El nombre de los archivos generados deberán cumplir con lo dispuesto en el instructivo SACER.
</t>
    </r>
    <r>
      <rPr>
        <b/>
        <sz val="10"/>
        <rFont val="Arial"/>
        <family val="2"/>
      </rPr>
      <t xml:space="preserve">
LINEAMIENTOS ESPECÍFICOS PARA LA IRS
</t>
    </r>
    <r>
      <rPr>
        <sz val="10"/>
        <rFont val="Arial"/>
        <family val="2"/>
      </rPr>
      <t>Programar de lunes a viernes desde el mes de enero hasta el mes de agosto  2012, el barrido de las bandas asignadas en el horario de 8H30 a 8H45 y de 16H00 a 16H15, de acuerdo a los parámetros establecidos. Las Estaciones a ser programadas son : Cañar, Loja, Macas, Macará y Turi. 
Entregar los resultados en los archivos y formatos establecidos inmediatamente después de terminada la misión a fin de mes.
Programar desde el mes de enero de 2012 el traslado de una (01) Estación Remota Transportable para el cumplimiento de este Plan a la ciudad de Zamora.
Programar de lunes a viernes desde el mes de septiembre hasta noviembre de 2012, el barrido de las bandas asignadas en el horario de 8H30 a 8H45 y de 16H00 a 16H15, de acuerdo a los parámetros establecidos. La Estación a ser programada  es: Zamora.
La IRS deberá remitir un informe mensual del servicio de radiodifusión y televisión.</t>
    </r>
  </si>
  <si>
    <r>
      <rPr>
        <b/>
        <sz val="10"/>
        <rFont val="Arial"/>
        <family val="2"/>
      </rPr>
      <t xml:space="preserve">ESTRATEGIAS
</t>
    </r>
    <r>
      <rPr>
        <sz val="10"/>
        <rFont val="Arial"/>
        <family val="2"/>
      </rPr>
      <t xml:space="preserve">Programación de las Estaciones del sistema SACER.                                                                               
</t>
    </r>
    <r>
      <rPr>
        <b/>
        <sz val="10"/>
        <rFont val="Arial"/>
        <family val="2"/>
      </rPr>
      <t xml:space="preserve">
LINEAMIENTOS  GENERALES
</t>
    </r>
    <r>
      <rPr>
        <sz val="10"/>
        <rFont val="Arial"/>
        <family val="2"/>
      </rPr>
      <t xml:space="preserve">Se utilizará el archivo con el nombre RADTV_ _ _ 2012, el mismo que contiene el listado de frecuencias y que será remitido por la DEH, el cual será actualizado mensualmente.
El nombre de los archivos generados deberán cumplir con lo dispuesto en el instructivo SACER.
</t>
    </r>
    <r>
      <rPr>
        <b/>
        <sz val="10"/>
        <rFont val="Arial"/>
        <family val="2"/>
      </rPr>
      <t xml:space="preserve">
LINEAMIENTOS ESPECÍFICOS PARA LA DRC
</t>
    </r>
    <r>
      <rPr>
        <sz val="10"/>
        <rFont val="Arial"/>
        <family val="2"/>
      </rPr>
      <t>Programar de lunes a viernes desde el mes de enero hasta el mes de agosto  2012, el barrido de las bandas asignadas en el horario de 8H30 a 8H45 y de 16H00 a 16H15, de acuerdo a los parámetros establecidos. Las Estaciones a ser programadas son : Ambato, Guaranda y Puyo. 
Entregar los resultados en los archivos y formatos establecidos inmediatamente después de terminada la misión a fin de mes.
Programar desde el mes de enero de 2012 el traslado de una (01) Estación Remota Transportable para el cumplimiento de este Plan a la ciudad de Riobamba.
Programar de lunes a viernes desde el mes de septiembre hasta noviembre de 2012, el barrido de las bandas asignadas en el horario de 8H30 a 8H45 y de 16H00 a 16H15, de acuerdo a los parámetros establecidos. La Estación a ser programada  es: Riobamba.
La DRC deberá remitir un informe mensual del servicio de radiodifusión y televisión.</t>
    </r>
  </si>
  <si>
    <r>
      <rPr>
        <b/>
        <sz val="10"/>
        <rFont val="Arial"/>
        <family val="2"/>
      </rPr>
      <t xml:space="preserve">ESTRATEGIAS
</t>
    </r>
    <r>
      <rPr>
        <sz val="10"/>
        <rFont val="Arial"/>
        <family val="2"/>
      </rPr>
      <t xml:space="preserve">Programación de las Estaciones del sistema SACER.                                                                               
</t>
    </r>
    <r>
      <rPr>
        <b/>
        <sz val="10"/>
        <rFont val="Arial"/>
        <family val="2"/>
      </rPr>
      <t xml:space="preserve">
LINEAMIENTOS  GENERALES
</t>
    </r>
    <r>
      <rPr>
        <sz val="10"/>
        <rFont val="Arial"/>
        <family val="2"/>
      </rPr>
      <t>Se utilizará el archivo con el nombre RADTV_ _ _ 2012, el mismo que contiene el listado de frecuencias y que será remitido por la DEH, el cual será actualizado mensualmente.
El nombre de los archivos generados deberán cumplir con lo dispuesto en el instructivo SACER.</t>
    </r>
    <r>
      <rPr>
        <b/>
        <sz val="10"/>
        <rFont val="Arial"/>
        <family val="2"/>
      </rPr>
      <t xml:space="preserve">
LINEAMIENTOS ESPECÍFICOS PARA LA DRM
</t>
    </r>
    <r>
      <rPr>
        <sz val="10"/>
        <rFont val="Arial"/>
        <family val="2"/>
      </rPr>
      <t xml:space="preserve">Programar de lunes a viernes desde el mes de enero hasta el mes de agosto  2012, el barrido de las bandas asignadas en el horario de 8H30 a 8H45 y de 16H00 a 16H15, de acuerdo a los parámetros establecidos. La Estación a ser programada es: Manta. 
Entregar los resultados en los archivos y formatos establecidos inmediatamente después de terminada la misión a fin de mes.
Programar desde el mes de enero de 2012 el traslado de una (01) Estación Remota Transportable para el cumplimiento de este Plan a la ciudad de Bahía de Caráquez.
Programar de lunes a viernes desde el mes de septiembre hasta noviembre de 2012, el barrido de las bandas asignadas en el horario de 8H30 a 8H45 y de 16H00 a 16H15, de acuerdo a los parámetros establecidos. La Estación a ser programada  es: Bahía de Caráquez.
La DRM deberá remitir un informe mensual del servicio de radiodifusión y </t>
    </r>
    <r>
      <rPr>
        <b/>
        <sz val="10"/>
        <rFont val="Arial"/>
        <family val="2"/>
      </rPr>
      <t>televisión.</t>
    </r>
  </si>
  <si>
    <r>
      <rPr>
        <b/>
        <sz val="10"/>
        <rFont val="Arial"/>
        <family val="2"/>
      </rPr>
      <t xml:space="preserve">ESTRATEGIAS
</t>
    </r>
    <r>
      <rPr>
        <sz val="10"/>
        <rFont val="Arial"/>
        <family val="2"/>
      </rPr>
      <t xml:space="preserve">Programación de las Estaciones del sistema SACER.                                                                               
</t>
    </r>
    <r>
      <rPr>
        <b/>
        <sz val="10"/>
        <rFont val="Arial"/>
        <family val="2"/>
      </rPr>
      <t xml:space="preserve">
LINEAMIENTOS  GENERALES
</t>
    </r>
    <r>
      <rPr>
        <sz val="10"/>
        <rFont val="Arial"/>
        <family val="2"/>
      </rPr>
      <t>Se utilizará el archivo con el nombre RADTV_ _ _ 2012, el mismo que contiene el listado de frecuencias y que será remitido por la DEH, el cual será actualizado mensualmente.
El nombre de los archivos generados deberán cumplir con lo dispuesto en el instructivo SACER.</t>
    </r>
    <r>
      <rPr>
        <b/>
        <sz val="10"/>
        <rFont val="Arial"/>
        <family val="2"/>
      </rPr>
      <t xml:space="preserve">
LINEAMIENTOS ESPECÍFICOS PARA LA DRG
</t>
    </r>
    <r>
      <rPr>
        <sz val="10"/>
        <rFont val="Arial"/>
        <family val="2"/>
      </rPr>
      <t>Programar de lunes a viernes desde el mes de enero hasta el mes de agosto  2012, el barrido de las bandas asignadas en el horario de 8H30 a 8H45 y de 16H00 a 16H15, de acuerdo a los parámetros establecidos. Las Estaciones a ser programadas son: Santa Cruz y San Cristóbal.  
Entregar los resultados en los archivos y formatos establecidos inmediatamente después de terminada la misión a fin de mes.
La DRG deberá remitir un informe mensual del servicio de radiodifusión y televisión.</t>
    </r>
  </si>
  <si>
    <t>1.3.2</t>
  </si>
  <si>
    <r>
      <rPr>
        <b/>
        <sz val="10"/>
        <rFont val="Arial"/>
        <family val="2"/>
      </rPr>
      <t>ESTRATEGIAS</t>
    </r>
    <r>
      <rPr>
        <sz val="10"/>
        <rFont val="Arial"/>
        <family val="2"/>
      </rPr>
      <t xml:space="preserve">
Programación de las Estaciones del sistema SACER.                                                                               
Utilización de la estación móvil para inspecciones.
</t>
    </r>
    <r>
      <rPr>
        <b/>
        <sz val="10"/>
        <rFont val="Arial"/>
        <family val="2"/>
      </rPr>
      <t>LINEAMIENTOS  GENERALES</t>
    </r>
    <r>
      <rPr>
        <sz val="10"/>
        <rFont val="Arial"/>
        <family val="2"/>
      </rPr>
      <t xml:space="preserve">
Se utilizará el archivo con el nombre RADCOM_ _ _ 2012, el mismo que contiene el listado de frecuencias y que será remitido por la DEH.
La DEH determinará el tamaño de la muestra y remitirá a las Regionales con ( 95% confiabilidad y 9% error )
El nombre de los archivos generados deberán cumplir con lo dispuesto en el instructivo SACER.
Se realizarán inspecciones a cada uno de los sistemas y las mediciones serán realizadas con el sistema SACER.
</t>
    </r>
    <r>
      <rPr>
        <b/>
        <sz val="10"/>
        <rFont val="Arial"/>
        <family val="2"/>
      </rPr>
      <t>LINEAMIENTOS ESPECÍFICOS PARA LA IRC</t>
    </r>
    <r>
      <rPr>
        <sz val="10"/>
        <rFont val="Arial"/>
        <family val="2"/>
      </rPr>
      <t xml:space="preserve">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 Las Estaciones a ser programadas son : Machala, Salinas, Quevedo, Taura y Guayaquil. 
Entregar los resultados en los archivos y formatos establecidos inmediatamente después de terminada la misión a fin de mes.
Programar desde el mes de enero de 2012 el traslado de una (01) Estación Remota Transportable para el cumplimiento de este Plan a la ciudad de Babahoyo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Las Estación a ser programada  es: Babahoyo
La IRC deberá remitir un informe mensual del servicio de radiocomunicaciones.</t>
    </r>
  </si>
  <si>
    <t>DEH
ADMINISTRACIONES REGIONALES</t>
  </si>
  <si>
    <t>C</t>
  </si>
  <si>
    <t>NCM = Número de Contratos Monitoreados
NCV = Número de Contratos Verificados  (Radiocomunicaciones)                                                                    
NTCP = Número Total de Contratos Planificados  (Radiocomunicaciones)</t>
  </si>
  <si>
    <r>
      <rPr>
        <b/>
        <sz val="10"/>
        <rFont val="Arial"/>
        <family val="2"/>
      </rPr>
      <t xml:space="preserve">Fórmula     </t>
    </r>
    <r>
      <rPr>
        <sz val="10"/>
        <rFont val="Arial"/>
        <family val="2"/>
      </rPr>
      <t xml:space="preserve">                                                                                                           
NCM = NCV (Radiocomunicaciones) / NTCP  (Radiocomunicaciones)                                                                                                  </t>
    </r>
    <r>
      <rPr>
        <b/>
        <sz val="8"/>
        <color theme="1"/>
        <rFont val="Arial"/>
        <family val="2"/>
      </rPr>
      <t/>
    </r>
  </si>
  <si>
    <r>
      <rPr>
        <b/>
        <sz val="10"/>
        <rFont val="Arial"/>
        <family val="2"/>
      </rPr>
      <t>ESTRATEGIAS</t>
    </r>
    <r>
      <rPr>
        <sz val="10"/>
        <rFont val="Arial"/>
        <family val="2"/>
      </rPr>
      <t xml:space="preserve">
Programación de las Estaciones del sistema SACER.                                                                               
Utilización de la estación móvil para inspecciones.
</t>
    </r>
    <r>
      <rPr>
        <b/>
        <sz val="10"/>
        <rFont val="Arial"/>
        <family val="2"/>
      </rPr>
      <t>LINEAMIENTOS  GENERALES</t>
    </r>
    <r>
      <rPr>
        <sz val="10"/>
        <rFont val="Arial"/>
        <family val="2"/>
      </rPr>
      <t xml:space="preserve">
Se utilizará el archivo con el nombre RADCOM_ _ _ 2012, el mismo que contiene el listado de frecuencias y que será remitido por la DEH.
El nombre de los archivos generados deberán cumplir con lo dispuesto en el instructivo SACER.
Se realizarán inspecciones a cada uno de los sistemas y las mediciones serán realizadas con el sistema SACER.
</t>
    </r>
    <r>
      <rPr>
        <b/>
        <sz val="10"/>
        <rFont val="Arial"/>
        <family val="2"/>
      </rPr>
      <t xml:space="preserve">LINEAMIENTOS ESPECÍFICOS PARA LA IRN
</t>
    </r>
    <r>
      <rPr>
        <sz val="10"/>
        <rFont val="Arial"/>
        <family val="2"/>
      </rPr>
      <t>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 Las Estaciones a ser programadas son : Quito (Guajaló y Calderón), Esmeraldas, Nueva Loja, Ibarra y Tulcán. 
Entregar los resultados en los archivos y formatos establecidos inmediatamente después de terminada la misión a fin de mes.
Programar desde el mes de enero de 2012 el traslado de cuatro (04) Estaciones Remotas Transportables para el cumplimiento de este Plan a las ciudades de: Tena, El Coca, Santo Domingo y Latacunga.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Las Estaciones a ser programadas  son: Tena, El Coca, Santo Domingo y Latacunga.
La IRN deberá remitir un informe mensual del servicio de radiocomunicaciones.</t>
    </r>
  </si>
  <si>
    <r>
      <rPr>
        <b/>
        <sz val="10"/>
        <rFont val="Arial"/>
        <family val="2"/>
      </rPr>
      <t>ESTRATEGIAS</t>
    </r>
    <r>
      <rPr>
        <sz val="10"/>
        <rFont val="Arial"/>
        <family val="2"/>
      </rPr>
      <t xml:space="preserve">
Programación de las Estaciones del sistema SACER.                                                                               
Utilización de la estación móvil para inspecciones.
</t>
    </r>
    <r>
      <rPr>
        <b/>
        <sz val="10"/>
        <rFont val="Arial"/>
        <family val="2"/>
      </rPr>
      <t>LINEAMIENTOS  GENERALES</t>
    </r>
    <r>
      <rPr>
        <sz val="10"/>
        <rFont val="Arial"/>
        <family val="2"/>
      </rPr>
      <t xml:space="preserve">
Se utilizará el archivo con el nombre RADCOM_ _ _ 2012, el mismo que contiene el listado de frecuencias y que será remitido por la DEH.
El nombre de los archivos generados deberán cumplir con lo dispuesto en el instructivo SACER.
Se realizarán inspecciones a cada uno de los sistemas y las mediciones serán realizadas con el sistema SACER.
</t>
    </r>
    <r>
      <rPr>
        <b/>
        <sz val="10"/>
        <rFont val="Arial"/>
        <family val="2"/>
      </rPr>
      <t>LINEAMIENTOS ESPECÍFICOS PARA LA IRS</t>
    </r>
    <r>
      <rPr>
        <sz val="10"/>
        <rFont val="Arial"/>
        <family val="2"/>
      </rPr>
      <t xml:space="preserve">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14H30.Las Estaciones a ser programadas son : Cañar, Loja, Macas, Macará y Turi. 
Entregar los resultados en los archivos y formatos establecidos inmediatamente después de terminada la misión a fin de mes.
Programar desde el mes de enero de 2012 el traslado de una (01) Estación Remota Transportable para el cumplimiento de este Plan a la ciudad de Zamora.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14H30.La Estación a ser programada  es: Zamora.
La IRS deberá remitir un informe mensual del servicio de radiocomunicaciones.</t>
    </r>
  </si>
  <si>
    <r>
      <rPr>
        <b/>
        <sz val="10"/>
        <rFont val="Arial"/>
        <family val="2"/>
      </rPr>
      <t>ESTRATEGIAS</t>
    </r>
    <r>
      <rPr>
        <sz val="10"/>
        <rFont val="Arial"/>
        <family val="2"/>
      </rPr>
      <t xml:space="preserve">
Programación de las Estaciones del sistema SACER.                                                                               
Utilización de la estación móvil para inspecciones.
</t>
    </r>
    <r>
      <rPr>
        <b/>
        <sz val="10"/>
        <rFont val="Arial"/>
        <family val="2"/>
      </rPr>
      <t>LINEAMIENTOS  GENERALES</t>
    </r>
    <r>
      <rPr>
        <sz val="10"/>
        <rFont val="Arial"/>
        <family val="2"/>
      </rPr>
      <t xml:space="preserve">
Se utilizará el archivo con el nombre RADCOM_ _ _ 2012, el mismo que contiene el listado de frecuencias y que será remitido por la DEH.
El nombre de los archivos generados deberán cumplir con lo dispuesto en el instructivo SACER.
Se realizarán inspecciones a cada uno de los sistemas y las mediciones serán realizadas con el sistema SACER.
</t>
    </r>
    <r>
      <rPr>
        <b/>
        <sz val="10"/>
        <rFont val="Arial"/>
        <family val="2"/>
      </rPr>
      <t>LINEAMIENTOS ESPECÍFICOS PARA LA DRC</t>
    </r>
    <r>
      <rPr>
        <sz val="10"/>
        <rFont val="Arial"/>
        <family val="2"/>
      </rPr>
      <t xml:space="preserve">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14H30.Las Estaciones a ser programadas son : Ambato, Guaranda y Puyo. 
Entregar los resultados en los archivos y formatos establecidos inmediatamente después de terminada la misión a fin de mes.
Programar desde el mes de enero de 2012 el traslado de una (01) Estación Remota Transportable para el cumplimiento de este Plan a la ciudad de Riobamba.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 Estación a ser programada  es: Riobamba.
La DRC deberá remitir un informe mensual del servicio de radiocomunicaciones.</t>
    </r>
  </si>
  <si>
    <r>
      <rPr>
        <b/>
        <sz val="10"/>
        <rFont val="Arial"/>
        <family val="2"/>
      </rPr>
      <t>ESTRATEGIAS</t>
    </r>
    <r>
      <rPr>
        <sz val="10"/>
        <rFont val="Arial"/>
        <family val="2"/>
      </rPr>
      <t xml:space="preserve">
Programación de las Estaciones del sistema SACER.                                                                               
Utilización de la estación móvil para inspecciones.
</t>
    </r>
    <r>
      <rPr>
        <b/>
        <sz val="10"/>
        <rFont val="Arial"/>
        <family val="2"/>
      </rPr>
      <t>LINEAMIENTOS  GENERALES</t>
    </r>
    <r>
      <rPr>
        <sz val="10"/>
        <rFont val="Arial"/>
        <family val="2"/>
      </rPr>
      <t xml:space="preserve">
Se utilizará el archivo con el nombre RADCOM_ _ _ 2012, el mismo que contiene el listado de frecuencias y que será remitido por la DEH.
El nombre de los archivos generados deberán cumplir con lo dispuesto en el instructivo SACER.
Se realizarán inspecciones a cada uno de los sistemas y las mediciones serán realizadas con el sistema SACER.
</t>
    </r>
    <r>
      <rPr>
        <b/>
        <sz val="10"/>
        <rFont val="Arial"/>
        <family val="2"/>
      </rPr>
      <t xml:space="preserve">LINEAMIENTOS ESPECÍFICOS PARA LA DRM
</t>
    </r>
    <r>
      <rPr>
        <sz val="10"/>
        <rFont val="Arial"/>
        <family val="2"/>
      </rPr>
      <t>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 La Estación a ser programada es: Manta. 
Entregar los resultados en los archivos y formatos establecidos inmediatamente después de terminada la misión a fin de mes.
Programar desde el mes de enero de 2012 el traslado de una (01) Estación Remota Transportable para el cumplimiento de este Plan a la ciudad de Bahía de Caráquez.
Programar de lunes a viernes desde el mes de septiembre a noviembre 2012 durante la segunda semana de cada mes, el barrido de las bandas asignadas en el horario de 10H15 a 14H30, de acuerdo a los parámetros establecidos y en el horario de: 10H15 a 10H30, 11H15 a 11H30, 12H15 a 12H30, 13H15 a 13H30, 14H15 a 14H30. La Estación a ser programada  es: Bahía de Caráquez.
La DRM deberá remitir un informe mensual del servicio de radiocomunicaciones.</t>
    </r>
  </si>
  <si>
    <r>
      <rPr>
        <b/>
        <sz val="10"/>
        <rFont val="Arial"/>
        <family val="2"/>
      </rPr>
      <t xml:space="preserve">ESTRATEGIAS
</t>
    </r>
    <r>
      <rPr>
        <sz val="10"/>
        <rFont val="Arial"/>
        <family val="2"/>
      </rPr>
      <t xml:space="preserve">Programación de las Estaciones del sistema SACER.                                                                               
Utilización de la estación móvil para inspecciones.
</t>
    </r>
    <r>
      <rPr>
        <b/>
        <sz val="10"/>
        <rFont val="Arial"/>
        <family val="2"/>
      </rPr>
      <t xml:space="preserve">LINEAMIENTOS  GENERALES
</t>
    </r>
    <r>
      <rPr>
        <sz val="10"/>
        <rFont val="Arial"/>
        <family val="2"/>
      </rPr>
      <t xml:space="preserve">Se utilizará el archivo con el nombre RADCOM_ _ _ 2012, el mismo que contiene el listado de frecuencias y que será remitido por la DEH.
El nombre de los archivos generados deberán cumplir con lo dispuesto en el instructivo SACER.
Se realizarán inspecciones a cada uno de los sistemas y las mediciones serán realizadas con el sistema SACER.
</t>
    </r>
    <r>
      <rPr>
        <b/>
        <sz val="10"/>
        <rFont val="Arial"/>
        <family val="2"/>
      </rPr>
      <t>LINEAMIENTOS ESPECÍFICOS PARA LA DRG</t>
    </r>
    <r>
      <rPr>
        <sz val="10"/>
        <rFont val="Arial"/>
        <family val="2"/>
      </rPr>
      <t xml:space="preserve">
Programar de lunes a viernes desde el mes de enero a agosto de 2012 durante la segunda semana de cada mes, el barrido de las bandas asignadas en el horario de 10H15 a 14H30, de acuerdo a los parámetros establecidos y en el horario de: 10H15 a 10H30, 11H15 a 11H30, 12H15 a 12H30, 13H15 a 13H30, 14H15 a 14H30. Las Estaciones a ser programadas son: Santa Cruz y San Cristóbal.  
Entregar los resultados en los archivos y formatos establecidos inmediatamente después de terminada la misión a fin de mes.
La DRG deberá remitir un informe mensual del servicio de radiocomunicaciones.</t>
    </r>
  </si>
  <si>
    <t>1.4</t>
  </si>
  <si>
    <t xml:space="preserve">Reforzar anualmente la infraestructura tecnológica para la erradicación del fraude en telecomunicaciones. </t>
  </si>
  <si>
    <t xml:space="preserve"> 1.4.1</t>
  </si>
  <si>
    <t>Implementar en su primera etapa un centro de control del cyberdelito y de incidentes informáticos. (CSIRT) hasta el mes de diciembre del 2012</t>
  </si>
  <si>
    <r>
      <rPr>
        <b/>
        <sz val="10"/>
        <rFont val="Arial"/>
        <family val="2"/>
      </rPr>
      <t xml:space="preserve">ESTRATEGIAS
</t>
    </r>
    <r>
      <rPr>
        <sz val="10"/>
        <rFont val="Arial"/>
        <family val="2"/>
      </rPr>
      <t xml:space="preserve">Elaboración del proyecto para la implementación del CSIRT Ecuador/CC.  Este proyecto será elaborado por la DIE con el apoyo de la consultoría que para este propósito se contratará.
Establecimiento y gestionamiento de los requerimientos legales y de coordinación para la operación efectiva del CSIRT Ecuador/CC
</t>
    </r>
    <r>
      <rPr>
        <b/>
        <sz val="10"/>
        <rFont val="Arial"/>
        <family val="2"/>
      </rPr>
      <t>LINEAMIENTOS 
P</t>
    </r>
    <r>
      <rPr>
        <sz val="10"/>
        <rFont val="Arial"/>
        <family val="2"/>
      </rPr>
      <t xml:space="preserve">articipación mensual de las Regionales en talleres  de ciberseguridad dentro del proceso de consultoría (ultima semana de cada mes de enero a marzo).
Talleres de ciberseguridad dirigido a personal de regionales para generar capacidades y destrezas en la atención de incidentes informáticos (IPBX) SIPEX
</t>
    </r>
  </si>
  <si>
    <t>DIE</t>
  </si>
  <si>
    <t>PT= Participación en Talleres.
TA = Talleres asistidos por regional.
TP = Talleres programados por DIE</t>
  </si>
  <si>
    <t xml:space="preserve">PT = (TA / TP)*100 </t>
  </si>
  <si>
    <t>I15</t>
  </si>
  <si>
    <r>
      <rPr>
        <b/>
        <sz val="10"/>
        <rFont val="Arial"/>
        <family val="2"/>
      </rPr>
      <t xml:space="preserve">ESTRATEGIAS
</t>
    </r>
    <r>
      <rPr>
        <sz val="10"/>
        <rFont val="Arial"/>
        <family val="2"/>
      </rPr>
      <t>Elaboración del proyecto para la implementación del CSIRT Ecuador/CC.  Este proyecto será elaborado por la DIE con el apoyo de la consultoría que para este propósito se contratará.
Establecimiento y gestionamiento de los requerimientos legales y de coordinación para la operación efectiva del CSIRT Ecuador/CC</t>
    </r>
    <r>
      <rPr>
        <b/>
        <sz val="10"/>
        <rFont val="Arial"/>
        <family val="2"/>
      </rPr>
      <t xml:space="preserve">
LINEAMIENTOS</t>
    </r>
    <r>
      <rPr>
        <sz val="10"/>
        <rFont val="Arial"/>
        <family val="2"/>
      </rPr>
      <t xml:space="preserve">
Revisión de procedimientos e inclusión de unidades regionales en el combate al spam.</t>
    </r>
  </si>
  <si>
    <t>Efectividad en la implementación de Procedimiento de ciberseguridad aplicado en las Regionales</t>
  </si>
  <si>
    <t>PC= (PA/PP)*100</t>
  </si>
  <si>
    <t>1.5</t>
  </si>
  <si>
    <t xml:space="preserve">Atender a partir del 2009 el 100% de los casos de fraude en los servicios de telecomunicaciones reportados por las operadoras y los usuarios en general. </t>
  </si>
  <si>
    <t>1.5.1</t>
  </si>
  <si>
    <t>Disminuir en un 5% el ingreso de tráfico de voz ilegal en el País, hasta el mes de diciembre del 2012</t>
  </si>
  <si>
    <r>
      <rPr>
        <b/>
        <sz val="10"/>
        <rFont val="Arial"/>
        <family val="2"/>
      </rPr>
      <t>ESTRATEGIAS</t>
    </r>
    <r>
      <rPr>
        <sz val="10"/>
        <rFont val="Arial"/>
        <family val="2"/>
      </rPr>
      <t xml:space="preserve"> 
Realización del análisis del trafico entrante y saliente de las operadoras.
</t>
    </r>
    <r>
      <rPr>
        <b/>
        <sz val="10"/>
        <rFont val="Arial"/>
        <family val="2"/>
      </rPr>
      <t>LINEAMIENTOS</t>
    </r>
    <r>
      <rPr>
        <sz val="10"/>
        <rFont val="Arial"/>
        <family val="2"/>
      </rPr>
      <t xml:space="preserve">
Capacitación a las regionales en uso de sondas (enero 2012).
Taller de uso del Astem a Regionales (enero 2012)</t>
    </r>
  </si>
  <si>
    <t>Valor del tráfico de voz ilegal a  diciembre del 2011</t>
  </si>
  <si>
    <t xml:space="preserve">Plan Nacional de  Control Técnico </t>
  </si>
  <si>
    <t>DIE, ADMINISTRACIONES REGIONALES</t>
  </si>
  <si>
    <t xml:space="preserve">EPT= Efectividad en la Participación de Talleres
FC= Funcionarios capacitados
</t>
  </si>
  <si>
    <t xml:space="preserve">EPT = (FC / 6)*100 </t>
  </si>
  <si>
    <t>I6</t>
  </si>
  <si>
    <r>
      <rPr>
        <b/>
        <sz val="10"/>
        <color theme="1"/>
        <rFont val="Arial"/>
        <family val="2"/>
      </rPr>
      <t xml:space="preserve">ESTRATEGIAS </t>
    </r>
    <r>
      <rPr>
        <sz val="10"/>
        <color theme="1"/>
        <rFont val="Arial"/>
        <family val="2"/>
      </rPr>
      <t xml:space="preserve">
Realización del análisis del trafico entrante y saliente de las operadoras.
</t>
    </r>
    <r>
      <rPr>
        <b/>
        <sz val="10"/>
        <color theme="1"/>
        <rFont val="Arial"/>
        <family val="2"/>
      </rPr>
      <t>LINEAMIENTOS</t>
    </r>
    <r>
      <rPr>
        <sz val="10"/>
        <color theme="1"/>
        <rFont val="Arial"/>
        <family val="2"/>
      </rPr>
      <t xml:space="preserve">
Taller de capacitación para inspecciones a Unidades antifraudes. (enero 2012)</t>
    </r>
  </si>
  <si>
    <r>
      <rPr>
        <b/>
        <sz val="10"/>
        <color theme="1"/>
        <rFont val="Arial"/>
        <family val="2"/>
      </rPr>
      <t xml:space="preserve">ESTRATEGIAS 
</t>
    </r>
    <r>
      <rPr>
        <sz val="10"/>
        <color theme="1"/>
        <rFont val="Arial"/>
        <family val="2"/>
      </rPr>
      <t>Realización del análisis del trafico entrante y saliente de las operadoras.</t>
    </r>
    <r>
      <rPr>
        <b/>
        <sz val="10"/>
        <color theme="1"/>
        <rFont val="Arial"/>
        <family val="2"/>
      </rPr>
      <t xml:space="preserve">
LINEAMIENTOS</t>
    </r>
    <r>
      <rPr>
        <sz val="10"/>
        <color theme="1"/>
        <rFont val="Arial"/>
        <family val="2"/>
      </rPr>
      <t xml:space="preserve">
- Inspecciones a centrales y adquisición de información mediante la conexión de sondas.
- A partir de febrero en las inspecciones a centrales se incluirá pruebas mediante el sistema Astem (feb. - nov.).
- Inspecciones a unidades antifraude para verificación de los procedimientos contemplados en el convenio. (febrero a Diciembre).
- Inspecciones de heavy users por parte de las regionales (mensualmente) para lo cual las Regionales solicitaran a operadoras información de heavy users.</t>
    </r>
  </si>
  <si>
    <r>
      <t xml:space="preserve">EIF= Efectividad a  Inspecciones para prevención del fraude.
</t>
    </r>
    <r>
      <rPr>
        <b/>
        <sz val="10"/>
        <color theme="1"/>
        <rFont val="Arial"/>
        <family val="2"/>
      </rPr>
      <t xml:space="preserve">IR = Informes Remitidos por Regionales a DIE: </t>
    </r>
    <r>
      <rPr>
        <sz val="10"/>
        <color theme="1"/>
        <rFont val="Arial"/>
        <family val="2"/>
      </rPr>
      <t xml:space="preserve">
• Inspecciones a Centrales Telefónicas (Astem)  </t>
    </r>
    <r>
      <rPr>
        <b/>
        <sz val="10"/>
        <color theme="1"/>
        <rFont val="Arial"/>
        <family val="2"/>
      </rPr>
      <t>(a)</t>
    </r>
    <r>
      <rPr>
        <sz val="10"/>
        <color theme="1"/>
        <rFont val="Arial"/>
        <family val="2"/>
      </rPr>
      <t xml:space="preserve">
• Inspecciones a Unidades Antifraude </t>
    </r>
    <r>
      <rPr>
        <b/>
        <sz val="10"/>
        <color theme="1"/>
        <rFont val="Arial"/>
        <family val="2"/>
      </rPr>
      <t>(b)</t>
    </r>
    <r>
      <rPr>
        <sz val="10"/>
        <color theme="1"/>
        <rFont val="Arial"/>
        <family val="2"/>
      </rPr>
      <t xml:space="preserve">
• Inspecciones a Heavy Users </t>
    </r>
    <r>
      <rPr>
        <b/>
        <sz val="10"/>
        <color theme="1"/>
        <rFont val="Arial"/>
        <family val="2"/>
      </rPr>
      <t>(c)</t>
    </r>
    <r>
      <rPr>
        <sz val="10"/>
        <color theme="1"/>
        <rFont val="Arial"/>
        <family val="2"/>
      </rPr>
      <t xml:space="preserve">
• Informe de Monitoreo a cabecera cantonal </t>
    </r>
    <r>
      <rPr>
        <b/>
        <sz val="10"/>
        <color theme="1"/>
        <rFont val="Arial"/>
        <family val="2"/>
      </rPr>
      <t>(d)</t>
    </r>
    <r>
      <rPr>
        <sz val="10"/>
        <color theme="1"/>
        <rFont val="Arial"/>
        <family val="2"/>
      </rPr>
      <t xml:space="preserve">
</t>
    </r>
    <r>
      <rPr>
        <b/>
        <sz val="10"/>
        <color theme="1"/>
        <rFont val="Arial"/>
        <family val="2"/>
      </rPr>
      <t>IP= Inspecciones programadas por DIE:</t>
    </r>
    <r>
      <rPr>
        <sz val="10"/>
        <color theme="1"/>
        <rFont val="Arial"/>
        <family val="2"/>
      </rPr>
      <t xml:space="preserve">
• Inspecciones a Centrales Telefónicas (Astem)  </t>
    </r>
    <r>
      <rPr>
        <b/>
        <sz val="10"/>
        <color theme="1"/>
        <rFont val="Arial"/>
        <family val="2"/>
      </rPr>
      <t>(a)</t>
    </r>
    <r>
      <rPr>
        <sz val="10"/>
        <color theme="1"/>
        <rFont val="Arial"/>
        <family val="2"/>
      </rPr>
      <t xml:space="preserve">
• Inspecciones a Unidades Antifraude </t>
    </r>
    <r>
      <rPr>
        <b/>
        <sz val="10"/>
        <color theme="1"/>
        <rFont val="Arial"/>
        <family val="2"/>
      </rPr>
      <t>(b)</t>
    </r>
    <r>
      <rPr>
        <sz val="10"/>
        <color theme="1"/>
        <rFont val="Arial"/>
        <family val="2"/>
      </rPr>
      <t xml:space="preserve">
• Inspecciones a Heavy Users</t>
    </r>
    <r>
      <rPr>
        <b/>
        <sz val="10"/>
        <color theme="1"/>
        <rFont val="Arial"/>
        <family val="2"/>
      </rPr>
      <t xml:space="preserve"> (c)</t>
    </r>
    <r>
      <rPr>
        <sz val="10"/>
        <color theme="1"/>
        <rFont val="Arial"/>
        <family val="2"/>
      </rPr>
      <t xml:space="preserve">
• Informe de Monitoreo a cabecera cantonal </t>
    </r>
    <r>
      <rPr>
        <b/>
        <sz val="10"/>
        <color theme="1"/>
        <rFont val="Arial"/>
        <family val="2"/>
      </rPr>
      <t>(d)</t>
    </r>
    <r>
      <rPr>
        <sz val="10"/>
        <color theme="1"/>
        <rFont val="Arial"/>
        <family val="2"/>
      </rPr>
      <t xml:space="preserve">
</t>
    </r>
  </si>
  <si>
    <t>1.5.2</t>
  </si>
  <si>
    <t>Investigar y eliminar la operación del 100% de estaciones no autorizadas de los servicios de telecomunicaciones, radiodifusión, televisión y audio y video por suscripción hasta el mes de diciembre del 2012</t>
  </si>
  <si>
    <r>
      <rPr>
        <b/>
        <sz val="10"/>
        <rFont val="Arial"/>
        <family val="2"/>
      </rPr>
      <t xml:space="preserve">ESTRATEGIAS
</t>
    </r>
    <r>
      <rPr>
        <sz val="10"/>
        <rFont val="Arial"/>
        <family val="2"/>
      </rPr>
      <t xml:space="preserve">Levantamiento de infraestructura no autorizada a nivel nacional para fortalecer el control de sistemas no autorizados.
Organizar operativos para eliminar la infraestructura ilegal detectada.
</t>
    </r>
    <r>
      <rPr>
        <b/>
        <sz val="10"/>
        <rFont val="Arial"/>
        <family val="2"/>
      </rPr>
      <t>LINEAMIENTO</t>
    </r>
    <r>
      <rPr>
        <sz val="10"/>
        <rFont val="Arial"/>
        <family val="2"/>
      </rPr>
      <t xml:space="preserve">S 
Monitoreo y Sondeo de sistemas no autorizados (A través de concesionarios de Radiodifusión, televisión, ISP)
Las regionales registrarán el 100% de las denuncias presentadas, en el sistema de escalamiento.     </t>
    </r>
  </si>
  <si>
    <t>EIMCC= Efectivifdad de Monitoreo a cabeceras regionales
IM= Informe de Monitoreo a cabecera regional remitido a DIE
CC= Cabeceras Cantonales</t>
  </si>
  <si>
    <t>EIMCC=(IM/CC)*100</t>
  </si>
  <si>
    <r>
      <rPr>
        <b/>
        <sz val="10"/>
        <rFont val="Arial"/>
        <family val="2"/>
      </rPr>
      <t xml:space="preserve">ESTRATEGIAS
</t>
    </r>
    <r>
      <rPr>
        <sz val="10"/>
        <rFont val="Arial"/>
        <family val="2"/>
      </rPr>
      <t xml:space="preserve">Levantamiento de infraestructura no autorizada a nivel nacional para fortalecer el control de sistemas no autorizados.
Organizar operativos para eliminar la infraestructura ilegal detectada.
</t>
    </r>
    <r>
      <rPr>
        <b/>
        <sz val="10"/>
        <rFont val="Arial"/>
        <family val="2"/>
      </rPr>
      <t>LINEAMIENTO</t>
    </r>
    <r>
      <rPr>
        <sz val="10"/>
        <rFont val="Arial"/>
        <family val="2"/>
      </rPr>
      <t xml:space="preserve">S 
Inspecciones no programadas por regionales a petición de la DIE.
Las regionales registrarán el 100% de las denuncias presentadas, en el sistema de escalamiento.     </t>
    </r>
  </si>
  <si>
    <t>DIE,  ADMINISTRACIONES REGIONALES</t>
  </si>
  <si>
    <t xml:space="preserve">INP = Inspecciones no programadas.
IR = Informes Remitidos por las Regionales a DIE.
IS = Inspecciones solicitadas por DIE.
</t>
  </si>
  <si>
    <t>INP = (IR / IS)*100</t>
  </si>
  <si>
    <r>
      <rPr>
        <b/>
        <sz val="10"/>
        <rFont val="Arial"/>
        <family val="2"/>
      </rPr>
      <t xml:space="preserve">ESTRATEGIAS.- 
- </t>
    </r>
    <r>
      <rPr>
        <sz val="10"/>
        <rFont val="Arial"/>
        <family val="2"/>
      </rPr>
      <t xml:space="preserve">Fortalecer el control mediante la investigación especializada de los sistemas de radiodifusión, televisión y audio y video por suscripción.
</t>
    </r>
    <r>
      <rPr>
        <b/>
        <sz val="10"/>
        <rFont val="Arial"/>
        <family val="2"/>
      </rPr>
      <t>LINEAMIENTOS.-</t>
    </r>
    <r>
      <rPr>
        <sz val="10"/>
        <rFont val="Arial"/>
        <family val="2"/>
      </rPr>
      <t xml:space="preserve">
DRT.-  Coordina con las Unidades Regionales, sobre la operación de las estaciones o sistemas de radiodifusión, televisión y audio y video por suscripción no autorizados.
UR.-  Monitorean el espectro radioeléctrico y emiten el informe respectivo sobre las estaciones detectadas no autorizadas y apoyan en los casos relacionados en el ámbito de su competencia 
DRT.- Informa a la DIE los casos relacionados sobre la operación de estaciones o sistemas que operan sin autorización 
Las regionales registrarán el 100% de las denuncias presentadas, en el sistema de escalamiento.     </t>
    </r>
  </si>
  <si>
    <t>El número de estaciones no autorizadas que se detecten en el período correspondiente.</t>
  </si>
  <si>
    <t>DRT, DIS, ADMINISTRACIONES REGIONALES</t>
  </si>
  <si>
    <t xml:space="preserve">EDNA: Estaciones No Autorizadas
EDE: Estacion Eliminadas
ETD: Estaciones Totales </t>
  </si>
  <si>
    <t>EDNA= (EDE / ETD)*100</t>
  </si>
  <si>
    <t>1.6</t>
  </si>
  <si>
    <t xml:space="preserve"> Implementar procesos de auditoría, intervención y vigilancia a las operadoras, concesionarios y permisionarios, a partir del 2009, conforme a la normativa correspondiente</t>
  </si>
  <si>
    <t>1.6.1</t>
  </si>
  <si>
    <r>
      <rPr>
        <b/>
        <sz val="10"/>
        <color rgb="FFFF0000"/>
        <rFont val="Arial"/>
        <family val="2"/>
      </rPr>
      <t xml:space="preserve">
</t>
    </r>
    <r>
      <rPr>
        <b/>
        <sz val="10"/>
        <rFont val="Arial"/>
        <family val="2"/>
      </rPr>
      <t xml:space="preserve">ESTRATEGIAS </t>
    </r>
    <r>
      <rPr>
        <sz val="10"/>
        <rFont val="Arial"/>
        <family val="2"/>
      </rPr>
      <t xml:space="preserve">
Elaboración de los procedimientos para las tres auditorías.
Creación de un Órgano Administrativo que se encargue de realizar las auditorías, que cuente con personal capacitado.
Detección del fraude:
Identificación de zonas de riesgo en donde se puedan detectar fraudes que se puedan estar generando dentro de las operadoras.
</t>
    </r>
    <r>
      <rPr>
        <b/>
        <sz val="10"/>
        <rFont val="Arial"/>
        <family val="2"/>
      </rPr>
      <t>LINEAMIENTO</t>
    </r>
    <r>
      <rPr>
        <sz val="10"/>
        <rFont val="Arial"/>
        <family val="2"/>
      </rPr>
      <t>S 
Las Regionales destinaran Recurso Humano y logístico permanente para el desarrollo de Auditorias técnicas de acuerdo a las ordenes de trabajo que se generen.</t>
    </r>
  </si>
  <si>
    <t>Equipo de Trabajo de Auditoría ( a cargo de ITC )</t>
  </si>
  <si>
    <t>EAE= Efectividad de Auditorías efectuadas
AP= Actividades de Auditoria programadas
AE= Actividades de Auditoria ejecutadas</t>
  </si>
  <si>
    <t>EAE= (AE/AP)*100</t>
  </si>
  <si>
    <t>I9</t>
  </si>
  <si>
    <r>
      <rPr>
        <b/>
        <sz val="10"/>
        <color rgb="FF000000"/>
        <rFont val="Arial"/>
        <family val="2"/>
      </rPr>
      <t>LINEAMIENTOS GENERALES</t>
    </r>
    <r>
      <rPr>
        <sz val="10"/>
        <color rgb="FF000000"/>
        <rFont val="Arial"/>
        <family val="2"/>
      </rPr>
      <t xml:space="preserve">
La DEH planificará, coordinará y ejecutará la Auditoría desde el mes de agosto hasta el mes de diciembre 2012.
</t>
    </r>
    <r>
      <rPr>
        <b/>
        <sz val="10"/>
        <color rgb="FF000000"/>
        <rFont val="Arial"/>
        <family val="2"/>
      </rPr>
      <t>LINEAMIENTOS ESPECÍFICOS</t>
    </r>
    <r>
      <rPr>
        <sz val="10"/>
        <color rgb="FF000000"/>
        <rFont val="Arial"/>
        <family val="2"/>
      </rPr>
      <t xml:space="preserve">
La DEH utilizará el listado de terminales homologados hasta el mes de agosto 2012 para realizar la Auditoría. 
La DEH utilizará la base de datos de terminales empadronados hasta el mes de agosto 2012 a la Unidad de Auditoría creada para el efecto.</t>
    </r>
  </si>
  <si>
    <t>ECAT = Efectividad en la realización de auditorías                                                     
AR = Auditorías Realizadas                                                                                 
AP = Auditorías Planificadas</t>
  </si>
  <si>
    <r>
      <t>ECAT</t>
    </r>
    <r>
      <rPr>
        <b/>
        <sz val="10"/>
        <color theme="1"/>
        <rFont val="Arial"/>
        <family val="2"/>
      </rPr>
      <t>= (</t>
    </r>
    <r>
      <rPr>
        <sz val="10"/>
        <color theme="1"/>
        <rFont val="Arial"/>
        <family val="2"/>
      </rPr>
      <t xml:space="preserve">AR/AP)*100                                                                             </t>
    </r>
  </si>
  <si>
    <t>1.6.1.3.Concluir con la Auditoría de precios a CONECEL</t>
  </si>
  <si>
    <r>
      <rPr>
        <b/>
        <sz val="10"/>
        <color rgb="FF000000"/>
        <rFont val="Arial"/>
        <family val="2"/>
      </rPr>
      <t>LINEAMIENTOS:</t>
    </r>
    <r>
      <rPr>
        <sz val="10"/>
        <color rgb="FF000000"/>
        <rFont val="Arial"/>
        <family val="2"/>
      </rPr>
      <t xml:space="preserve">
En base al cronograma establecido, el equipo de trabajo:
1. Recopilará la información proporcionada por el operador.
2. Procesará la información. 
3. Analizará la información.
4. Elaborará los informes preliminares.
5. Elaborará el Informe final.
6. El equipo de trabajo elaborará el informe final.</t>
    </r>
  </si>
  <si>
    <t xml:space="preserve">Efectividad en el cumplimiento de la Auditoría de precios </t>
  </si>
  <si>
    <t>ECAP= Efectividad en  el cumplimiento de Auditorías 
AR = Auditorías Realizadas                                                                                 
AP = Auditorías Planificadas</t>
  </si>
  <si>
    <t>ECAP= (AR/AP)*100</t>
  </si>
  <si>
    <t>1.7</t>
  </si>
  <si>
    <t>1.7.1</t>
  </si>
  <si>
    <t>Verificar el cumplimiento del 100% de los índices de calidad de los Servicios de telecomunicaciones (SMA; STF, SVA, Portadores ), Y los SVA  establecidos en los títulos habilitantes, hasta diciembre del 2012</t>
  </si>
  <si>
    <r>
      <rPr>
        <b/>
        <sz val="10"/>
        <rFont val="Arial"/>
        <family val="2"/>
      </rPr>
      <t xml:space="preserve">LINEAMIENTOS:
</t>
    </r>
    <r>
      <rPr>
        <sz val="10"/>
        <rFont val="Arial"/>
        <family val="2"/>
      </rPr>
      <t>Elaborar instructivos para el procesamiento de los archivos fuentes de tres (3) índices de calidad del SMA. (DPS)
1. Recopilación y análisis de los informes de calidad. (DPS)
2. Elaboración del procedimiento.(DPS)
3. Enviar para aprobación por ITC.(DPS)
Controlar el cumplimiento de los índices de calidad del servicio alcanzados por los operadores del SMA.
1. Revisión de formatos e informes. (DPS)
2. Consolidación y registro de la información.  (DPS)
3. Recopilación de archivos fuentes (IRN e IRC). Los fuentes a obtener son:
a. Porcentaje de Reclamos Generales y Tiempo promedio de Resolución de Reclamos.
b. Porcentaje de Reclamos de Facturación y débito y tiempo promedio de resolución.
c. Porcentaje de mensajes cortos con éxito y Tiempo Promedio de Entrega de Mensajes Cortos.
4. Elaboración de informes de validación. (REGIONALES)
5. Los informes de validación serán rotativos:
   I Trimestre IRN (OTECEL) e IRC (CONECEL),
   II Trimestre IRS (OTECEL) y DRM (CONECEL),
   III Trimestres DRC (OTECEL) y DRG (CONECEL)
6. Elaboración de informes IV trimestre consolidados.  (DPS)</t>
    </r>
  </si>
  <si>
    <t>Índices de Calidad establecidos en títulos habilitantes</t>
  </si>
  <si>
    <t>DPS y Administraciones Regionales</t>
  </si>
  <si>
    <t xml:space="preserve">ECICST= Efectividad en el cumplimiento de  los indices de calidad del SMA.
NIC = Número de indices Verificados
NTIC= Número total de indices establecido en el contrato
</t>
  </si>
  <si>
    <t xml:space="preserve">ECICST= (NIC / NTIC)*100 </t>
  </si>
  <si>
    <t>I5</t>
  </si>
  <si>
    <r>
      <rPr>
        <b/>
        <sz val="10"/>
        <rFont val="Arial"/>
        <family val="2"/>
      </rPr>
      <t>LINEAMIENTOS:</t>
    </r>
    <r>
      <rPr>
        <sz val="10"/>
        <rFont val="Arial"/>
        <family val="2"/>
      </rPr>
      <t xml:space="preserve">
1. Análisis de la información de índices de calidad registradas en el SAAD de las operadoras del servicio de telefonía fija, correspondientes al año 2012: 
     REGIONALES: completación de llamadas y averías. 
     DPS: los 8 índices restantes.
2. Las Regionales emitirán informes trimestrales, con los resultados de evaluación de cada índice (averías y completación de llamadas) para cada Operadora que se encuentre dentro del área de su jurisdicción.
3. La DPS realizará el procesamiento de la información correspondiente a los 8 índices de calidad restantes, tabula y consolidará los resultados presentados por las Administraciones Regionales, analizará el cumplimiento de los valores objetivos de índices de calidad, y cuantificará de ser el caso, el incumplimiento ponderado de los mismos, a través del informe técnico que se remite al CONATEL y SENATEL.</t>
    </r>
  </si>
  <si>
    <t>Valores objetivos aprobados por el CONATEL para los índices de calidad</t>
  </si>
  <si>
    <t xml:space="preserve">ECICST= Efectividad en el cumplimiento de  los indices de calidad del STF
NIC = Número de indices Verificados
NTIC= Número total de indices establecido en el contrato
</t>
  </si>
  <si>
    <r>
      <rPr>
        <b/>
        <sz val="10"/>
        <rFont val="Arial"/>
        <family val="2"/>
      </rPr>
      <t>LINEAMIENTOS:</t>
    </r>
    <r>
      <rPr>
        <sz val="10"/>
        <rFont val="Arial"/>
        <family val="2"/>
      </rPr>
      <t xml:space="preserve">
1. Registro de reportes. (DPS)
2. Distribución de permisionarios por Regional. (DPS)
3. Ejecución de inspecciones de verificación. (Regionales)
4. Elaboración de informes y juzgamientos. (Regionales)
ANEXO: Valores para cada Administración Regional.</t>
    </r>
  </si>
  <si>
    <t>Índices de Calidad aprobados por el CONATEL</t>
  </si>
  <si>
    <t xml:space="preserve">ECICST= Efectividad en el cumplimiento de  los indices de calidad del SVA
NPV = Número de permisionarios verificados al 100% de sus índices
NPP= Número XX permisionarios programados
</t>
  </si>
  <si>
    <t>ECICST= (NPV/NPP)*100</t>
  </si>
  <si>
    <r>
      <rPr>
        <b/>
        <sz val="10"/>
        <rFont val="Arial"/>
        <family val="2"/>
      </rPr>
      <t xml:space="preserve">LINEAMIENTOS:
</t>
    </r>
    <r>
      <rPr>
        <sz val="10"/>
        <rFont val="Arial"/>
        <family val="2"/>
      </rPr>
      <t>1. La DPS registrará los índices de calidad entregados por los operadores. (DPS)
2. Las Administraciones Regionales efectuarán inspecciones para verificar los parámetros de calidad. (REGIONALES)
3. Elaboración de informes de cumplimiento por operador. (REGIONALES)
4. Consolidación de informes de las Regionales
ANEXO: Valores para cada Administración Regional.</t>
    </r>
  </si>
  <si>
    <t xml:space="preserve">ECICST= Efectividad en el cumplimiento de  los indices de calidad del SP
NOV = Número operadores verificados al 100% de sus índices de calidad
NOP= Número total de operadores programados
</t>
  </si>
  <si>
    <t>ECICST= (NOV/NOP)*100</t>
  </si>
  <si>
    <t>1.7.2</t>
  </si>
  <si>
    <t>Incrementar la solución de los problemas de calidad del servicio  de las operadoras de SMA en un 25% y del STF en un 75%, detectados y reportados por las administraciones  regionales en el año 2012.</t>
  </si>
  <si>
    <r>
      <rPr>
        <b/>
        <sz val="10"/>
        <rFont val="Arial"/>
        <family val="2"/>
      </rPr>
      <t>LINEAMIENTOS:</t>
    </r>
    <r>
      <rPr>
        <sz val="10"/>
        <rFont val="Arial"/>
        <family val="2"/>
      </rPr>
      <t xml:space="preserve">
Realizar pruebas de los parámetros de calidad establecidos en el instructivo para el control del SMA.
1. Elaborar cronograma de mediciones conjuntas en taller de SMA el 14 de enero de 2012. (DPS Y REGIONALES)
2. Mediciones de calidad (REGIONALES)
3. Ingreso de mediciones en registro de mediciones (REGIONALES)
4. Verificar registro de mediciones. (DPS)
5. Reporte de los problemas de calidad a operadoras de SMA (REGIONALES)
6. Remitir el resultado de las mediciones a la DIC .(REGIONALES)
7. Consolidar en un informe el resultado de las mediciones. (DPS)
8. Elaboración de estadísticas. (DPS)
Realizar pruebas de los parámetros de calidad establecidos en el instructivo para el control del SMA. (REGIONALES)
1. Elaborar cronograma de mediciones conjuntas. (DPS Y REGIONALES)
2. Mediciones de calidad (REGIONALES)
3. Ingreso de mediciones en registro de mediciones (REGIONALES)
4. Verificar registro de mediciones. (DPS)
5. Reporte de los problemas de calidad a operadoras de SMA (REGIONALES)
6. Remitir el resultado de las mediciones a la DIC .(REGIONALES)
7. Consolidar en un informe el resultado de las mediciones. (DPS)
8. Elaboración de estadísticas. (DPS)
Pruebas de calidad de servicio en los sitios en las que existan reclamos por parte de los usuarios. (REGIONALES)</t>
    </r>
  </si>
  <si>
    <t>Porcentaje de problemas de calidad de SMA solucionados a diciembre de 2011</t>
  </si>
  <si>
    <t>DPS, REGIONALES</t>
  </si>
  <si>
    <t xml:space="preserve">ESPCST= Efectividad en el cumplimiento  de la solución de problemas de calidad del SMA
%SPC= % de solucion de Problemas de calidad
</t>
  </si>
  <si>
    <t xml:space="preserve">ESPCST= % de solución de problemas de calidad SMA  al 31 dic 2012- Linea base al 31 dic de 2011
</t>
  </si>
  <si>
    <t>I</t>
  </si>
  <si>
    <r>
      <rPr>
        <b/>
        <sz val="10"/>
        <rFont val="Arial"/>
        <family val="2"/>
      </rPr>
      <t>LINEAMIENTOS:</t>
    </r>
    <r>
      <rPr>
        <sz val="10"/>
        <rFont val="Arial"/>
        <family val="2"/>
      </rPr>
      <t xml:space="preserve">
1. Una vez que las Regionales realicen el análisis de la información de los índices calidad relacionados con “averías” y “completación de llamadas” (1.7.1.2), cuando se  encuentren centrales o localidades en donde no se alcancen los valores objetivos dispuestos por el CONATEL, se tomará este dato como un problema de calidad.
2. Las Regionales dispondrán a la(s) Operadora(s) la solución de los mismos, y realizarán el seguimiento respectivo (evaluación del siguiente trimestre).
3 Se debe remitir a la DPS un informe trimestral respecto de los problemas de calidad detectados en cada Operadora, los solucionados y los que persisten (Estos informes serían publicados por la DIC).
4. Aplicar iniciativas regionales relacionadas.</t>
    </r>
  </si>
  <si>
    <t>Porcentaje de Solución de problemas de calidad del STF a dic. 2011</t>
  </si>
  <si>
    <t xml:space="preserve">Plan Nacional de control </t>
  </si>
  <si>
    <t xml:space="preserve">ECSPC=Efectividad en el cumplimiento  de la solución de problemas de calidad del STF
NPC = Número de problemas de calidad solucionados
NPCD= Número de problemas de calidad detectados
</t>
  </si>
  <si>
    <t xml:space="preserve">ECSPC=  (NPC/NPCD)*100
</t>
  </si>
  <si>
    <t>1.7.3</t>
  </si>
  <si>
    <t>Disminuir el 5% en el tiempo medio de respuesta entre fallas, presentado en cada uno de los Servicio: Móvil Avanzado (SMA), Telefonía Fija (STF), hasta diciembre del 2012.</t>
  </si>
  <si>
    <r>
      <rPr>
        <b/>
        <sz val="10"/>
        <rFont val="Arial"/>
        <family val="2"/>
      </rPr>
      <t>LINEAMIENTOS:</t>
    </r>
    <r>
      <rPr>
        <sz val="10"/>
        <rFont val="Arial"/>
        <family val="2"/>
      </rPr>
      <t xml:space="preserve">
Control de elementos sensibles de la red.
1.Identificación de elementos sensibles de la red, incluyendo los SISTEMAS en los cuales de manera recurrente han existido problemas de interrupción del SMA en el 2011. (DPS y REGIONALES).
2. Coordinar con las operadoras para establecer los planes de contingencia tendentes a lograr mejoras. (REGIONALES)
3. Seguimiento de las actividades realizadas dentro de los planes de  contingencia tendientes a lograr mejoras. (REGIONALES)
4. Análisis de resultados. (REGIONALES)
Controlar el 100% de las interrupciones programadas y no programadas del SMA. 
1. Análisis de las solicitudes presentadas por las operadoras para efectuar la interrupción programada del SMA. (DPS y REGIONALES)
2. Elaborar la autorización correspondiente. (DPS y REGIONALES)
3. Coordinación con las regionales para efectuar el control. (DPS)
4. Inspecciones e informes de control (REGIONALES)
5. Análisis del informe presentado por la operadora acerca de las interrupción del servicio.(DPS y REGIONALES)
6. Elaboración de informe a ITC en caso de que existan observaciones a la actividad efectuada por la operadora. (DPS)
7. Elaboración de estadísticas. (DPS)
Publicar información de interrupciones del servicio. (DIC)</t>
    </r>
  </si>
  <si>
    <t>Valor a diciembre de 2011 del tiempo medio de fallas del SMA</t>
  </si>
  <si>
    <t xml:space="preserve">EDTMF=Efectividad en la disminución del tiempo medio de respuesta entre fallas, presentado en el SMA
TMF_2011 = Tiempo medio entre fallas a  Dic 2011 de la Operadora n
TMF_ 2012= Tiempo medio entre fallas a  Dic 2012 de la Operadora n
</t>
  </si>
  <si>
    <t>EDTMF=(( TMF_2012 - TMF_2011 ) / TMF_2011)*100
Nota: Los TMF deben ser obtenidos para cada operadora de SMA.</t>
  </si>
  <si>
    <r>
      <rPr>
        <b/>
        <sz val="10"/>
        <rFont val="Arial"/>
        <family val="2"/>
      </rPr>
      <t>LINEAMIENTOS:</t>
    </r>
    <r>
      <rPr>
        <sz val="10"/>
        <rFont val="Arial"/>
        <family val="2"/>
      </rPr>
      <t xml:space="preserve">
1. Determinar el tiempo medio de reposición del servicio, para cada Operadora, a diciembre de 2011 (DPS).
2. Identificación de las acciones a disponer para reducción de los tiempos medios solución de falla (REGIONALES).
3. Disponer acciones (REGIONALES). 
4. Realizar el seguimiento de los tiempos de reposición en las interrupciones que se produzcan en la jurisdicción de cada Regional (REGIONALES).
5. Presentar a la DPS informes trimestrales con los resultados y actualizar el registro de interrupciones que se encuentra en la documentación compartida  (REGIONALES).
6. Preparar estadísticas trimestrales y remitirlas a la DIC (DPS).</t>
    </r>
  </si>
  <si>
    <t>Valor a diciembre de 2011 del tiempo medio de reposición del servicio luego de una interrupción no programada (valor calculado para cada Unidad Administrativa Regional)</t>
  </si>
  <si>
    <t xml:space="preserve">EDTSF=Efectividad en la disminución del tiempo de solución de fallas, presentado en el STF
TMSF_2011 = Tiempo medio de solución de fallas a  Dic 2011 de la Operadora n
TMSF_ 2012= Tiempo medio de solución de fallas a  Dic 2012 de la Operadora n
</t>
  </si>
  <si>
    <t>EDTSF=( (TMSF_2012 - TMSF_2011 ) / TMSF_2011)*100
Nota: Los TMSF deben ser obtenidos para cada operadora de STF.</t>
  </si>
  <si>
    <t>1.7.4</t>
  </si>
  <si>
    <t xml:space="preserve">Vigilar que los operadores CONECEL y OTECEL instalen CAUs para atención de reclamos: al menos uno en cada provincia; uno en cada ciudad que tenga más de 50.000 habitantes; y, un CAU por cada  200.000 habitantes adicionales, hasta diciembre del 2012. </t>
  </si>
  <si>
    <r>
      <rPr>
        <b/>
        <sz val="10"/>
        <rFont val="Arial"/>
        <family val="2"/>
      </rPr>
      <t>LINEAMIENTOS:</t>
    </r>
    <r>
      <rPr>
        <sz val="10"/>
        <rFont val="Arial"/>
        <family val="2"/>
      </rPr>
      <t xml:space="preserve">
1. Remitir a regionales la cantidad de CAUs a inspeccionar (CAUs nuevos). (DPS)
2. Verificación de instalación de nuevos CAUs. (REGIONALES)
3. Elaboración de informes de inspección. (REGIONALES)
4. Solicitar inicio de juzgamiento administrativo en cada regional en caso de determinarse incumplimiento. (REGIONALES)
5. Registro de las inspecciones realizadas y análisis. (DPS)
6. Elaboración de informes consolidados.(DPS)
7. Elaboración de estadísticas. (DPS)</t>
    </r>
  </si>
  <si>
    <t>Resultados de la verificación a Dic. 2011</t>
  </si>
  <si>
    <t>DPS, DIS y Administraciones Regionales</t>
  </si>
  <si>
    <t xml:space="preserve">                                                                                                               ICAU: Índice de Centros de Atención al Usuario Instalados
NCAUV: Número de CAU Instalados y Verificados en el periodo
NCAUR: Número de CAU requeridos     </t>
  </si>
  <si>
    <r>
      <rPr>
        <b/>
        <sz val="10"/>
        <rFont val="Arial"/>
        <family val="2"/>
      </rPr>
      <t xml:space="preserve">                                                                                                            </t>
    </r>
    <r>
      <rPr>
        <sz val="10"/>
        <rFont val="Arial"/>
        <family val="2"/>
      </rPr>
      <t xml:space="preserve"> ICAU= ( NCAUV / NCAUR ) * 100                                                  </t>
    </r>
    <r>
      <rPr>
        <b/>
        <sz val="11"/>
        <rFont val="Arial"/>
        <family val="2"/>
      </rPr>
      <t/>
    </r>
  </si>
  <si>
    <t>I8</t>
  </si>
  <si>
    <t>1.7.5</t>
  </si>
  <si>
    <t>Verificar que el 100% de reclamos presentados a los operadores de los servicios: Móvil Avanzado (SMA), Telefonía Fija (STF) sean solucionados en un plazo inferior a 15.</t>
  </si>
  <si>
    <r>
      <rPr>
        <b/>
        <sz val="10"/>
        <rFont val="Arial"/>
        <family val="2"/>
      </rPr>
      <t>LINEAMIENTOS:</t>
    </r>
    <r>
      <rPr>
        <sz val="10"/>
        <rFont val="Arial"/>
        <family val="2"/>
      </rPr>
      <t xml:space="preserve">
1. Elaboración de procedimiento para verificación del cumplimiento de la solución de reclamos en 15 días. (DPS)
2. Recopilación de la información desde el SAAD de cada operadora.(REGIONALES)
3. Análisis de la información descargada. (REGIONALES)
4. Realizar muestreos de verificación en sitio. ( REGIONALES )
5. Elaboración de informes. (REGIONALES)
6. Solicitar inicio de juzgamiento administrativo en cada regional en caso de determinarse incumplimiento. (REGIONALES)
7. Elaboración de estadísticas. (DPS)</t>
    </r>
  </si>
  <si>
    <t>ESRST= Efectividad en la solución de reclamos en menos de 15 días del SMA
ESRST= Reclamos solucionados de SMA
NRS&lt;15días= Número de reclamos solucionados en &lt;15 días
NTR= Número Total de reclamos presentados a nivel Nacional</t>
  </si>
  <si>
    <r>
      <rPr>
        <b/>
        <sz val="10"/>
        <rFont val="Arial"/>
        <family val="2"/>
      </rPr>
      <t xml:space="preserve">
ESRST</t>
    </r>
    <r>
      <rPr>
        <sz val="10"/>
        <rFont val="Arial"/>
        <family val="2"/>
      </rPr>
      <t xml:space="preserve"> = (NRS&lt;15días/NTR)*100
                        </t>
    </r>
  </si>
  <si>
    <r>
      <t>1.7.5.2 Verificar que el 100% de reclamos presentados a los operadores del Servicio de Telefonía Fija, sean atendidos en</t>
    </r>
    <r>
      <rPr>
        <sz val="10"/>
        <color rgb="FFFF0000"/>
        <rFont val="Arial"/>
        <family val="2"/>
      </rPr>
      <t xml:space="preserve"> </t>
    </r>
    <r>
      <rPr>
        <sz val="10"/>
        <rFont val="Arial"/>
        <family val="2"/>
      </rPr>
      <t>un término</t>
    </r>
    <r>
      <rPr>
        <sz val="10"/>
        <color rgb="FFFF0000"/>
        <rFont val="Arial"/>
        <family val="2"/>
      </rPr>
      <t xml:space="preserve"> </t>
    </r>
    <r>
      <rPr>
        <sz val="10"/>
        <rFont val="Arial"/>
        <family val="2"/>
      </rPr>
      <t>inferior a 15 días.</t>
    </r>
  </si>
  <si>
    <r>
      <rPr>
        <b/>
        <sz val="10"/>
        <rFont val="Arial"/>
        <family val="2"/>
      </rPr>
      <t>LINEAMIENTOS:</t>
    </r>
    <r>
      <rPr>
        <sz val="10"/>
        <rFont val="Arial"/>
        <family val="2"/>
      </rPr>
      <t xml:space="preserve">
1. Obtener los respaldos de la información de todas las quejas y reclamos presentadas a las Operadoras del STF y colocarlos en la documentación compartida. (DPS y REGIONALES).
2. Procesar la información, determinar el tiempo de solución de las quejas y reclamos, y en los casos en los que se superen los 15 días hábiles, comunicar el incumplimiento de la Res. 256-08-CONATEL-2008, a la Unidad Jurídica correspondiente a cada Regional (sugerencia: preparar informes trimestrales). (REGIONALES).
3. Remitir a la DPS informes trimestrales con los resultados del procesamiento de la información de quejas y reclamos, por cada Operadora que se encuentre dentro del área de su jurisdicción.  (REGIONALES).
4. Remitir a la DPS trimestralmente, el detalle de los reclamos receptados por la DIS, que no habrían sido solucionados por las Operadoras, o que se resolvieron en más de 15 días hábiles, desde que se presentaron en la Operadora (DIS). 
5. Publicar resultados ( DIC )
6. Aplicar iniciativas regionales relacionadas ( REGIONALES)</t>
    </r>
  </si>
  <si>
    <t>ESRST= Efectividad en la solución de reclamos en menos de 15 días del STF
ESRST= Reclamos solucionados de STF
NRS&lt;15días= Número de reclamos solucionados en &lt;15 días
NTR= Número Total de reclamos presentados a nivel Nacional</t>
  </si>
  <si>
    <t>1.7.6</t>
  </si>
  <si>
    <t>Verificar el cumplimiento del 100% los planes de expansión de los operadores de los Servicios: Móvil Avanzado (SMA), Telefonía Fija (STF) del año 2012.</t>
  </si>
  <si>
    <r>
      <rPr>
        <b/>
        <sz val="10"/>
        <rFont val="Arial"/>
        <family val="2"/>
      </rPr>
      <t xml:space="preserve">LINEAMIENTOS:
</t>
    </r>
    <r>
      <rPr>
        <sz val="10"/>
        <rFont val="Arial"/>
        <family val="2"/>
      </rPr>
      <t xml:space="preserve">Determinación del inicio y fin de carreteras. (DPS y REGIONALES).
1. Remitir informes al CONATEL respecto a las carreteras en las que no se cumple con la extensión de las carreteras que constan en el plan de expansión. (DPS)
2. Solicitar al CONATEL que autorice a la Superintendencia que determine el inicio y fin de carreteras. (DPS)
3. Determinación del inicio y fin de las carreteras. (DPS Y REGIONALES)
Control del avance del plan de expansión.
1. Análisis y registro de reportes de avance del plan de expansión presentados por CONECEL y OTECEL. (DPS)
2. Coordinar inspecciones con las administraciones regionales. (DPS)
3. Inspecciones a instalaciones de operadoras. (REGIONALES)
4. Análisis y registro de los resultados obtenidos de las inspecciones. (DPS)
Efectuar mediciones del parámetro cobertura en las carreteras que constan en el plan de expansión.
1. Elaboración de cronogramas para medición de cobertura en las carreteras del plan de expansión de la operadora CONECEL. (DPS)
2. Mediciones de cobertura de CONECEL (DEC, 5; DEM, 4; IRC, 6; IRN, 11; IRS, 7). (REGIONALES)
3. Procesamiento e informes. (REGIONALES)
4. Ingreso en el sistema de registro de mediciones. (REGIONALES)
5. Solicitar inicio de juzgamiento administrativo en cada regional en caso de determinarse incumplimiento por carretera. (REGIONALES)
6. Análisis y registro de los informes presentados por las regionales. (DPS)
7. Verificación en el sistema de registro de mediciones. (DPS)
8. Consolidar informe de las verificaciones realizada en las carreteras expansión. (DPS)
9 Elaboración de estadísticas. (DPS)
Las regionales coordinaran la elaboración de encuestas de verificación de los planes de expansión de las operadoras. 
La DIS ejecuta el 100% encuestas y remite a las regionales.                                                                              </t>
    </r>
  </si>
  <si>
    <t>Parámetros                                                                                                 ICEVS= Índice de Cobertura en Ejes Viales de SMA                                                                               NCV= Número de Carreteras verificadas                                                                                 NTC= Número Total de Carreteras                                    (Para el 2012, solo se verificará el Indice de Cobertura en Ejes Viales de CONECEL S.A.)</t>
  </si>
  <si>
    <r>
      <rPr>
        <b/>
        <sz val="10"/>
        <rFont val="Arial"/>
        <family val="2"/>
      </rPr>
      <t xml:space="preserve">Fórmula   </t>
    </r>
    <r>
      <rPr>
        <sz val="10"/>
        <rFont val="Arial"/>
        <family val="2"/>
      </rPr>
      <t xml:space="preserve">                                                                                                               %ICEVS= (NCV/NTC)*100                                                                                            </t>
    </r>
    <r>
      <rPr>
        <b/>
        <sz val="11"/>
        <rFont val="Arial"/>
        <family val="2"/>
      </rPr>
      <t/>
    </r>
  </si>
  <si>
    <r>
      <rPr>
        <b/>
        <sz val="10"/>
        <rFont val="Arial"/>
        <family val="2"/>
      </rPr>
      <t>LINEAMIENTOS</t>
    </r>
    <r>
      <rPr>
        <sz val="10"/>
        <rFont val="Arial"/>
        <family val="2"/>
      </rPr>
      <t xml:space="preserve">:
1. Revisar y tabular las cifras presentadas en los SAADs de las Operadoras (DPS).
2. Analizar el informe de situación de los servicios concedidos, que debe ser presentada por las operadoras hasta el 30 de abril del año de 2012, obtener los respaldos de la expansión (detalle de las líneas reportadas como instaladas), y poner esta información a disposición de las Unidades Administrativas Regionales. (DPS).
3. Obtener la muestra para cada provincia donde las Operadoras reporten nuevas líneas (95% de confiabilidad), y solicitar a la DIS la realización de la encuesta en la que se consulte si la línea se instaló durante  el año del reporte y si es posible el mes. (REGIONALES).
4. Solicitar a las Operadoras que remitan copias de los contratos suscritos con los abonados (la UAR deberá entregar a la Operadora la lista de los abonados de los que se requieren los contratos). (REGIONALES)
5. Realizar la inspección a las instalaciones de las Operadoras, y verificar en el sistema de comercialización de cada una, la instalación de otra muestra de abonados (procurar que no se repitan los solicitados en encuesta ni los que se requirieron los contratos). (REGIONALES).
6. Presentar a la DPS los informes de las verificaciones realizadas (un informe por Operadora al año, máximo hasta el último día hábil del mes de julio de 2011). (REGIONALES) 
7. Una vez que las UAR remitan los informes parciales, consolidar los resultados presentados por cada UAR, analizar el cumplimiento de los planes de expansión, cuantificar de ser el caso, el incumplimiento ponderado de los mismos, a través del informe técnico que se remite al CONATEL y SENATEL. (DPS).Las regionales coordinaran la elaboración de encuestas de verificación de los planes de expansión de las operadoras. DIS ejecuta el 100% encuestas y remite a las regionales.                                                                              </t>
    </r>
  </si>
  <si>
    <t>Planes de expansión aprobados por el CONATEL para cada operador del año 2011</t>
  </si>
  <si>
    <t xml:space="preserve">IPETF= Índice de Planes de Expansión de Telefonía Fija
NPEV= Número de Operadores que cumplen con el 100% de los Planes de Expansión Verificados
NTPE= Número Total de Operadores  </t>
  </si>
  <si>
    <r>
      <t xml:space="preserve">ECPE- ST= (NPEV/NTPE )*100                                                                                           </t>
    </r>
    <r>
      <rPr>
        <b/>
        <sz val="11"/>
        <rFont val="Arial"/>
        <family val="2"/>
      </rPr>
      <t/>
    </r>
  </si>
  <si>
    <t>1.7.7</t>
  </si>
  <si>
    <t>Lograr el 100% de la renovación de los permisos del servicio de valor agregado cuya fecha de vencimiento sea de abril a diciembre del 2012 y primer trimestre de 2013, que hayan sido solicitados por SVA.</t>
  </si>
  <si>
    <r>
      <rPr>
        <b/>
        <sz val="10"/>
        <rFont val="Arial"/>
        <family val="2"/>
      </rPr>
      <t xml:space="preserve">ESTRATEGIA:
</t>
    </r>
    <r>
      <rPr>
        <sz val="10"/>
        <rFont val="Arial"/>
        <family val="2"/>
      </rPr>
      <t xml:space="preserve">Verificación de informes requeridos para renovación de permisos.
</t>
    </r>
    <r>
      <rPr>
        <b/>
        <sz val="10"/>
        <rFont val="Arial"/>
        <family val="2"/>
      </rPr>
      <t>LINEAMIENTOS:</t>
    </r>
    <r>
      <rPr>
        <sz val="10"/>
        <rFont val="Arial"/>
        <family val="2"/>
      </rPr>
      <t xml:space="preserve"> 
1. Determinar permisos que están por caducar. (DPS)
2. Realizar inspecciones a las instalaciones de los permisionarios del Servicio de valor Agregado que renovarán su permiso ( REGIONALES )
3. Emitir informes de operación y remitir a DPS. (REGIONALES)
4. Elaboración de Informe de Cumplimiento para renovación. (DPS)
ANEXO: Valores para cada Administración Regional.</t>
    </r>
  </si>
  <si>
    <t>10 permisionarios</t>
  </si>
  <si>
    <t>DPS,  ADMINISTRACIONES REGIONALES</t>
  </si>
  <si>
    <t xml:space="preserve"> EIR = Efectividad en elaborar informes para lograr la renovación de permisos
PR= Permisos renovados
RR= Renovaciones Requeridas </t>
  </si>
  <si>
    <r>
      <rPr>
        <b/>
        <sz val="10"/>
        <rFont val="Arial"/>
        <family val="2"/>
      </rPr>
      <t xml:space="preserve">     </t>
    </r>
    <r>
      <rPr>
        <sz val="10"/>
        <rFont val="Arial"/>
        <family val="2"/>
      </rPr>
      <t xml:space="preserve">                                                                                                                   EIR=( PR /RR)*100                                                                                 </t>
    </r>
    <r>
      <rPr>
        <b/>
        <sz val="11"/>
        <rFont val="Arial"/>
        <family val="2"/>
      </rPr>
      <t/>
    </r>
  </si>
  <si>
    <t>1.7.8</t>
  </si>
  <si>
    <t>Lograr que el 100% de cuentas entregadas a instituciones educativas se mantengan disponibles para su acceso.</t>
  </si>
  <si>
    <r>
      <rPr>
        <b/>
        <sz val="10"/>
        <rFont val="Arial"/>
        <family val="2"/>
      </rPr>
      <t xml:space="preserve">LINEAMIENTOS:     </t>
    </r>
    <r>
      <rPr>
        <sz val="10"/>
        <rFont val="Arial"/>
        <family val="2"/>
      </rPr>
      <t xml:space="preserve">                                             
1. Determinar permisionarios que deben proporcionar cuentas ( DPS )
2. Verificar entrega mediante inspecciones a instituciones ( REGIONALES )
3. Elaboración de informe técnico. (REGIONALES)
4. Verificar disponibilidad mediante certificaciones de la institución beneficiaria y/o inspección. (REGIONALES).
5. Elaboración de informe técnico / reporte.
ANEXO: Valores para cada Administración Regional.</t>
    </r>
  </si>
  <si>
    <t>Número de cuentas a diciembre de 2011</t>
  </si>
  <si>
    <t xml:space="preserve">                                                                                                           PCDA: Porcentaje de cuentas disponibles para su acceso
CDA: Cuentas disponibles verificadas para su acceso
CTEIE: Cuentas totales entregadas a instituciones educativas</t>
  </si>
  <si>
    <r>
      <rPr>
        <b/>
        <sz val="10"/>
        <rFont val="Arial"/>
        <family val="2"/>
      </rPr>
      <t xml:space="preserve">   </t>
    </r>
    <r>
      <rPr>
        <sz val="10"/>
        <rFont val="Arial"/>
        <family val="2"/>
      </rPr>
      <t xml:space="preserve">                                                                                                     PCDA= (CDA/CTEIE)*100                                                                                           
  </t>
    </r>
  </si>
  <si>
    <t>I7</t>
  </si>
  <si>
    <t>1.7.9</t>
  </si>
  <si>
    <t>Lograr una disminución del 30% de las llamadas falsas efectuadas a los servicios de emergencia del Ecuador a los números 101, 102, 131, y 911, durante el año 2012. en 24 localidades a nivel nacional.</t>
  </si>
  <si>
    <r>
      <rPr>
        <b/>
        <sz val="10"/>
        <rFont val="Arial"/>
        <family val="2"/>
      </rPr>
      <t>LINEAMIENTOS:</t>
    </r>
    <r>
      <rPr>
        <sz val="10"/>
        <rFont val="Arial"/>
        <family val="2"/>
      </rPr>
      <t xml:space="preserve">
Elaboración del  procedimiento del Plan Piloto para bloqueo de números y terminales desde los cuales se realizan llamadas falsas a Organismos que prestan servicios de emergencia.
1. Elaborar el procedimiento  para suspensión del servicio en base al Reglamento de servicios de emergencia. (DPS)
2. Remitir a ITC para aprobación. (DPS)
3. Oficios de difusión del procedimiento de suspensión. (DPS)
4. Campaña publicitaria del procedimiento en página web de la institución, prensa, radio, etc. (DIC)
5. Talleres en Quito, Guayaquil, Cuenca, Portoviejo, Puerto Ayora,  Riobamba con las entidades de atención a emergencia a fin de explicar el procedimiento de suspensión (12Talleres 2 por cada regional). (REGIONALES).
Aplicación del plan piloto con al menos un Organismo que presta Servicios de Emergencia.
1. Contactar a los Organismos de Emergencia (101, 102, 131 y 911) y solicitar estadísticas de septiembre a diciembre 2011 (REGIONALES).
2. Realizar campañas de difusión de la correcta utilización de los servicios de emergencia "Las llamadas falsas matan" (DIC)
3.  Efectuar suspensiones del servicio a las líneas que hacen mal uso de los servicios de emergencia y publicitar las mismas (REGIONALES).
4. Elaborar informe de evaluación de los resultados obtenidos en cada Regional con los organismos de emergencia con los que se aplica el procedimiento de suspensión (2 informes Julio y diciembre de 2012). (REGIONALES)
5.  Consolidación y Evaluación de Resultados. ( DPS )
6. Estadísticas del control. (DPS)</t>
    </r>
  </si>
  <si>
    <t>Porcentaje de llamadas falsas a diciembre de 2011</t>
  </si>
  <si>
    <t>EDLFE= ((NLF_2012 / NTL_2012 ) - (NLF_2011 ) / NTL_2011)*100</t>
  </si>
  <si>
    <t>1.7.10</t>
  </si>
  <si>
    <t>Verificar que al menos en cuatro nuevas localidades con menos de 50000 habitantes, de cada provincia las operadoras otorguen acceso a los números de emergencia de acuerdo a la normativa vigente hasta diciembre del 2012.</t>
  </si>
  <si>
    <r>
      <rPr>
        <b/>
        <sz val="10"/>
        <rFont val="Arial"/>
        <family val="2"/>
      </rPr>
      <t>LINEAMIENTOS: SMA</t>
    </r>
    <r>
      <rPr>
        <sz val="10"/>
        <rFont val="Arial"/>
        <family val="2"/>
      </rPr>
      <t xml:space="preserve">
1. Registro y actualización de matriz de enrutamiento. (DPS)
2. Verificar el enrutamiento de números de emergencia según la matriz de enrutamiento en 4 localidades por provincia incluidas las capitales de provincias ( REGIONALES ).
IRN: 36, IRC: 16, IRS: 20, DEM: 4, DEC: 16, DRG: 4.
3. Solicitar inicio de juzgamiento administrativo de ser el caso en cada regional (REGIONALES)
4. Análisis , consolidación y registro de pruebas remitidos por las regionales. (DPS).
5. Elaboración de informe consolidado de evaluación. (DPS)
6. Estadísticas de Control. (DPS)                                                                      
</t>
    </r>
    <r>
      <rPr>
        <b/>
        <sz val="10"/>
        <rFont val="Arial"/>
        <family val="2"/>
      </rPr>
      <t>LINEAMIENTOS STF:</t>
    </r>
    <r>
      <rPr>
        <sz val="10"/>
        <rFont val="Arial"/>
        <family val="2"/>
      </rPr>
      <t xml:space="preserve">
La DPS remitirá el listado de localidades con menos de 50.000 habitantes, de cada provincia, en las que aún no se han realizado las pruebas de acceso a los números de emergencia, o en las que anteriormente se presentaron problemas. (DPS).
Para la CNT EP:
1. Cada Unidad Administrativa Regional seleccionará 4 localidades en las que realizará las pruebas de llamadas a los números de emergencia. (REGIONALES).
2. Cuando las Regionales detecten problemas para la completación de llamadas a los números 101, 102 y 131 (estos números deben estar activados a nivel nacional), deberán proceder de la siguiente manera:
• Si la llamada al servicio de emergencia se completa, pero no al  organismo de socorro local que corresponde de acuerdo a las tablas de enrutamiento:
Comunicar a la DPS, a fin de que coordine con la operadora, la solución del problema de enrutamiento.
• Si la llamada al número de emergencia no se completa, arroja mensajes de error o inexistencia del número, es decir cuando se determine que no está programado el enrutamiento o el acceso está bloqueado: Cada Unidad Administrativa Regional deberá iniciar el proceso de juzgamiento administrativo correspondiente
3. Informar los   casos reportados por problemas de enrutamiento (DIS).
4. Publicar resultados ( DIC )
5. Aplicar iniciativas regionales relacionadas ( REGIONALES ).
Para los demás operadores se deben realizar las pruebas en las ciudades donde tienen cobertura.
</t>
    </r>
  </si>
  <si>
    <t>Listado de localidades que indique la DPS</t>
  </si>
  <si>
    <t xml:space="preserve">                                                                                                                  EVLANE = Efectividad de Localidades con acceso a números de emergencia
NLV= Número de Localidades verificadas con acceso 
NLR= Número de Localidades requeridas
</t>
  </si>
  <si>
    <t>EVLANE= (NLV/NLR)*100</t>
  </si>
  <si>
    <t>1.7.11</t>
  </si>
  <si>
    <t>Controlar que el 100% de los concesionarios  de Radiodifusión sonora FM y de Televisión abierta  y  de audio y video por suscripción de Quito, Guayaquil, Cuenca, Riobamba, Portoviejo y Puerto Ayora, cumplan con el nivel de calidad de la recepción de la señal, establecida en el contrato de concesión y presenten los reporte de índices de calidad y número de abonados  hasta diciembre del 2012.</t>
  </si>
  <si>
    <r>
      <rPr>
        <b/>
        <sz val="10"/>
        <rFont val="Arial"/>
        <family val="2"/>
      </rPr>
      <t xml:space="preserve">ESTRATEGIAS.- 
- </t>
    </r>
    <r>
      <rPr>
        <sz val="10"/>
        <rFont val="Arial"/>
        <family val="2"/>
      </rPr>
      <t xml:space="preserve">Se realizaran mediciones de señal utilizando el SACER  
- Notificar  a los operadores de audio y video por suscripción el envío de los reportes.                                             
</t>
    </r>
    <r>
      <rPr>
        <b/>
        <sz val="10"/>
        <rFont val="Arial"/>
        <family val="2"/>
      </rPr>
      <t>LINEAMIENTOS.-</t>
    </r>
    <r>
      <rPr>
        <sz val="10"/>
        <rFont val="Arial"/>
        <family val="2"/>
      </rPr>
      <t xml:space="preserve">
DRT.-  Norma, programa, coordina y ejecuta los lineamientos establecidos para cumplimiento de la meta
UR.- Realiza de manera mensual las mediciones respectivas de comprobación técnica que determine la calidad de la señal de los servicios y emite el informe técnico pertinente
DRT.- Consolida y determina si los resultados obtenidos cumplen con los parámetros de recepción autorizados y verifica la recepción de los reportes de índice de calidad.
</t>
    </r>
  </si>
  <si>
    <t>DRTy Administraciones Regionales</t>
  </si>
  <si>
    <t xml:space="preserve">ECNC:  Efectividad en el Cumplimiento de los niveles e índices de calidad de radiodifusión y televisión  
NECN: Número de estaciones que cumplen con la normativa.
NETAP: Número de estaciones totales del área programada </t>
  </si>
  <si>
    <t>CNCRTV= (NECN/NETAP)*100</t>
  </si>
  <si>
    <t>1.7.12</t>
  </si>
  <si>
    <r>
      <rPr>
        <b/>
        <sz val="10"/>
        <rFont val="Arial"/>
        <family val="2"/>
      </rPr>
      <t>ESTRATEGIAS.-</t>
    </r>
    <r>
      <rPr>
        <sz val="10"/>
        <rFont val="Arial"/>
        <family val="2"/>
      </rPr>
      <t xml:space="preserve"> 
- Identificar fuentes de interferencias a través del SACER.
- Atender en forma efectiva los reclamos y denuncias recibidas.
3, Investigar y estudiar técnica y científicamente las causas y soluciones para superar los problemas de interferencia perjudicial.                                                            
</t>
    </r>
    <r>
      <rPr>
        <b/>
        <sz val="10"/>
        <rFont val="Arial"/>
        <family val="2"/>
      </rPr>
      <t>LINEAMIENTOS.-</t>
    </r>
    <r>
      <rPr>
        <sz val="10"/>
        <rFont val="Arial"/>
        <family val="2"/>
      </rPr>
      <t xml:space="preserve">
DRT.- Coordina con las Unidades Regionales según el lineamiento establecido para solucionar las interferencias reportadas perjudiciales
UR.- Mediante el SACER  verifica y determina la solución de las interferencias detectadas y reportadas y emite el informe técnico respectivo.
DRT.- </t>
    </r>
    <r>
      <rPr>
        <b/>
        <sz val="10"/>
        <rFont val="Arial"/>
        <family val="2"/>
      </rPr>
      <t xml:space="preserve"> </t>
    </r>
    <r>
      <rPr>
        <sz val="10"/>
        <rFont val="Arial"/>
        <family val="2"/>
      </rPr>
      <t xml:space="preserve">Analiza los reportes de las Regionales y determina si la solución de las interferencias requiere de modificación de parámetros técnicos.
Las regionales registrarán el 100% de los reclamos presentados, en el sistema de escalamiento.  
</t>
    </r>
    <r>
      <rPr>
        <b/>
        <sz val="9"/>
        <rFont val="Arial"/>
        <family val="2"/>
      </rPr>
      <t/>
    </r>
  </si>
  <si>
    <t>Las IR y DR deben solucionar todos los problemas de interferencia y actualizar las coordenadas geográficas en  coordinación con la DRT</t>
  </si>
  <si>
    <t>DRT, Administraciones Regionales</t>
  </si>
  <si>
    <t xml:space="preserve">ECSIP: Efectividad en la solución de Problemas de Interferencias Perjudiciales 
NPIS: Número de Problemas de Interferencia Solucionados
NPIDR: Número de Problemas  de Interferencia Detectados o Reportados
</t>
  </si>
  <si>
    <t xml:space="preserve">SPI =( NPIS/NPIDR)*100 </t>
  </si>
  <si>
    <r>
      <rPr>
        <b/>
        <sz val="10"/>
        <rFont val="Arial"/>
        <family val="2"/>
      </rPr>
      <t>ESTRATEGIAS.-</t>
    </r>
    <r>
      <rPr>
        <sz val="10"/>
        <rFont val="Arial"/>
        <family val="2"/>
      </rPr>
      <t xml:space="preserve"> 
- Identificar las coordenadas geográficas medidas que difieren de las autorizadas.
- Verificar que la ubicación del transmisor y/o estudio sea la misma autorizada
- Actualizar las coordenadas geográficas medidas                                                         
</t>
    </r>
    <r>
      <rPr>
        <b/>
        <sz val="10"/>
        <rFont val="Arial"/>
        <family val="2"/>
      </rPr>
      <t>LINEAMIENTOS.-</t>
    </r>
    <r>
      <rPr>
        <sz val="10"/>
        <rFont val="Arial"/>
        <family val="2"/>
      </rPr>
      <t xml:space="preserve">
DRT.- Envía a las Regionales la Base de Datos  de concesionarios de radiodifusión y televisión en el ámbito nacional en la se incluye las coordenas geográficas autorizadas
UR.- Mediante el SACER   e inspecciones mide las coordenadas geográficas de ubicación de estudios y transmisores y emite los informes respectivos
DRT.- </t>
    </r>
    <r>
      <rPr>
        <b/>
        <sz val="10"/>
        <rFont val="Arial"/>
        <family val="2"/>
      </rPr>
      <t xml:space="preserve"> </t>
    </r>
    <r>
      <rPr>
        <sz val="10"/>
        <rFont val="Arial"/>
        <family val="2"/>
      </rPr>
      <t>Analiza los reportes de las Regionales y actualiza las coordenadas geográficas en la Base de Datos.</t>
    </r>
  </si>
  <si>
    <t>EACG: Efectividad en la actualización de coordenadas geográficas 
NECGA: Número Estaciones con Coordenadas Geográficas Actualizadas
NECGP: Número Estaciones con Coordenadas Geográficas Programadas (75% e las estaciones de radiodifusión y televisión concesionadas).</t>
  </si>
  <si>
    <t>SPI =( NECGA/0.75 ERTVC)</t>
  </si>
  <si>
    <r>
      <rPr>
        <b/>
        <sz val="10"/>
        <rFont val="Arial"/>
        <family val="2"/>
      </rPr>
      <t xml:space="preserve">LINEAMIENTO GENERAL
</t>
    </r>
    <r>
      <rPr>
        <sz val="10"/>
        <rFont val="Arial"/>
        <family val="2"/>
      </rPr>
      <t>La DEH remitirá las solicitudes de interferencia ingresadas en la Matriz, a la Regional respectiva
Las Administraciones Regionales deberán monitorear e inspeccionar los sistemas de radiocomunicaciones con la finalidad de dar solución a la interferencia.
La Regional deberá informar al denunciante todas las acciones tomadas para solucionar su interferencia y deberá mantenerle informado de los trabajos realizados durante todo el proceso
Luego de finalizar los trabajos la Regional deberá emitir un informe al denunciante con copia a la DEH.
Las Administraciones Regionales llenarán un archivo que será ubicado en la carpeta compartida de la DEH en el que conste una bitácora de todas las acciones realizadas para dar solución a la interferencia presentada.</t>
    </r>
  </si>
  <si>
    <t>DDEH, Administraciones Regionales</t>
  </si>
  <si>
    <t xml:space="preserve">SPI = Solución de Problemas de Interferencias 
NPIS= Número de Problemas de Interferencia Solucionadas
NPIDR= Número de Problemas  de Interferencia Detectados o Reportados      </t>
  </si>
  <si>
    <r>
      <t xml:space="preserve">                                         
SPI =( NPIS/NPIDR)*100                    
</t>
    </r>
    <r>
      <rPr>
        <b/>
        <sz val="8"/>
        <rFont val="Arial"/>
        <family val="2"/>
      </rPr>
      <t/>
    </r>
  </si>
  <si>
    <t>1.7.13</t>
  </si>
  <si>
    <r>
      <rPr>
        <b/>
        <sz val="10"/>
        <rFont val="Arial"/>
        <family val="2"/>
      </rPr>
      <t xml:space="preserve">ESTRATEGIAS.- </t>
    </r>
    <r>
      <rPr>
        <sz val="10"/>
        <rFont val="Arial"/>
        <family val="2"/>
      </rPr>
      <t xml:space="preserve">
- Ejecución del PMLSI 
- Emisión de informes correspondientes
</t>
    </r>
    <r>
      <rPr>
        <b/>
        <sz val="10"/>
        <rFont val="Arial"/>
        <family val="2"/>
      </rPr>
      <t>LINEAMIENTOS.-</t>
    </r>
    <r>
      <rPr>
        <sz val="10"/>
        <rFont val="Arial"/>
        <family val="2"/>
      </rPr>
      <t xml:space="preserve">
DRT.- Define, programa y ejecuta el cumplimiento de la meta en base a las estaciones que deben suscribir las actas.
UR.- Realiza la inspección y comprobación técnica de las estaciones que constan en el listado proporcionado por la DRT y remite el Acta suscrita.
DRT.- Emite el informe correspondiente a la DFA para la devolución o ejecución de la garantía de ser el caso</t>
    </r>
  </si>
  <si>
    <t>4 actas de puesta en operación para el año 2012.</t>
  </si>
  <si>
    <t>SAPO: Suscripción de Actas de Puesta en Operación 
NAS: Número de Actas suscritas
NINC: Número de  Informes de No Conformidad
NTC: No. Total de contratos en el período ( dic 10 a nov 11)</t>
  </si>
  <si>
    <t>SAPO = (NAS + NINC) / NTC(Cont dic10 a nov 11)*100</t>
  </si>
  <si>
    <t>1.7.14</t>
  </si>
  <si>
    <t>Lograr que el 100% de estaciones de radiodifusión y televisión y audio y video por suscripción, cuyos contratos se vencen en el año 2012, y que operan con los parámetros autorizados, renueven sus contratos de concesión</t>
  </si>
  <si>
    <r>
      <rPr>
        <b/>
        <sz val="10"/>
        <rFont val="Arial"/>
        <family val="2"/>
      </rPr>
      <t>ESTRATEGIAS.-</t>
    </r>
    <r>
      <rPr>
        <sz val="10"/>
        <rFont val="Arial"/>
        <family val="2"/>
      </rPr>
      <t xml:space="preserve">
- Remitir los informes técnicos de operación oportunamente al CONATEL           
</t>
    </r>
    <r>
      <rPr>
        <b/>
        <sz val="10"/>
        <rFont val="Arial"/>
        <family val="2"/>
      </rPr>
      <t>LINEAMIENTOS.-</t>
    </r>
    <r>
      <rPr>
        <sz val="10"/>
        <rFont val="Arial"/>
        <family val="2"/>
      </rPr>
      <t xml:space="preserve">
DRT.- Define, programa y ejecuta el cumplimiento de la meta en base a las estaciones que deben renovar los contratos de concesión.
UR.- Realiza la inspección y comprobación técnica de las estaciones que constan en el listado proporcionado por la DRT y remite el informe técnico respectivo.
DRT.- Analiza el informe técnico y envía el informe favorable o no al Organismo Regulador para el trámite de renovación de ser el caso.</t>
    </r>
  </si>
  <si>
    <t>166 contratos en el ámbito nacional</t>
  </si>
  <si>
    <r>
      <rPr>
        <b/>
        <sz val="10"/>
        <rFont val="Arial"/>
        <family val="2"/>
      </rPr>
      <t xml:space="preserve"> </t>
    </r>
    <r>
      <rPr>
        <sz val="10"/>
        <rFont val="Arial"/>
        <family val="2"/>
      </rPr>
      <t xml:space="preserve">                                                                                                                                                                                                                                         ECI : Efectividad en el cumplimiento de informes técnicos remitidos al CONATEL
NIR: Número de informes técnicos remitidos al CONATEL
NTE: Número de contratos que vencen en el año 2012 
</t>
    </r>
  </si>
  <si>
    <t>ECI=(NIR/NTE)*100</t>
  </si>
  <si>
    <t>1.7.15</t>
  </si>
  <si>
    <t xml:space="preserve">Verificar que:
El 100% de los nuevos contratos de concesión de los sistemas de radiocomunicaciones, cuyos contratos fueron suscritos entre diciembre de 2010 y noviembre de 2011 inicien sus operaciones.
 El 100% de los registros de inhibidores operen con las características autorizadas y generar el respectivo informe.
Atender el 100% de las solicitudes de medición de RNI </t>
  </si>
  <si>
    <r>
      <rPr>
        <b/>
        <sz val="10"/>
        <rFont val="Arial"/>
        <family val="2"/>
      </rPr>
      <t>LINEAMIENTOS GENERALES</t>
    </r>
    <r>
      <rPr>
        <sz val="10"/>
        <rFont val="Arial"/>
        <family val="2"/>
      </rPr>
      <t xml:space="preserve">
Se deberán realizar inspecciones a los nuevos concesionarios del servicio de radiocomunicaciones, quienes hayan suscrito contratos entre diciembre de 2010 y noviembre de 2011, cuyo listado será remitido por la DEH. El listado será desglosado mensualmente con el nombre del concesionario.
Se programarán inspecciones al mes siguiente de haberse cumplido un año de la suscripción del contrato y los informes serán remitidos a la DEH máximo al mes siguiente.
En el lugar donde existan estaciones de monitoreo del SACER se programarán mediciones de ocupación de las nuevas frecuencias concesionadas entre diciembre de 2010 y noviembre de 2011 con la finalidad de verificar la fecha exacta de inicio de operaciones. Con este fin, se programarán las mediciones en el horario de 15H00 a 16H00 todos los días jueves hasta que inicie operaciones o se cumpla el año plazo para inicio de operaciones.
Cada Administración Regional verificará el inicio de operación de los circuitos que se encuentren dentro de su jurisdicción. La DEH será la encargada de consolidar dicha información.</t>
    </r>
  </si>
  <si>
    <r>
      <t xml:space="preserve">                                                                                  
</t>
    </r>
    <r>
      <rPr>
        <b/>
        <sz val="10"/>
        <rFont val="Arial"/>
        <family val="2"/>
      </rPr>
      <t xml:space="preserve">Parámetros </t>
    </r>
    <r>
      <rPr>
        <sz val="10"/>
        <rFont val="Arial"/>
        <family val="2"/>
      </rPr>
      <t xml:space="preserve">                                                                                               
PCRIO = Porcentaje de contratos de concesión de Radiocomunicaciones suscritos entre dic 2010 y noviembre de 2011 verificados
NCIO =  Número  de contratos de concesión de Radiocomunicaciones suscritos entre dic 2010 y noviembre de 2011 que fue verificado e iniciaron operaciones
NTC = Numero total de contratos suscritos entre dic 2010 y noviembre de 2011
  </t>
    </r>
  </si>
  <si>
    <t xml:space="preserve">
PCRIO = (NCIO / NTC)*100                                                                                       
</t>
  </si>
  <si>
    <r>
      <rPr>
        <b/>
        <sz val="10"/>
        <rFont val="Arial"/>
        <family val="2"/>
      </rPr>
      <t>LINEAMIENTOS GENERALES</t>
    </r>
    <r>
      <rPr>
        <sz val="10"/>
        <rFont val="Arial"/>
        <family val="2"/>
      </rPr>
      <t xml:space="preserve">
Se deberán realizar inspecciones a los establecimientos donde se registra instalaciones de equipos inhibidores, dentro de los 30 días siguientes a la emisión del registro provisional de inhibición, los informes generados por esta actividad deberán ser remitidos a la DEH en un plazo máximo de 50 días contados a partir de la emisión del registro.
Los registros emitidos por la SENATEL serán informados por la DEH a través del archivo compartido ubicado en suptel-ac/Unidades/DRC/Inhibidores Bancos, el mismo que deberá ser revisado diariamente por el encargado en la Administración Regional respectiva.
Los registros que ingresen a la Superintendencia a través del Sistema LOTUS serán remitidos a las Regionales correspondientes.
Sobre la base de los informes, la DEH preparará informe para firma de ITC para comunicar a la Secretaría Nacional de Telecomunicaciones el resultado de las verificaciones realizadas.
Las Administraciones Regionales llenarán un archivo que será ubicado en la carpeta compartida de la DEH en el que conste una Bitácora de las inspecciones realizadas para verificar el inicio de operaciones de los equipos inhibidores.
</t>
    </r>
  </si>
  <si>
    <t xml:space="preserve">                                                                                  
PREI = Porcentaje de registro de equipos inhibidores verificados
NRV =  Número  de registros de equipos inhibidores entre dic 2011 y noviembre de 2012 que fueron verificados
NTR = Numero total de registros de equipos inhibidores ingresados entre dic 2011 y noviembre de 2012
  </t>
  </si>
  <si>
    <t xml:space="preserve">
PREI = (NRV / NTR)*100                                                                                       
</t>
  </si>
  <si>
    <r>
      <rPr>
        <b/>
        <sz val="10"/>
        <rFont val="Arial"/>
        <family val="2"/>
      </rPr>
      <t xml:space="preserve">ESTRATEGIAS 
</t>
    </r>
    <r>
      <rPr>
        <sz val="10"/>
        <rFont val="Arial"/>
        <family val="2"/>
      </rPr>
      <t xml:space="preserve">Solicitar a las Administraciones Regionales el control de medición de RNI de las solicitudes recibidas.
</t>
    </r>
    <r>
      <rPr>
        <b/>
        <sz val="10"/>
        <rFont val="Arial"/>
        <family val="2"/>
      </rPr>
      <t>LINEAMIENTOS</t>
    </r>
    <r>
      <rPr>
        <sz val="10"/>
        <rFont val="Arial"/>
        <family val="2"/>
      </rPr>
      <t xml:space="preserve"> 
Utilizar el equipo de control y los procedimientos establecidos por la DEH para realizar las mediciones de RNI.
Las Administraciones Regionales contestarán en forma directa al usuario de los resultados obtenidos con copia a la DEH.</t>
    </r>
  </si>
  <si>
    <t xml:space="preserve">MRNI = Mediciones RNI
SA = Solicitudes Atendidas
SR = Solicitudes Recibidas
  </t>
  </si>
  <si>
    <t xml:space="preserve">
MRNI = (SA / SR) * 100                                                                                          </t>
  </si>
  <si>
    <t>1.7.16</t>
  </si>
  <si>
    <t>Verificar el cumplimiento del 100% de las disposiciones legales y reglamentarias de las estaciones de radiodifusión y Televisión, respecto de cadenas y exclusividades hasta diciembre del 2012.</t>
  </si>
  <si>
    <r>
      <rPr>
        <b/>
        <sz val="10"/>
        <rFont val="Arial"/>
        <family val="2"/>
      </rPr>
      <t>ESTRATEGIAS.-</t>
    </r>
    <r>
      <rPr>
        <sz val="10"/>
        <rFont val="Arial"/>
        <family val="2"/>
      </rPr>
      <t xml:space="preserve">
- Seguimiento mensual por parte de la DRT 
</t>
    </r>
    <r>
      <rPr>
        <b/>
        <sz val="10"/>
        <rFont val="Arial"/>
        <family val="2"/>
      </rPr>
      <t>LINEAMIENTOS.-</t>
    </r>
    <r>
      <rPr>
        <sz val="10"/>
        <rFont val="Arial"/>
        <family val="2"/>
      </rPr>
      <t xml:space="preserve">
DRT.- Norma, coordina y orienta el cumplimiento de la meta, de acuerdo a las notificaciones de cadenas y registro de exclusividades.
UR.- Realiza el monitoreo y control de lo notificado y registrado y emite los informes correspondientes.
DRT.- Consolida los reportes emitidos por las Regionales e informa a la DJR para el trámite de juzgamiento de ser el caso.</t>
    </r>
  </si>
  <si>
    <t>Las que se notifiquen en el período correspondiente</t>
  </si>
  <si>
    <r>
      <rPr>
        <b/>
        <sz val="10"/>
        <rFont val="Arial"/>
        <family val="2"/>
      </rPr>
      <t xml:space="preserve">   </t>
    </r>
    <r>
      <rPr>
        <sz val="10"/>
        <rFont val="Arial"/>
        <family val="2"/>
      </rPr>
      <t xml:space="preserve">                                                                                                                                                                                  </t>
    </r>
    <r>
      <rPr>
        <b/>
        <sz val="10"/>
        <rFont val="Arial"/>
        <family val="2"/>
      </rPr>
      <t xml:space="preserve">     </t>
    </r>
    <r>
      <rPr>
        <sz val="10"/>
        <rFont val="Arial"/>
        <family val="2"/>
      </rPr>
      <t xml:space="preserve">                                                                                                     CL: Cumplimieno Legal
NCV: Numero de cadenas verificadas
NEV: Número de exclusividades verificadas
NTCN: Número Total de cadenas notificadas
NTER: Número total de exclusividades registradas                </t>
    </r>
  </si>
  <si>
    <t xml:space="preserve">CL=  (NCV+NEV /NTCN+NCER )*100          </t>
  </si>
  <si>
    <t>1.7.17</t>
  </si>
  <si>
    <t>Gestionar para que el 100% de los transmisores de las estaciones de radiodifusión sonora AM se ubiquen fuera del perímetro urbano, en las ciudades de Quito, Guayaquil , Cuenca,  Riobamba y Portoviejo.</t>
  </si>
  <si>
    <r>
      <rPr>
        <b/>
        <sz val="10"/>
        <rFont val="Arial"/>
        <family val="2"/>
      </rPr>
      <t>ESTRATEGIAS.-</t>
    </r>
    <r>
      <rPr>
        <sz val="10"/>
        <rFont val="Arial"/>
        <family val="2"/>
      </rPr>
      <t xml:space="preserve">
- Fortalecer el control  de los servicios de telecomunicaciones     
</t>
    </r>
    <r>
      <rPr>
        <b/>
        <sz val="10"/>
        <rFont val="Arial"/>
        <family val="2"/>
      </rPr>
      <t>LINEAMIENTOS.-</t>
    </r>
    <r>
      <rPr>
        <sz val="10"/>
        <rFont val="Arial"/>
        <family val="2"/>
      </rPr>
      <t xml:space="preserve">
DRT.- Coordina y verifica en la base de SIRATV, la ubicación de los transmisores de radiodifusión AM
UR.- Realiza la inspección y comprobación técnica de las estaciones que tienen los transmisores de AM dentro del perímetro urbano y notifica al concesionario de ser el caso
DRT.- Analiza las notificaciones remitidas por las Regionales y gestiona la reubicación del transmisor con la emisión del informe técnico para el Organismo Regulador</t>
    </r>
  </si>
  <si>
    <t>N° de estaciones que se determinen en el ámbito nacional como ubicadas dentro del perímetro urbano</t>
  </si>
  <si>
    <r>
      <rPr>
        <b/>
        <sz val="10"/>
        <rFont val="Arial"/>
        <family val="2"/>
      </rPr>
      <t xml:space="preserve"> </t>
    </r>
    <r>
      <rPr>
        <sz val="10"/>
        <rFont val="Arial"/>
        <family val="2"/>
      </rPr>
      <t xml:space="preserve">                                                                                        UTER:Ubicación de Trasmisores de Estaciones de Radiodifusión AM
NTERFPU: Número de Tramisores de Estaciones de Radiodifusión ubicadas Fuera del Perimetro Urbano
NTERAM: Número Total de Trasmisores de Estaciones de Radiodifusión AM ubicados en el perímetro urbano</t>
    </r>
  </si>
  <si>
    <t>UTER= (NTERFPU / NTER)*100</t>
  </si>
  <si>
    <t>1.7.18</t>
  </si>
  <si>
    <t>Verificar el cumplimiento del 100% de las resoluciones de juzgamiento emitidas a los servicios de telecomunicaciones, radiodifusión, televisión, sistemas de audio y video por suscripción y radiocomunicaciones del periodo Octubre de 2011 a Septiembre de 2012</t>
  </si>
  <si>
    <r>
      <rPr>
        <b/>
        <sz val="10"/>
        <rFont val="Arial"/>
        <family val="2"/>
      </rPr>
      <t>LINEAMIENTOS:</t>
    </r>
    <r>
      <rPr>
        <sz val="10"/>
        <rFont val="Arial"/>
        <family val="2"/>
      </rPr>
      <t xml:space="preserve">
1. Programar el control mensual para la verificación del cumplimiento de las sanciones iniciadas por la DPS.
2. Actualizar en el Sistema de Infracciones y Sanciones de las sanciones iniciadas por la DPS.
3. Gestionar los casos faltantes de verificación de cumplimiento de resoluciones
</t>
    </r>
  </si>
  <si>
    <t>Las que se emiten en las Intendencias y Delegaciones Regionales</t>
  </si>
  <si>
    <r>
      <rPr>
        <b/>
        <sz val="10"/>
        <rFont val="Arial"/>
        <family val="2"/>
      </rPr>
      <t xml:space="preserve">        </t>
    </r>
    <r>
      <rPr>
        <sz val="10"/>
        <rFont val="Arial"/>
        <family val="2"/>
      </rPr>
      <t xml:space="preserve">                                                                                                                                                                                             </t>
    </r>
    <r>
      <rPr>
        <b/>
        <sz val="10"/>
        <rFont val="Arial"/>
        <family val="2"/>
      </rPr>
      <t xml:space="preserve">   </t>
    </r>
    <r>
      <rPr>
        <sz val="10"/>
        <rFont val="Arial"/>
        <family val="2"/>
      </rPr>
      <t xml:space="preserve">                                                                                          CRJSRTV: Cumplimiento de Resoluciones de Juzgamiento de los Servicios de Radiodifusión y Televisión en el periodo.
NRVC: Número de Resoluciones Verificadas su Cumplimiento
NTREP: Número Total de Resoluciones aemitidas en el período</t>
    </r>
  </si>
  <si>
    <t>CRJSRTV =( NRVC/NTREP)*100</t>
  </si>
  <si>
    <t>DPS  Administraciones Regionales</t>
  </si>
  <si>
    <r>
      <rPr>
        <b/>
        <sz val="10"/>
        <rFont val="Arial"/>
        <family val="2"/>
      </rPr>
      <t xml:space="preserve">        </t>
    </r>
    <r>
      <rPr>
        <sz val="10"/>
        <rFont val="Arial"/>
        <family val="2"/>
      </rPr>
      <t xml:space="preserve">                                                                                                                                                                                             </t>
    </r>
    <r>
      <rPr>
        <b/>
        <sz val="10"/>
        <rFont val="Arial"/>
        <family val="2"/>
      </rPr>
      <t xml:space="preserve">   </t>
    </r>
    <r>
      <rPr>
        <sz val="10"/>
        <rFont val="Arial"/>
        <family val="2"/>
      </rPr>
      <t xml:space="preserve">                                                                                          CRJST: Cumplimiento de Resoluciones de Juzgamiento de los Servicios de telecomunicaciones en el periodo.
NRVC: Número de Resoluciones Verificadas su Cumplimiento
NTREP: Número Total de Resoluciones emitidas en el período</t>
    </r>
  </si>
  <si>
    <t>CRJST =( NRVC/NTREP)*100</t>
  </si>
  <si>
    <t>1.7.19</t>
  </si>
  <si>
    <t>Certificar la medición de cuatro (4) parámetros de calidad del Servicio Móvil Avanzado (SMA)</t>
  </si>
  <si>
    <r>
      <rPr>
        <b/>
        <sz val="10"/>
        <rFont val="Arial"/>
        <family val="2"/>
      </rPr>
      <t xml:space="preserve">LINEAMIENTOS:
</t>
    </r>
    <r>
      <rPr>
        <sz val="10"/>
        <rFont val="Arial"/>
        <family val="2"/>
      </rPr>
      <t>1. Análisis de la información recibida. (DPS y REGIONALES)
2. Análisis de Información complementaria. (DPS y REGIONALES)
3. Emitir Certificación. (DPS)</t>
    </r>
  </si>
  <si>
    <t>DPS, Administraciones Regionales</t>
  </si>
  <si>
    <t xml:space="preserve">                                                                                                             ECM_SMA= Efectividad en la certificación de mediciones                                                    
CR=Certificaciones Realizadas                                                                                CIP= Certificaciones Planificadas</t>
  </si>
  <si>
    <r>
      <rPr>
        <b/>
        <sz val="10"/>
        <rFont val="Arial"/>
        <family val="2"/>
      </rPr>
      <t xml:space="preserve">   </t>
    </r>
    <r>
      <rPr>
        <sz val="10"/>
        <rFont val="Arial"/>
        <family val="2"/>
      </rPr>
      <t xml:space="preserve"> ECMPC_ SMA= (CR / CP)*100                                                                                                                                                                                                                     </t>
    </r>
  </si>
  <si>
    <t>1.7.20</t>
  </si>
  <si>
    <t>Verificar la Implementación de la Fase III del Plan Técnico Fundamental de Numeración.</t>
  </si>
  <si>
    <r>
      <rPr>
        <b/>
        <sz val="10"/>
        <rFont val="Arial"/>
        <family val="2"/>
      </rPr>
      <t>LINEAMIENTOS:</t>
    </r>
    <r>
      <rPr>
        <sz val="10"/>
        <rFont val="Arial"/>
        <family val="2"/>
      </rPr>
      <t xml:space="preserve">
1. Preparar formularios para pruebas técnicas conjuntas con las Operadoras del SMA y STF, los cuales deben ser aprobados por la comisión conformada por funcionarios de la SUPERTEL, SENATEL y todas las operadoras (DPS).
2. Realizar las pruebas en las fechas y horas que apruebe la comisión (REGIONALES).
3. Comunicar los resultados de las pruebas a la DPS. (REGIONALES).
4. Consolidar los resultados de las pruebas y comunicarlos a la comisión. (DPS).
La fecha efectiva para el incremento de uno a dos dígitos en el Indicativo Nacional de Destino (NDN) para la red móvil es el 30 de septiembre de 2012.</t>
    </r>
  </si>
  <si>
    <t xml:space="preserve">Resolución TEL-408-10-CONATEL-2011
</t>
  </si>
  <si>
    <t xml:space="preserve">                                                                                                        EIPTFN= Efectividad en la implementación del Plan Técnico Fundamental de Numeración                                                   
 IR= Implementaciones Realizadas 
IP= Implementaciones Planificadas</t>
  </si>
  <si>
    <r>
      <rPr>
        <b/>
        <sz val="10"/>
        <rFont val="Arial"/>
        <family val="2"/>
      </rPr>
      <t xml:space="preserve">      </t>
    </r>
    <r>
      <rPr>
        <sz val="10"/>
        <rFont val="Arial"/>
        <family val="2"/>
      </rPr>
      <t xml:space="preserve">    EIPTFN= (IR / IP)*100                                                                                                     </t>
    </r>
  </si>
  <si>
    <t>1.7.21</t>
  </si>
  <si>
    <t>Efectuar la verificación del cumplimiento de la normativa vigente (leyes, reglamentos, títulos habilitantes, entre otras) de los operadores de los Servicios de Telecomunicaciones.( 100% sma, 100% fijas, 100% sva)</t>
  </si>
  <si>
    <r>
      <rPr>
        <b/>
        <sz val="10"/>
        <rFont val="Arial"/>
        <family val="2"/>
      </rPr>
      <t>LINEAMIENTOS</t>
    </r>
    <r>
      <rPr>
        <sz val="10"/>
        <rFont val="Arial"/>
        <family val="2"/>
      </rPr>
      <t xml:space="preserve">:
Procesar el 100% de la información entregada por las operadoras del SMA. 
1. Análisis de la información recibida de CONECEL, OTECEL y TELECSA. (DPS)
2. Registro de información en la BDD respectiva. (DPS)
3. Elaboración de informes de cumplimiento. (DPS)
4. Solicitud de PDJ en caso de ameritar a DNJT. (DPS)
Mantener actualizada la información de las bases de datos.
1. Preparar la información en los formatos (SIETEL). (DPS)
2. Subir y verificar la información. (DPS)
3. Verificar reportes. (DPS)
Localización Geográfica de una llamada de emergencia
1. Solicitar a las operadoras de SMA el listado con las entidades de emergencia con las que suscribió convenios para la localización geográfica. (DPS)
2. Consolidar información y remitir a regionales para control. (DPS)
3. Contactar con las entidades de atención a emergencias a fin de establecer mecanismos de reporte en caso de presentarse problemas en la localización geográfica (REGIONALES)
4. Verificación de localización geográfica en caso de que se reporte problemas por parte de la entidad de emergencia. (REGIONALES)
5. Solicitud de PDJ en caso de ameritar en cada regional. (REGIONALES)
6. Estadísticas. (DPS) </t>
    </r>
  </si>
  <si>
    <t>Obligaciones contractuales</t>
  </si>
  <si>
    <t xml:space="preserve">                                                                                                                                                                                                                                              ECCT_SMA =Efectividad en el cumplimiento del control técnico
PC: Operadoras controladas  
PT: Operadoras totales</t>
  </si>
  <si>
    <r>
      <rPr>
        <b/>
        <sz val="10"/>
        <rFont val="Arial"/>
        <family val="2"/>
      </rPr>
      <t xml:space="preserve"> </t>
    </r>
    <r>
      <rPr>
        <sz val="10"/>
        <rFont val="Arial"/>
        <family val="2"/>
      </rPr>
      <t xml:space="preserve">  ECCT = (PC / PT)*100                                                                                              </t>
    </r>
    <r>
      <rPr>
        <b/>
        <sz val="11"/>
        <rFont val="Arial"/>
        <family val="2"/>
      </rPr>
      <t/>
    </r>
  </si>
  <si>
    <r>
      <rPr>
        <b/>
        <sz val="10"/>
        <rFont val="Arial"/>
        <family val="2"/>
      </rPr>
      <t>LINEAMIENTOS:</t>
    </r>
    <r>
      <rPr>
        <sz val="10"/>
        <rFont val="Arial"/>
        <family val="2"/>
      </rPr>
      <t xml:space="preserve">
Realizar el seguimiento y control de cumplimiento de las siguientes obligaciones:
• Pago de Derechos de Concesión
• Aportes al FODETEL
• Vigencia de la Garantía de Fiel Cumplimiento 
• Vigencia de los Seguros de Responsabilidad Civil
• Listas de espera y registro de solicitudes
• Guía telefónica
• Estados financieros auditados
• Informe de servicios concedidos
• Planes Técnicos Fundamentales (PTFT, PTFS, PTFN y PTFSI)
• Mantenimiento del Sistema Automatizado de Adquisición de Datos (SAAD)
• Presentación reportes Artículo 21 del RTFL
• Reportes de interconexión</t>
    </r>
  </si>
  <si>
    <t>Listado de obligaciones</t>
  </si>
  <si>
    <t xml:space="preserve">                                                                                                                                                                                                                                              ECCT_STF =Efectividad en el cumplimiento del control técnico
OC: Operadoras controladas  
OT: Operadoras totales</t>
  </si>
  <si>
    <r>
      <rPr>
        <b/>
        <sz val="10"/>
        <rFont val="Arial"/>
        <family val="2"/>
      </rPr>
      <t xml:space="preserve"> </t>
    </r>
    <r>
      <rPr>
        <sz val="10"/>
        <rFont val="Arial"/>
        <family val="2"/>
      </rPr>
      <t xml:space="preserve">ECCT = (OC / OT)*100                                                                                              </t>
    </r>
    <r>
      <rPr>
        <b/>
        <sz val="11"/>
        <rFont val="Arial"/>
        <family val="2"/>
      </rPr>
      <t/>
    </r>
  </si>
  <si>
    <r>
      <rPr>
        <b/>
        <sz val="10"/>
        <rFont val="Arial"/>
        <family val="2"/>
      </rPr>
      <t>LINEAMIENTOS:</t>
    </r>
    <r>
      <rPr>
        <sz val="10"/>
        <rFont val="Arial"/>
        <family val="2"/>
      </rPr>
      <t xml:space="preserve">
1. Determinar permisos año 2011 y 1er semestre año 2012. (DPS)
2. Ejecución de inspecciones. (REGIONALES)
3. Elaboración de informes de operación (REGIONALES)
ANEXO: Valores para cada Administración Regional.</t>
    </r>
  </si>
  <si>
    <t>ECCT_SVA =Efectividad en el cumplimiento del control técnico de inicio de operaciones de los permisionarios de los SVA
PNC: Permisionarios Nuevos controlados  
PNT: Permisionarios Nuevos totales</t>
  </si>
  <si>
    <r>
      <t xml:space="preserve">ECCT = PNC / PNT                                                                                              </t>
    </r>
    <r>
      <rPr>
        <b/>
        <sz val="11"/>
        <rFont val="Arial"/>
        <family val="2"/>
      </rPr>
      <t/>
    </r>
  </si>
  <si>
    <r>
      <rPr>
        <b/>
        <sz val="10"/>
        <rFont val="Arial"/>
        <family val="2"/>
      </rPr>
      <t>LINEAMIENTOS:</t>
    </r>
    <r>
      <rPr>
        <sz val="10"/>
        <rFont val="Arial"/>
        <family val="2"/>
      </rPr>
      <t xml:space="preserve">
1. Emisión de directrices y distribución de permisionarios por Regionales. (DPS)
2. Registro de reportes. (DPS)
3. Elaboración de informes para juzgamientos (REGIONALES)</t>
    </r>
  </si>
  <si>
    <t>Cuadro base Regionales 2010</t>
  </si>
  <si>
    <t>ECCT_SVA =Efectividad en el cumplimiento del control técnico de entrega de reportes de usuarios y facturación de los permisionarios de los SVA
PC: Permisionarios controlados  
PT: Permisionarios totales</t>
  </si>
  <si>
    <r>
      <t xml:space="preserve">ECCT = PC / PT                                                                                              </t>
    </r>
    <r>
      <rPr>
        <b/>
        <sz val="11"/>
        <rFont val="Arial"/>
        <family val="2"/>
      </rPr>
      <t/>
    </r>
  </si>
  <si>
    <t>Cuadro base Regionales 2011</t>
  </si>
  <si>
    <t>ECCT_SVA =Efectividad en el cumplimiento del control técnico de entrega de reportes de calidad de los permisionarios de los SVA
PC: Permisionarios controlados  
PT: Permisionarios totales</t>
  </si>
  <si>
    <r>
      <rPr>
        <b/>
        <sz val="10"/>
        <rFont val="Arial"/>
        <family val="2"/>
      </rPr>
      <t>LINEAMIENTOS:</t>
    </r>
    <r>
      <rPr>
        <sz val="10"/>
        <rFont val="Arial"/>
        <family val="2"/>
      </rPr>
      <t xml:space="preserve">
1. Determinar nodos nuevos año 2011. (DPS), a través de la muestra ( 95% de confiabilidad y +/- 9% de error )
2. Ejecución de inspecciones. (REGIONALES)
3. Elaboración de informes de operación (REGIONALES)
SE ANEXA CANTIDADES POR REGIONAL</t>
    </r>
  </si>
  <si>
    <t>Nodos nuevos año 2011</t>
  </si>
  <si>
    <t>ECCT_SVA =Efectividad en el cumplimiento del control técnico de nodos nuevos instalados de los permisionarios de los SVA
NC:Nodos controlados  
NNT: Nodos nuevos totales</t>
  </si>
  <si>
    <r>
      <t xml:space="preserve">ECCT = NC / NNT                                                                                              </t>
    </r>
    <r>
      <rPr>
        <b/>
        <sz val="11"/>
        <rFont val="Arial"/>
        <family val="2"/>
      </rPr>
      <t/>
    </r>
  </si>
  <si>
    <t>1.7.21.7. Verificar el cumplimiento del 100% de obligaciones del cable submarino.</t>
  </si>
  <si>
    <r>
      <rPr>
        <b/>
        <sz val="10"/>
        <rFont val="Arial"/>
        <family val="2"/>
      </rPr>
      <t>LINEAMIENTOS:</t>
    </r>
    <r>
      <rPr>
        <sz val="10"/>
        <rFont val="Arial"/>
        <family val="2"/>
      </rPr>
      <t xml:space="preserve">
1. Revisar cumplimiento contractual. (DPS)
2. Elaboración de informes semestral y anual. (DPS)</t>
    </r>
  </si>
  <si>
    <t># operadores autorizados</t>
  </si>
  <si>
    <t>ECCT_STF =Efectividad en el cumplimiento del control técnico de los permsionarios de Cable Submarino
PC: Permisionarios controlados  
PT: Permisionarios totales</t>
  </si>
  <si>
    <r>
      <rPr>
        <b/>
        <sz val="10"/>
        <rFont val="Arial"/>
        <family val="2"/>
      </rPr>
      <t>LINEAMIENTOS:</t>
    </r>
    <r>
      <rPr>
        <sz val="10"/>
        <rFont val="Arial"/>
        <family val="2"/>
      </rPr>
      <t xml:space="preserve">
1. DIS remitirá a DPS en los meses de abril y agosto de 2011 las quejas ingresadas y solventadas por la DIS en el semestre anterior. (DIS)
2. Remitir a Regionales distribución de quejas para la verificación en reportes de calidad. (DPS)
3. Realización de informes técnicos parciales. (AR)
4. Elaboración de informe final. (DPS)</t>
    </r>
  </si>
  <si>
    <t># quejas abril 2011
# quejas julio 2011</t>
  </si>
  <si>
    <t>DPS, Administraciones Regionales y DIS</t>
  </si>
  <si>
    <t>ECCT_SSVA =Efectividad en el cumplimiento del control de quejas / reclamos de los permisionarios de los SVA
QC: Quejas que consta en los reportes  
PT: Quejas Totales.
QS= Quejas solucionadas</t>
  </si>
  <si>
    <r>
      <t xml:space="preserve">ECCT_SVA = QC / QT                                                                           ECCT_SVA1= QS/QT                                                                                  </t>
    </r>
    <r>
      <rPr>
        <b/>
        <sz val="11"/>
        <rFont val="Arial"/>
        <family val="2"/>
      </rPr>
      <t/>
    </r>
  </si>
  <si>
    <t>1.9</t>
  </si>
  <si>
    <t xml:space="preserve">Implementar hasta el 2010 un sistema autónomo de medición de los servicios móviles. </t>
  </si>
  <si>
    <t>1.9.1</t>
  </si>
  <si>
    <r>
      <rPr>
        <b/>
        <sz val="10"/>
        <rFont val="Arial"/>
        <family val="2"/>
      </rPr>
      <t>LINEAMIENTOS:</t>
    </r>
    <r>
      <rPr>
        <sz val="10"/>
        <rFont val="Arial"/>
        <family val="2"/>
      </rPr>
      <t xml:space="preserve">
1. Generación de Scripts. (REGIONALES)
2. Reportes de calidad de servicio. (REGIONALES)
3. Informe a Operadoras sobre resultados de las mediciones y solicitudes de mejoras de ser necesario. (REGIONALES)
4. Evaluación de los resultados de las soluciones implementadas por las operadoras. (REGIONALES)
5. Información a la ciudadanía. (DPS, REGIONALES y DIC)
6. Reubicación de RTU`s en función de las necesidades operativas de cada regional (DPS y REGIONALES)
7. Firma de convenios con instituciones públicas y privadas para la ubicación de los RTU/EAM
8. Reubicación de RTU`s en función de las necesidades operativas de cada regional (DPS y REGIONALES)</t>
    </r>
  </si>
  <si>
    <t>ECC_SMA_SAMM = Efectividad en el cumplimiento del control de la calidad del SMA
NLSMC = Número de localidades donde opera el SAMM, con mejoras en el nivel de calidad
NLP= 12 (linea base)</t>
  </si>
  <si>
    <t>ECC_SMA_SAMM = (NLSMC / NLP)*100</t>
  </si>
  <si>
    <t>1.10</t>
  </si>
  <si>
    <t xml:space="preserve">Automatizar hasta el 2010 el ingreso de información por parte de permisionarios y concesionarios de los servicios de telecomunicaciones. </t>
  </si>
  <si>
    <t>1.10.1</t>
  </si>
  <si>
    <t xml:space="preserve">
Lograr el ingreso en línea de información para SIETEL de los servicios de: Valor Agregado (SVA= 40%) y Portadores (SPT= 90%), hasta diciembre de 2012.</t>
  </si>
  <si>
    <r>
      <rPr>
        <b/>
        <sz val="10"/>
        <rFont val="Arial"/>
        <family val="2"/>
      </rPr>
      <t>LINEAMIENTOS:</t>
    </r>
    <r>
      <rPr>
        <sz val="10"/>
        <rFont val="Arial"/>
        <family val="2"/>
      </rPr>
      <t xml:space="preserve">
1. Pruebas preliminares con permisionarios. (DPS)
2. Talleres iníciales a permisionarios (DPS)
3. Talleres finales a permisionarios (AR)</t>
    </r>
  </si>
  <si>
    <t xml:space="preserve">                                                                                                                                                                                                                                          EIL =Efectividad en el ingreso en línea de la información
NPIL: Número de Permisionarios ingresados en línea                                                                                         PT: Permisionarios totales ( 40 % )</t>
  </si>
  <si>
    <r>
      <t xml:space="preserve">EIL = (NPIL / PT)*100                                                             </t>
    </r>
    <r>
      <rPr>
        <b/>
        <sz val="11"/>
        <rFont val="Arial"/>
        <family val="2"/>
      </rPr>
      <t/>
    </r>
  </si>
  <si>
    <r>
      <rPr>
        <b/>
        <sz val="10"/>
        <rFont val="Arial"/>
        <family val="2"/>
      </rPr>
      <t>LINEAMIENTOS:</t>
    </r>
    <r>
      <rPr>
        <sz val="10"/>
        <rFont val="Arial"/>
        <family val="2"/>
      </rPr>
      <t xml:space="preserve">
1. Pruebas preliminares con Operadores (DPS)
2. Talleres iníciales a operadores (DPS)
3. Talleres finales a operadores (AR)</t>
    </r>
  </si>
  <si>
    <t>EIL =Efectividad en el ingreso en línea de la información
NOIL: Número de Operadores ingresados en línea                                                                                         OT: Operadores Totales ( 90 % )</t>
  </si>
  <si>
    <r>
      <t xml:space="preserve">EIL = (NOIL/OT)*100                                                                                     </t>
    </r>
    <r>
      <rPr>
        <b/>
        <sz val="11"/>
        <rFont val="Arial"/>
        <family val="2"/>
      </rPr>
      <t/>
    </r>
  </si>
  <si>
    <t>PONDERACIÓN OBJETIVO 2</t>
  </si>
  <si>
    <t>IMPULSAR LA MIGRACIÓN A LA TELEVISIÓN Y RADIODIFUSIÓN DIGITAL.</t>
  </si>
  <si>
    <t>2.4</t>
  </si>
  <si>
    <t xml:space="preserve"> Intervenir en la investigación de la introducción de nuevas tecnologías, radiodifusión sonora digital </t>
  </si>
  <si>
    <t>2.4.1.</t>
  </si>
  <si>
    <t>Contar hasta septiembre de 2012 con el informe técnico de las pruebas técnicas realizadas sobre el estándar DRM de Radiodifusión Digital sonora AM</t>
  </si>
  <si>
    <t>2.4.1.1 Contar hasta septiembre de 2012 con el informe técnico de las pruebas técnicas realizadas sobre el estándar DRM de Radiodifusión Digital sonora AM</t>
  </si>
  <si>
    <r>
      <t xml:space="preserve">
</t>
    </r>
    <r>
      <rPr>
        <b/>
        <sz val="10"/>
        <rFont val="Arial"/>
        <family val="2"/>
      </rPr>
      <t xml:space="preserve">ESTRATEGIA                                                                            
</t>
    </r>
    <r>
      <rPr>
        <sz val="10"/>
        <rFont val="Arial"/>
        <family val="2"/>
      </rPr>
      <t>Información y el equipamiento necesarios para la realización de las pruebas técnicas</t>
    </r>
    <r>
      <rPr>
        <b/>
        <sz val="10"/>
        <rFont val="Arial"/>
        <family val="2"/>
      </rPr>
      <t xml:space="preserve">
LINEAMIENTOS:                                                                                      </t>
    </r>
    <r>
      <rPr>
        <sz val="10"/>
        <rFont val="Arial"/>
        <family val="2"/>
      </rPr>
      <t xml:space="preserve"> 
DRT elaborará informe de pruebas técnicas</t>
    </r>
  </si>
  <si>
    <t>Elaborar y Difundir Planes de Corto Plazo</t>
  </si>
  <si>
    <t>DRT</t>
  </si>
  <si>
    <t>ECP = Efectividad en el cumplimiento del proyecto
PE = Proyecto Ejecutado                                                                                      
PP = Proyecto Programado</t>
  </si>
  <si>
    <r>
      <rPr>
        <b/>
        <sz val="10"/>
        <rFont val="Arial"/>
        <family val="2"/>
      </rPr>
      <t xml:space="preserve">  </t>
    </r>
    <r>
      <rPr>
        <sz val="10"/>
        <rFont val="Arial"/>
        <family val="2"/>
      </rPr>
      <t xml:space="preserve">    ECP= (PE/PP)*100                                                                              </t>
    </r>
    <r>
      <rPr>
        <b/>
        <sz val="10"/>
        <rFont val="Arial"/>
        <family val="2"/>
      </rPr>
      <t xml:space="preserve">                                                                                                              </t>
    </r>
    <r>
      <rPr>
        <sz val="11"/>
        <rFont val="Arial"/>
        <family val="2"/>
      </rPr>
      <t/>
    </r>
  </si>
  <si>
    <t>ATENDER DE MANERA SOLVENTE LOS REQUERIMIENTOS DE LOS USUARIOS DE LOS SERVICIOS DE TELECOMUNICACIONES, RADIODIFUSIÓN Y TELEVISIÓN.</t>
  </si>
  <si>
    <t>5.1</t>
  </si>
  <si>
    <t>5.1.1</t>
  </si>
  <si>
    <t>Incrementar el 10% el nivel de conocimiento de los usuarios de los servicios:  móvil avanzado (SMA), Telefonía Fijas (STF) Valor Agregado (SVA), Portadores, Ciberdelitos y del servicio de Audio y video por suscripción con respecto a las condiciones y tarifas ofertadas por las operadoras, sobre la línea base de la última encuesta del año 2011.</t>
  </si>
  <si>
    <r>
      <t xml:space="preserve">
</t>
    </r>
    <r>
      <rPr>
        <b/>
        <sz val="10"/>
        <rFont val="Arial"/>
        <family val="2"/>
      </rPr>
      <t xml:space="preserve">ESTRATEGIA                                                             
</t>
    </r>
    <r>
      <rPr>
        <sz val="10"/>
        <rFont val="Arial"/>
        <family val="2"/>
      </rPr>
      <t>Participación en las jornadas de telecomunicaciones, dictar charlas a la ciudadanía , difundir a través del internet( pagina web, redes sociales) y de la radio y televisión la información sobre el tema</t>
    </r>
    <r>
      <rPr>
        <b/>
        <sz val="10"/>
        <rFont val="Arial"/>
        <family val="2"/>
      </rPr>
      <t xml:space="preserve">
LINEAMIENTOS:</t>
    </r>
    <r>
      <rPr>
        <sz val="10"/>
        <rFont val="Arial"/>
        <family val="2"/>
      </rPr>
      <t xml:space="preserve"> 
En base a los contenidos generados por la DIE las Regionales difundirán la información a colegios, universades de acuerdo a l plan de difusión establecido por la DIE (4 mensuales).
La DIC y la DIS colaboraran coordinando los eventos de difusión y las encuestas.</t>
    </r>
  </si>
  <si>
    <t>Se determinará con la encuesta realizada en diciembre de 2011</t>
  </si>
  <si>
    <t>EPC= Efectividad en personas capacitadas
PCF= Personas Capacitadas 2012
PCA= Personas Capacitadas 2011</t>
  </si>
  <si>
    <t>I2</t>
  </si>
  <si>
    <r>
      <rPr>
        <b/>
        <sz val="10"/>
        <rFont val="Arial"/>
        <family val="2"/>
      </rPr>
      <t>LINEAMIENTOS:</t>
    </r>
    <r>
      <rPr>
        <sz val="10"/>
        <rFont val="Arial"/>
        <family val="2"/>
      </rPr>
      <t xml:space="preserve">
1. La DPS elaborará presentaciones, trípticos o cualquier otro tipo de información sobre las condiciones y tarifas ofertadas.
2. La SUPERTEL realizará 20  jornadas a nivel nacional de acuerdo a su jurisdicción, para difusión a la ciudadanía, en los cuales se dará una charla y se entregará información para conocimiento del usuario.
3. La DIC apoya los eventos de difusión.
4. La DIC colabora con la encuesta.</t>
    </r>
  </si>
  <si>
    <t>Se determinara con la encuesta realizada en diciembre de 2011</t>
  </si>
  <si>
    <t>EUC= Efectividad de usuarios capacitadas
UCF= usuarios  Capacitadas 2012
UCA= Usuarios  Capacitadas 2011</t>
  </si>
  <si>
    <t>EUC =((UCF-UCA)/UCA)* 100</t>
  </si>
  <si>
    <t>Encuesta a diciembre de 2011</t>
  </si>
  <si>
    <t>5.1.4</t>
  </si>
  <si>
    <t>Incrementar el nivel de conocimiento técnico y regulatorio del 30% de concesionarios y usuarios de los servicios de radiocomunicaciones, respecto al uso del espectro radioeléctrico, sobre la línea base de la última encuesta del año 2011.</t>
  </si>
  <si>
    <r>
      <t xml:space="preserve">
</t>
    </r>
    <r>
      <rPr>
        <b/>
        <sz val="10"/>
        <rFont val="Arial"/>
        <family val="2"/>
      </rPr>
      <t>ESTRATEGIA   
P</t>
    </r>
    <r>
      <rPr>
        <sz val="10"/>
        <rFont val="Arial"/>
        <family val="2"/>
      </rPr>
      <t xml:space="preserve">articipación en las jornadas de telecomunicaciones, dictar charlas a los concesionarios de radiocomunicaciones , difundir a través del internet( pagina web, redes sociales). </t>
    </r>
    <r>
      <rPr>
        <b/>
        <sz val="10"/>
        <rFont val="Arial"/>
        <family val="2"/>
      </rPr>
      <t xml:space="preserve">
LINEAMIENTOS:</t>
    </r>
    <r>
      <rPr>
        <sz val="10"/>
        <rFont val="Arial"/>
        <family val="2"/>
      </rPr>
      <t xml:space="preserve"> 
La DEH elaborará el material y encuestas a ser aplicado y difundido entre los concesionarios y usuarios de los servicios de radiocomunicaciones y lo entregará a la DIC.
La DIC entregará el material y encuestas a las Administraciones Regionales para su difusión.
La DEH remitirá a las Administraciones Regionales un listado en el que conste nombres, dirección y teléfono de los concesionarios que se encuentran dentro del área de su jurisdicción, la misma que será una referencia para realizar las invitaciones para la charla. 
La DIS se encargará del procesamiento de las encuestas y remitirá sus resultados a la DEH.
La DEH en coordinación con la DIC se encargarán de la difusión de los deberes y derechos de los concesionarios de radiocomunicaciones mediante radio, televisión y página web. 
La DEH definirá la valoración en base de una escala de conocimiento: A, B, C, siendo A el indicador del conocimiento más alto y C el del conocimiento más bajo.
* Se aclara que solo se tomarán en cuenta incrementos del año 2012 con respecto al 2011
La DIC y la DIS colaboraran coordinando los eventos de difusión y las encuestas.
</t>
    </r>
  </si>
  <si>
    <t>A definirse con la encuesta que se realizará en diciembre del 2011</t>
  </si>
  <si>
    <t>DEH, DIC, DIS, y Administraciones Regionales</t>
  </si>
  <si>
    <t>INCER:Incremento en el Nivel de Conocimiento  sobre el uso del espectro radioeléctrico
NCER: Nivel de Conocimiento del Espectro Radioeléctrico</t>
  </si>
  <si>
    <t xml:space="preserve">INCER=NCER 2012 - NCER 2011
</t>
  </si>
  <si>
    <t>5.1.5</t>
  </si>
  <si>
    <t>Incrementar el nivel de conocimiento técnico y regulatorio del 30% de concesionarios de radiodifusión, televisión y sistemas de audio y video por suscripción, sobre la línea base de la última encuesta del año 2011.</t>
  </si>
  <si>
    <r>
      <t xml:space="preserve">
</t>
    </r>
    <r>
      <rPr>
        <b/>
        <sz val="10"/>
        <rFont val="Arial"/>
        <family val="2"/>
      </rPr>
      <t xml:space="preserve">ESTRATEGIA                                                              
</t>
    </r>
    <r>
      <rPr>
        <sz val="10"/>
        <rFont val="Arial"/>
        <family val="2"/>
      </rPr>
      <t xml:space="preserve">Participación en las jornadas de telecomunicaciones, 
Dictar charlas a los concesionarios de radiodifusión y televisión , difundir a través del internet( pagina web, redes sociales).
Elaboración de la encuesta a ser aplicada al concesionario o usuario de radiocomunicaciones </t>
    </r>
    <r>
      <rPr>
        <b/>
        <sz val="10"/>
        <rFont val="Arial"/>
        <family val="2"/>
      </rPr>
      <t xml:space="preserve">
LINEAMIENTOS:</t>
    </r>
    <r>
      <rPr>
        <sz val="10"/>
        <rFont val="Arial"/>
        <family val="2"/>
      </rPr>
      <t xml:space="preserve"> 
La Direcciones Técnicas coordinan con las administraciones regionales para fijar las metas específicas de cada órgano administrativo, las mismas que serán la base para elaborar los planes de trabajo.
La DIC y la DIS colaboraran coordinando los eventos de difusión y las encuestas.</t>
    </r>
  </si>
  <si>
    <t>DRT, DIC, DIS, y Administraciones Regionales</t>
  </si>
  <si>
    <t xml:space="preserve">                                                                                                                         INRTV: Incremento del nivel de conocimiento técnico y regulatorio  de los concesionarios de Radiodifusión y Televisión</t>
  </si>
  <si>
    <r>
      <rPr>
        <b/>
        <sz val="10"/>
        <rFont val="Arial"/>
        <family val="2"/>
      </rPr>
      <t xml:space="preserve">          </t>
    </r>
    <r>
      <rPr>
        <sz val="10"/>
        <rFont val="Arial"/>
        <family val="2"/>
      </rPr>
      <t xml:space="preserve">                                                                                                      INCRTV=NCRTV 2012 - NCRTV 2011                                                        </t>
    </r>
    <r>
      <rPr>
        <b/>
        <sz val="11"/>
        <rFont val="Arial"/>
        <family val="2"/>
      </rPr>
      <t/>
    </r>
  </si>
  <si>
    <t>5.1.6</t>
  </si>
  <si>
    <t>Incrementar en el 10% el nivel de conocimiento de los usuarios de los servicios de telecomunicaciones sobre sus derechos</t>
  </si>
  <si>
    <r>
      <rPr>
        <b/>
        <sz val="10"/>
        <rFont val="Arial"/>
        <family val="2"/>
      </rPr>
      <t>LINEAMIENTOS:</t>
    </r>
    <r>
      <rPr>
        <sz val="10"/>
        <rFont val="Arial"/>
        <family val="2"/>
      </rPr>
      <t xml:space="preserve">
1. La DPS elaborará presentaciones, trípticos o cualquier otro tipo de información sobre los derechos de los usuarios de los servicios de telecomunicaciones.
2. La SUPERTEL realizará 20  jornadas a nivel nacional de acuerdo a su jurisdicción, para difusión a la ciudadanía, en los cuales se dará una charla y se entregará información para conocimiento del usuario.
3. La DIC apoya los eventos de difusión.
4. La DIC colabora con la encuesta.</t>
    </r>
  </si>
  <si>
    <t>DPS, DIC, DIS, y Administraciones Regionales</t>
  </si>
  <si>
    <t xml:space="preserve">                                                                                                          INCST:Incremento en el Nivel de Conocimiento  sobre sus derechos
NCST: Nivel de Conocimiento sobre sus derechos      </t>
  </si>
  <si>
    <r>
      <rPr>
        <b/>
        <sz val="10"/>
        <rFont val="Arial"/>
        <family val="2"/>
      </rPr>
      <t xml:space="preserve"> </t>
    </r>
    <r>
      <rPr>
        <sz val="10"/>
        <rFont val="Arial"/>
        <family val="2"/>
      </rPr>
      <t xml:space="preserve">                                                                                                                INCST=NCST 2012 - NCST 2011                                             </t>
    </r>
    <r>
      <rPr>
        <b/>
        <sz val="10"/>
        <rFont val="Arial"/>
        <family val="2"/>
      </rPr>
      <t xml:space="preserve">    </t>
    </r>
    <r>
      <rPr>
        <sz val="10"/>
        <rFont val="Arial"/>
        <family val="2"/>
      </rPr>
      <t xml:space="preserve">                                                                                                      </t>
    </r>
  </si>
  <si>
    <t>5.3</t>
  </si>
  <si>
    <t>Lograr que el 60% de la población conozca e identifique al Centro de Información y Reclamos (DIS).</t>
  </si>
  <si>
    <t>5.3.1</t>
  </si>
  <si>
    <t xml:space="preserve">Informar a la ciudadanía para que conozca e identifique los servicios del CIR en el  100%  de las Encuesta realizadas en la medición de los servicios de telecomunicaciones de las diferentes Unidades, Delegaciones e Intendencias                   </t>
  </si>
  <si>
    <t xml:space="preserve">5.3.1.1 Informar a la ciudadanía para que conozca e identifique los servicios del CIR en el  100%  de las Encuesta realizadas en la medición de los servicios de telecomunicaciones de las diferentes Unidades, Delegaciones e Intendencias                   </t>
  </si>
  <si>
    <r>
      <t xml:space="preserve">
</t>
    </r>
    <r>
      <rPr>
        <b/>
        <sz val="10"/>
        <rFont val="Arial"/>
        <family val="2"/>
      </rPr>
      <t xml:space="preserve">ESTRATEGIA                                                                                                
</t>
    </r>
    <r>
      <rPr>
        <sz val="10"/>
        <rFont val="Arial"/>
        <family val="2"/>
      </rPr>
      <t>A través de las encuestas realizadas se comunicará de la existencia del CIR y de los servicios que presta</t>
    </r>
    <r>
      <rPr>
        <b/>
        <sz val="10"/>
        <rFont val="Arial"/>
        <family val="2"/>
      </rPr>
      <t xml:space="preserve">
LINEAMIENTOS:</t>
    </r>
    <r>
      <rPr>
        <sz val="10"/>
        <rFont val="Arial"/>
        <family val="2"/>
      </rPr>
      <t xml:space="preserve"> La DIS coordina con las administraciones regionales para fijar las metas específicas de cada órgano administrativo, las mismas que serán la base para elaborar los planes de Control y trabajo.
La DIC difunda los servicios del CIR en los diferentes eventos.
La DIS informará en el 100% de las encuestas que han coordinado las regionales, del servicio que ofrece a través de las líneas gratuitas 1800 567 567 o 159. </t>
    </r>
  </si>
  <si>
    <t>DIS</t>
  </si>
  <si>
    <t>ECIE=Efectividad en el cumplimiento de la información entregada al número de ciudadanos llamados       
NCI : Número de ciudadanos informados                                                    
NCE : Número de ciudadanos encuestados</t>
  </si>
  <si>
    <r>
      <rPr>
        <b/>
        <sz val="10"/>
        <rFont val="Arial"/>
        <family val="2"/>
      </rPr>
      <t xml:space="preserve">                                                                                                                 </t>
    </r>
    <r>
      <rPr>
        <sz val="10"/>
        <rFont val="Arial"/>
        <family val="2"/>
      </rPr>
      <t xml:space="preserve">ECIE= (NCI / NCE)*100                                                                                        </t>
    </r>
    <r>
      <rPr>
        <b/>
        <sz val="10"/>
        <rFont val="Arial"/>
        <family val="2"/>
      </rPr>
      <t xml:space="preserve"> </t>
    </r>
    <r>
      <rPr>
        <sz val="10"/>
        <rFont val="Arial"/>
        <family val="2"/>
      </rPr>
      <t xml:space="preserve">                                                                                                                          </t>
    </r>
  </si>
  <si>
    <t>Gestionar el 100% de los reclamos de los servicios de telecomunicaciones, radiodifusión y televisión, de acuerdo a los tiempos establecidos con las Operadoras y Concesionarios.</t>
  </si>
  <si>
    <t>5.5.1</t>
  </si>
  <si>
    <t>Atender y resolver eficazmente el 100% de reclamos, sugerencias, denuncias y pedidos de información presentados por los usuarios del sector de telecomunicaciones.</t>
  </si>
  <si>
    <r>
      <t xml:space="preserve">
</t>
    </r>
    <r>
      <rPr>
        <b/>
        <sz val="10"/>
        <rFont val="Arial"/>
        <family val="2"/>
      </rPr>
      <t xml:space="preserve">ESTRATEGIA        </t>
    </r>
    <r>
      <rPr>
        <sz val="10"/>
        <rFont val="Arial"/>
        <family val="2"/>
      </rPr>
      <t xml:space="preserve">                                                    
Optimización de los procesos de la DIS
Adquisición del equipamiento tecnológico y administrativo del Centro de Información y Reclamos
</t>
    </r>
    <r>
      <rPr>
        <b/>
        <sz val="10"/>
        <rFont val="Arial"/>
        <family val="2"/>
      </rPr>
      <t>LINEAMIENTOS:</t>
    </r>
    <r>
      <rPr>
        <sz val="10"/>
        <rFont val="Arial"/>
        <family val="2"/>
      </rPr>
      <t xml:space="preserve"> La DIS coordina con las Direcciones Nacionales y administraciones regionales para fijar las metas específicas de cada órgano administrativo, las mismas que seran la base para elaborar los planes de Control y trabajo.  
Las regionales registrarán y gestionarán el 100% de los requemientos presentados.     </t>
    </r>
    <r>
      <rPr>
        <sz val="10"/>
        <color rgb="FFFF0000"/>
        <rFont val="Arial"/>
        <family val="2"/>
      </rPr>
      <t xml:space="preserve">                </t>
    </r>
  </si>
  <si>
    <t>Porcentaje de atención a diciembre del 2011</t>
  </si>
  <si>
    <t>Atender Solicitudes de Información, Reclamos, Denuncias y Sugerencias del Usuario</t>
  </si>
  <si>
    <t>EAPI: efectividad en la atención de pedidos de información
RA= Reclamos atendidos
DA= Denuncias atendidas
SA=Sugerencias atendidas    
PIA: Pedidos de información atendidos
RS= Reclamos solicitados
DS= Denunias Solicitdas
SS=Sugerencias solicitadas
PIS: Pedidos de información  solicitados</t>
  </si>
  <si>
    <r>
      <rPr>
        <b/>
        <sz val="10"/>
        <rFont val="Arial"/>
        <family val="2"/>
      </rPr>
      <t xml:space="preserve"> </t>
    </r>
    <r>
      <rPr>
        <sz val="10"/>
        <rFont val="Arial"/>
        <family val="2"/>
      </rPr>
      <t xml:space="preserve">                                                                                                     EAPI=(RA+DA+SA+PIA) /(RS+DS+SS+ PIS)*100                                                                                             </t>
    </r>
    <r>
      <rPr>
        <b/>
        <sz val="10"/>
        <rFont val="Arial"/>
        <family val="2"/>
      </rPr>
      <t xml:space="preserve"> </t>
    </r>
    <r>
      <rPr>
        <sz val="10"/>
        <rFont val="Arial"/>
        <family val="2"/>
      </rPr>
      <t xml:space="preserve">                                                                                                                                                                        </t>
    </r>
  </si>
  <si>
    <t>I1</t>
  </si>
  <si>
    <t xml:space="preserve">PONDERACIÓN TOTAL DEL PLAN NACIONAL DE CONTROL TÉCNICO 2012 </t>
  </si>
  <si>
    <t>MATRIZ DEL PLAN OPERATIVO AÑO 2012</t>
  </si>
  <si>
    <r>
      <rPr>
        <b/>
        <sz val="11"/>
        <rFont val="Arial"/>
        <family val="2"/>
      </rPr>
      <t>ESTRATEGIAS</t>
    </r>
    <r>
      <rPr>
        <sz val="11"/>
        <rFont val="Arial"/>
        <family val="2"/>
      </rPr>
      <t xml:space="preserve">
Análisis de las tarifas facturadas de los diferentes servicios a controlar
</t>
    </r>
    <r>
      <rPr>
        <b/>
        <sz val="11"/>
        <rFont val="Arial"/>
        <family val="2"/>
      </rPr>
      <t>LINEAMIENTOS</t>
    </r>
    <r>
      <rPr>
        <sz val="11"/>
        <rFont val="Arial"/>
        <family val="2"/>
      </rPr>
      <t xml:space="preserve">
Las Direcciones Nacionales Técnicas coordinan con las Administraciones Regionales, para fijar las metas para cada Órgano Administrativo Regional, las mismas que serán la base para elaborar los Planes de  Control y Trabajo.                                      </t>
    </r>
  </si>
  <si>
    <t>Número de concesionarios controlados a diciembre de 2011</t>
  </si>
  <si>
    <r>
      <rPr>
        <b/>
        <sz val="11"/>
        <rFont val="Arial"/>
        <family val="2"/>
      </rPr>
      <t>Fórmula</t>
    </r>
    <r>
      <rPr>
        <sz val="11"/>
        <rFont val="Arial"/>
        <family val="2"/>
      </rPr>
      <t xml:space="preserve">                                                                                                            ECCT = OC / OT                                                                                              </t>
    </r>
    <r>
      <rPr>
        <b/>
        <sz val="11"/>
        <rFont val="Arial"/>
        <family val="2"/>
      </rPr>
      <t>Parámetros</t>
    </r>
    <r>
      <rPr>
        <sz val="11"/>
        <rFont val="Arial"/>
        <family val="2"/>
      </rPr>
      <t>:                                                                                                                                                                                                                                                   ECCT =Efectividad en el cumplimiento del control tarifario
OC: Operadores controlados                                                                                          OT: Operadores totales</t>
    </r>
  </si>
  <si>
    <t>Efectividad en el analisis de la evolución de las tarifas ( EAET )</t>
  </si>
  <si>
    <r>
      <rPr>
        <b/>
        <sz val="11"/>
        <rFont val="Arial"/>
        <family val="2"/>
      </rPr>
      <t>Fórmula</t>
    </r>
    <r>
      <rPr>
        <sz val="11"/>
        <rFont val="Arial"/>
        <family val="2"/>
      </rPr>
      <t xml:space="preserve">                                                                                                            EAET = PA/15+OA/OT
</t>
    </r>
    <r>
      <rPr>
        <b/>
        <sz val="11"/>
        <rFont val="Arial"/>
        <family val="2"/>
      </rPr>
      <t>PARÁMETROS</t>
    </r>
    <r>
      <rPr>
        <sz val="11"/>
        <rFont val="Arial"/>
        <family val="2"/>
      </rPr>
      <t xml:space="preserve">
 EAET = Efectividad en el analisis de la evolución de las tarifas 
PA= Permisionarios analizados
OP= Operadores analizados
OT= Operadores Totales                                                                                            </t>
    </r>
    <r>
      <rPr>
        <b/>
        <sz val="11"/>
        <color rgb="FFFF0000"/>
        <rFont val="Arial"/>
        <family val="2"/>
      </rPr>
      <t/>
    </r>
  </si>
  <si>
    <r>
      <rPr>
        <b/>
        <sz val="11"/>
        <rFont val="Arial"/>
        <family val="2"/>
      </rPr>
      <t>ESTRATEGIAS</t>
    </r>
    <r>
      <rPr>
        <sz val="11"/>
        <rFont val="Arial"/>
        <family val="2"/>
      </rPr>
      <t xml:space="preserve">
Verificación del area de servicio a través del SACER.   
Análisis de mercado del proveedor del servicio de televisión pagada.                                                                                                                             </t>
    </r>
    <r>
      <rPr>
        <b/>
        <sz val="11"/>
        <rFont val="Arial"/>
        <family val="2"/>
      </rPr>
      <t>LINEAMIENTOS</t>
    </r>
    <r>
      <rPr>
        <sz val="11"/>
        <rFont val="Arial"/>
        <family val="2"/>
      </rPr>
      <t xml:space="preserve">
Las Direcciones Nacionales Técnicas coordinan con las administraciones regionales para fijar la línea base y las metas para cada Órgano Administrativo Regional, las mismas que seran la base para elaborar los planes de trabajo.                                                                                                        Si el universo es muy extenso se deberá determinar una muestra con un nivel de certeza del 95%,  y un margen de error de 5%</t>
    </r>
  </si>
  <si>
    <t>Efectividad en el cumplimiento ( ECM )</t>
  </si>
  <si>
    <r>
      <rPr>
        <b/>
        <sz val="11"/>
        <rFont val="Arial"/>
        <family val="2"/>
      </rPr>
      <t xml:space="preserve">Fórmula     </t>
    </r>
    <r>
      <rPr>
        <sz val="11"/>
        <rFont val="Arial"/>
        <family val="2"/>
      </rPr>
      <t xml:space="preserve">                                                                                                     ECM = ER / EP                                                                                                  </t>
    </r>
    <r>
      <rPr>
        <b/>
        <sz val="11"/>
        <rFont val="Arial"/>
        <family val="2"/>
      </rPr>
      <t xml:space="preserve">Parámetros:        </t>
    </r>
    <r>
      <rPr>
        <sz val="11"/>
        <rFont val="Arial"/>
        <family val="2"/>
      </rPr>
      <t xml:space="preserve">                                                                                                                                                                                                                                           ECM =Efectividad en el cumplimiento de la meta
ER: Estudio realizado                                                                                      EP: Estudio programado</t>
    </r>
  </si>
  <si>
    <r>
      <rPr>
        <b/>
        <sz val="11"/>
        <rFont val="Arial"/>
        <family val="2"/>
      </rPr>
      <t xml:space="preserve">ESTRATEGIAS
</t>
    </r>
    <r>
      <rPr>
        <sz val="11"/>
        <rFont val="Arial"/>
        <family val="2"/>
      </rPr>
      <t xml:space="preserve">Elaboración de un plan de monitoreo, utilizando el sistema SACER                                                                             </t>
    </r>
    <r>
      <rPr>
        <b/>
        <sz val="11"/>
        <rFont val="Arial"/>
        <family val="2"/>
      </rPr>
      <t xml:space="preserve">  LINEAMIENTO   
</t>
    </r>
    <r>
      <rPr>
        <sz val="11"/>
        <rFont val="Arial"/>
        <family val="2"/>
      </rPr>
      <t xml:space="preserve">DEH definirá las bandas de frecuencias para realizar el monitoreo anualmente
DEH elaborará el procedimiento de medición a ser aplicado por las Administraciones Regionales y coordinará la aplicación con las Administraciones Regionales y realizará el seguimiento respectivo.
Las regionales monitorearan las bandas establecidas por la DEH para la determinación de la ocupación del espectro radioeléctrico
</t>
    </r>
  </si>
  <si>
    <r>
      <rPr>
        <b/>
        <sz val="11"/>
        <color theme="1"/>
        <rFont val="Arial"/>
        <family val="2"/>
      </rPr>
      <t xml:space="preserve">PARAMETROS
</t>
    </r>
    <r>
      <rPr>
        <sz val="11"/>
        <color theme="1"/>
        <rFont val="Arial"/>
        <family val="2"/>
      </rPr>
      <t xml:space="preserve">
IOER_nacional: Informe de Ocupación del Espectro Radioeléctrico a nivel nacional.
</t>
    </r>
    <r>
      <rPr>
        <b/>
        <sz val="11"/>
        <color theme="1"/>
        <rFont val="Arial"/>
        <family val="2"/>
      </rPr>
      <t>FORMULA</t>
    </r>
    <r>
      <rPr>
        <sz val="11"/>
        <color theme="1"/>
        <rFont val="Arial"/>
        <family val="2"/>
      </rPr>
      <t xml:space="preserve">
IOER_nacional = Sumatoria IOER_regional</t>
    </r>
  </si>
  <si>
    <t>Monitorear el 10% de los contratos de los concesionarios de radiocomunicaciones, radiodifusión y televisión para del cumplimiento de los parámetros técnicos (frecuencia, ancho de banda) establecidos en dichos contratos hasta diciembre del 2012.</t>
  </si>
  <si>
    <r>
      <rPr>
        <b/>
        <sz val="11"/>
        <color theme="1"/>
        <rFont val="Arial"/>
        <family val="2"/>
      </rPr>
      <t>ESTRATEGIAS
Utilizar el Sistema SACER para m</t>
    </r>
    <r>
      <rPr>
        <sz val="11"/>
        <color theme="1"/>
        <rFont val="Arial"/>
        <family val="2"/>
      </rPr>
      <t>onitorear los parámetros técnicos (frecuencia, ancho de banda)</t>
    </r>
    <r>
      <rPr>
        <b/>
        <sz val="11"/>
        <color theme="1"/>
        <rFont val="Arial"/>
        <family val="2"/>
      </rPr>
      <t xml:space="preserve">                                                
LINEAMIENTOS 
</t>
    </r>
    <r>
      <rPr>
        <sz val="11"/>
        <color theme="1"/>
        <rFont val="Arial"/>
        <family val="2"/>
      </rPr>
      <t>Las Administraciones Regionales deberán monitorear los parámetros técnicos de acuerdo a un horario y un cronograma establecido.
La DEH en el Plan de Control del Espectro Radioeléctrico establecerá los parámetros y bandas a monitorearse.</t>
    </r>
  </si>
  <si>
    <r>
      <rPr>
        <b/>
        <sz val="11"/>
        <rFont val="Arial"/>
        <family val="2"/>
      </rPr>
      <t xml:space="preserve">ESTRATEGIAS
</t>
    </r>
    <r>
      <rPr>
        <sz val="11"/>
        <rFont val="Arial"/>
        <family val="2"/>
      </rPr>
      <t xml:space="preserve">Elaboración del proyecto para la implementación del CSIRT Ecuador/CC.  Este proyecto será elaborado por la DIE con el apoyo de la consultoría que para este propósito se contratará.
Establecimiento y gestionamiento de los requerimientos legales y de coordinación para la operación efectiva del CSIRT Ecuador/CC
</t>
    </r>
    <r>
      <rPr>
        <b/>
        <sz val="11"/>
        <rFont val="Arial"/>
        <family val="2"/>
      </rPr>
      <t xml:space="preserve">LINEAMIENTOS 
</t>
    </r>
    <r>
      <rPr>
        <sz val="11"/>
        <rFont val="Arial"/>
        <family val="2"/>
      </rPr>
      <t>La Dirección  Nacional Técnica DIE deberá elaborar un proyecto o por lo menos un perfil de proyecto producto de la consultoria, el mismo que deberá ser revisado por DPL y aprobado por ITC, el que contendrá al menos: Diseño, dimensionamiento, equipamiento, establecimiento de servicios, procedimientos, marco legal, marco de coordinación e implementación integral propiamente dicha.                                                                                                                               La DIE deberá ejecutar el proyecto bajo un plan de acción que será aprobado por ITC
Sobre las bases de los lineamientos 1 y 2 se debe proceder a la elaboración de los pliegos necesarios para la contratación de los recursos para implementar el CSIRT Ecuador/CC, esto es: Espacio físico, requerimiento de equipos hardware, software, capacitación, recurso humano.</t>
    </r>
  </si>
  <si>
    <t>IOER_regional = Informe de Ocupación del Espectro Radioeléctrico a nivel regional</t>
  </si>
  <si>
    <r>
      <rPr>
        <b/>
        <sz val="11"/>
        <rFont val="Arial"/>
        <family val="2"/>
      </rPr>
      <t>ESTRATEGIAS</t>
    </r>
    <r>
      <rPr>
        <sz val="11"/>
        <rFont val="Arial"/>
        <family val="2"/>
      </rPr>
      <t xml:space="preserve"> 
Realización del análisis del trafico entrante y saliente de las operadoras.
</t>
    </r>
    <r>
      <rPr>
        <b/>
        <sz val="11"/>
        <rFont val="Arial"/>
        <family val="2"/>
      </rPr>
      <t>LINEAMIENTOS</t>
    </r>
    <r>
      <rPr>
        <sz val="11"/>
        <rFont val="Arial"/>
        <family val="2"/>
      </rPr>
      <t xml:space="preserve">
La DIE coordina con las administraciones regionales para fijar las metas específicas de cada Órgano Administrativo, las mismas que serán la base para elaborar los planes de Contro y trabajo.</t>
    </r>
  </si>
  <si>
    <t>Ingreso de Tráfico de voz ilegal ( minutos )</t>
  </si>
  <si>
    <r>
      <rPr>
        <b/>
        <sz val="11"/>
        <rFont val="Arial"/>
        <family val="2"/>
      </rPr>
      <t xml:space="preserve">Fórmula     </t>
    </r>
    <r>
      <rPr>
        <sz val="11"/>
        <rFont val="Arial"/>
        <family val="2"/>
      </rPr>
      <t xml:space="preserve">                                                                                          DTIV=(TIV 2012-TI V 2011)/TIV 2011))*100                                          </t>
    </r>
    <r>
      <rPr>
        <b/>
        <sz val="11"/>
        <rFont val="Arial"/>
        <family val="2"/>
      </rPr>
      <t xml:space="preserve">Parámetros:        </t>
    </r>
    <r>
      <rPr>
        <sz val="11"/>
        <rFont val="Arial"/>
        <family val="2"/>
      </rPr>
      <t xml:space="preserve">                                                                                                                                                                                                                                           DTIV=Disminción  del tráfico ilegal de voz en un período de tiempo
TIV = Tráfico ilegal de voz en el segundo semestre             </t>
    </r>
  </si>
  <si>
    <r>
      <rPr>
        <b/>
        <sz val="11"/>
        <rFont val="Arial"/>
        <family val="2"/>
      </rPr>
      <t xml:space="preserve">ESTRATEGIAS
</t>
    </r>
    <r>
      <rPr>
        <sz val="11"/>
        <rFont val="Arial"/>
        <family val="2"/>
      </rPr>
      <t xml:space="preserve">Levantamiento de infraestructura no autorizada a nivel nacional para fortalecer el control de sistemas no autorizados.
Organizar operativos para eliminar la infraestructura ilegal detectada.
</t>
    </r>
    <r>
      <rPr>
        <b/>
        <sz val="11"/>
        <rFont val="Arial"/>
        <family val="2"/>
      </rPr>
      <t>LINEAMIENTO</t>
    </r>
    <r>
      <rPr>
        <sz val="11"/>
        <rFont val="Arial"/>
        <family val="2"/>
      </rPr>
      <t xml:space="preserve">S 
La DIE coordinará con las administraciones regionales para fijar las metas específicas, las mismas que seran la base para elaborar los planes de Control y   Trabajo.
Las administraciones regionales reportarán a la DIE toda operación no autorizada detectada </t>
    </r>
  </si>
  <si>
    <t>DIE, DPS,DRT, DIS, ADMINISTRACIONES REGIONALES</t>
  </si>
  <si>
    <t>Estaciones detectadas no autorizadas eliminadas que proveen servicios de telecomunicaciones, radiodifusión y televisión y audio y video por suscripción ( EDNAE )</t>
  </si>
  <si>
    <r>
      <rPr>
        <b/>
        <sz val="11"/>
        <rFont val="Arial"/>
        <family val="2"/>
      </rPr>
      <t>Formula</t>
    </r>
    <r>
      <rPr>
        <sz val="11"/>
        <rFont val="Arial"/>
        <family val="2"/>
      </rPr>
      <t xml:space="preserve">  EDNA=EDE/ ED                                                                     </t>
    </r>
    <r>
      <rPr>
        <b/>
        <sz val="11"/>
        <rFont val="Arial"/>
        <family val="2"/>
      </rPr>
      <t xml:space="preserve">Parámetros  </t>
    </r>
    <r>
      <rPr>
        <sz val="11"/>
        <rFont val="Arial"/>
        <family val="2"/>
      </rPr>
      <t xml:space="preserve">                                                                                                                            EDNA= Estaciones detectadas no Autorizadas
EDE= Estaciones detectadas Eliminadas 
ED= Estaciones detectadas</t>
    </r>
  </si>
  <si>
    <r>
      <rPr>
        <b/>
        <sz val="11"/>
        <color rgb="FFFF0000"/>
        <rFont val="Arial"/>
        <family val="2"/>
      </rPr>
      <t xml:space="preserve">
</t>
    </r>
    <r>
      <rPr>
        <b/>
        <sz val="11"/>
        <rFont val="Arial"/>
        <family val="2"/>
      </rPr>
      <t xml:space="preserve">ESTRATEGIAS </t>
    </r>
    <r>
      <rPr>
        <sz val="11"/>
        <rFont val="Arial"/>
        <family val="2"/>
      </rPr>
      <t xml:space="preserve">
Elaboración de los procedimientos para las tres auditorías.
Creación de un Organo Administrativo que se encarge de realizar las auditorías, que cuente con personal capacitado.
Detección del fraude:
Identificación de zonas de riesgo en donde se puedan detectar fraudes que se puedan estar generando dentro de las operadoras.
</t>
    </r>
    <r>
      <rPr>
        <b/>
        <sz val="11"/>
        <rFont val="Arial"/>
        <family val="2"/>
      </rPr>
      <t>LINEAMIENTO</t>
    </r>
    <r>
      <rPr>
        <sz val="11"/>
        <rFont val="Arial"/>
        <family val="2"/>
      </rPr>
      <t>S 
La Direcciones Técnicas coordinan con la ITC para definir las auditorías a realizar, las mismas que serán la base para elaborar los planes de Control y trabajo. Se deberá seguir los procedimientos levantados para el efecto.
Detección del Fraude:
Realizar las auditorías en el campo, con un alcance específico y concreto a fin de poder cubrir en tiempos definidos.
Los equipos de auditoría para fraude serán estructurados específicamente para esta actividad, por lo que los recursos humanos de las Regionales deberán destinarse específicamente para esta actividad.</t>
    </r>
  </si>
  <si>
    <t>N / A</t>
  </si>
  <si>
    <t>DIE, DPS, DEH y  Administraciones Regionales</t>
  </si>
  <si>
    <r>
      <rPr>
        <b/>
        <sz val="11"/>
        <rFont val="Arial"/>
        <family val="2"/>
      </rPr>
      <t xml:space="preserve">Fórmula      </t>
    </r>
    <r>
      <rPr>
        <sz val="11"/>
        <rFont val="Arial"/>
        <family val="2"/>
      </rPr>
      <t xml:space="preserve">                                                                                                      EAT= AR / AP                                                                                                     </t>
    </r>
    <r>
      <rPr>
        <b/>
        <sz val="11"/>
        <rFont val="Arial"/>
        <family val="2"/>
      </rPr>
      <t>Parámetros</t>
    </r>
    <r>
      <rPr>
        <sz val="11"/>
        <rFont val="Arial"/>
        <family val="2"/>
      </rPr>
      <t xml:space="preserve">                                                                                                                    EAT= Efectividad en la realización de auditorías                                                     AR= Auditorías Realizadas                                                                                 AP= Auditorías Planificadas</t>
    </r>
  </si>
  <si>
    <t>Verificar el cumplimiento del 100% de los índices de calidad de los Servicios de telecomunicaciones (SMA; STF, SVA y Portadores), establecidos en los títulos habilitantes, hasta diciembre del 2012</t>
  </si>
  <si>
    <r>
      <rPr>
        <b/>
        <sz val="11"/>
        <rFont val="Arial"/>
        <family val="2"/>
      </rPr>
      <t xml:space="preserve">ESTRATEGIAS 
</t>
    </r>
    <r>
      <rPr>
        <sz val="11"/>
        <rFont val="Arial"/>
        <family val="2"/>
      </rPr>
      <t xml:space="preserve">Revisión y verificación de los parámetros de calidad establecidos en los titulos habilitantes
Utilización del SAMM para el control del SMA
</t>
    </r>
    <r>
      <rPr>
        <b/>
        <sz val="11"/>
        <rFont val="Arial"/>
        <family val="2"/>
      </rPr>
      <t>LINEAMIENTOS</t>
    </r>
    <r>
      <rPr>
        <sz val="11"/>
        <rFont val="Arial"/>
        <family val="2"/>
      </rPr>
      <t xml:space="preserve">
La Direcciones Nacionales Técnicas coordinan con las administraciones regionales para fijar las metas específicas de cada Órgano Administrativo, las mismas que serán la base para elaborar los planes de trabajo.</t>
    </r>
  </si>
  <si>
    <t>Indices de calidad a diciembre de 2011</t>
  </si>
  <si>
    <t xml:space="preserve">Efectividad en el cumplimiento  de los índices de calidad de los servicios de telecomunicaciones </t>
  </si>
  <si>
    <t xml:space="preserve">ECICST= Suma Promedio % de cumplimiento (SMA+ STF+SVA+Portadores)
ECICST= Cumplimiento del 100% de los índices de calidad de servicios de telecomunicaciones  </t>
  </si>
  <si>
    <r>
      <rPr>
        <b/>
        <sz val="11"/>
        <rFont val="Arial"/>
        <family val="2"/>
      </rPr>
      <t xml:space="preserve">ESTRATEGIAS 
</t>
    </r>
    <r>
      <rPr>
        <sz val="11"/>
        <rFont val="Arial"/>
        <family val="2"/>
      </rPr>
      <t xml:space="preserve">Revisión y verificación de los parámetros de calidad establecidos en los titulos habilitantes
Utilización del SAMM para el control del SMA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trabajo.</t>
    </r>
  </si>
  <si>
    <t>Problemas de calidad detectados hasta diciembre de 2011.</t>
  </si>
  <si>
    <t xml:space="preserve">ESPCST= Suma Promedio % de cumplimiento (SMA+ STF+SVA+Portadores)+ Linea base al 31 diciembre de 2011
ESPCST= Efectividad en el Cumplimiento de los Problemas de calidad de servicios de telecomunicaciones  </t>
  </si>
  <si>
    <r>
      <rPr>
        <b/>
        <sz val="11"/>
        <rFont val="Arial"/>
        <family val="2"/>
      </rPr>
      <t xml:space="preserve">ESTRATEGIAS 
</t>
    </r>
    <r>
      <rPr>
        <sz val="11"/>
        <rFont val="Arial"/>
        <family val="2"/>
      </rPr>
      <t xml:space="preserve">Revisión y verificación del tiempo medio de respúesta entre fallas                                                                    </t>
    </r>
    <r>
      <rPr>
        <b/>
        <sz val="11"/>
        <rFont val="Arial"/>
        <family val="2"/>
      </rPr>
      <t>LINEAMIENTOS:</t>
    </r>
    <r>
      <rPr>
        <sz val="11"/>
        <rFont val="Arial"/>
        <family val="2"/>
      </rPr>
      <t xml:space="preserve"> La Direcciones Nacionales Técnicas coordinan con las administraciones regionales para fijar las metas específicas de cada Örgano Administrativo, las mismas que serán la base para elaborar los planes de Control y  trabajo.</t>
    </r>
  </si>
  <si>
    <t xml:space="preserve">Valor a diciembre de 2011 del tiempo medio de fallas  </t>
  </si>
  <si>
    <t>Efectividad en la disminución del tiempo medio de respuesta entre fallas, presentado en los Servicios de Telecomunicaciones.</t>
  </si>
  <si>
    <t xml:space="preserve">EDTMRFST= Suma Promedio % de cumplimiento (SMA+ STF)- Linea base a diciembre de 2011
ESPCST= Efectividad en el Cumplimiento de los Problemas de calidad de servicios de telecomunicaciones  </t>
  </si>
  <si>
    <r>
      <rPr>
        <b/>
        <sz val="11"/>
        <rFont val="Arial"/>
        <family val="2"/>
      </rPr>
      <t xml:space="preserve">ESTRATEGIAS
</t>
    </r>
    <r>
      <rPr>
        <sz val="11"/>
        <rFont val="Arial"/>
        <family val="2"/>
      </rPr>
      <t xml:space="preserve">Verificación de los CAUs instalados por las operadoras
</t>
    </r>
    <r>
      <rPr>
        <b/>
        <sz val="11"/>
        <rFont val="Arial"/>
        <family val="2"/>
      </rPr>
      <t xml:space="preserve">LINEAMIENTOS
</t>
    </r>
    <r>
      <rPr>
        <sz val="11"/>
        <rFont val="Arial"/>
        <family val="2"/>
      </rPr>
      <t>Las Direcciones Nacionales Técnicas coordinan con las administraciones regionales para fijar las metas específicas de cada órgano administrativo, las mismas que serán la base para elaborar los Planes de Control y  Trabajo.</t>
    </r>
  </si>
  <si>
    <r>
      <rPr>
        <b/>
        <sz val="11"/>
        <rFont val="Arial"/>
        <family val="2"/>
      </rPr>
      <t xml:space="preserve">Fórmula                                                                                                              </t>
    </r>
    <r>
      <rPr>
        <sz val="11"/>
        <rFont val="Arial"/>
        <family val="2"/>
      </rPr>
      <t xml:space="preserve"> ICAU= ( NCAUV / NCAUR ) * 100                                                  </t>
    </r>
    <r>
      <rPr>
        <b/>
        <sz val="11"/>
        <rFont val="Arial"/>
        <family val="2"/>
      </rPr>
      <t xml:space="preserve">Parámetros  </t>
    </r>
    <r>
      <rPr>
        <sz val="11"/>
        <rFont val="Arial"/>
        <family val="2"/>
      </rPr>
      <t xml:space="preserve">                                                                                                              ICAU: Índice de Centros de Atención al Usuario Instalados
NCAUV: Número de CAU Instalados y Verificados en el periodo
NCAUR: Número de CAU requeridos     </t>
    </r>
  </si>
  <si>
    <t>Verificar que el 100% de reclamos presentados a los operadores de los servicios: Móvil Avanzado (SMA), Telefonia Fija (STF) sean solucionados en un plazo inferior a 15.</t>
  </si>
  <si>
    <r>
      <rPr>
        <b/>
        <sz val="11"/>
        <rFont val="Arial"/>
        <family val="2"/>
      </rPr>
      <t xml:space="preserve">ESTRATEGIAS
</t>
    </r>
    <r>
      <rPr>
        <sz val="11"/>
        <rFont val="Arial"/>
        <family val="2"/>
      </rPr>
      <t xml:space="preserve">Verificción la atención de reclamos por parte de la operadoras.
</t>
    </r>
    <r>
      <rPr>
        <b/>
        <sz val="11"/>
        <rFont val="Arial"/>
        <family val="2"/>
      </rPr>
      <t xml:space="preserve">LINEAMIENTOS
</t>
    </r>
    <r>
      <rPr>
        <sz val="11"/>
        <rFont val="Arial"/>
        <family val="2"/>
      </rPr>
      <t>Las Direcciones Nacionales Técnicas coordinan con las Administraciones Regionales para fijar las metas específicas de cada órgano administrativo, las mismas que serán la base para elaborar los Planes de Control y Trabajo.</t>
    </r>
  </si>
  <si>
    <t>DPS, DIS y Adminitraciones Regionales</t>
  </si>
  <si>
    <t>Efectividad en la solución de reclamos en menos de 15 días de los servicios de telecomunicaciones.</t>
  </si>
  <si>
    <r>
      <t>F</t>
    </r>
    <r>
      <rPr>
        <b/>
        <sz val="11"/>
        <rFont val="Arial"/>
        <family val="2"/>
      </rPr>
      <t>órmula
ESRST</t>
    </r>
    <r>
      <rPr>
        <sz val="11"/>
        <rFont val="Arial"/>
        <family val="2"/>
      </rPr>
      <t xml:space="preserve"> = (NRS&lt;15días/NTR)*100
</t>
    </r>
    <r>
      <rPr>
        <b/>
        <sz val="11"/>
        <rFont val="Arial"/>
        <family val="2"/>
      </rPr>
      <t xml:space="preserve">Parámetros
</t>
    </r>
    <r>
      <rPr>
        <sz val="11"/>
        <rFont val="Arial"/>
        <family val="2"/>
      </rPr>
      <t xml:space="preserve">ESRST= Reclamos solucionados de los Servicios de telecomunicaciones
NRS&lt;15días= Número de reclamos solucionados en &lt;15 días
NTR= Número Total de reclamos presentados a nivel Nacional
                        </t>
    </r>
  </si>
  <si>
    <r>
      <rPr>
        <b/>
        <sz val="11"/>
        <rFont val="Arial"/>
        <family val="2"/>
      </rPr>
      <t xml:space="preserve">ESTRATEGIAS
</t>
    </r>
    <r>
      <rPr>
        <sz val="11"/>
        <rFont val="Arial"/>
        <family val="2"/>
      </rPr>
      <t xml:space="preserve">Verificación del cumplimiento de los planes de expanción
</t>
    </r>
    <r>
      <rPr>
        <b/>
        <sz val="11"/>
        <rFont val="Arial"/>
        <family val="2"/>
      </rPr>
      <t xml:space="preserve">LINEAMIENTOS
</t>
    </r>
    <r>
      <rPr>
        <sz val="11"/>
        <rFont val="Arial"/>
        <family val="2"/>
      </rPr>
      <t>Las Direcciones Nacionales Técnicas coordinan con las Administraciones Regionales para fijar las metas específicas de cada órgano administrativo, las mismas que serán la base para elaborar los Planes de Control y  Trabajo.</t>
    </r>
  </si>
  <si>
    <t>Efectividad en el Cumplimiento de los planes de expansión de los operadores de los servicios de telecomunicaciones</t>
  </si>
  <si>
    <r>
      <rPr>
        <b/>
        <sz val="11"/>
        <rFont val="Arial"/>
        <family val="2"/>
      </rPr>
      <t xml:space="preserve">Fórmula   </t>
    </r>
    <r>
      <rPr>
        <sz val="11"/>
        <rFont val="Arial"/>
        <family val="2"/>
      </rPr>
      <t xml:space="preserve">                                                                                                               ECPE- ST= NPEV/NTPE                                                                                            </t>
    </r>
    <r>
      <rPr>
        <b/>
        <sz val="11"/>
        <rFont val="Arial"/>
        <family val="2"/>
      </rPr>
      <t xml:space="preserve">Parámetros       </t>
    </r>
    <r>
      <rPr>
        <sz val="11"/>
        <rFont val="Arial"/>
        <family val="2"/>
      </rPr>
      <t xml:space="preserve">                                                                                          IPETF= Índice de Planes de Expansión de Telefonía Fija                                                                                   NPEV= Número de Operadoras que cumplen con los Planes de Expansión Verificados                                                                                     NTPE= Número Total de Operadoras  </t>
    </r>
  </si>
  <si>
    <r>
      <rPr>
        <b/>
        <sz val="11"/>
        <rFont val="Arial"/>
        <family val="2"/>
      </rPr>
      <t>ESTRATEGIAS 
V</t>
    </r>
    <r>
      <rPr>
        <sz val="11"/>
        <rFont val="Arial"/>
        <family val="2"/>
      </rPr>
      <t xml:space="preserve">erificación de informes requeridos para renovación de permisos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trabajo.</t>
    </r>
  </si>
  <si>
    <r>
      <rPr>
        <b/>
        <sz val="11"/>
        <rFont val="Arial"/>
        <family val="2"/>
      </rPr>
      <t xml:space="preserve">Fórmula      </t>
    </r>
    <r>
      <rPr>
        <sz val="11"/>
        <rFont val="Arial"/>
        <family val="2"/>
      </rPr>
      <t xml:space="preserve">                                                                                                                   EIR=( IE /IR)*100                                                                                 </t>
    </r>
    <r>
      <rPr>
        <b/>
        <sz val="11"/>
        <rFont val="Arial"/>
        <family val="2"/>
      </rPr>
      <t xml:space="preserve">Parámetros    </t>
    </r>
    <r>
      <rPr>
        <sz val="11"/>
        <rFont val="Arial"/>
        <family val="2"/>
      </rPr>
      <t xml:space="preserve">                                                                                                   EIR = Efectividad en la elaboración de informes
IE= Informes elaborados
IR= Informes requeridos</t>
    </r>
  </si>
  <si>
    <r>
      <rPr>
        <b/>
        <sz val="11"/>
        <rFont val="Arial"/>
        <family val="2"/>
      </rPr>
      <t xml:space="preserve">ESTRATEGIAS
</t>
    </r>
    <r>
      <rPr>
        <sz val="11"/>
        <rFont val="Arial"/>
        <family val="2"/>
      </rPr>
      <t xml:space="preserve">Verificación que las cuentas educativas se mantengas en funcionamiento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t>
    </r>
  </si>
  <si>
    <t>Numero de cuentas a diciembre de 2011</t>
  </si>
  <si>
    <r>
      <rPr>
        <b/>
        <sz val="11"/>
        <rFont val="Arial"/>
        <family val="2"/>
      </rPr>
      <t xml:space="preserve">Fórmula     </t>
    </r>
    <r>
      <rPr>
        <sz val="11"/>
        <rFont val="Arial"/>
        <family val="2"/>
      </rPr>
      <t xml:space="preserve">                                                                                                     PCDA= 100*CDA/CTEIE                                                                                           </t>
    </r>
    <r>
      <rPr>
        <b/>
        <sz val="11"/>
        <rFont val="Arial"/>
        <family val="2"/>
      </rPr>
      <t xml:space="preserve">Parámetros </t>
    </r>
    <r>
      <rPr>
        <sz val="11"/>
        <rFont val="Arial"/>
        <family val="2"/>
      </rPr>
      <t xml:space="preserve">                                                                                                                PCDA: Porcentaje de cuentas disponibles para su acceso
CDA: Cuentas disponibles para su acceso
CTEIE: Cuentas totales entregadas a instituciones educativas
  </t>
    </r>
  </si>
  <si>
    <t>Lograr una disminución del 30% de las llamadas falsas efectuadas a los servicios de emergencia del Ecuador a los numeros 101, 102, 131, y 911, durante el año 2012. en 24 localidades a nivel nacional.</t>
  </si>
  <si>
    <r>
      <rPr>
        <b/>
        <sz val="11"/>
        <rFont val="Arial"/>
        <family val="2"/>
      </rPr>
      <t xml:space="preserve">ESTRATEGIAS
</t>
    </r>
    <r>
      <rPr>
        <sz val="11"/>
        <rFont val="Arial"/>
        <family val="2"/>
      </rPr>
      <t xml:space="preserve">Elaboración y ejecución del plan piloto
</t>
    </r>
    <r>
      <rPr>
        <b/>
        <sz val="11"/>
        <rFont val="Arial"/>
        <family val="2"/>
      </rPr>
      <t xml:space="preserve">LINEAMIENTOS
</t>
    </r>
    <r>
      <rPr>
        <sz val="11"/>
        <rFont val="Arial"/>
        <family val="2"/>
      </rPr>
      <t>Las Direcciones Técnicas coordinan con las Administraciones Regionales para fijar las metas específicas de cada órgano administrativo, las mismas que serán la base para elaborar los Planes de Control y Trabajo.</t>
    </r>
  </si>
  <si>
    <t>Porcentaje de llamadas falsas a diciembre del 2011</t>
  </si>
  <si>
    <t>Efectividad en la disminición de llamadas falsas efectuadas a los servicios de emergencia ( LFSE )</t>
  </si>
  <si>
    <r>
      <rPr>
        <b/>
        <sz val="11"/>
        <rFont val="Arial"/>
        <family val="2"/>
      </rPr>
      <t xml:space="preserve">Fórmula     </t>
    </r>
    <r>
      <rPr>
        <sz val="11"/>
        <rFont val="Arial"/>
        <family val="2"/>
      </rPr>
      <t xml:space="preserve">                                                                                              EDNFSE=*100( NFSE1 - NFSE 2 ) /  NLT                                  </t>
    </r>
    <r>
      <rPr>
        <b/>
        <sz val="11"/>
        <rFont val="Arial"/>
        <family val="2"/>
      </rPr>
      <t xml:space="preserve">Parámetros </t>
    </r>
    <r>
      <rPr>
        <sz val="11"/>
        <rFont val="Arial"/>
        <family val="2"/>
      </rPr>
      <t xml:space="preserve">                                                                                                           DNFSE: Disminunción del número de Llamadas Falsas a los Servicios de Emergencia
NFSE1: Número  de llamadas falsas  a Servicios de de Emergencia a dic 2012.
NFSE 2:Número  de llamadas falsas  a Servicios de de Emergencia a dic 2011.                                                                               
NLT: número de llamadas totales
                                       </t>
    </r>
  </si>
  <si>
    <r>
      <rPr>
        <b/>
        <sz val="11"/>
        <rFont val="Arial"/>
        <family val="2"/>
      </rPr>
      <t xml:space="preserve">ESTRATEGIAS 
</t>
    </r>
    <r>
      <rPr>
        <sz val="11"/>
        <rFont val="Arial"/>
        <family val="2"/>
      </rPr>
      <t xml:space="preserve">Verificación de acceso a número de emergencia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t>
    </r>
  </si>
  <si>
    <t>Número de localidades de cada provincia con menos de 50.000 habitantes</t>
  </si>
  <si>
    <t>Efectividad e la verificación de las Localidades  con acceso a números de emergencia ( LCNE )</t>
  </si>
  <si>
    <r>
      <rPr>
        <b/>
        <sz val="11"/>
        <rFont val="Arial"/>
        <family val="2"/>
      </rPr>
      <t xml:space="preserve">Fórmula          </t>
    </r>
    <r>
      <rPr>
        <sz val="11"/>
        <rFont val="Arial"/>
        <family val="2"/>
      </rPr>
      <t xml:space="preserve">                                                                                                                                          EVLANE = SUM(LCANEP i /4)/24
i = 1, 2, ….24--&gt; provincias                                                                                        </t>
    </r>
    <r>
      <rPr>
        <b/>
        <sz val="11"/>
        <rFont val="Arial"/>
        <family val="2"/>
      </rPr>
      <t xml:space="preserve">Parámetros </t>
    </r>
    <r>
      <rPr>
        <sz val="11"/>
        <rFont val="Arial"/>
        <family val="2"/>
      </rPr>
      <t xml:space="preserve">                                                                                                                  EVLANE = Efectividad de Localidades con acceso a números de emergencia
LCANEP= Localidades con acceso a números de emergencia de la provincia 
i = 1, 2, ….24--&gt; provincias</t>
    </r>
  </si>
  <si>
    <t>Controlar que el 100% de los concesionarios  de Radiodifusión sonora FM y de Televisión abierta de Quito, Guayaquil, Cuenca, Riobamba, Portoviejo y Puerto Ayora, cumplan con el nivel de calidad de la recepción de la señal, establecida en el contrato de concesiónhasta diciembre del 2012.</t>
  </si>
  <si>
    <r>
      <rPr>
        <b/>
        <sz val="11"/>
        <rFont val="Arial"/>
        <family val="2"/>
      </rPr>
      <t xml:space="preserve">ESTRATEGIAS: 
</t>
    </r>
    <r>
      <rPr>
        <sz val="11"/>
        <rFont val="Arial"/>
        <family val="2"/>
      </rPr>
      <t xml:space="preserve">Se realizarán mediciones de señal utilizando el SACER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serán la base para elaborar los planes de Control y trabajo.</t>
    </r>
  </si>
  <si>
    <t>Cumplimiento de los concesionarios de Rdiodifusión sonora FM y deTelevisión Abierta sobre los niveles de calidad de recepción de la señal ( CCTV )</t>
  </si>
  <si>
    <r>
      <rPr>
        <b/>
        <sz val="11"/>
        <rFont val="Arial"/>
        <family val="2"/>
      </rPr>
      <t xml:space="preserve">Fórmula   </t>
    </r>
    <r>
      <rPr>
        <sz val="11"/>
        <rFont val="Arial"/>
        <family val="2"/>
      </rPr>
      <t xml:space="preserve">                                           
CNCRTV= NECC/NETAM
</t>
    </r>
    <r>
      <rPr>
        <b/>
        <sz val="11"/>
        <rFont val="Arial"/>
        <family val="2"/>
      </rPr>
      <t>Parámetros</t>
    </r>
    <r>
      <rPr>
        <sz val="11"/>
        <rFont val="Arial"/>
        <family val="2"/>
      </rPr>
      <t xml:space="preserve">
CNCRTV= Cumplimiento de los niveles de calidad  de recepción de la señal de radiodifusión y televisión  
NECC= Número de estaciones que cumplen con la calidad
NETAM= Númeo de estaciones totales del área de medición                                </t>
    </r>
  </si>
  <si>
    <r>
      <rPr>
        <b/>
        <sz val="11"/>
        <rFont val="Arial"/>
        <family val="2"/>
      </rPr>
      <t xml:space="preserve">ESTRATEGIAS 
</t>
    </r>
    <r>
      <rPr>
        <sz val="11"/>
        <rFont val="Arial"/>
        <family val="2"/>
      </rPr>
      <t xml:space="preserve">Identificación de fuentes de interferencias a través del SACER.
Atención en forma efectiva los reclamos y denuncias recibidas.
Investigación; y estudio técnico y científico de las cuasas y soluciones para superar los problemas de interferencia perjudicial.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t>
    </r>
  </si>
  <si>
    <t>DEH,DRT, DIC, DIS, y Administraciones Regionales</t>
  </si>
  <si>
    <r>
      <rPr>
        <b/>
        <sz val="11"/>
        <rFont val="Arial"/>
        <family val="2"/>
      </rPr>
      <t>Fórmula</t>
    </r>
    <r>
      <rPr>
        <sz val="11"/>
        <rFont val="Arial"/>
        <family val="2"/>
      </rPr>
      <t xml:space="preserve">                                                     
SPI =( NPIS/NPIDR)*100                    
</t>
    </r>
    <r>
      <rPr>
        <b/>
        <sz val="11"/>
        <rFont val="Arial"/>
        <family val="2"/>
      </rPr>
      <t>Parámetros:</t>
    </r>
    <r>
      <rPr>
        <sz val="11"/>
        <rFont val="Arial"/>
        <family val="2"/>
      </rPr>
      <t xml:space="preserve">
SPI = Solución de Problemas de Interferencias 
NPIS= Número de Problemas de Interferencia Solucionados
NPIDR= Número de Problemas  de Interferencia Detectados o Reportados      </t>
    </r>
  </si>
  <si>
    <r>
      <rPr>
        <b/>
        <sz val="11"/>
        <rFont val="Arial"/>
        <family val="2"/>
      </rPr>
      <t xml:space="preserve">ESTRATEGIAS 
</t>
    </r>
    <r>
      <rPr>
        <sz val="11"/>
        <rFont val="Arial"/>
        <family val="2"/>
      </rPr>
      <t xml:space="preserve">Ejecución de las inspecciones y monitoreo necesario, elaborar y remitir los informes técnicos.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t>
    </r>
  </si>
  <si>
    <t>Suscripción de Actas de puesta en operación de Estaciones de Radiodifusión, Televisión, y Audio y Video por Suscripción ( SAPO-RTV )</t>
  </si>
  <si>
    <r>
      <rPr>
        <b/>
        <sz val="11"/>
        <rFont val="Arial"/>
        <family val="2"/>
      </rPr>
      <t xml:space="preserve">Fórmula   
</t>
    </r>
    <r>
      <rPr>
        <sz val="11"/>
        <rFont val="Arial"/>
        <family val="2"/>
      </rPr>
      <t xml:space="preserve">SAPO - RTV = ((NAS + NINC)/NTE(Cont Dic 10 a Nov 11)*100                                                                   </t>
    </r>
    <r>
      <rPr>
        <b/>
        <sz val="11"/>
        <rFont val="Arial"/>
        <family val="2"/>
      </rPr>
      <t xml:space="preserve">Parámetros
</t>
    </r>
    <r>
      <rPr>
        <sz val="11"/>
        <rFont val="Arial"/>
        <family val="2"/>
      </rPr>
      <t>SAPO = Suscripción de Actas de Puesta en Operación 
NAS= Número de Actas suscritas
NINC= Número de  Informes de no conformidad
NTECont n= No. Total de contratos en el período ( dic 10 a nov 11)</t>
    </r>
  </si>
  <si>
    <r>
      <rPr>
        <b/>
        <sz val="10"/>
        <rFont val="Arial"/>
        <family val="2"/>
      </rPr>
      <t xml:space="preserve"> </t>
    </r>
    <r>
      <rPr>
        <sz val="10"/>
        <rFont val="Arial"/>
        <family val="2"/>
      </rPr>
      <t xml:space="preserve"> </t>
    </r>
    <r>
      <rPr>
        <b/>
        <sz val="10"/>
        <rFont val="Arial"/>
        <family val="2"/>
      </rPr>
      <t xml:space="preserve"> FORMULA</t>
    </r>
    <r>
      <rPr>
        <sz val="10"/>
        <rFont val="Arial"/>
        <family val="2"/>
      </rPr>
      <t xml:space="preserve">
ECI=(NIR/NTE)*100
</t>
    </r>
    <r>
      <rPr>
        <b/>
        <sz val="10"/>
        <rFont val="Arial"/>
        <family val="2"/>
      </rPr>
      <t>PARÁMETROS</t>
    </r>
    <r>
      <rPr>
        <sz val="10"/>
        <rFont val="Arial"/>
        <family val="2"/>
      </rPr>
      <t xml:space="preserve">                                                                                                                                                                                                                                       ECI : Efectividad en el cumplimiento de informes técnicos remitidos al CONATEL
NIR: Número de informes técnicos remitidos al CONATEL
NTE: Número de contratos que vencen en el año 2012 
</t>
    </r>
  </si>
  <si>
    <t xml:space="preserve">Verificar que:
El 100% de los nuevos contratos de concesión de los sistemas de radiocomunicaciones, cuyos contratos fueron suscritos entre diciembre de 2010 y noviembre de 2011 inicien sus operaciones.
Y el El 100% de los registros de inhibidores operen con las características autorizadas y generar el respectivo informe.
Atender el 100% de las solicitudes de medición de RNI </t>
  </si>
  <si>
    <r>
      <rPr>
        <b/>
        <sz val="11"/>
        <rFont val="Arial"/>
        <family val="2"/>
      </rPr>
      <t xml:space="preserve">ESTRATEGIAS 
</t>
    </r>
    <r>
      <rPr>
        <sz val="11"/>
        <rFont val="Arial"/>
        <family val="2"/>
      </rPr>
      <t>Publicación en el servidor de la Institución, la información de los nuevos contratos de concesión de frecuencias suscritos entre los meses de diciembre de 2010 a noviembre de 2011 a las Administraciones Regionales.
Verificación del inicio de operaciones a las estaciones que tengan nuevos contratos</t>
    </r>
    <r>
      <rPr>
        <sz val="11"/>
        <color rgb="FFFF0000"/>
        <rFont val="Arial"/>
        <family val="2"/>
      </rPr>
      <t xml:space="preserve">
</t>
    </r>
    <r>
      <rPr>
        <sz val="11"/>
        <rFont val="Arial"/>
        <family val="2"/>
      </rPr>
      <t xml:space="preserve">
</t>
    </r>
    <r>
      <rPr>
        <b/>
        <sz val="11"/>
        <rFont val="Arial"/>
        <family val="2"/>
      </rPr>
      <t>LINEAMIENTOS</t>
    </r>
    <r>
      <rPr>
        <sz val="11"/>
        <rFont val="Arial"/>
        <family val="2"/>
      </rPr>
      <t xml:space="preserve"> 
La DEH remitirá la información de los nuevos contratos de concesión la primera semana de enero de 2012 a las Administraciones Regionales para realizar el respectivo control.
La DEH consolidará la información que remitan las Administraciones Regionales para enviar a la SENATEL los resultados obtenidos y dar cumplimiento con el artículo 48 del Reglamento General de Radiocomunicaciones.
Las Administraciones Regionales deberán realizar el control continuo de los nuevos contratos de concesión de frecuencias de los sistemas fijo y móvil terrestre, para determinar que el sistema empezó a operar dentro del periodo establecido en el Reglamento General de Radiocomunicaciones. </t>
    </r>
  </si>
  <si>
    <r>
      <t xml:space="preserve">INDICADOR DE GESTIÓN
DEH
Fórmula                                                                                                               
Verificación del cumplimiento                                                                                     
Parámetros:       100%   
ADMINISTRACIONES REGIONALES
PCRIO = 100 * NCIO / NTC                                                                                        
</t>
    </r>
    <r>
      <rPr>
        <b/>
        <sz val="11"/>
        <rFont val="Arial"/>
        <family val="2"/>
      </rPr>
      <t xml:space="preserve">Parámetros </t>
    </r>
    <r>
      <rPr>
        <sz val="11"/>
        <rFont val="Arial"/>
        <family val="2"/>
      </rPr>
      <t xml:space="preserve">                                                                                               
PCRIO = Porcentaje de contratos de concesión de Radiocomunicaciones suscritos entre dic 2010 y noviembre de 2011 verificados
NCIO =  Número  de contratos de concesión de Radiocomunicaciones suscritos entre dic 2010 y noviembre de 2011 que fue verificado el iniciaron operaciones
NTC = Numero total de contratos suscritos entre dic 2010 y noviembre de 2011
                                                                                                                                                                                                                                    INDICADOR DE IMPACTO
Informar a la SENATEL la operación de los sistemas del servicio fijo y móvil terrestre en el período establecido. 
OEI = NIC / NTC
OEI = Oportunidad de Envio de Información
NIC = Número de Informes Consolidados por Contrato de Concesionario enviados a la SENATEL en un tiempo menor a 60 días contados a partir del último día reglamentado para el inicio de operación.
NTC = Número Total de Contratos
  </t>
    </r>
  </si>
  <si>
    <r>
      <rPr>
        <b/>
        <sz val="11"/>
        <rFont val="Arial"/>
        <family val="2"/>
      </rPr>
      <t>ESTRATEGIAS</t>
    </r>
    <r>
      <rPr>
        <sz val="11"/>
        <rFont val="Arial"/>
        <family val="2"/>
      </rPr>
      <t xml:space="preserve">
Seguimiento mensual por parte de la DRT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t>
    </r>
  </si>
  <si>
    <t>Porcentaje de cadenas y exclusividades que cumplen con el contenido de acuerdo a disposición legal ( CECDL )</t>
  </si>
  <si>
    <r>
      <rPr>
        <b/>
        <sz val="11"/>
        <rFont val="Arial"/>
        <family val="2"/>
      </rPr>
      <t xml:space="preserve">Fórmula    </t>
    </r>
    <r>
      <rPr>
        <sz val="11"/>
        <rFont val="Arial"/>
        <family val="2"/>
      </rPr>
      <t xml:space="preserve">                                                                                           CL= 100* (NCV+NEV /NTCN+NCER )                                                                                             </t>
    </r>
    <r>
      <rPr>
        <b/>
        <sz val="11"/>
        <rFont val="Arial"/>
        <family val="2"/>
      </rPr>
      <t xml:space="preserve">Parámetros      </t>
    </r>
    <r>
      <rPr>
        <sz val="11"/>
        <rFont val="Arial"/>
        <family val="2"/>
      </rPr>
      <t xml:space="preserve">                                                                                                     CL= Cumplimieno Legal
NCV= Numero de cadenas verificadas
NEV= Número de exclusividdes verificadas
NTCN= Número Total de cadenas notificadas
NTER= Número total de excluividade registradas                </t>
    </r>
  </si>
  <si>
    <r>
      <rPr>
        <b/>
        <sz val="11"/>
        <rFont val="Arial"/>
        <family val="2"/>
      </rPr>
      <t xml:space="preserve">ESTRATEGIAS 
</t>
    </r>
    <r>
      <rPr>
        <sz val="11"/>
        <rFont val="Arial"/>
        <family val="2"/>
      </rPr>
      <t xml:space="preserve">Coordinación con los concesionarios de las estaciones de radiodifusión sonora AM.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t>
    </r>
  </si>
  <si>
    <t>Numero de transmisores de radio AM de las ciudades de Quito, Guayaquil , Cuenca,  Riobamba y Portoviejo.</t>
  </si>
  <si>
    <t>Porcentaje de los transmisores de las Estaciones de Radiodifusión se encuentren ubicadas fuera del perímetro urbano ( TERFPU )</t>
  </si>
  <si>
    <r>
      <rPr>
        <b/>
        <sz val="11"/>
        <rFont val="Arial"/>
        <family val="2"/>
      </rPr>
      <t xml:space="preserve">Fórmula     </t>
    </r>
    <r>
      <rPr>
        <sz val="11"/>
        <rFont val="Arial"/>
        <family val="2"/>
      </rPr>
      <t xml:space="preserve">                                                                                                                      UTER= 100* (NTERFPU/NTER)                                                                                            </t>
    </r>
    <r>
      <rPr>
        <b/>
        <sz val="11"/>
        <rFont val="Arial"/>
        <family val="2"/>
      </rPr>
      <t xml:space="preserve">Parámetros        </t>
    </r>
    <r>
      <rPr>
        <sz val="11"/>
        <rFont val="Arial"/>
        <family val="2"/>
      </rPr>
      <t xml:space="preserve">                                                                                        UTER= Ubicación de Trasmisores de estaciones de radiodifusión AM
NTERFPU= Número de tramisores de estaciones RF ubicadas fuera el perimetro urbano
NTER= Número Total de trasmisores de estaiones de RF </t>
    </r>
  </si>
  <si>
    <t>Verificar el cumplimiento del 100% de las resoluciones de juzgamiento emitidas a los servicios de telecomunicaicones, radiodifusión, televisión, sistemas de audio y video por suscripción y radiocomunicaciones del periodo Octubre de 2011 a Septiembre de 2012</t>
  </si>
  <si>
    <r>
      <rPr>
        <b/>
        <sz val="11"/>
        <rFont val="Arial"/>
        <family val="2"/>
      </rPr>
      <t xml:space="preserve">ESTRATEGIAS 
</t>
    </r>
    <r>
      <rPr>
        <sz val="11"/>
        <rFont val="Arial"/>
        <family val="2"/>
      </rPr>
      <t xml:space="preserve">Fortalecer el control  de los servicios de telecomunicaciones, radiodifusión y televisión y radiocomunicaciones.                          
</t>
    </r>
    <r>
      <rPr>
        <b/>
        <sz val="11"/>
        <rFont val="Arial"/>
        <family val="2"/>
      </rPr>
      <t>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t>
    </r>
  </si>
  <si>
    <t>DPS, DRT, DJT, DJR, DIC, y Administraciones Regionales</t>
  </si>
  <si>
    <t>Cumplimiento de resoluciones de juzgamiento emitidas a los servicios de telecomunicaciones de Radiodifusión, Televisión, Audio y Video por Suscripción ( CRJ - RTVAV )</t>
  </si>
  <si>
    <r>
      <rPr>
        <b/>
        <sz val="11"/>
        <rFont val="Arial"/>
        <family val="2"/>
      </rPr>
      <t xml:space="preserve">Fórmula        </t>
    </r>
    <r>
      <rPr>
        <sz val="11"/>
        <rFont val="Arial"/>
        <family val="2"/>
      </rPr>
      <t xml:space="preserve">                                                                                                                   CRJST =( NRVC/NTRVC)*100                                                                          </t>
    </r>
    <r>
      <rPr>
        <b/>
        <sz val="11"/>
        <rFont val="Arial"/>
        <family val="2"/>
      </rPr>
      <t xml:space="preserve">Parámetros   </t>
    </r>
    <r>
      <rPr>
        <sz val="11"/>
        <rFont val="Arial"/>
        <family val="2"/>
      </rPr>
      <t xml:space="preserve">                                                                                          CRJST= Cumplimiento de Resolusiones de Juzgamiento de los servicios de telecomunicaciones en el periodo.
NRVC= Número de Resoluciones verificadas su cumplimiento
NTRVC= Número Total de Resoluciones a verificar su cumplimiento            </t>
    </r>
  </si>
  <si>
    <r>
      <rPr>
        <b/>
        <sz val="11"/>
        <rFont val="Arial"/>
        <family val="2"/>
      </rPr>
      <t xml:space="preserve">ESTRATEGIAS
</t>
    </r>
    <r>
      <rPr>
        <sz val="11"/>
        <rFont val="Arial"/>
        <family val="2"/>
      </rPr>
      <t xml:space="preserve">Fortalecer el control del Servicio Móvil Avanzado (SMA).
</t>
    </r>
    <r>
      <rPr>
        <b/>
        <sz val="11"/>
        <rFont val="Arial"/>
        <family val="2"/>
      </rPr>
      <t xml:space="preserve">LINEAMIENTOS
</t>
    </r>
    <r>
      <rPr>
        <sz val="11"/>
        <rFont val="Arial"/>
        <family val="2"/>
      </rPr>
      <t>Las Direcciones Nacionales Técnicas coordinan con las Administraciones Regionales para fijar las metas específicas de cada órgano administrativo, las mismas que serán la base para elaborar los Planes de Trabajo.</t>
    </r>
  </si>
  <si>
    <r>
      <rPr>
        <b/>
        <sz val="11"/>
        <rFont val="Arial"/>
        <family val="2"/>
      </rPr>
      <t xml:space="preserve">Fórmula      </t>
    </r>
    <r>
      <rPr>
        <sz val="11"/>
        <rFont val="Arial"/>
        <family val="2"/>
      </rPr>
      <t xml:space="preserve">                                                                                                      ECMPC sma=CR / CP                                                                                                     </t>
    </r>
    <r>
      <rPr>
        <b/>
        <sz val="11"/>
        <rFont val="Arial"/>
        <family val="2"/>
      </rPr>
      <t>Parámetros</t>
    </r>
    <r>
      <rPr>
        <sz val="11"/>
        <rFont val="Arial"/>
        <family val="2"/>
      </rPr>
      <t xml:space="preserve">                                                                                                                    EIPTFN= Efectividad en la certificación de mediciones                                                    CR= Certificaciones Realizadas                                                                                CIP= Certificaciones Planificadas</t>
    </r>
  </si>
  <si>
    <t>Verificar la implementación de la III Fase del Plan Técnico Fundamental de Numeración.</t>
  </si>
  <si>
    <r>
      <rPr>
        <b/>
        <sz val="11"/>
        <rFont val="Arial"/>
        <family val="2"/>
      </rPr>
      <t xml:space="preserve">ESTRATEGIAS
</t>
    </r>
    <r>
      <rPr>
        <sz val="11"/>
        <rFont val="Arial"/>
        <family val="2"/>
      </rPr>
      <t>Fortalecer el control de los Servicios de Telefonía Fija (STF).
LI</t>
    </r>
    <r>
      <rPr>
        <b/>
        <sz val="11"/>
        <rFont val="Arial"/>
        <family val="2"/>
      </rPr>
      <t xml:space="preserve">EAMIENTOS
</t>
    </r>
    <r>
      <rPr>
        <sz val="11"/>
        <rFont val="Arial"/>
        <family val="2"/>
      </rPr>
      <t>Las Direcciones Nacionales Técnicas coordinan con las Administraciones Regionales para fijar las metas específicas de cada órgano administrativo, las mismas que serán la base para elaborar los Planes de Trabajo.</t>
    </r>
  </si>
  <si>
    <r>
      <rPr>
        <b/>
        <sz val="11"/>
        <rFont val="Arial"/>
        <family val="2"/>
      </rPr>
      <t xml:space="preserve">Fórmula      </t>
    </r>
    <r>
      <rPr>
        <sz val="11"/>
        <rFont val="Arial"/>
        <family val="2"/>
      </rPr>
      <t xml:space="preserve">                                                                                                      EIPTFN= IR / IP                                                                                                     </t>
    </r>
    <r>
      <rPr>
        <b/>
        <sz val="11"/>
        <rFont val="Arial"/>
        <family val="2"/>
      </rPr>
      <t>Parámetros</t>
    </r>
    <r>
      <rPr>
        <sz val="11"/>
        <rFont val="Arial"/>
        <family val="2"/>
      </rPr>
      <t xml:space="preserve">                                                                                                                    EIPTFN= Efectividad en la implementación del Plan Técnico Fundamental de Numeración                                                   
 IR= Implementaciones Realizadas                                                                                 IP= Implementaciones Planificadas</t>
    </r>
  </si>
  <si>
    <t>Efectuar la verificación del cumplimiento de la normativa vigente (leyes, reglamentos, titulos habilitantes, entre otras) de los operadores de los Servicios de Telecomunicaciones.( 100% sma, 100% fijas, 100% SVA)</t>
  </si>
  <si>
    <r>
      <rPr>
        <b/>
        <sz val="11"/>
        <rFont val="Arial"/>
        <family val="2"/>
      </rPr>
      <t xml:space="preserve">ESTRATEGIAS
</t>
    </r>
    <r>
      <rPr>
        <sz val="11"/>
        <rFont val="Arial"/>
        <family val="2"/>
      </rPr>
      <t xml:space="preserve">Fortalecer el control de los servicios de telecomunicaciones, radiodifusión y televisión y radiocomunicaciones.
</t>
    </r>
    <r>
      <rPr>
        <b/>
        <sz val="11"/>
        <rFont val="Arial"/>
        <family val="2"/>
      </rPr>
      <t xml:space="preserve">LINEAMIENTOS
</t>
    </r>
    <r>
      <rPr>
        <sz val="11"/>
        <rFont val="Arial"/>
        <family val="2"/>
      </rPr>
      <t>Las Direcciones Nacionales Técnicas coordinan con las Administraciones Regionales para fijar las metas específicas de cada órgano administrativo, las mismas que serán la base para elaborar los Planes de Trabajo.</t>
    </r>
  </si>
  <si>
    <r>
      <rPr>
        <b/>
        <sz val="11"/>
        <rFont val="Arial"/>
        <family val="2"/>
      </rPr>
      <t xml:space="preserve">Fórmula     </t>
    </r>
    <r>
      <rPr>
        <sz val="11"/>
        <rFont val="Arial"/>
        <family val="2"/>
      </rPr>
      <t xml:space="preserve">                                                                                                       ECCT = PC / PT                                                                                              </t>
    </r>
    <r>
      <rPr>
        <b/>
        <sz val="11"/>
        <rFont val="Arial"/>
        <family val="2"/>
      </rPr>
      <t xml:space="preserve">Parámetros:        </t>
    </r>
    <r>
      <rPr>
        <sz val="11"/>
        <rFont val="Arial"/>
        <family val="2"/>
      </rPr>
      <t xml:space="preserve">                                                                                                                                                                                                                                           ECCT =Efectividad en el cumplimiento del control técnico
PC: Prestadores controlados                                                                                          PT: Prestadores totales</t>
    </r>
  </si>
  <si>
    <t>1.8</t>
  </si>
  <si>
    <t>Crear hasta septiembre de 2009, un centro de investigación, desarrollo, innovación y transferencia tecnológica</t>
  </si>
  <si>
    <t>1.8.1</t>
  </si>
  <si>
    <t>Implementar el laboratorio de homologación hasta diciembre de 2012.</t>
  </si>
  <si>
    <r>
      <rPr>
        <b/>
        <sz val="11"/>
        <color theme="1"/>
        <rFont val="Arial"/>
        <family val="2"/>
      </rPr>
      <t xml:space="preserve">ESTRATEGIA
</t>
    </r>
    <r>
      <rPr>
        <sz val="11"/>
        <color theme="1"/>
        <rFont val="Arial"/>
        <family val="2"/>
      </rPr>
      <t xml:space="preserve">Construccion de la infraestructura para la implementacaión del laboratorio, 
Adquisición de equipamiento para el laboratorio 
Elaboración de procedimientos para el funcionamiento del laboratorio y pruebas.                                
</t>
    </r>
    <r>
      <rPr>
        <b/>
        <sz val="11"/>
        <color theme="1"/>
        <rFont val="Arial"/>
        <family val="2"/>
      </rPr>
      <t>LINEAMIENTOS:</t>
    </r>
    <r>
      <rPr>
        <sz val="11"/>
        <color theme="1"/>
        <rFont val="Arial"/>
        <family val="2"/>
      </rPr>
      <t xml:space="preserve"> 
La DEH elaborará el proyecto, especificaciones técnicas y participará en el proceso contractual,a sí como de la implementación</t>
    </r>
  </si>
  <si>
    <t>Proyecto Implementación de un Laboratorio de Homologación</t>
  </si>
  <si>
    <t>Homologar Equipos</t>
  </si>
  <si>
    <t>DEH</t>
  </si>
  <si>
    <r>
      <rPr>
        <b/>
        <sz val="11"/>
        <color theme="1"/>
        <rFont val="Arial"/>
        <family val="2"/>
      </rPr>
      <t xml:space="preserve">Fórmula          </t>
    </r>
    <r>
      <rPr>
        <sz val="11"/>
        <color theme="1"/>
        <rFont val="Arial"/>
        <family val="2"/>
      </rPr>
      <t xml:space="preserve">                                                                                                                                          
ECP = 100 * PE / PP
</t>
    </r>
    <r>
      <rPr>
        <b/>
        <sz val="11"/>
        <color theme="1"/>
        <rFont val="Arial"/>
        <family val="2"/>
      </rPr>
      <t xml:space="preserve">Parámetros </t>
    </r>
    <r>
      <rPr>
        <sz val="11"/>
        <color theme="1"/>
        <rFont val="Arial"/>
        <family val="2"/>
      </rPr>
      <t xml:space="preserve">                                                                                                                  
ECP = Efectividad en el cumplimiento del proyecto
PE = Proyecto Ejecutado                                                                                      
PP = Proyecto Programado</t>
    </r>
  </si>
  <si>
    <t>Porcentaje de localidades mejoradas la calidad del servicio</t>
  </si>
  <si>
    <t>Lograr el ingreso en línea de información para SIETEL de los servicios de: Valor Agregado (SVA= 40%) y Portadores (SPT= 90%), hasta diciembre de 2012.</t>
  </si>
  <si>
    <r>
      <rPr>
        <b/>
        <sz val="11"/>
        <rFont val="Arial"/>
        <family val="2"/>
      </rPr>
      <t xml:space="preserve">ESTRATEGIAS
</t>
    </r>
    <r>
      <rPr>
        <sz val="11"/>
        <rFont val="Arial"/>
        <family val="2"/>
      </rPr>
      <t xml:space="preserve">Fortalecer el control de los servicios de: Valor Agregado (SVA) y Portadores (SPT).
</t>
    </r>
    <r>
      <rPr>
        <b/>
        <sz val="11"/>
        <rFont val="Arial"/>
        <family val="2"/>
      </rPr>
      <t xml:space="preserve">LINEAMIENTOS
</t>
    </r>
    <r>
      <rPr>
        <sz val="11"/>
        <rFont val="Arial"/>
        <family val="2"/>
      </rPr>
      <t xml:space="preserve">La DPS coordinará con los permisionarios el ingreso en línea de la información en el SIETEL. </t>
    </r>
  </si>
  <si>
    <t>Efectividad en el ingreso en línea de la información</t>
  </si>
  <si>
    <r>
      <rPr>
        <b/>
        <sz val="11"/>
        <rFont val="Arial"/>
        <family val="2"/>
      </rPr>
      <t>Fórmula</t>
    </r>
    <r>
      <rPr>
        <sz val="11"/>
        <rFont val="Arial"/>
        <family val="2"/>
      </rPr>
      <t xml:space="preserve">                                                                                                            EIL = PC / PT                                                                                              </t>
    </r>
    <r>
      <rPr>
        <b/>
        <sz val="11"/>
        <rFont val="Arial"/>
        <family val="2"/>
      </rPr>
      <t>Parámetros</t>
    </r>
    <r>
      <rPr>
        <sz val="11"/>
        <rFont val="Arial"/>
        <family val="2"/>
      </rPr>
      <t>:                                                                                                                                                                                                                                                   EIL =Efectividad en el ingreso en línea de la información
OC: Prestadores controlados                                                                                          PT: Prestadores totales</t>
    </r>
  </si>
  <si>
    <t>5</t>
  </si>
  <si>
    <t>Contar hasta septiembre de 2012 con el informe técnico de las pruebas técnicas realizadas sobre el estandar DRM de Radiodifusión Digital sonora AM</t>
  </si>
  <si>
    <r>
      <t xml:space="preserve">
</t>
    </r>
    <r>
      <rPr>
        <b/>
        <sz val="11"/>
        <rFont val="Arial"/>
        <family val="2"/>
      </rPr>
      <t xml:space="preserve">ESTRATEGIA                                                                            
</t>
    </r>
    <r>
      <rPr>
        <sz val="11"/>
        <rFont val="Arial"/>
        <family val="2"/>
      </rPr>
      <t>Información y el equipamiento necesarios para la realización de las pruebas técnicas</t>
    </r>
    <r>
      <rPr>
        <b/>
        <sz val="11"/>
        <rFont val="Arial"/>
        <family val="2"/>
      </rPr>
      <t xml:space="preserve">
LINEAMIENTOS:                                                                                      </t>
    </r>
    <r>
      <rPr>
        <sz val="11"/>
        <rFont val="Arial"/>
        <family val="2"/>
      </rPr>
      <t xml:space="preserve"> 
DRT elaborará informe de pruebas técnicas</t>
    </r>
  </si>
  <si>
    <r>
      <rPr>
        <b/>
        <sz val="11"/>
        <rFont val="Arial"/>
        <family val="2"/>
      </rPr>
      <t xml:space="preserve">Fórmula   </t>
    </r>
    <r>
      <rPr>
        <sz val="11"/>
        <rFont val="Arial"/>
        <family val="2"/>
      </rPr>
      <t xml:space="preserve">                                                                                                    ECP=100*AC / AP                                                                                    </t>
    </r>
    <r>
      <rPr>
        <b/>
        <sz val="11"/>
        <rFont val="Arial"/>
        <family val="2"/>
      </rPr>
      <t xml:space="preserve">Parámetros                                                                                                                 </t>
    </r>
    <r>
      <rPr>
        <sz val="11"/>
        <rFont val="Arial"/>
        <family val="2"/>
      </rPr>
      <t xml:space="preserve">ECP: efectividad en el cumplimiento del proyecto </t>
    </r>
    <r>
      <rPr>
        <b/>
        <sz val="11"/>
        <rFont val="Arial"/>
        <family val="2"/>
      </rPr>
      <t xml:space="preserve">         </t>
    </r>
    <r>
      <rPr>
        <sz val="11"/>
        <rFont val="Arial"/>
        <family val="2"/>
      </rPr>
      <t xml:space="preserve">                                      AC: Actividades cumplidas                                                                  AP: Actividades programadas                                                                       </t>
    </r>
  </si>
  <si>
    <t>PONDERACIÓN OBJETIVO 3</t>
  </si>
  <si>
    <t>3.1</t>
  </si>
  <si>
    <t>Implementar hasta el 2011 la Gestión por Procesos.</t>
  </si>
  <si>
    <t>3.1.1</t>
  </si>
  <si>
    <t xml:space="preserve">Implementar al 100% la gestión por procesos hasta el 2012 </t>
  </si>
  <si>
    <r>
      <t xml:space="preserve">
</t>
    </r>
    <r>
      <rPr>
        <b/>
        <sz val="11"/>
        <rFont val="Arial"/>
        <family val="2"/>
      </rPr>
      <t xml:space="preserve">ESTRATEGIA                                                                              
</t>
    </r>
    <r>
      <rPr>
        <sz val="11"/>
        <rFont val="Arial"/>
        <family val="2"/>
      </rPr>
      <t>Realización del inventario de todos procesos y procedimientos de la Institución</t>
    </r>
    <r>
      <rPr>
        <b/>
        <sz val="11"/>
        <rFont val="Arial"/>
        <family val="2"/>
      </rPr>
      <t xml:space="preserve">
</t>
    </r>
    <r>
      <rPr>
        <sz val="11"/>
        <rFont val="Arial"/>
        <family val="2"/>
      </rPr>
      <t>Coordinación con los organos administrativos para el levantamiento y documentación de los procesos y procedimientos.</t>
    </r>
    <r>
      <rPr>
        <b/>
        <sz val="11"/>
        <rFont val="Arial"/>
        <family val="2"/>
      </rPr>
      <t xml:space="preserve">
LINEAMIENTOS:</t>
    </r>
    <r>
      <rPr>
        <sz val="11"/>
        <rFont val="Arial"/>
        <family val="2"/>
      </rPr>
      <t xml:space="preserve"> 
La DPL se encargarán del levantamiento y documentación de los procedimientos de los organos administrativos</t>
    </r>
  </si>
  <si>
    <t>Proyecto de levantamiento y documentación de procesos y procedimientos</t>
  </si>
  <si>
    <t xml:space="preserve">DTI Y DPL </t>
  </si>
  <si>
    <t>Efectividad en el cumplimiento del levantamiento d elos procedimientos de los procesos</t>
  </si>
  <si>
    <r>
      <rPr>
        <b/>
        <sz val="11"/>
        <rFont val="Arial"/>
        <family val="2"/>
      </rPr>
      <t xml:space="preserve">Fórmula       </t>
    </r>
    <r>
      <rPr>
        <sz val="11"/>
        <rFont val="Arial"/>
        <family val="2"/>
      </rPr>
      <t xml:space="preserve">                                                                                                   EAP=100*PA / PPA                                                                                                   </t>
    </r>
    <r>
      <rPr>
        <b/>
        <sz val="11"/>
        <rFont val="Arial"/>
        <family val="2"/>
      </rPr>
      <t xml:space="preserve">Parámetros         </t>
    </r>
    <r>
      <rPr>
        <sz val="11"/>
        <rFont val="Arial"/>
        <family val="2"/>
      </rPr>
      <t xml:space="preserve">                                                                                                  ECSE: Efectividad en el levantamiento de procesos                                                 PA: Procesos automatizados                                                                          PPA: Procesos programados automatizar</t>
    </r>
  </si>
  <si>
    <t>3.3</t>
  </si>
  <si>
    <t>3.3.1</t>
  </si>
  <si>
    <t>Formular el compendio estadídtico institucional hasta agosto del 2012</t>
  </si>
  <si>
    <r>
      <t xml:space="preserve">
</t>
    </r>
    <r>
      <rPr>
        <b/>
        <sz val="11"/>
        <rFont val="Arial"/>
        <family val="2"/>
      </rPr>
      <t xml:space="preserve">ESTRATEGIA
</t>
    </r>
    <r>
      <rPr>
        <sz val="11"/>
        <rFont val="Arial"/>
        <family val="2"/>
      </rPr>
      <t>Revisión de la información de gestión y control técnico, financiero, juridico de la SUPERTELetc</t>
    </r>
    <r>
      <rPr>
        <b/>
        <sz val="11"/>
        <rFont val="Arial"/>
        <family val="2"/>
      </rPr>
      <t xml:space="preserve">
</t>
    </r>
    <r>
      <rPr>
        <sz val="11"/>
        <rFont val="Arial"/>
        <family val="2"/>
      </rPr>
      <t xml:space="preserve">Diseñar e implementar un sistema de información estadística                                                                           </t>
    </r>
    <r>
      <rPr>
        <b/>
        <sz val="11"/>
        <rFont val="Arial"/>
        <family val="2"/>
      </rPr>
      <t>LINEAMIENTOS:</t>
    </r>
    <r>
      <rPr>
        <sz val="11"/>
        <rFont val="Arial"/>
        <family val="2"/>
      </rPr>
      <t xml:space="preserve"> La DPL  y  DTI se encargarán de elaborar el proyecto o por lo menos un perfil y el plan de acción para ejecutarlo.</t>
    </r>
  </si>
  <si>
    <t>Gestionar Información Estadística Institucional</t>
  </si>
  <si>
    <t>DPL Y DTI</t>
  </si>
  <si>
    <r>
      <rPr>
        <b/>
        <sz val="11"/>
        <rFont val="Arial"/>
        <family val="2"/>
      </rPr>
      <t xml:space="preserve">Fórmula </t>
    </r>
    <r>
      <rPr>
        <sz val="11"/>
        <rFont val="Arial"/>
        <family val="2"/>
      </rPr>
      <t xml:space="preserve">                                                                                                                   ECSE=100*SEI / 1                                                                                                </t>
    </r>
    <r>
      <rPr>
        <b/>
        <sz val="11"/>
        <rFont val="Arial"/>
        <family val="2"/>
      </rPr>
      <t xml:space="preserve">Parámetros </t>
    </r>
    <r>
      <rPr>
        <sz val="11"/>
        <rFont val="Arial"/>
        <family val="2"/>
      </rPr>
      <t xml:space="preserve">                                                                                                   ECSE: Efectividad en el cumplimiento del sistema estadístico implementado                                                                                                                        SEI: Sistema estadístico implementado                                                  </t>
    </r>
  </si>
  <si>
    <t>3.3.4</t>
  </si>
  <si>
    <t>Revizar y validar la estrategia institucional y determinar el portafolio de planes y proyectos que permitan implementarla en forma eficaz y eficiente a fin de coadyuvar a alcanzar la excelencia operacional en la gestión, hasta el 30 de junio de 2012</t>
  </si>
  <si>
    <r>
      <t xml:space="preserve">
</t>
    </r>
    <r>
      <rPr>
        <b/>
        <sz val="11"/>
        <rFont val="Arial"/>
        <family val="2"/>
      </rPr>
      <t xml:space="preserve">ESTRATEGIA                                                                            
</t>
    </r>
    <r>
      <rPr>
        <sz val="11"/>
        <rFont val="Arial"/>
        <family val="2"/>
      </rPr>
      <t>Contratación de una consultoría para revisar y validar la estrategia de la institucióny determinar el portafolio de planes y proyectos 
Definición de las politicas y lineamientos para el POA 2013
Definición de los proyectos que se van a realizar en el año 2013 con  los Órganos Administrativos hasta el mes de junio  de 2012</t>
    </r>
    <r>
      <rPr>
        <b/>
        <sz val="11"/>
        <rFont val="Arial"/>
        <family val="2"/>
      </rPr>
      <t xml:space="preserve">
LINEAMIENTOS:</t>
    </r>
    <r>
      <rPr>
        <sz val="11"/>
        <rFont val="Arial"/>
        <family val="2"/>
      </rPr>
      <t xml:space="preserve"> La DPL debera coordinar la ejecución de este proyecto con el apoyo de la consultora </t>
    </r>
  </si>
  <si>
    <t>Proyecto Revizar y Validar la Estrategia Institucional</t>
  </si>
  <si>
    <t>DPL</t>
  </si>
  <si>
    <r>
      <rPr>
        <b/>
        <sz val="11"/>
        <rFont val="Arial"/>
        <family val="2"/>
      </rPr>
      <t xml:space="preserve">Fórmula   </t>
    </r>
    <r>
      <rPr>
        <sz val="11"/>
        <rFont val="Arial"/>
        <family val="2"/>
      </rPr>
      <t xml:space="preserve">                                                                                                    ECP=100*PO / PP                                                                                    </t>
    </r>
    <r>
      <rPr>
        <b/>
        <sz val="11"/>
        <rFont val="Arial"/>
        <family val="2"/>
      </rPr>
      <t xml:space="preserve">Parámetros                                                                                                                 </t>
    </r>
    <r>
      <rPr>
        <sz val="11"/>
        <rFont val="Arial"/>
        <family val="2"/>
      </rPr>
      <t xml:space="preserve">ECP: efectividad en el cumplimiento del proyecto </t>
    </r>
    <r>
      <rPr>
        <b/>
        <sz val="11"/>
        <rFont val="Arial"/>
        <family val="2"/>
      </rPr>
      <t xml:space="preserve">         </t>
    </r>
    <r>
      <rPr>
        <sz val="11"/>
        <rFont val="Arial"/>
        <family val="2"/>
      </rPr>
      <t xml:space="preserve">                                      PO: Productos obtenidos                                                                        PP: Productos programados                                                                       </t>
    </r>
  </si>
  <si>
    <t xml:space="preserve">  </t>
  </si>
  <si>
    <r>
      <t xml:space="preserve">
</t>
    </r>
    <r>
      <rPr>
        <b/>
        <sz val="11"/>
        <rFont val="Arial"/>
        <family val="2"/>
      </rPr>
      <t xml:space="preserve">ESTRATEGIA                                                                            
</t>
    </r>
    <r>
      <rPr>
        <sz val="11"/>
        <rFont val="Arial"/>
        <family val="2"/>
      </rPr>
      <t>Utilización del sistema Onbase 
Disposición del recurso humano necesario para la ejecución del plan
Capacitación en el manejo de los sistemas de archivo
Actualización del procedimiento del manejo documental</t>
    </r>
    <r>
      <rPr>
        <b/>
        <sz val="11"/>
        <rFont val="Arial"/>
        <family val="2"/>
      </rPr>
      <t xml:space="preserve">
LINEAMIENTOS:</t>
    </r>
    <r>
      <rPr>
        <sz val="11"/>
        <rFont val="Arial"/>
        <family val="2"/>
      </rPr>
      <t xml:space="preserve"> 
La SGN coordinará el manejo unificado del sistema documental y archivo con todos los organos administrativos involucrados.
La DTI dará soporte técnico a la SGN para la ejecución del plan.</t>
    </r>
  </si>
  <si>
    <t>Efectividad en el cumplimiento Plan de Fortalecimiento del Sistema Documental y Manejo de Archivo.</t>
  </si>
  <si>
    <r>
      <rPr>
        <b/>
        <sz val="11"/>
        <rFont val="Arial"/>
        <family val="2"/>
      </rPr>
      <t xml:space="preserve">Fórmula   </t>
    </r>
    <r>
      <rPr>
        <sz val="11"/>
        <rFont val="Arial"/>
        <family val="2"/>
      </rPr>
      <t xml:space="preserve">                                                                                                    ECP=100*PE / PP                                                                                    </t>
    </r>
    <r>
      <rPr>
        <b/>
        <sz val="11"/>
        <rFont val="Arial"/>
        <family val="2"/>
      </rPr>
      <t xml:space="preserve">Parámetros                                                                                                                 </t>
    </r>
    <r>
      <rPr>
        <sz val="11"/>
        <rFont val="Arial"/>
        <family val="2"/>
      </rPr>
      <t>ECP: efectividad en el cumplimiento del plan</t>
    </r>
    <r>
      <rPr>
        <b/>
        <sz val="11"/>
        <rFont val="Arial"/>
        <family val="2"/>
      </rPr>
      <t xml:space="preserve">     </t>
    </r>
    <r>
      <rPr>
        <sz val="11"/>
        <rFont val="Arial"/>
        <family val="2"/>
      </rPr>
      <t xml:space="preserve">                                      PE: Productos obtenidos                                                                        PP: Productos programados                                                                       </t>
    </r>
  </si>
  <si>
    <t>PONDERACIÓN OBJETIVO 4</t>
  </si>
  <si>
    <t>COADYUVAR AL FORTALECIMIENTO DEL MARCO JURÍDICO DEL SECTOR DE TELECOMUNICACIONES, DE CONFORMIDAD CON LA NORMA CONSTITUCIONAL</t>
  </si>
  <si>
    <t>Atender el 100% de los trámites contemplados en el Plan de Patrocinio Judicial hasta diciembre del 2012</t>
  </si>
  <si>
    <r>
      <rPr>
        <b/>
        <sz val="11"/>
        <color theme="1"/>
        <rFont val="Arial"/>
        <family val="2"/>
      </rPr>
      <t>ESTRATEGIAS</t>
    </r>
    <r>
      <rPr>
        <sz val="11"/>
        <color theme="1"/>
        <rFont val="Arial"/>
        <family val="2"/>
      </rPr>
      <t xml:space="preserve">
Realización de un diagnóstico del estado de los procesos
Capacitación del personal involucrado
Consolidar un grupo de Patrocinio a nivel nacional
</t>
    </r>
    <r>
      <rPr>
        <b/>
        <sz val="11"/>
        <rFont val="Arial"/>
        <family val="2"/>
      </rPr>
      <t xml:space="preserve">LINEAMIENTOS:
</t>
    </r>
    <r>
      <rPr>
        <sz val="11"/>
        <rFont val="Arial"/>
        <family val="2"/>
      </rPr>
      <t>La PRG coordinará e implementara este plan acorde a las necesidades y conveniencias institucionalesinstitucionales</t>
    </r>
  </si>
  <si>
    <t xml:space="preserve">Plan de Patrocinio Judicial </t>
  </si>
  <si>
    <t>Desarrollar Acciones en Procesos Judiciales</t>
  </si>
  <si>
    <t>PRG</t>
  </si>
  <si>
    <t>Efectividad en el cumplimiento del Plan de Patrocinio Judicial</t>
  </si>
  <si>
    <r>
      <rPr>
        <b/>
        <sz val="11"/>
        <rFont val="Arial"/>
        <family val="2"/>
      </rPr>
      <t xml:space="preserve">Fórmula   </t>
    </r>
    <r>
      <rPr>
        <sz val="11"/>
        <rFont val="Arial"/>
        <family val="2"/>
      </rPr>
      <t xml:space="preserve">                                                                                                    ECPPJ=100*(PE / PP)                                                                                    </t>
    </r>
    <r>
      <rPr>
        <b/>
        <sz val="11"/>
        <rFont val="Arial"/>
        <family val="2"/>
      </rPr>
      <t xml:space="preserve">Parámetros                                                                                                                 </t>
    </r>
    <r>
      <rPr>
        <sz val="11"/>
        <rFont val="Arial"/>
        <family val="2"/>
      </rPr>
      <t xml:space="preserve">ECP: efectividad en el cumplimiento del plan de patrocinio judicial
PE: Proyectos Ejecutados                                                                        PP: Proyectos programados                                                                       </t>
    </r>
  </si>
  <si>
    <t>I11</t>
  </si>
  <si>
    <t>Actualizar el sistema informático de Patrocinio judicial hasta el primer semestre del 2012</t>
  </si>
  <si>
    <r>
      <rPr>
        <b/>
        <sz val="11"/>
        <color theme="1"/>
        <rFont val="Arial"/>
        <family val="2"/>
      </rPr>
      <t>ESTRATEGÍAS</t>
    </r>
    <r>
      <rPr>
        <sz val="11"/>
        <color theme="1"/>
        <rFont val="Arial"/>
        <family val="2"/>
      </rPr>
      <t xml:space="preserve">
Consolidación de un grupo de Patrocinio a nivel nacional
Desarrollo o contración de la aplicación</t>
    </r>
    <r>
      <rPr>
        <sz val="11"/>
        <rFont val="Arial"/>
        <family val="2"/>
      </rPr>
      <t xml:space="preserve">
</t>
    </r>
    <r>
      <rPr>
        <b/>
        <sz val="11"/>
        <rFont val="Arial"/>
        <family val="2"/>
      </rPr>
      <t xml:space="preserve">LINEAMIENTOS:
</t>
    </r>
    <r>
      <rPr>
        <sz val="11"/>
        <rFont val="Arial"/>
        <family val="2"/>
      </rPr>
      <t xml:space="preserve">La PRG coordinará con la DTI  para actualizar el sistema informático de Patrocinio judicial e implementará. </t>
    </r>
  </si>
  <si>
    <t>Sistema de Procinio vigente</t>
  </si>
  <si>
    <t>Sistema Informatico de Patrocinio Judicial</t>
  </si>
  <si>
    <t>DTI, PRG, Administraciones Regionales</t>
  </si>
  <si>
    <t>Efectividad en la actualización del sistema de Patrocinio Judicial</t>
  </si>
  <si>
    <r>
      <rPr>
        <b/>
        <sz val="11"/>
        <rFont val="Arial"/>
        <family val="2"/>
      </rPr>
      <t xml:space="preserve">Fórmula   </t>
    </r>
    <r>
      <rPr>
        <sz val="11"/>
        <rFont val="Arial"/>
        <family val="2"/>
      </rPr>
      <t xml:space="preserve">                                                                                                    ECAPJ=100*(PE / PP)                                                                                    </t>
    </r>
    <r>
      <rPr>
        <b/>
        <sz val="11"/>
        <rFont val="Arial"/>
        <family val="2"/>
      </rPr>
      <t xml:space="preserve">Parámetros                                                                                                                 </t>
    </r>
    <r>
      <rPr>
        <sz val="11"/>
        <rFont val="Arial"/>
        <family val="2"/>
      </rPr>
      <t xml:space="preserve">ECP: efectividad en el cumplimiento del plan actualización del sistema de Patrocinio Judicial.
PE: Proyectos Ejecutados                                                                        PP: Proyectos programados                                                                       </t>
    </r>
  </si>
  <si>
    <t>I10</t>
  </si>
  <si>
    <t>Incrementar el 10% el nivel de conocimiento de los usuarios de los servicios:  movil avanzado (SMA), Telefonia Fijas (STF) Valor Agregado (SVA), Portadores, Ciberdelitos y del servicio de Audio y video por suscripción con respecto a las condiciones y tarifas ofertadas por las operadoras, sobre la línea base de la última encuesta del año 2011.</t>
  </si>
  <si>
    <r>
      <t xml:space="preserve">
</t>
    </r>
    <r>
      <rPr>
        <b/>
        <sz val="11"/>
        <rFont val="Arial"/>
        <family val="2"/>
      </rPr>
      <t xml:space="preserve">ESTRATEGIA                                                             
</t>
    </r>
    <r>
      <rPr>
        <sz val="11"/>
        <rFont val="Arial"/>
        <family val="2"/>
      </rPr>
      <t>Participación en las jornadas de telecomunicaciones, dictar charlas a la ciudadanía , difundir a traves del internet( pagina web, redes sociales) y de la radio y televisión lainformación sobre el tema</t>
    </r>
    <r>
      <rPr>
        <b/>
        <sz val="11"/>
        <rFont val="Arial"/>
        <family val="2"/>
      </rPr>
      <t xml:space="preserve">
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     La DIC y la DIS colaboraran coordinando los eventos de difusión y las encuestas.</t>
    </r>
  </si>
  <si>
    <t>DPS, DIC, DIS, ADMINISTRACIONES REGIONALES</t>
  </si>
  <si>
    <t>Nivel de Conocimiento del usuario de los Servicios de Telefonía Móvil ( NCUT -TF )</t>
  </si>
  <si>
    <r>
      <rPr>
        <b/>
        <sz val="11"/>
        <rFont val="Arial"/>
        <family val="2"/>
      </rPr>
      <t xml:space="preserve">Fórmula   </t>
    </r>
    <r>
      <rPr>
        <sz val="11"/>
        <rFont val="Arial"/>
        <family val="2"/>
      </rPr>
      <t xml:space="preserve">                                                                                                           INCTsma=NCTsma-dic2012 - NCTsma-dic 2011                                              </t>
    </r>
    <r>
      <rPr>
        <b/>
        <sz val="11"/>
        <rFont val="Arial"/>
        <family val="2"/>
      </rPr>
      <t xml:space="preserve">Parámetros                                                                                                               INCT: </t>
    </r>
    <r>
      <rPr>
        <sz val="11"/>
        <rFont val="Arial"/>
        <family val="2"/>
      </rPr>
      <t>Incremento en el Nivel de Conocimiento de Tarifas de SMA</t>
    </r>
    <r>
      <rPr>
        <b/>
        <sz val="11"/>
        <rFont val="Arial"/>
        <family val="2"/>
      </rPr>
      <t xml:space="preserve">
NCT: </t>
    </r>
    <r>
      <rPr>
        <sz val="11"/>
        <rFont val="Arial"/>
        <family val="2"/>
      </rPr>
      <t>Nivel de Conocimiento de Tarifas SMA</t>
    </r>
  </si>
  <si>
    <r>
      <t xml:space="preserve">
</t>
    </r>
    <r>
      <rPr>
        <b/>
        <sz val="11"/>
        <rFont val="Arial"/>
        <family val="2"/>
      </rPr>
      <t>ESTRATEGIA   
P</t>
    </r>
    <r>
      <rPr>
        <sz val="11"/>
        <rFont val="Arial"/>
        <family val="2"/>
      </rPr>
      <t xml:space="preserve">articipación en las jornadas de telecomunicaciones, dictar charlas a los concesionarios de radiocomunicaciones , difundir a traves del internet( pagina web, redes sociales). </t>
    </r>
    <r>
      <rPr>
        <b/>
        <sz val="11"/>
        <rFont val="Arial"/>
        <family val="2"/>
      </rPr>
      <t xml:space="preserve">
LINEAMIENTOS:</t>
    </r>
    <r>
      <rPr>
        <sz val="11"/>
        <rFont val="Arial"/>
        <family val="2"/>
      </rPr>
      <t xml:space="preserve"> 
La DEH elaborará y remitirá a las Administraciones Regionales  la presentación tipo a ser difundida en la Jornadas de Telecomunicaciones y charlas a los concesionarios y usuarios del espectro radioeléctrico. 
La DIC y la DIS colaboraran coordinando los eventos de difusión y las encuestas.</t>
    </r>
  </si>
  <si>
    <r>
      <rPr>
        <b/>
        <sz val="11"/>
        <rFont val="Arial"/>
        <family val="2"/>
      </rPr>
      <t xml:space="preserve">Fórmula  </t>
    </r>
    <r>
      <rPr>
        <sz val="11"/>
        <rFont val="Arial"/>
        <family val="2"/>
      </rPr>
      <t xml:space="preserve">                                                                                                                     INCER=NCER dic2011 - NCER( línea base )                                                </t>
    </r>
    <r>
      <rPr>
        <b/>
        <sz val="11"/>
        <rFont val="Arial"/>
        <family val="2"/>
      </rPr>
      <t xml:space="preserve">Parámetros     </t>
    </r>
    <r>
      <rPr>
        <sz val="11"/>
        <rFont val="Arial"/>
        <family val="2"/>
      </rPr>
      <t xml:space="preserve">                                                                                    INCER:Incremento en el Nivel de Conocimiento  sobre el uso del espectro radioeléctrico
NCER: Nivel de Conocimiento del Espectro Radioeléctrico                                                     </t>
    </r>
  </si>
  <si>
    <r>
      <t xml:space="preserve">
</t>
    </r>
    <r>
      <rPr>
        <b/>
        <sz val="11"/>
        <rFont val="Arial"/>
        <family val="2"/>
      </rPr>
      <t xml:space="preserve">ESTRATEGIA                                                              
</t>
    </r>
    <r>
      <rPr>
        <sz val="11"/>
        <rFont val="Arial"/>
        <family val="2"/>
      </rPr>
      <t xml:space="preserve">Participación en las jornadas de telecomunicaciones, 
Dictar charlas a los concesionarios de radiodifusión y televisión , difundir a traves del internet( pagina web, redes sociales).
Elaboración de la encuesta a ser aplicada al concesionario o usuario de radiocomunicaciones </t>
    </r>
    <r>
      <rPr>
        <b/>
        <sz val="11"/>
        <rFont val="Arial"/>
        <family val="2"/>
      </rPr>
      <t xml:space="preserve">
LINEAMIENTOS:</t>
    </r>
    <r>
      <rPr>
        <sz val="11"/>
        <rFont val="Arial"/>
        <family val="2"/>
      </rPr>
      <t xml:space="preserve"> 
La Direcciones Técnicas coordinan con las administraciones regionales para fijar las metas específicas de cada órgano administrativo, las mismas que seran la base para elaborar los planes de trabajo.
La DIC y la DIS colaboraran coordinando los eventos de difusión y las encuestas.</t>
    </r>
  </si>
  <si>
    <r>
      <rPr>
        <b/>
        <sz val="11"/>
        <rFont val="Arial"/>
        <family val="2"/>
      </rPr>
      <t xml:space="preserve">Fórmula          </t>
    </r>
    <r>
      <rPr>
        <sz val="11"/>
        <rFont val="Arial"/>
        <family val="2"/>
      </rPr>
      <t xml:space="preserve">                                                                                                      INCRTV=NCRTV dic2011 - NCRTV ( línea base )                                                         </t>
    </r>
    <r>
      <rPr>
        <b/>
        <sz val="11"/>
        <rFont val="Arial"/>
        <family val="2"/>
      </rPr>
      <t xml:space="preserve">Parámetros  </t>
    </r>
    <r>
      <rPr>
        <sz val="11"/>
        <rFont val="Arial"/>
        <family val="2"/>
      </rPr>
      <t xml:space="preserve">                                                                                                                               INRTV: Incremento del nivel de conocimiento técnico y regulatorio  de los concesionarios de Radiodifusión y Televisión
NCRTV: Nivel de conocimiento  técnico y regulatorio  de los concesionarios de Radiodifusión y Televisión</t>
    </r>
  </si>
  <si>
    <r>
      <t xml:space="preserve">
</t>
    </r>
    <r>
      <rPr>
        <b/>
        <sz val="11"/>
        <rFont val="Arial"/>
        <family val="2"/>
      </rPr>
      <t xml:space="preserve">ESTRATEGIA
</t>
    </r>
    <r>
      <rPr>
        <sz val="11"/>
        <rFont val="Arial"/>
        <family val="2"/>
      </rPr>
      <t xml:space="preserve">Participación en las jornadas de telecomunicaciones, dictar charlas a la ciudadanía, difundir a traves del internet( pagina web, redes sociales). </t>
    </r>
    <r>
      <rPr>
        <b/>
        <sz val="11"/>
        <rFont val="Arial"/>
        <family val="2"/>
      </rPr>
      <t xml:space="preserve">
LINEAMIENTOS:</t>
    </r>
    <r>
      <rPr>
        <sz val="11"/>
        <rFont val="Arial"/>
        <family val="2"/>
      </rPr>
      <t xml:space="preserve"> La Direcciones Técnicas coordinan con las administraciones regionales para fijar las metas específicas de cada órgano administrativo, las mismas que seran la base para elaborar los planes de Control y trabajo.
La DIC y la DIS colaborarán coordinando los eventos de difusión y las encuestas.</t>
    </r>
  </si>
  <si>
    <r>
      <rPr>
        <b/>
        <sz val="11"/>
        <rFont val="Arial"/>
        <family val="2"/>
      </rPr>
      <t xml:space="preserve">Fórmula  </t>
    </r>
    <r>
      <rPr>
        <sz val="11"/>
        <rFont val="Arial"/>
        <family val="2"/>
      </rPr>
      <t xml:space="preserve">                                                                                                                INCST=NCST dic2011 - NCST( línea base )                                                </t>
    </r>
    <r>
      <rPr>
        <b/>
        <sz val="11"/>
        <rFont val="Arial"/>
        <family val="2"/>
      </rPr>
      <t xml:space="preserve">Parámetros     </t>
    </r>
    <r>
      <rPr>
        <sz val="11"/>
        <rFont val="Arial"/>
        <family val="2"/>
      </rPr>
      <t xml:space="preserve">                                                                                                      INCST:Incremento en el Nivel de Conocimiento  sobre sus derechos
NCST: Nivel de Conocimiento sobre sus derechos                                        </t>
    </r>
  </si>
  <si>
    <t>5.1.7</t>
  </si>
  <si>
    <t>Implantar hasta el 2012 el portal de servicios de telecomunicaciones del Ecuador</t>
  </si>
  <si>
    <r>
      <rPr>
        <b/>
        <sz val="11"/>
        <rFont val="Arial"/>
        <family val="2"/>
      </rPr>
      <t>ESTRATEGIAS</t>
    </r>
    <r>
      <rPr>
        <sz val="11"/>
        <rFont val="Arial"/>
        <family val="2"/>
      </rPr>
      <t xml:space="preserve">
Adquisición de un herramienta portal web y 
Desarrollo de un aplicativo de Portal de servicios de telecomunicaciones del Ecuador
</t>
    </r>
    <r>
      <rPr>
        <b/>
        <sz val="11"/>
        <rFont val="Arial"/>
        <family val="2"/>
      </rPr>
      <t xml:space="preserve">LINEAMIENTOS:
</t>
    </r>
    <r>
      <rPr>
        <sz val="11"/>
        <rFont val="Arial"/>
        <family val="2"/>
      </rPr>
      <t>La DTI coordinará con los diferentes órganos Administrativos involucrados para la implementación del Portal</t>
    </r>
  </si>
  <si>
    <t>Portal de servicios de telecomunicaciones</t>
  </si>
  <si>
    <t>DTI, IRS, DIS</t>
  </si>
  <si>
    <t>5.1.8</t>
  </si>
  <si>
    <t>Automatizar al menos 5 trámites externos prioritarios que se gestionan en la SUPERTEL los usuarios de telecomunicaciones</t>
  </si>
  <si>
    <r>
      <rPr>
        <b/>
        <sz val="11"/>
        <rFont val="Arial"/>
        <family val="2"/>
      </rPr>
      <t>ESTRATEGIA</t>
    </r>
    <r>
      <rPr>
        <sz val="11"/>
        <rFont val="Arial"/>
        <family val="2"/>
      </rPr>
      <t xml:space="preserve">
Priorizaión de los tramites externos
Contratación para el desarrollo de la automatización
</t>
    </r>
    <r>
      <rPr>
        <b/>
        <sz val="11"/>
        <rFont val="Arial"/>
        <family val="2"/>
      </rPr>
      <t>LINEAMIENTOS:</t>
    </r>
    <r>
      <rPr>
        <sz val="11"/>
        <rFont val="Arial"/>
        <family val="2"/>
      </rPr>
      <t xml:space="preserve">
La DTI coordinará con los diferentes órganos Administrativos involucrados para la automatización de los 5 trámites</t>
    </r>
  </si>
  <si>
    <t>DTI, ITC, DPL</t>
  </si>
  <si>
    <t>5.1.9</t>
  </si>
  <si>
    <t>Implementar un sistema geográfico de los servicios de telecomunicaciones y del uso del espectro Radioeléctrico  hasta diciembre de 2012</t>
  </si>
  <si>
    <t xml:space="preserve">ESTRATEGIA
Desarrollo del sistema de información geográfico
LINEAMIENTOS:
La DTI coordinará con los diferentes órganos Administrativos involucrados paraDesarrollar el sistema.
</t>
  </si>
  <si>
    <t xml:space="preserve">DTI, DPS, DEH, DRT y DIS </t>
  </si>
  <si>
    <t>5.2</t>
  </si>
  <si>
    <t>Fortalecer el equipamiento tecnológico y administrativo del Centro de Información y Reclamos (DIS), para tener una cobertura nacional hasta el 2012</t>
  </si>
  <si>
    <t>5.2.1</t>
  </si>
  <si>
    <t>Implementar la "Sala de Información y Servicio al Ciudadano a nivel nacional" hasta diciembre de 2012</t>
  </si>
  <si>
    <r>
      <t xml:space="preserve">
</t>
    </r>
    <r>
      <rPr>
        <b/>
        <sz val="11"/>
        <rFont val="Arial"/>
        <family val="2"/>
      </rPr>
      <t xml:space="preserve">ESTRATEGIA                                                                              
</t>
    </r>
    <r>
      <rPr>
        <sz val="11"/>
        <rFont val="Arial"/>
        <family val="2"/>
      </rPr>
      <t>DIS Elabora proyecto o al menos perfil de proyecto para revisión de DPL y aprobación de ITC
Coordinción con DTI y Regionales
Gestionar la asignación de recursos económicos para su ejecución
Adquisión de equipmiento (hardware y software) e infraestructura física.</t>
    </r>
    <r>
      <rPr>
        <b/>
        <sz val="11"/>
        <rFont val="Arial"/>
        <family val="2"/>
      </rPr>
      <t xml:space="preserve">
LINEAMIENTOS:</t>
    </r>
    <r>
      <rPr>
        <sz val="11"/>
        <rFont val="Arial"/>
        <family val="2"/>
      </rPr>
      <t xml:space="preserve"> La DIS elaborará un plan de acción para ejecutar el proyecto y se encargará de administrar su ejecución.</t>
    </r>
  </si>
  <si>
    <t>Proyecto Implementar la Sala de Información y Servicio al Ciudadano</t>
  </si>
  <si>
    <t>Monitorear y Evaluar Planes y Proyectos</t>
  </si>
  <si>
    <t>Efectividad en la implementación de la Sala de Información y servicio al ciudadano</t>
  </si>
  <si>
    <r>
      <t xml:space="preserve">Fórmula                                                                                                       </t>
    </r>
    <r>
      <rPr>
        <sz val="11"/>
        <rFont val="Arial"/>
        <family val="2"/>
      </rPr>
      <t xml:space="preserve">EPLT=100*PE / PP                                                                                            </t>
    </r>
    <r>
      <rPr>
        <b/>
        <sz val="11"/>
        <rFont val="Arial"/>
        <family val="2"/>
      </rPr>
      <t xml:space="preserve">Parámetros  </t>
    </r>
    <r>
      <rPr>
        <sz val="11"/>
        <rFont val="Arial"/>
        <family val="2"/>
      </rPr>
      <t xml:space="preserve">   </t>
    </r>
    <r>
      <rPr>
        <b/>
        <sz val="11"/>
        <rFont val="Arial"/>
        <family val="2"/>
      </rPr>
      <t xml:space="preserve">                                                                                                        </t>
    </r>
    <r>
      <rPr>
        <sz val="11"/>
        <rFont val="Arial"/>
        <family val="2"/>
      </rPr>
      <t xml:space="preserve">EISC: Efectividad en la Implementación de la Sala de Ciudadno
PE: Proyecto Ejecutado                                                                    AP: Proyecto programada            </t>
    </r>
    <r>
      <rPr>
        <b/>
        <sz val="11"/>
        <rFont val="Arial"/>
        <family val="2"/>
      </rPr>
      <t xml:space="preserve">                                                            </t>
    </r>
  </si>
  <si>
    <r>
      <t xml:space="preserve">
</t>
    </r>
    <r>
      <rPr>
        <b/>
        <sz val="11"/>
        <rFont val="Arial"/>
        <family val="2"/>
      </rPr>
      <t xml:space="preserve">ESTRATEGIA                                                                                                
</t>
    </r>
    <r>
      <rPr>
        <sz val="11"/>
        <rFont val="Arial"/>
        <family val="2"/>
      </rPr>
      <t>A través de las encuestas realizadas se comunicará de la existencia del CIR y de los servicios que presta</t>
    </r>
    <r>
      <rPr>
        <b/>
        <sz val="11"/>
        <rFont val="Arial"/>
        <family val="2"/>
      </rPr>
      <t xml:space="preserve">
LINEAMIENTOS:</t>
    </r>
    <r>
      <rPr>
        <sz val="11"/>
        <rFont val="Arial"/>
        <family val="2"/>
      </rPr>
      <t xml:space="preserve"> La DIS coordina con las administraciones regionales para fijar las metas específicas de cada órgano administrativo, las mismas que seran la base para elaborar los planes de Control y trabajo.
La DIC difunda los servicios del CIR en los diferentes eventos.</t>
    </r>
  </si>
  <si>
    <r>
      <rPr>
        <b/>
        <sz val="11"/>
        <rFont val="Arial"/>
        <family val="2"/>
      </rPr>
      <t xml:space="preserve">Fórmula                                                                                                                 </t>
    </r>
    <r>
      <rPr>
        <sz val="11"/>
        <rFont val="Arial"/>
        <family val="2"/>
      </rPr>
      <t xml:space="preserve">ECIE= 100*NCI / NCLE                                                                                        </t>
    </r>
    <r>
      <rPr>
        <b/>
        <sz val="11"/>
        <rFont val="Arial"/>
        <family val="2"/>
      </rPr>
      <t xml:space="preserve">Parámetros </t>
    </r>
    <r>
      <rPr>
        <sz val="11"/>
        <rFont val="Arial"/>
        <family val="2"/>
      </rPr>
      <t xml:space="preserve">                                                                                                ECIE=Efectividad en el cumplimiento de la información entregada al número de ciudadanos llamados                    </t>
    </r>
    <r>
      <rPr>
        <b/>
        <sz val="11"/>
        <rFont val="Arial"/>
        <family val="2"/>
      </rPr>
      <t xml:space="preserve">   </t>
    </r>
    <r>
      <rPr>
        <sz val="11"/>
        <rFont val="Arial"/>
        <family val="2"/>
      </rPr>
      <t xml:space="preserve">                             NCI : Número de ciudadanos informados                                                    
NCLE : Número de ciudadanos que se llamaron para las encuestas                             </t>
    </r>
  </si>
  <si>
    <r>
      <t xml:space="preserve">
</t>
    </r>
    <r>
      <rPr>
        <b/>
        <sz val="11"/>
        <rFont val="Arial"/>
        <family val="2"/>
      </rPr>
      <t xml:space="preserve">ESTRATEGIA        </t>
    </r>
    <r>
      <rPr>
        <sz val="11"/>
        <rFont val="Arial"/>
        <family val="2"/>
      </rPr>
      <t xml:space="preserve">                                                    
Optimización de los procesos de la DIS
Adquisición del equipamiento tecnológico y administrativo del Centro de Información y Reclamos
</t>
    </r>
    <r>
      <rPr>
        <b/>
        <sz val="11"/>
        <rFont val="Arial"/>
        <family val="2"/>
      </rPr>
      <t>LINEAMIENTOS:</t>
    </r>
    <r>
      <rPr>
        <sz val="11"/>
        <rFont val="Arial"/>
        <family val="2"/>
      </rPr>
      <t xml:space="preserve"> La DIS coordina con las Direcciones Nacionales y administraciones regionales para fijar las metas específicas de cada órgano administrativo, las mismas que seran la base para elaborar los planes de Control y trabajo.                      </t>
    </r>
  </si>
  <si>
    <t>Efectividad en la tención de requerimientos del ciudadano</t>
  </si>
  <si>
    <r>
      <rPr>
        <b/>
        <sz val="11"/>
        <rFont val="Arial"/>
        <family val="2"/>
      </rPr>
      <t xml:space="preserve">Fórmula  </t>
    </r>
    <r>
      <rPr>
        <sz val="11"/>
        <rFont val="Arial"/>
        <family val="2"/>
      </rPr>
      <t xml:space="preserve">                                                                                                     EAPI=95%*(RA+DA+SA+PIA) /(RS+DS+SS+ PIS)                                                                                             </t>
    </r>
    <r>
      <rPr>
        <b/>
        <sz val="11"/>
        <rFont val="Arial"/>
        <family val="2"/>
      </rPr>
      <t xml:space="preserve">Parámetros  </t>
    </r>
    <r>
      <rPr>
        <sz val="11"/>
        <rFont val="Arial"/>
        <family val="2"/>
      </rPr>
      <t xml:space="preserve">                                                                                                 EAPI: efectividad en la atención de pedidos de información
RA= Reclamos atendidos
DA= Denuncias atendidas
SA=Sugerencias atendidas    
PIA: Pedidos de información atendidos
RS= Reclamos solicitados
DS= Denunias Solicitdas
SS=Sugerencias solicitadas
PIS: Pedidos de información  solicitados                                                                       </t>
    </r>
  </si>
  <si>
    <t>PONDERACIÓN OBJETIVO 6</t>
  </si>
  <si>
    <t>POSICIONAR A LA SUPERTEL COMO EL ORGANISMO TÉCNICO DE VIGILANCIA, AUDITORÍA, INTERVENCIÓN Y CONTROL DE LAS TELECOMUNICACIONES.</t>
  </si>
  <si>
    <t xml:space="preserve">Lograr hasta el 2012 que el 60% de la población del país identifique a la Institución. </t>
  </si>
  <si>
    <t>6.1.1</t>
  </si>
  <si>
    <r>
      <t xml:space="preserve">
</t>
    </r>
    <r>
      <rPr>
        <b/>
        <sz val="11"/>
        <rFont val="Arial"/>
        <family val="2"/>
      </rPr>
      <t xml:space="preserve">ESTRATEGIA   </t>
    </r>
    <r>
      <rPr>
        <sz val="11"/>
        <rFont val="Arial"/>
        <family val="2"/>
      </rPr>
      <t xml:space="preserve">                                                                 
Realización de eventos con la participación de la ciudadanía ,
Difusión a traves del internet
Desarrollo de campañas nacionales en medios masivos.
Aseguramiento del presupuesto necesario para ejecutar el plan
Fortalecimiento del Recurso humano y técnico de la DIC
</t>
    </r>
    <r>
      <rPr>
        <b/>
        <sz val="11"/>
        <rFont val="Arial"/>
        <family val="2"/>
      </rPr>
      <t xml:space="preserve">LINEAMIENTOS: </t>
    </r>
    <r>
      <rPr>
        <sz val="11"/>
        <rFont val="Arial"/>
        <family val="2"/>
      </rPr>
      <t xml:space="preserve">La DIC elaborará el plan de comunicación el mismo que será revisado y aprobado por la máxima Autoridad y coordinará la ejecución con los órganos administrativos involucrados. </t>
    </r>
  </si>
  <si>
    <t>Plan de difusión y comunicación</t>
  </si>
  <si>
    <t xml:space="preserve">DIC, STL, ITC </t>
  </si>
  <si>
    <t>Efectividad en la ejecución del Plan de comunicación y difusión externa</t>
  </si>
  <si>
    <r>
      <rPr>
        <b/>
        <sz val="11"/>
        <rFont val="Arial"/>
        <family val="2"/>
      </rPr>
      <t xml:space="preserve">Fórmula   </t>
    </r>
    <r>
      <rPr>
        <sz val="11"/>
        <rFont val="Arial"/>
        <family val="2"/>
      </rPr>
      <t xml:space="preserve">                                                                                                  ECPC=100*PE / PP                                                                                            </t>
    </r>
    <r>
      <rPr>
        <b/>
        <sz val="11"/>
        <rFont val="Arial"/>
        <family val="2"/>
      </rPr>
      <t xml:space="preserve">Parámetros  </t>
    </r>
    <r>
      <rPr>
        <sz val="11"/>
        <rFont val="Arial"/>
        <family val="2"/>
      </rPr>
      <t xml:space="preserve">                                                                                                                 ECPC: efectividad en el cumplimiento del plan de comunicación                                          AR: Actividades  realizadas                                                                      AP: Actividades programadas                     </t>
    </r>
    <r>
      <rPr>
        <b/>
        <sz val="11"/>
        <rFont val="Arial"/>
        <family val="2"/>
      </rPr>
      <t xml:space="preserve">    </t>
    </r>
    <r>
      <rPr>
        <sz val="11"/>
        <rFont val="Arial"/>
        <family val="2"/>
      </rPr>
      <t xml:space="preserve">                                                 </t>
    </r>
  </si>
  <si>
    <t>I12</t>
  </si>
  <si>
    <t>PONDERACIÓN OBJETIVO 7</t>
  </si>
  <si>
    <t xml:space="preserve">FORTALECER LA INFRAESTRUCTURA TECNOLÓGICA INSTITUCIONAL </t>
  </si>
  <si>
    <t>7.1</t>
  </si>
  <si>
    <t>Integrar hasta el 2012 el 100% de la gestión técnica, administrativa, legal y financiera de la SUPERTEL, fortaleciendo la infraestructura necesaria para la automatización de los procesos.</t>
  </si>
  <si>
    <t>7.1.1</t>
  </si>
  <si>
    <t>Ejecutar el 100% de las adquisiciones de bienes y servicios contempladas en el Plan Anual de Contrataciones 2012, hasta diciembre del 2012</t>
  </si>
  <si>
    <r>
      <t xml:space="preserve">ESTRATEGIA                                                             
</t>
    </r>
    <r>
      <rPr>
        <sz val="11"/>
        <rFont val="Arial"/>
        <family val="2"/>
      </rPr>
      <t xml:space="preserve">Aseguramiento del presupuesto necesario
Información Técnica y específica por parte de los organos administrativos requirentes
</t>
    </r>
    <r>
      <rPr>
        <b/>
        <sz val="11"/>
        <rFont val="Arial"/>
        <family val="2"/>
      </rPr>
      <t xml:space="preserve">
LINEAMIENTOS:                                                                            
</t>
    </r>
    <r>
      <rPr>
        <sz val="11"/>
        <rFont val="Arial"/>
        <family val="2"/>
      </rPr>
      <t>Las unidades requirentes elaboraran las especificaciones técnicas y demas información necesaria 
la DFA tendra la coordinación para la ejecución del proceso de contratación con los diferentes órganos administrativo involucrados</t>
    </r>
  </si>
  <si>
    <r>
      <rPr>
        <b/>
        <sz val="11"/>
        <rFont val="Arial"/>
        <family val="2"/>
      </rPr>
      <t xml:space="preserve">Fórmula   </t>
    </r>
    <r>
      <rPr>
        <sz val="11"/>
        <rFont val="Arial"/>
        <family val="2"/>
      </rPr>
      <t xml:space="preserve">                                                                                             ECA=100*AE / AR                                                                              </t>
    </r>
    <r>
      <rPr>
        <b/>
        <sz val="11"/>
        <rFont val="Arial"/>
        <family val="2"/>
      </rPr>
      <t xml:space="preserve">Parámetros  </t>
    </r>
    <r>
      <rPr>
        <sz val="11"/>
        <rFont val="Arial"/>
        <family val="2"/>
      </rPr>
      <t xml:space="preserve">                                                                                                        ECA: efectividad en el cumplimiento de PAC                                                                            AE: Adquisiciones ejecutadas                                                            AR: Adquicisiones requeridas en el PAC                   </t>
    </r>
    <r>
      <rPr>
        <b/>
        <sz val="11"/>
        <rFont val="Arial"/>
        <family val="2"/>
      </rPr>
      <t xml:space="preserve">    </t>
    </r>
    <r>
      <rPr>
        <sz val="11"/>
        <rFont val="Arial"/>
        <family val="2"/>
      </rPr>
      <t xml:space="preserve">                                                 </t>
    </r>
  </si>
  <si>
    <t>7.1.2</t>
  </si>
  <si>
    <t>Ejecutar el 100% del presupuesto del año 2012</t>
  </si>
  <si>
    <r>
      <rPr>
        <b/>
        <sz val="11"/>
        <rFont val="Arial"/>
        <family val="2"/>
      </rPr>
      <t>ESTRATEGIA</t>
    </r>
    <r>
      <rPr>
        <sz val="11"/>
        <rFont val="Arial"/>
        <family val="2"/>
      </rPr>
      <t xml:space="preserve">
Aseguramiento de los recursos y disponibilidad de caja
</t>
    </r>
    <r>
      <rPr>
        <b/>
        <sz val="11"/>
        <rFont val="Arial"/>
        <family val="2"/>
      </rPr>
      <t>LINEAMIENTO</t>
    </r>
    <r>
      <rPr>
        <sz val="11"/>
        <rFont val="Arial"/>
        <family val="2"/>
      </rPr>
      <t xml:space="preserve">
Coordinación con los Órganos Administrativos para el cumplimiento de la programación presupuestaria.</t>
    </r>
  </si>
  <si>
    <t>Ejecución presupuestaria 2012</t>
  </si>
  <si>
    <t>Efectividad en el cumplimiento Presupuestario</t>
  </si>
  <si>
    <r>
      <rPr>
        <b/>
        <sz val="11"/>
        <rFont val="Arial"/>
        <family val="2"/>
      </rPr>
      <t xml:space="preserve">Fórmula   </t>
    </r>
    <r>
      <rPr>
        <sz val="11"/>
        <rFont val="Arial"/>
        <family val="2"/>
      </rPr>
      <t xml:space="preserve">                                                                                             ECP=100*(PE / PA)                                                                              </t>
    </r>
    <r>
      <rPr>
        <b/>
        <sz val="11"/>
        <rFont val="Arial"/>
        <family val="2"/>
      </rPr>
      <t xml:space="preserve">Parámetros  </t>
    </r>
    <r>
      <rPr>
        <sz val="11"/>
        <rFont val="Arial"/>
        <family val="2"/>
      </rPr>
      <t xml:space="preserve">                                                                                                        ECP: Efectividad en el cumplimiento presupuestario                                                                                                           PE: Presupuesto Ejecutado    
PA: Presupuesto aprobado                    </t>
    </r>
    <r>
      <rPr>
        <b/>
        <sz val="11"/>
        <rFont val="Arial"/>
        <family val="2"/>
      </rPr>
      <t xml:space="preserve">    </t>
    </r>
    <r>
      <rPr>
        <sz val="11"/>
        <rFont val="Arial"/>
        <family val="2"/>
      </rPr>
      <t xml:space="preserve">                                                 </t>
    </r>
  </si>
  <si>
    <t>7.1.3</t>
  </si>
  <si>
    <t>Actualizar e implementar al 100% del Plan Tecnológico de la Institución hasta diciembre del 2012.</t>
  </si>
  <si>
    <r>
      <t xml:space="preserve">
</t>
    </r>
    <r>
      <rPr>
        <b/>
        <sz val="11"/>
        <rFont val="Arial"/>
        <family val="2"/>
      </rPr>
      <t xml:space="preserve">ESTRATEGIA   </t>
    </r>
    <r>
      <rPr>
        <sz val="11"/>
        <rFont val="Arial"/>
        <family val="2"/>
      </rPr>
      <t xml:space="preserve">   
Contratar una empresa consultora especializada en el tema
</t>
    </r>
    <r>
      <rPr>
        <b/>
        <sz val="11"/>
        <rFont val="Arial"/>
        <family val="2"/>
      </rPr>
      <t xml:space="preserve">LINEAMIENTOS: </t>
    </r>
    <r>
      <rPr>
        <sz val="11"/>
        <rFont val="Arial"/>
        <family val="2"/>
      </rPr>
      <t>La DTI en coordinación con DPL elaborarán el plan y coordinará su ejecución</t>
    </r>
  </si>
  <si>
    <t>DTI</t>
  </si>
  <si>
    <r>
      <rPr>
        <b/>
        <sz val="11"/>
        <rFont val="Arial"/>
        <family val="2"/>
      </rPr>
      <t xml:space="preserve">Fórmula   </t>
    </r>
    <r>
      <rPr>
        <sz val="11"/>
        <rFont val="Arial"/>
        <family val="2"/>
      </rPr>
      <t xml:space="preserve">                                                                                             ECP=100*AR / AP                                                                              </t>
    </r>
    <r>
      <rPr>
        <b/>
        <sz val="11"/>
        <rFont val="Arial"/>
        <family val="2"/>
      </rPr>
      <t xml:space="preserve">Parámetros  </t>
    </r>
    <r>
      <rPr>
        <sz val="11"/>
        <rFont val="Arial"/>
        <family val="2"/>
      </rPr>
      <t xml:space="preserve">                                                                                                        ECP: efectividad en el cumplimiento del Plan   
AR: Actividades realizadas        
AP: Actividades programadas                    </t>
    </r>
    <r>
      <rPr>
        <b/>
        <sz val="11"/>
        <rFont val="Arial"/>
        <family val="2"/>
      </rPr>
      <t xml:space="preserve">    </t>
    </r>
    <r>
      <rPr>
        <sz val="11"/>
        <rFont val="Arial"/>
        <family val="2"/>
      </rPr>
      <t xml:space="preserve">                                                 </t>
    </r>
  </si>
  <si>
    <t>7.1.4</t>
  </si>
  <si>
    <t>Automtizar 4 procesos institucionales priorizados por la Máxima Autoridad hasta diciembre de 2012</t>
  </si>
  <si>
    <r>
      <rPr>
        <b/>
        <sz val="11"/>
        <rFont val="Arial"/>
        <family val="2"/>
      </rPr>
      <t>ESTRATEGIA</t>
    </r>
    <r>
      <rPr>
        <sz val="11"/>
        <rFont val="Arial"/>
        <family val="2"/>
      </rPr>
      <t xml:space="preserve">
Priorización y afinamiento de los Proceso 
Contración para la automatización d elos proceso
</t>
    </r>
    <r>
      <rPr>
        <b/>
        <sz val="11"/>
        <rFont val="Arial"/>
        <family val="2"/>
      </rPr>
      <t xml:space="preserve">LINEAMIENTOS: 
</t>
    </r>
    <r>
      <rPr>
        <sz val="11"/>
        <rFont val="Arial"/>
        <family val="2"/>
      </rPr>
      <t xml:space="preserve">La DTI en coordinación con DPL coordinará la automatización
</t>
    </r>
  </si>
  <si>
    <t>Automatización de procesos</t>
  </si>
  <si>
    <t>DTI, DPL y Organos Administraivos involucrados</t>
  </si>
  <si>
    <t>7.1.5</t>
  </si>
  <si>
    <t>Implantar el sistema de estadisticas e indicadores Institucionales hasta noviembre del 2012</t>
  </si>
  <si>
    <r>
      <rPr>
        <b/>
        <sz val="11"/>
        <rFont val="Arial"/>
        <family val="2"/>
      </rPr>
      <t>ESTRATEGIAS</t>
    </r>
    <r>
      <rPr>
        <sz val="11"/>
        <rFont val="Arial"/>
        <family val="2"/>
      </rPr>
      <t xml:space="preserve">
Coordinación con los organos administrativos par la definición de las estadisticas
Contratación del desarrollo del sistema de estdisticas
Integración de sistemas existentes con el Data werehouse
</t>
    </r>
    <r>
      <rPr>
        <b/>
        <sz val="11"/>
        <color theme="1"/>
        <rFont val="Arial"/>
        <family val="2"/>
      </rPr>
      <t xml:space="preserve">LINEAMIENTOS: 
</t>
    </r>
    <r>
      <rPr>
        <sz val="11"/>
        <color theme="1"/>
        <rFont val="Arial"/>
        <family val="2"/>
      </rPr>
      <t>La DTI en coordinación con DPL coordinará la automatización</t>
    </r>
    <r>
      <rPr>
        <b/>
        <sz val="11"/>
        <color rgb="FFFF0000"/>
        <rFont val="Arial"/>
        <family val="2"/>
      </rPr>
      <t xml:space="preserve">
</t>
    </r>
    <r>
      <rPr>
        <sz val="11"/>
        <rFont val="Arial"/>
        <family val="2"/>
      </rPr>
      <t xml:space="preserve">
</t>
    </r>
  </si>
  <si>
    <t>7.1.6</t>
  </si>
  <si>
    <t>Implementar un nuevo sistema de Inspecciones y monitoreo integrado con los sistemas actuales (SAMM, SACER SIRATV, etc), hasta diciembre del 2012.</t>
  </si>
  <si>
    <r>
      <rPr>
        <b/>
        <sz val="11"/>
        <rFont val="Arial"/>
        <family val="2"/>
      </rPr>
      <t>ESTRATEGIAS</t>
    </r>
    <r>
      <rPr>
        <sz val="11"/>
        <rFont val="Arial"/>
        <family val="2"/>
      </rPr>
      <t xml:space="preserve">
Continuación con el desarrollo externo del sistema
Coordinación con las Direcciones NacionalesTécnicas e Intendencias y Delegaciones Regionales para la implantación de la herramienta</t>
    </r>
  </si>
  <si>
    <t>Diseño y transición</t>
  </si>
  <si>
    <t>DTI, DEH, DPS, DRT, DPL,  Administraciones Regionales</t>
  </si>
  <si>
    <t>7.1.7</t>
  </si>
  <si>
    <t>Elaborar y ejecutar el 100% del Plan de Mitigación de Riesgos Institucional.</t>
  </si>
  <si>
    <r>
      <rPr>
        <b/>
        <sz val="11"/>
        <rFont val="Arial"/>
        <family val="2"/>
      </rPr>
      <t>ESTRATEGIAS</t>
    </r>
    <r>
      <rPr>
        <sz val="11"/>
        <rFont val="Arial"/>
        <family val="2"/>
      </rPr>
      <t xml:space="preserve">
Aplicación de las politicas y lineamientos de la secretaria Nacioanl de Gestión de Riesgos 
Coordinación con los organos administrativos para la implantación del Plan de Mitigación de Riesgo Institucional.
</t>
    </r>
    <r>
      <rPr>
        <b/>
        <sz val="11"/>
        <rFont val="Arial"/>
        <family val="2"/>
      </rPr>
      <t xml:space="preserve">LINEANIMIENTOS
</t>
    </r>
    <r>
      <rPr>
        <sz val="11"/>
        <rFont val="Arial"/>
        <family val="2"/>
      </rPr>
      <t>La IGE deberá realizae el seguimiento de dicho Plan  y coordinar su ejecución</t>
    </r>
  </si>
  <si>
    <t>Plan de Mitigación de Riesgos Institucional.</t>
  </si>
  <si>
    <t xml:space="preserve"> IGE</t>
  </si>
  <si>
    <t>Efectividad en el cumplimiento PGRI</t>
  </si>
  <si>
    <r>
      <t xml:space="preserve">PGRI=100*PE / PP
   </t>
    </r>
    <r>
      <rPr>
        <b/>
        <sz val="11"/>
        <rFont val="Arial"/>
        <family val="2"/>
      </rPr>
      <t>PARAMETROS
PE</t>
    </r>
    <r>
      <rPr>
        <sz val="11"/>
        <rFont val="Arial"/>
        <family val="2"/>
      </rPr>
      <t xml:space="preserve">: Proyectos ejecutados 
PP=Proyectos Programados                                                                                         </t>
    </r>
  </si>
  <si>
    <t>PONDERACIÓN OBJETIVO 8</t>
  </si>
  <si>
    <t>ELEVAR LA PRODUCTIVIDAD LABORAL CON TALENTO HUMANO ALTAMENTE CALIFICADO Y COMPROMETIDO CON LA SUPERTEL Y LA SOCIEDAD</t>
  </si>
  <si>
    <t>8.1</t>
  </si>
  <si>
    <t>Contar con el 100% del talento humano identificado con los fines institucionales, con sentido de compromiso y pertenencia, motivado, incentivado, capacitado y productivo.</t>
  </si>
  <si>
    <t>8.1.1</t>
  </si>
  <si>
    <r>
      <t xml:space="preserve">
</t>
    </r>
    <r>
      <rPr>
        <b/>
        <sz val="11"/>
        <rFont val="Arial"/>
        <family val="2"/>
      </rPr>
      <t xml:space="preserve">ESTRATEGIA   </t>
    </r>
    <r>
      <rPr>
        <sz val="11"/>
        <rFont val="Arial"/>
        <family val="2"/>
      </rPr>
      <t xml:space="preserve">              
Detección de necesidades de capacitación
Definición de las competencias de Liderazgo a desarrollar
Medición de las competencias de Liderazgo y definición de la Escuela a desarrollar
Definición y aplicación de la metodología de evaluación del desempeño
Determinación de estadística de la evaluación de resultados de la evaluación de Desempeño
Determinación de lametodología y levantamiento de los perfiles
Contratación de una consultora especializada en los temas
</t>
    </r>
    <r>
      <rPr>
        <b/>
        <sz val="11"/>
        <rFont val="Arial"/>
        <family val="2"/>
      </rPr>
      <t xml:space="preserve">LINEAMIENTOS: </t>
    </r>
    <r>
      <rPr>
        <sz val="11"/>
        <rFont val="Arial"/>
        <family val="2"/>
      </rPr>
      <t>La DTH en coordinación con DPL elaborarán el plan y coordinará su ejecución</t>
    </r>
  </si>
  <si>
    <t>DTH, DPL, DTI</t>
  </si>
  <si>
    <t>Efectividad en el cumplimiento Plan de Fortalecimiento de la Cultura Organizacional</t>
  </si>
  <si>
    <r>
      <rPr>
        <b/>
        <sz val="11"/>
        <color theme="1"/>
        <rFont val="Arial"/>
        <family val="2"/>
      </rPr>
      <t xml:space="preserve">Fórmula   </t>
    </r>
    <r>
      <rPr>
        <sz val="11"/>
        <color theme="1"/>
        <rFont val="Arial"/>
        <family val="2"/>
      </rPr>
      <t xml:space="preserve">                                                                                                    ECPFCO=Suma promedio del cumplimiento (PC+EL+PI+ED+CO+AMCP)                                                                                          </t>
    </r>
    <r>
      <rPr>
        <b/>
        <sz val="11"/>
        <color theme="1"/>
        <rFont val="Arial"/>
        <family val="2"/>
      </rPr>
      <t xml:space="preserve">Parámetros  </t>
    </r>
    <r>
      <rPr>
        <sz val="11"/>
        <color theme="1"/>
        <rFont val="Arial"/>
        <family val="2"/>
      </rPr>
      <t xml:space="preserve">                                                                                                                 ECPFCO: efectividad en el cumplimiento  Plan de Fortalecimiento de la Cultura Organizacional.
                                                                                                                              PC= Plan de capacitación                                                                                                       EL= Escuela de Liderazgo
PI=   Plan de Incentivos
ED= Evaluación del desempeño
CO= Clima organizacional
 AMCP= Actualización del manual de clasificación        </t>
    </r>
    <r>
      <rPr>
        <b/>
        <sz val="11"/>
        <color theme="1"/>
        <rFont val="Arial"/>
        <family val="2"/>
      </rPr>
      <t xml:space="preserve">    </t>
    </r>
    <r>
      <rPr>
        <sz val="11"/>
        <color theme="1"/>
        <rFont val="Arial"/>
        <family val="2"/>
      </rPr>
      <t xml:space="preserve">                                                 </t>
    </r>
  </si>
  <si>
    <t>I14</t>
  </si>
  <si>
    <t>8.1.2</t>
  </si>
  <si>
    <t xml:space="preserve">Integrar hasta el primer semestre 2012 un grupo multidisciplinario que impulse la investigación y desarrollo de los nuevos servicios de Telecomunicaciones </t>
  </si>
  <si>
    <r>
      <t xml:space="preserve">
</t>
    </r>
    <r>
      <rPr>
        <b/>
        <sz val="11"/>
        <rFont val="Arial"/>
        <family val="2"/>
      </rPr>
      <t xml:space="preserve">ESTRATEGIA   </t>
    </r>
    <r>
      <rPr>
        <sz val="11"/>
        <rFont val="Arial"/>
        <family val="2"/>
      </rPr>
      <t xml:space="preserve">              
Definición de las competencias del talento humano dedicado a las investigaciones 
Definición y aplicación de la metodología funcionamiento de este grupo de trabajo
Detección de necesidades de capacitación
Determinación de estadística de la evaluación de resultados del grupo de trabajo
</t>
    </r>
    <r>
      <rPr>
        <b/>
        <sz val="11"/>
        <rFont val="Arial"/>
        <family val="2"/>
      </rPr>
      <t xml:space="preserve">LINEAMIENTOS: </t>
    </r>
    <r>
      <rPr>
        <sz val="11"/>
        <rFont val="Arial"/>
        <family val="2"/>
      </rPr>
      <t>La ITC en coordinación con los organos administrativos agregadores de valor concentrados y desconcentrados el fununcionamiento y ejecución de este grupo multidisciplinario</t>
    </r>
  </si>
  <si>
    <t>Vigilar y Controlar el Espectro Radioeléctrico
Supervisar y controlar a los prestadores de los servicios de telecomunicaciones</t>
  </si>
  <si>
    <t>ITC,Organos Administrativos agregadores de valor concentrados y desconcentrados</t>
  </si>
  <si>
    <t>PONDERACIÓN TOTAL DEL PLAN OPERATIVO 2012 (POA)</t>
  </si>
  <si>
    <t>Optimizar el Sistema de Manejo Documental a nivel Nacional, hasta el 2010.</t>
  </si>
  <si>
    <t>Desarrollar hasta el 2010 el Sistema automático de Evaluación y Control de Gestión Estratégica y Operativa.</t>
  </si>
  <si>
    <t xml:space="preserve">Fortalecer la capacitación del personal de la institución a través de la identificación, inventario y desarrollo de los activos intangibles para elaborar y ejecutar los planes anuales y plurianuales de capacitación. </t>
  </si>
  <si>
    <t>Fortalecer la cultura organizacional y práctica de valores mediante la formación ética de los funcionarios.</t>
  </si>
  <si>
    <t>Elevar al 100% la ejecución anual de los planes de capacitación, enmarcados en el plan plurianual.</t>
  </si>
  <si>
    <t xml:space="preserve">Fortalecer la capacitación por competencias </t>
  </si>
  <si>
    <t>Fomentar el trabajo en equipo con la finalidad de incrementar el rendimiento y productividad.</t>
  </si>
  <si>
    <t xml:space="preserve">Establecer convenios con organismos internacionales o proveedores de tecnología, a fin de obtener pasantías para los funcionarios de la SUPERTEL. </t>
  </si>
  <si>
    <t xml:space="preserve">Potenciar el liderazgo y el trabajo en equipo,  Implementando mejores prácticas de trabajo que coadyuven a la conformación de equipos multidisciplinarios, bajo un liderazgo fuerte y definido, con reglas y objetivos claros. </t>
  </si>
  <si>
    <t xml:space="preserve">UNIDAD: DIRECCIÓN NACIONAL DE PLANIFICACIÓN </t>
  </si>
  <si>
    <t>RESPONSABLE Y PARTICIPANTES</t>
  </si>
  <si>
    <t>PERIODICIDAD</t>
  </si>
  <si>
    <t xml:space="preserve">TIEMPO DE EJECUCIÓN </t>
  </si>
  <si>
    <t>3.1 Implementar hasta el 2011 la gestión por procesos</t>
  </si>
  <si>
    <t xml:space="preserve">3.1.1 Implementar al 100% la gestión por procesos hasta el 2012 </t>
  </si>
  <si>
    <t>R:MA
P: SS,PB, HR, Prof Nuevo</t>
  </si>
  <si>
    <t>Procesos, procedimientos, mecanismos e instrumentos de planificación, seguimientos y evaluación y gestión de proyectos</t>
  </si>
  <si>
    <t>3.1.1.1 Contar con el 100% del levantamiento y documentación de los procesos y procedimientos de la SUPERTEL hasta Diciembre de 2012.</t>
  </si>
  <si>
    <t>La DPL se encargarán del levantamiento y documentación de todos los procedimientos de los Órganos administrativos</t>
  </si>
  <si>
    <t>Realizar un inventario de los procesos y procedimientos levantados y determinar línea base.</t>
  </si>
  <si>
    <t>MENSUAL</t>
  </si>
  <si>
    <t>ECME= PL / PPL
ECME= Efectividad en el cumplimiento de la meta específica
PL= Procedimientos levantados
PPL= Procedimientos programados levantar</t>
  </si>
  <si>
    <t>Planificar y ejecutar el levantamiento y documentación de los procesos y procedimientos pendientes</t>
  </si>
  <si>
    <t>Documentar los procesos y procedimientos levantados</t>
  </si>
  <si>
    <t>Aplicar ajustes y validar documentación</t>
  </si>
  <si>
    <t>Elaborar documentación definitivo</t>
  </si>
  <si>
    <t>Plan de Mejoramiento Continuo de los Procesos Institucionales</t>
  </si>
  <si>
    <t>3.1.1.2  Monitorear el 100% de la implementación y mejora de los  procesos de todos los Órganos Administrativos a partir de enero de 2012.</t>
  </si>
  <si>
    <t>Implementar el Mejoramiento Continuo de los Procesos de acuerdo a las recomendaciones de la consultoría.
Para el cumplimiento de la meta se aplicara la técnica de muestreo estadístico.</t>
  </si>
  <si>
    <t>ECME= PMP / TPL
ECME= Efectividad en el cumplimiento de la meta específica
PMM=Procesos implementados y verificados
TPL= Total de procesos programados para verificación</t>
  </si>
  <si>
    <t>Dar seguimiento a los procesos y proyectos que impacten en el desempeño de la institución</t>
  </si>
  <si>
    <t>Evaluar los resultados de los seguimientos aplicados</t>
  </si>
  <si>
    <t xml:space="preserve">3.3  Implantar desde el año 2009 el Proceso de Mejoramiento Continuo. </t>
  </si>
  <si>
    <t>Meta alineada al PEI</t>
  </si>
  <si>
    <t>Elaborar y Difundir Planes de Corto plazo</t>
  </si>
  <si>
    <t>R: LR
P: PS,PB,HR</t>
  </si>
  <si>
    <t>Plan de Mitigación de Riesgos Institucional Elaborado y Difundido</t>
  </si>
  <si>
    <t>Plan de Mitigación de Riesgos Institucional</t>
  </si>
  <si>
    <t>Revisar las Normas de Control Interno para las Entidades, Organismos del Sector Público y de las Personas Jurídicas de Derecho Privado que dispongan de recursos públicos.
Gestionar programas de capacitación con la Contraloría General del Estado</t>
  </si>
  <si>
    <t xml:space="preserve">Gestionar la capacitación con la Contraloría General del Estado </t>
  </si>
  <si>
    <t>ANUAL</t>
  </si>
  <si>
    <t>ECME= PMRE/ 1
ECME= Efectividad en el cumplimiento de la meta específica
PMRE=Plan de Mitigación de Riesgos Elaborado</t>
  </si>
  <si>
    <t>Elaborar el plan de acción</t>
  </si>
  <si>
    <t>Identificar y valorar los posibles riesgos institucionales</t>
  </si>
  <si>
    <t>Elaborar el Plan de Mitigación de Riesgos</t>
  </si>
  <si>
    <t>Aprobación y Difusión</t>
  </si>
  <si>
    <t>Gestionar la Información Estadística Institucional</t>
  </si>
  <si>
    <t xml:space="preserve">R: SS
P:  PB,HJ
MA
</t>
  </si>
  <si>
    <t>Estadísticas Institucionales</t>
  </si>
  <si>
    <t>Proyecto Implementar un Sistema Estadístico Institucional</t>
  </si>
  <si>
    <t>3.3.1.2 Contar con el compendio estadístico institucional hasta agosto de 2012.</t>
  </si>
  <si>
    <t>Utilizar el estudio de la Consultoría</t>
  </si>
  <si>
    <t>Elaborar  y definir lineamientos, para generar la información estadística</t>
  </si>
  <si>
    <t>ECME= CEE/ 1
ECME= Efectividad en el cumplimiento de la meta específica
CEE=Compendio Estadístico elaborado</t>
  </si>
  <si>
    <t>Analizar el estado de la información estadística de la institución</t>
  </si>
  <si>
    <t>Coordinar con la DTI la automatización de la información estadística</t>
  </si>
  <si>
    <t>Elaborar el compendio estadístico institucional anual</t>
  </si>
  <si>
    <t xml:space="preserve">Poner a consideración de las Máximas Autoridades </t>
  </si>
  <si>
    <t>3.3.4 Diseñar e implementar un sistema de mejoramiento continuo para cimentar la gestión de la calidad en la Superintendencia de Telecomunicaciones (1ª y 2ª etapa) hasta el 31 diciembre de 2012.</t>
  </si>
  <si>
    <t xml:space="preserve">Proceso 1.Elaborar y Difundir el Plan Estratégico Institucional
</t>
  </si>
  <si>
    <t xml:space="preserve">(Proceso 1.- R:HJ;
P: LR,MA, PB, HR, SS,PS, Prof Nuevo )
</t>
  </si>
  <si>
    <t xml:space="preserve">*Estrategia revisada y validada
*Portafolio de Planes y Proyectos
*Plan Táctico para Ejecutar la Estrategia
*Plan de Comunicación Y Difusión Interna
*Centro de Excelencia profesional para Ejecutar los Proyectos
</t>
  </si>
  <si>
    <t xml:space="preserve">
Proyecto: Diseño e implementación de un sistema de mejoramiento continuo para cimentar la gestión de la calidad en la SUPERTEL </t>
  </si>
  <si>
    <t>3.3.4.1 Ejecutar el proyecto en la 1ª y  2ª etapa) hasta el 31 diciembre de 2012.</t>
  </si>
  <si>
    <t xml:space="preserve">La DPL deberá coordinar la ejecución de este proyecto con el apoyo de  una consultoría </t>
  </si>
  <si>
    <t>Proceso de contratación de consultoría</t>
  </si>
  <si>
    <t>Efectividad en el cumplimiento de la meta específica</t>
  </si>
  <si>
    <t>ECM= PO/PP                              ECM= Efectividad en el cumplimiento de la meta                                            PO= Productos obtenidos                             PP= Productos programados</t>
  </si>
  <si>
    <t>Revisar y validar la estrategia</t>
  </si>
  <si>
    <t>Determinación del portafolio de proyectos</t>
  </si>
  <si>
    <t>Implementación de un Centro de Excelencia profesional para ejecutar la estrategia</t>
  </si>
  <si>
    <t>Ejecución de 5 proyectos escogidos del portafolio de proyectos.</t>
  </si>
  <si>
    <t>proceso 2. Elaborar y Difundir Planes de Corto Plazo</t>
  </si>
  <si>
    <t>(Proceso 2. R: LR,
P: HJ, SS)</t>
  </si>
  <si>
    <t>Proceso 4. Gestionar el Sistema de Calidad y Mejoramiento Continuo</t>
  </si>
  <si>
    <t>( Proceso 4. R: MA
P: LR, HJ, Prof Nuevo, SS )</t>
  </si>
  <si>
    <t>OBJETIVO INSTITUCIONAL 6:  POSICIONAR A LA SUPERTEL COMO EL ORGANISMO TÉCNICO DE VIGILANCIA, AUDITORÍA, INTERVENCIÓN Y CONTROL DE LAS TELECOMUNICACIONES</t>
  </si>
  <si>
    <t>6.3 Crear los mecanismos de participación de la ciudadanía y de los clientes en el proceso de planificación estratégica y operativa  de la SUPERTEL hasta el 2012.</t>
  </si>
  <si>
    <t>R: LR
P: HJ, PB</t>
  </si>
  <si>
    <t>Plan Operativo Anual Institucional</t>
  </si>
  <si>
    <t xml:space="preserve">Plan Operativo Anual  2013 </t>
  </si>
  <si>
    <t>6.3.1.1 Elaborar el Plan Operativo 2013, hasta junio de 2012.</t>
  </si>
  <si>
    <t>Coordinar con los órganos administrativos para establecer las metas operativas, lineamientos, planes y proyectos</t>
  </si>
  <si>
    <t>ECME= POE / 1
ECME= Efectividad en el cumplimiento de la meta específica
POE=Plan Operativo elaborado</t>
  </si>
  <si>
    <t>Definir políticas y lineamientos estratégicos tanto técnicos como financieros</t>
  </si>
  <si>
    <t>Desarrollar los elementos del nuevo Plan Operativo Anual (POA)</t>
  </si>
  <si>
    <t>Revisión y ajustes del POA elaborado.</t>
  </si>
  <si>
    <t>Remitir a la Máxima Autoridad para su aprobación</t>
  </si>
  <si>
    <t>R: LR
P: HJ</t>
  </si>
  <si>
    <t>Plan Nacional de Control Técnico 2012</t>
  </si>
  <si>
    <t>6.3.1.2 Elaborar el Plan Nacional de Control Técnico 2013, hasta el 15 junio de 2012.</t>
  </si>
  <si>
    <t>Revisar el Informe de la evaluación del PNCT, del  2do semestre 2012, revisar las estadísticas alcanzadas, coordinar con las autoridades para los lineamientos.</t>
  </si>
  <si>
    <t xml:space="preserve">Coordinar con las Direcciones Nacionales Técnicas  las metas, estrategias y lineamientos </t>
  </si>
  <si>
    <t>ECME= PNCT-E/ 1
ECME= Efectividad en el cumplimiento de la meta específica
PNCT-E=Plan Nacional de Control Técnico Elaborado</t>
  </si>
  <si>
    <t>Consolidación de la Información</t>
  </si>
  <si>
    <t xml:space="preserve">Presentación del PNCT al ITC </t>
  </si>
  <si>
    <t>Incorporación de Observaciones</t>
  </si>
  <si>
    <t>Normativa interna</t>
  </si>
  <si>
    <t>Proyecto para la Creación de la Dirección Nacional de Auditoría Técnica de Control.</t>
  </si>
  <si>
    <t>6.3.1.3 Crear la Dirección Nacional de Auditoría Técnica de Control hasta enero del 2012.</t>
  </si>
  <si>
    <t xml:space="preserve">Coordinar con los órganos administrativos involucrados </t>
  </si>
  <si>
    <t>Elaborar el Proyecto de creación del nuevo Órgano Administrativo</t>
  </si>
  <si>
    <t>ECME= DNACR / 1
ECME= Efectividad en el cumplimiento de la meta específica
DNACR=Dirección Nacional de Auditoría creada por Resolución</t>
  </si>
  <si>
    <t>Solicitar la Aprobación del Proyecto por parte del MRL y MF</t>
  </si>
  <si>
    <t>Implementación del  nuevo Órgano Administrativo</t>
  </si>
  <si>
    <t xml:space="preserve">Actualización del Orgánico por Procesos </t>
  </si>
  <si>
    <t>6.4 Integrar la participación de la ciudadanía y la Rendición de Cuentas participativa como parte de la gestión institucional a partir del 2012.</t>
  </si>
  <si>
    <t>Gestionar la Rendición de Cuentas</t>
  </si>
  <si>
    <t xml:space="preserve">R: PB
P: SS,HR, PS
</t>
  </si>
  <si>
    <t>Informe de Rendición de Cuentas Institucional</t>
  </si>
  <si>
    <t xml:space="preserve"> Plan para elaborar y difundir el Informe de Rendición de Cuentas 2011                                                                                                                                                                       </t>
  </si>
  <si>
    <t>6.4.1.1 Elaborar el Informe  de Redición de Cuenta 2012 hasta el 15 de  Diciembre de 2012.</t>
  </si>
  <si>
    <t xml:space="preserve">Coordinar con los órganos administrativos para elaborar los reportes </t>
  </si>
  <si>
    <t>ECME= IRCE / 1
ECME= Efectividad en el cumplimiento de la meta específica
IRCE=Informe de Rendición de Cuantas elaborado</t>
  </si>
  <si>
    <t>Analizar y consolidar la información requerida</t>
  </si>
  <si>
    <t>Elaborar el documento de Rendición de Cuentas Institucional.</t>
  </si>
  <si>
    <t>Remitir a Comité de Redacción para el ajuste y presentación del informe</t>
  </si>
  <si>
    <t>Remitir a Máxima Autoridad para su revisión y aprobación</t>
  </si>
  <si>
    <t xml:space="preserve">OBJETIVO INSTITUCIONAL 7:  FORTALECER LA INFRAESTRUCTURA TÉCNOLOGICA INSTITUCIONAL </t>
  </si>
  <si>
    <t>7.1.4 Automatizar 4 procesos institucionales priorizados por la Máxima Autoridad hasta diciembre de 2012</t>
  </si>
  <si>
    <t>Procedimientos avalados para la formalización y automatización de procesos</t>
  </si>
  <si>
    <t xml:space="preserve">
Proyecto de Automatización de los Procesos Institucionales</t>
  </si>
  <si>
    <t>7.1.4.1 Automatizar los 4 procesos institucionales priorizados hasta diciembre de 2012.</t>
  </si>
  <si>
    <t>La DPL en coordinación con DTI coordinará la automatización</t>
  </si>
  <si>
    <t>Revisar y determinar con la DTI  los procesos y procedimientos que requieren ser automatizados</t>
  </si>
  <si>
    <t>ECME= PA / 4
ECME= Efectividad en el cumplimiento de la meta específica
PA=Procesos automatizados</t>
  </si>
  <si>
    <t>Prestar soporte para la sistematización de los procesos priorizados</t>
  </si>
  <si>
    <t>Colaborar en la realización de pruebas para conformidad de la automatización</t>
  </si>
  <si>
    <t>Evaluar los resultados de las pruebas aplicadas e informar</t>
  </si>
  <si>
    <t>7. 3 Desarrollar hasta el 2010 el sistema automático de evaluación y control de la gestión estratégica y operativa.</t>
  </si>
  <si>
    <t>7.1.5 Implantar el sistema de estadísticas hasta noviembre del 2012</t>
  </si>
  <si>
    <t xml:space="preserve">Proyecto para el diseñar e implementar un Sistema de Estadísticas </t>
  </si>
  <si>
    <t>7.1.5.1  Diseñar e implementar el  Sistema de Estadísticas Institucionales, hasta noviembre de 2012.</t>
  </si>
  <si>
    <t>La DPL en coordinación con la DTI coordinará la automatización</t>
  </si>
  <si>
    <t>Revisión y análisis de los requerimientos del Sistema de Estadísticas Institucionales</t>
  </si>
  <si>
    <t>ECME= SEDI / 1
ECME= Efectividad en el cumplimiento de la meta específica
SEDI=Sistema Estadístico diseñado e implementado</t>
  </si>
  <si>
    <t xml:space="preserve">Prestar soporte para la sistematización del procesos y sus procedimientos </t>
  </si>
  <si>
    <t>Realizar las pruebas del sistema</t>
  </si>
  <si>
    <t>Evaluar los resultados del sistema</t>
  </si>
  <si>
    <t xml:space="preserve"> 8.5 Elevar el cumplimiento de los planes operativos hasta lograr en el 2012 su ejecución en un 100%.</t>
  </si>
  <si>
    <t>R:LR
P:HJ, HR, PB</t>
  </si>
  <si>
    <t>Plan de Trabajo DPL</t>
  </si>
  <si>
    <t xml:space="preserve"> Plan Trabajo DPL 2013</t>
  </si>
  <si>
    <t>8.5.1.1  Contar con el Plan de Trabajo DPL 2013, hasta junio de 2012.</t>
  </si>
  <si>
    <t>Coordinar con los funcionarios para establecer las metas específicas</t>
  </si>
  <si>
    <t>Revisar la Metodología de Trabajo y establecer el Plan de Acción</t>
  </si>
  <si>
    <t>ECME= PTE/ 1
ECME= Efectividad en el cumplimiento de la meta específica
PTE=Plan de Trabajo elaborado</t>
  </si>
  <si>
    <t>Revisión y aprobación</t>
  </si>
  <si>
    <t>R: LR
P:HJ,SS, PB</t>
  </si>
  <si>
    <t>Planes de Trabajo de los Órganos Administrativos</t>
  </si>
  <si>
    <t>Planes de Trabajo 2013 Órganos Administrativos</t>
  </si>
  <si>
    <t>8.5.2.1  Contar con los Planes de Trabajo 2013 de los Órganos Administrativos alineados a los objetivos, metas, políticas y estrategias de la planificación institucional, hasta junio de 2012.</t>
  </si>
  <si>
    <t>Coordinar con los órganos administrativos para establecer los lineamientos, planes y proyectos</t>
  </si>
  <si>
    <t>Definir lineamientos técnicos para elaborar sus Planes Anuales de Trabajo (PAT)</t>
  </si>
  <si>
    <t>ECME= PTOAE/ PTOAPE
ECME= Efectividad en el cumplimiento de la meta específica
PTOAE=Planes de Trabajo de los órganos administrativos elaborados
PTOAPE=Planes de Trabajo de los órganos administrativos programados elaborar</t>
  </si>
  <si>
    <t>R: LR
P:HJ, SS</t>
  </si>
  <si>
    <t>Informe de Evaluación del Plan Operativo Institucional</t>
  </si>
  <si>
    <t>Plan Operativo 2012</t>
  </si>
  <si>
    <t>Revisar y analizar los informes de cumplimiento de Planes de Corto Plazo y Proyectos Institucionales</t>
  </si>
  <si>
    <t xml:space="preserve">ECME= POES/ 2
ECME= Efectividad en el cumplimiento de la meta específica
POES=Plan Operativo evaluado semestralmente
</t>
  </si>
  <si>
    <t>Elaboración del informe de evaluación</t>
  </si>
  <si>
    <t>Revisión y ajustes del informe.</t>
  </si>
  <si>
    <t xml:space="preserve">R: SS
P:prof Nuevo
</t>
  </si>
  <si>
    <t>Informe de Evaluación Plan Anual de Inversiones</t>
  </si>
  <si>
    <t xml:space="preserve">8.5.4.1  Evaluar cuatrimestralmente los proyectos de inversión del año 2012.    </t>
  </si>
  <si>
    <t xml:space="preserve">ECME= PIEC/ 3
ECME= Efectividad en el cumplimiento de la meta específica
PIEC=Plan Inversiones evaluado cuatrimestralmente
</t>
  </si>
  <si>
    <t>CUATRIMESTRAL</t>
  </si>
  <si>
    <t xml:space="preserve">R: Prof Nuevo
P: SS
</t>
  </si>
  <si>
    <t>Informe Ejecutivo de Seguimiento y Monitoreo de los Proyectos Institucionales</t>
  </si>
  <si>
    <t>Plan Operativo (Portafolio de Planes y Proyectos Institucionales)</t>
  </si>
  <si>
    <t xml:space="preserve">Solicitar reportes mensuales a los Órganos Administrativos </t>
  </si>
  <si>
    <t xml:space="preserve">ECME= PM/ TPI
ECME= Efectividad en el cumplimiento de la meta específica
PM=Proyectos Monitoreados
TPI= Total de Proyectos Institucionales
</t>
  </si>
  <si>
    <t xml:space="preserve">Analizar informes </t>
  </si>
  <si>
    <t>Elaboración de informe de monitoreo y seguimiento</t>
  </si>
  <si>
    <t>R: HR
P: LR, HJ, PB,PS,MA,SS</t>
  </si>
  <si>
    <t>Informe de Evaluación de los Planes de Trabajo</t>
  </si>
  <si>
    <t>Planes de Trabajo 2012   (Órganos Administrativos)</t>
  </si>
  <si>
    <t xml:space="preserve">8.5.5.1  Evaluar trimestralmente los Planes de Trabajo  2012 de las Órganos Administrativas.
 (Presentar el informe  dentro de los 15 días del siguiente trimestre)
</t>
  </si>
  <si>
    <t>Analizar y evaluar los reportes de cumplimiento de los PT de los Órganos Administrativos.</t>
  </si>
  <si>
    <t>TRIMESTRAL</t>
  </si>
  <si>
    <t>ECME= PTET/ 4
ECME= Efectividad en el cumplimiento de la meta específica
PTET=Plan de trabajo evaluados trimestralmente</t>
  </si>
  <si>
    <t>Elaboración de informe de evaluación cuantitativo y cualitativo</t>
  </si>
  <si>
    <t>R: HR
P: LR</t>
  </si>
  <si>
    <t>Informe de Evaluación del PNCT</t>
  </si>
  <si>
    <t xml:space="preserve">8.5.7.1 Evaluar trimestralmente  el Plan Nacional de Control Técnico 2012. </t>
  </si>
  <si>
    <t>Coordinar con los órganos administrativos para establecer los lineamientos</t>
  </si>
  <si>
    <t>ECME= PNCET/ 4
ECME= Efectividad en el cumplimiento de la meta específica
PNCET=Plan Nacional de Control evaluado trimestralmente</t>
  </si>
  <si>
    <t xml:space="preserve">Analizar, evaluar y consolidar los reportes trimestrales de la ejecución del PNC </t>
  </si>
  <si>
    <t>Monitorear y Evaluar Planes y proyectos</t>
  </si>
  <si>
    <t>R: SS
P: Prof Nuevo</t>
  </si>
  <si>
    <t>Proyectos institucionales avalados para la priorización</t>
  </si>
  <si>
    <t>Priorización de Proyectos Institucionales para el 2013</t>
  </si>
  <si>
    <t>Utilizar la metodología y formatos de SENPLADES
Coordinar con los Órganos Administrativos responsables de los Proyectos de Inversión Institucional</t>
  </si>
  <si>
    <t>ECME= PP/ PPP
ECME= Efectividad en el cumplimiento de la meta específica
PP=Proyectos priorizados
PPP= Proyectos programados priorizar</t>
  </si>
  <si>
    <t>Elaborar los proyectos en el formato requerido por SENPLADES</t>
  </si>
  <si>
    <t>Plan Anual de Inversiones</t>
  </si>
  <si>
    <t>Plan de Inversiones 2013</t>
  </si>
  <si>
    <t>8.5.9.1  Elaborar el Plan Anual de inversiones 2013, hasta junio de 2012.</t>
  </si>
  <si>
    <t>Coordinar con los órganos administrativos para establecer las inversiones necesarias</t>
  </si>
  <si>
    <t>ECME= PIE/ 1
ECME= Efectividad en el cumplimiento de la meta específica
PIE=Plan de Inversiones elaborado</t>
  </si>
  <si>
    <t>8.7 Contar con el 100% del talento humano identificado con los fines institucionales, con sentido de compromiso y pertenencia, motivado, incentivado, capacitado y productivo.</t>
  </si>
  <si>
    <t>8.7.1 Elaborar el Plan de Cultura Organizacional  e implementarlo el 100%  de los 6 componentes (Capacitación, Escuela de Liderazgo,  Incentivos, Evaluación del Desempeño, Medición del Clima Organizacional y Actualizar el Manual de clasificación de Puestos ) hasta diciembre del 2012</t>
  </si>
  <si>
    <t>8.7.1.1  Ejecutar cuatrimestralmente programas de difusión, asesoramiento y capacitación para la elaboración de planes o proyectos y la implementación de la gestión por procesos en todos los Órganos Administrativos a partir de enero de 2012.</t>
  </si>
  <si>
    <t>Coordinar con DTH para incluir en el Plan de Cultura Organizacional
 La DTH en coordinación con DPL elaborarán el plan y coordinará su ejecución</t>
  </si>
  <si>
    <t>Establecer plan de acción, presupuesto y cronograma de actividades</t>
  </si>
  <si>
    <t>ECME= ARPA/ APPA
ECME= Efectividad en el cumplimiento de la meta específica
ARPA=Actividades realizadas en el plan de acción
APPA=Actividades programadas en el plan de acción</t>
  </si>
  <si>
    <t>Preparar los contenidos y a los  profesionales involucrados en las campañas de capacitación.</t>
  </si>
  <si>
    <t>Ejecutar plan de acción de acuerdo al cronograma establecido.</t>
  </si>
  <si>
    <t>Evaluar y monitorear los resultados de las campañas de capacitación.</t>
  </si>
  <si>
    <t>A</t>
  </si>
  <si>
    <t>Realizar seis  auditorias una para el control del fraude y cinco para el control técnico, hasta Diciembre del año 2012.</t>
  </si>
  <si>
    <t>1.6.1.4 Realizar la Auditoría de aplicación de Tarifas a OTECEL S.A. y  CNT  hasta diciembre del 2012.</t>
  </si>
  <si>
    <t>1.6.1.5 Realizar la Auditoría del uso de las Frecuencias de CONECEL hasta diciembre 2012</t>
  </si>
  <si>
    <t>1.6.1.6 Realizar la  Auditoría al sistema de medición de OTECEL ( Parámetro: Llamadas caídas ), hasta diciembre 2012</t>
  </si>
  <si>
    <t>Realizar seis auditorias una para el control del fraude y cuatro para el control técnico, hasta Diciembre del año 2012.</t>
  </si>
  <si>
    <t>PROCURADURÍA GENERAL</t>
  </si>
  <si>
    <t>NOMBRE DEL PLAN</t>
  </si>
  <si>
    <t>PLAN DE FORTALECIMIENTO DE PATROCINIO JUDICIAL 2012</t>
  </si>
  <si>
    <t>OBJETIVO</t>
  </si>
  <si>
    <t>Mejorar el proceso judicial que tramita la Procuraduría General</t>
  </si>
  <si>
    <t>ALCANCE</t>
  </si>
  <si>
    <t>Anual -  (sujeto a entegra de información)</t>
  </si>
  <si>
    <t>FEBRERO</t>
  </si>
  <si>
    <t xml:space="preserve">MARZO </t>
  </si>
  <si>
    <t>ABRIL</t>
  </si>
  <si>
    <t>MAYO</t>
  </si>
  <si>
    <t>JUNIO</t>
  </si>
  <si>
    <t>JULIO</t>
  </si>
  <si>
    <t>AGOSTO</t>
  </si>
  <si>
    <t>SEPTIEMBRE</t>
  </si>
  <si>
    <t>OCTUBRE</t>
  </si>
  <si>
    <t>NOVIEMBRE</t>
  </si>
  <si>
    <t>TAREAS</t>
  </si>
  <si>
    <t>S1</t>
  </si>
  <si>
    <t>S2</t>
  </si>
  <si>
    <t>S3</t>
  </si>
  <si>
    <t>S4</t>
  </si>
  <si>
    <t>ENTREGABLE</t>
  </si>
  <si>
    <t>Diseño de la estructura del Plan</t>
  </si>
  <si>
    <t>Capaitación</t>
  </si>
  <si>
    <t>Diagostico del proceso judicial</t>
  </si>
  <si>
    <t>(5 días)</t>
  </si>
  <si>
    <t xml:space="preserve">Revisión de la información </t>
  </si>
  <si>
    <t>Levantamiento de Información</t>
  </si>
  <si>
    <t>PRG, IRN, IRC.IRS.DEC,DEM DIG</t>
  </si>
  <si>
    <t>Medicón del proceso</t>
  </si>
  <si>
    <t>Implementar plan de Acción</t>
  </si>
  <si>
    <t>Medición</t>
  </si>
  <si>
    <t>CODIFICACIÓN PRODUCTOS</t>
  </si>
  <si>
    <t>Planes, proyectos, procedimientos, mecanismos y formatos de trabajo en el marco de las disposiciones legales vigentes,</t>
  </si>
  <si>
    <t>Informe Anual de Labores del Órgano Administrativo.</t>
  </si>
  <si>
    <t>ESPECÍFICOS</t>
  </si>
  <si>
    <t>Procedimientos, mecanismos e instrumentos para control del espectro radioeléctrico y control de RNI,</t>
  </si>
  <si>
    <t>Responsable:
Franklin Zambonino
J.C. Martínez</t>
  </si>
  <si>
    <t>Participantes:
Santiago Noriega
Guillermo Calvache</t>
  </si>
  <si>
    <t>E4</t>
  </si>
  <si>
    <t>Informe de cumplimiento de contratos de uso del espectro radioeléctrico,</t>
  </si>
  <si>
    <t>Informe de ocupación del espectro radioeléctrico</t>
  </si>
  <si>
    <t>1.3.1.1 Obtener el documento sobre la ocupación del espectro radioeléctrico sobre la base de la consolidación mensual de los informes de ocupación de las Regionales.</t>
  </si>
  <si>
    <t>Efectividad en el cumplimiento de la ocupación del espectro (Informe consolidado)</t>
  </si>
  <si>
    <t>1.3.2.1
Realizar el control de los parámetros técnicos del 100% de los contratos de concesión de los servicios de radiodifusión y televisión, con excepción de radiodifusión AM, en los lugares donde se encuentren instaladas estaciones del sistema SACER.</t>
  </si>
  <si>
    <t>Responsable:
Santiago Noriega</t>
  </si>
  <si>
    <t>Informe mensual sobre los resultados del control de los contratos de concesión de frecuencias</t>
  </si>
  <si>
    <t>1.3.2.1 
Consolidar los resultados sobre el control de los parámetros técnicos de los contratos de concesión de frecuencias realizadas en el sistema SACER</t>
  </si>
  <si>
    <t xml:space="preserve">La DEH verificará los datos remitidos por las Regionales y realizará el seguimiento mensual e informará a la ITC sobre los resultados obtenidos.
</t>
  </si>
  <si>
    <t>Participantes:
Iván Gutman
César Miranda
Jorge Vallejo</t>
  </si>
  <si>
    <t xml:space="preserve">1.3.2.1.4 Realizar la estadistica del uso del espectro radioeléctrico relacionadas a radiodifusión y televisión </t>
  </si>
  <si>
    <t>1.3.2.2
Realizar el control de los parametros técnicos del 100% de los contratos de concesión de frecuencias, correspondientes a las siguientes bandas: fijo móvil, troncalizado, FWA.
IRC = xxx Contratos / mensualmente
IRN = xxx Contratos / mensualmente
IRS = xxx Contratos / mensualmente
DRC = xxx Contratos / mensualmente
DRM = xxx Contratos / mensualmente
DRG = xxx Contratos / mensualmente</t>
  </si>
  <si>
    <t>1.3.2.2 
Consolidar los resultados sobre el control de los parámetros técnicos de los contratos de concesión de frecuencias realizadas en el sistema SACER</t>
  </si>
  <si>
    <t>1.3.2.1.3 Realizar la estadistica relacionadas a radiocomunicaciones.</t>
  </si>
  <si>
    <t>1.3.2.1.4 Realizar informe para la SENATEL</t>
  </si>
  <si>
    <t>Proyectos de normas, reglamentos y regulaciones técnicas para control del uso del espectro radioeléctrico,</t>
  </si>
  <si>
    <t xml:space="preserve">Responsable:
César Miranda
Participantes:
Jorge Vallejo
Diego Uribe
</t>
  </si>
  <si>
    <t>Procedimiento para atender las solicitudes de mediciones de RNI</t>
  </si>
  <si>
    <t>1.7.2.1 Procedimiento para atender las solicitudes de mediciones de RNI</t>
  </si>
  <si>
    <t>Informe de atención de solicitudes, sugerencias, reclamos y/o denuncias técnicas direccionadas internamente</t>
  </si>
  <si>
    <t xml:space="preserve">1.7.14
Atender el 100% de las solicitudes de medición de RNI </t>
  </si>
  <si>
    <t xml:space="preserve">Responsable:
César Miranda
Participantes:
Jorge Vallejo
Diego Uribe
 </t>
  </si>
  <si>
    <t>Actualización mensual del mapa de RNI y generar las respectivas estadísticas</t>
  </si>
  <si>
    <t>La DEH solicitará a las Regionales el informe de medicones en forma mensual.
La DEH remitirá el listado de las nuevas radiobases a ser medidas por las Regionales.</t>
  </si>
  <si>
    <t>1.7.14.1.1 Actualizar y remitir la base de datos con las nuevas radiobases a las Regionales</t>
  </si>
  <si>
    <t>1.7.14.1.2 Verificar que las mediciones de RNI esten incluidas en el Plan de Licencias de Servicios Institucionales</t>
  </si>
  <si>
    <t>1.7.14.1.3 Reportar mensualmente seguimiento y cumplimiento de las mediciones de RNI</t>
  </si>
  <si>
    <t>1.7.14.1.4 Actualizar el mapa</t>
  </si>
  <si>
    <t>1.7.14.1.5 Generar la estadística correspondiente.</t>
  </si>
  <si>
    <t>1.7.14
El 100% de los registros de inhibidores operen con las características autorizadas y generar el respectivo informe.</t>
  </si>
  <si>
    <t>Informe mensual de operación de inhibidores y su correpondiente estadística</t>
  </si>
  <si>
    <t>1.7.14.1 Generar el Informe Mensual de operación de los inhibidores y remitirlo a la SENATEL</t>
  </si>
  <si>
    <t>La DEH elaborará el procedimiento para el control de los inhibidores por parte de las Regionales y supervisará el cumplimiento por parte de las Regionales</t>
  </si>
  <si>
    <t>1.7.14.1.1 Actualizar y remitir la base de datos de los inhibidores a las Regionales</t>
  </si>
  <si>
    <t>1.7.14.1.2 Verificar que las mediciones de los inhibidores estén incluidas en el Plan de Licencias de Servicios Institucionales</t>
  </si>
  <si>
    <t>1.7.14.1.3 Reportar mensualmente seguimiento y cumplimiento de las mediciones de los inhibidores.</t>
  </si>
  <si>
    <t>1.7.14.1 Receptar y actualizar la base de datos.</t>
  </si>
  <si>
    <t>1.7.14.2 Elaborar informe a la SENATEL</t>
  </si>
  <si>
    <t>1.7.14.3 Generar estadísticas</t>
  </si>
  <si>
    <t>Metas y lineas de acción para la elaboración del Plan Nacional de Control Técnico dentro del ambito del control del espectro radioeléctrico y homologación.</t>
  </si>
  <si>
    <t>1.7.4.1 Plan Operativo Anual 2012</t>
  </si>
  <si>
    <t>1.7.4 Dar a conocer las metas y lineas de acción para la elaboración del Plan Nacional de Control Técnico dentro del ambito del control del espectro radioeléctrico y homologación.</t>
  </si>
  <si>
    <t>La DEH en coordinación con las Regionales elaborará las Metas y lineas de acción para el Plan Nacional de Control Técnico 2013.</t>
  </si>
  <si>
    <t xml:space="preserve">1.7.4.1.1 Definir las metas y lineas de acción </t>
  </si>
  <si>
    <t>Procedimientos, mecanismos y estándares para homologación,</t>
  </si>
  <si>
    <t>1.7.4.1.2 Socializar con las Regionales las metas y lineas de acción.</t>
  </si>
  <si>
    <t>Remitir las Metas y lineas de acción para la elaboración del Plan Nacional de Control Técnico dentro del ambito del control del espectro radioeléctrico y homologación.</t>
  </si>
  <si>
    <t>Responsable:
Guillermo Calvache</t>
  </si>
  <si>
    <t>1.7.8 Consolidar los datos para elaborar el informe de evaluación trimestral y acumulado del Plan Nacional de Control del Espectro Radioeléctrico</t>
  </si>
  <si>
    <t>Los servidores de la DEH responsable de cada servicio realizarán el seguimiento del cumplimiento del Plan en el ámbito de su competencia y remitirá al encargado de consolidación los resultados obtenidos.</t>
  </si>
  <si>
    <t>1.7.8.1.1 Receptar informes de los responsables del Plan con los respectvos datos.</t>
  </si>
  <si>
    <t>Participantes:
Pablo Baúz</t>
  </si>
  <si>
    <t>1.7.8.1.2 Consolidar la información</t>
  </si>
  <si>
    <t>Procedimientos para auditar la prestación de servicios de radiocomunicación</t>
  </si>
  <si>
    <t>1.7.8.1.3 Elaborar el informe</t>
  </si>
  <si>
    <t>1.7.8.1.4 Recomendar y emitir correctivos</t>
  </si>
  <si>
    <t>Informes de seguimiento a las recomendaciones realizadas, en el ámbito de competencia,</t>
  </si>
  <si>
    <t>1.7.8.1.5 Poner en conocimiento de la Autoridad</t>
  </si>
  <si>
    <t>M1</t>
  </si>
  <si>
    <t>Procedimientos y mecanismos para realizar mantenimiento a equipos de medición,</t>
  </si>
  <si>
    <t>Responsable:
Diego Uribe
Participantes:
Pablo Bauz</t>
  </si>
  <si>
    <t xml:space="preserve">Informes técnicos de resultados de investigación de tecnología en:
Medición del SAR en terminales de telefonía móvil
</t>
  </si>
  <si>
    <t>1.7.12.1 Procedimiento del SAR en terminales de telefonía móvil.</t>
  </si>
  <si>
    <t>1.7.12 Investigar procedimientos para medicion del SAR en terminales de telefonía móvil.</t>
  </si>
  <si>
    <t>La DEH elaborará un informe sobre los procedimientos de medición del SAR en base a recomendaciones internacionales a ser puestos a consideración de la Autoridad</t>
  </si>
  <si>
    <t>1.7.12.1.1 Investigar procedimientos de medición del SAR.</t>
  </si>
  <si>
    <t>1.7.12.1.2 Consolidar información sobre la investigación</t>
  </si>
  <si>
    <t>ATENDER DE MANERA SOLVENTE LOS REQUERIMIENTOS DE LOS USUARIOS DE LOS SERVICIOS DE TELECOMUNICACIONES, RADIODIFUSIÓN Y TELEVISIÓN</t>
  </si>
  <si>
    <t>CONTROL DEL ESPECTRO RADIOELÉCTRICO Y HOMOLOGACIÓN</t>
  </si>
  <si>
    <t>Responsable:
Pablo Bauz
Participantes:
Todos</t>
  </si>
  <si>
    <t>La DEH registrará la información sobre todas las solicitudes de atención e información de los servicios.</t>
  </si>
  <si>
    <t>1.7.13.1.2 Emitir un informe mensual y generar la correspondiente estadística</t>
  </si>
  <si>
    <t>Responsable:
Jorge Vallejo
Participantes:
Guillermo
Franklin</t>
  </si>
  <si>
    <t>Informe inicial sobre conocimiento técnico y regulatorio de los concesionarios y usuarios de los servicios de radiocomunicaciones, respecto al uso del espectro radioeléctrico</t>
  </si>
  <si>
    <t>5.1.4.1
Incrementar el nivel de conocimiento técnico y regulatorio del 30% de concesionarios de radiocomunicaciones, respecto al uso del espectro radioeléctrico</t>
  </si>
  <si>
    <t>La DEH elaborará la encuesta a ser aplicada en el año 2012 y remitirá a las DIS para su aplicación.
La DEH consolidará los resultados enviados por la DIS.</t>
  </si>
  <si>
    <t>5.1.4.1.1
Elaboración de encuesta inicial  para conocer el nivel de conocimiento de los concesionarios de los Servicios de radiocomunicaciones.Enviar a la DIS (diciembre 2011).</t>
  </si>
  <si>
    <t>Informe final sobre conocimiento técnico y regulatorio de los concesionarios y usuarios de los servicios de radiocomunicaciones, respecto al uso del espectro radioeléctrico</t>
  </si>
  <si>
    <t>5.1.4.1.2
Consolidar los resultados enviados por la DIS sobre las encuestas sobre el nivel de conocimiento técnico y regulatorio de los usuarios de los Servicios de Radiocomunicaciones (julio y Dic 2012)</t>
  </si>
  <si>
    <t>Responsable:
Santiago Noriega</t>
  </si>
  <si>
    <t>1.3.14
El 100% de los nuevos contratos de concesión de los sistemas de radiocomunicaciones, cuyos contratos fueron suscritos entre diciembre de 2010 y noviembre de 2011 inicien sus operaciones</t>
  </si>
  <si>
    <t>Responsable:
Guillermo
Participantes:
Todos</t>
  </si>
  <si>
    <t>Estadísticas mensuales consolidadas y logros de la DEH.</t>
  </si>
  <si>
    <t>Elaborar un cuadro estadístico</t>
  </si>
  <si>
    <t>La DEH realizará la consolidación de las todas las estadísticas técnicas y elaborará el informe mensual de logros de la DEH.</t>
  </si>
  <si>
    <t>Recopilar los datos y procesarlos
Generar las respectivas estadísticas
Elaborar el respectivo informe para su publicación.</t>
  </si>
  <si>
    <t>Estadisticas mensuales</t>
  </si>
  <si>
    <t># Estadísticas remitidas / 12</t>
  </si>
  <si>
    <t>Responsable:
Diego Uribe 
Participantes:
Pablo Bauz</t>
  </si>
  <si>
    <t>Consulta vía web de los certificados de homologación actualizados al día.</t>
  </si>
  <si>
    <t>1.7.19 Actualizar en línea los Certificados de Homologación emitidos por la SUPERTEL diariamente.</t>
  </si>
  <si>
    <t>La DEH realilzará el seguimiento del proceso de homologación con la finalidad de que se cumpla.
La DEH verificará diariamente vía web que el aplicativo se encuentre actualizado y disponible al público, caso contrario informara a DTI.</t>
  </si>
  <si>
    <t>1.7.19.1.1 Seguimiento del trámite hasta su culminación</t>
  </si>
  <si>
    <t>1.7.19.1.2 Verificar la operatividad de la aplicación web y que este disponible para consulta los certificados actualizados diariamente.</t>
  </si>
  <si>
    <t>1.7.19.1.3 Emitir el informe mensual al Director de DEH.</t>
  </si>
  <si>
    <t>Responsable:
Jorge Vallejo
Participantes:
Santiago Noriega</t>
  </si>
  <si>
    <t>Software de mantenimiento.</t>
  </si>
  <si>
    <t>1.7.27.1 Tener una herramienta automatizada para el mantenimiento de los equipos de control técnico</t>
  </si>
  <si>
    <t>1.7.27 Disponer del software de mantenimiento</t>
  </si>
  <si>
    <t>La DEH solicitará a DTI la culminación de este proyect en el primer trimestre y su posterior implementación en el segundo trimestre del 2012</t>
  </si>
  <si>
    <t>1.7.27.1.1 Elaborar un informe de los resultados de las pruebas en IRN, el mismo que se entregará en el mes de enero xde 2012</t>
  </si>
  <si>
    <t>1.7.27.1.2 Capacitar a las Regionales en el uso del software</t>
  </si>
  <si>
    <t>1.7.27.1.3 Elaborar un procedimiento del uso de la herramienta</t>
  </si>
  <si>
    <t>1.7.27.1.4 Instalar la herramienta en cada una de las Regionales.</t>
  </si>
  <si>
    <t>1.7.27.1.1 Seguimiento e informe sobre el uso de la herramienta.</t>
  </si>
  <si>
    <t>Responsable:
Diego Uribe</t>
  </si>
  <si>
    <t>Contar con la Infraestructura física del Laboratorio</t>
  </si>
  <si>
    <t>7.1.1.2 Implementación del Laboratorio de Homologación</t>
  </si>
  <si>
    <t>Contar con el laboratorio de homologación a diciembre de 2012</t>
  </si>
  <si>
    <t>La DEH rcoordinará con DFA todos los documentos y especificaciones necesarias para contar con esta infraestructura</t>
  </si>
  <si>
    <t>7.1.1.2.1 Coordinar con DFA los requerimientos</t>
  </si>
  <si>
    <t>Participanytes:
Pablo Baúz</t>
  </si>
  <si>
    <t>7.1.1.2.2 Remitir a DFA los documentos necesarios para inicio de la contratación.</t>
  </si>
  <si>
    <t>7.1.1.2.3 Administrar el contrato conjuntamente con DFA</t>
  </si>
  <si>
    <t>7.1.1.2.4 Suscribir el Acta Única y Definitiva</t>
  </si>
  <si>
    <t>7.1.1.2.5 Coordinar con IRN la transferencia de las instalaciones de la Estación de Comprobación Técnica de Calderón para el Laboratorio a la DEH</t>
  </si>
  <si>
    <t>7.1.1
Ejecutar el 100% de las adquisiciones de bienes y servicios contemplados en el Plan Anual de Contrataciones 2012, hasta diciembvre de 2012</t>
  </si>
  <si>
    <t>Equipos para el Laboratorio de Homologación</t>
  </si>
  <si>
    <t>1.8.1.1 
Equipar el alboratorio de homologación.</t>
  </si>
  <si>
    <t>1.8.1.1.1 Ejecutar el 100% de las adquisiciones de los equipos para el laboratorio de homologación hasta diciembre de 2012</t>
  </si>
  <si>
    <t>La DEH realizará las especificaciones para la compra de los equipos para el laboratorio</t>
  </si>
  <si>
    <t>1.8.1.1.1.1 Coordinar con DFA los requerimientos</t>
  </si>
  <si>
    <t>1.8.1.1.1.2 Remitir a DFA los documentos necesarios para inicio de la contratación.</t>
  </si>
  <si>
    <t>1.8.1.1.1.3 Administrar el contrato</t>
  </si>
  <si>
    <t>1.8.1.1.1.4 Suscribir el Acta Única y Definitiva</t>
  </si>
  <si>
    <t>Responsable:
Franklin Zambonino
J.C. Martínez
Guillermo Calvache
Participantes:
Todos los servidores de la DEH</t>
  </si>
  <si>
    <t>Sitios para instalación de las estaciones del SACER</t>
  </si>
  <si>
    <t>Compra de bienes inmuebles para el traslado de las estaciones del SACER</t>
  </si>
  <si>
    <t>Adquirir bienes inmuebles para las Estaciones Remotas Transportables del SACER</t>
  </si>
  <si>
    <t>FAVOR CONFIRMAR  SI EL PLAN DE TRABAJO DE DEH  SUJETO AL POA 2012 Y AL PLAN DE CONTROL 2012</t>
  </si>
  <si>
    <t>En el plan de la DEH se ha tomado en cuenta al POA 2012  y al Plan de Control 2012</t>
  </si>
  <si>
    <t>Responsable:
Jorge Vallejo
Participantes:
Todos</t>
  </si>
  <si>
    <t xml:space="preserve">TIEMPO </t>
  </si>
  <si>
    <t>3s</t>
  </si>
  <si>
    <t>3m</t>
  </si>
  <si>
    <t>1m</t>
  </si>
  <si>
    <t>Desarrollar  el Plan de Monitoreo del Mejoramiento Continuo de los Procesos</t>
  </si>
  <si>
    <t>1s</t>
  </si>
  <si>
    <t>3d</t>
  </si>
  <si>
    <t>Informar sobre el seguimiento a la formalización de los procesos</t>
  </si>
  <si>
    <t>1d</t>
  </si>
  <si>
    <t>3.3.1.1 Desarrollar el Plan de Mitigación de Riesgos  Institucional  hasta septiembre de 2012 e implementar la Fase 1 ( Procesos de apoyo )</t>
  </si>
  <si>
    <t>6m</t>
  </si>
  <si>
    <t>2m</t>
  </si>
  <si>
    <t>4m</t>
  </si>
  <si>
    <t xml:space="preserve">Revisar la Metodología de Trabajo, el Plan de Acción </t>
  </si>
  <si>
    <t>2d</t>
  </si>
  <si>
    <t xml:space="preserve">Talleres con los Órganos Administrativos </t>
  </si>
  <si>
    <t>2s</t>
  </si>
  <si>
    <t>Analizar y consolidar Plan y Proyectos Institucionales nuevos.</t>
  </si>
  <si>
    <t>Elaborar el Plan Operativo 2013 ( metodología, indicadores de evaluación )</t>
  </si>
  <si>
    <t>Remitir al Comité de Gestión para su análisis y observación</t>
  </si>
  <si>
    <t>5d</t>
  </si>
  <si>
    <t>Elaborar la estructura del Informe de Rendición de Cuentas</t>
  </si>
  <si>
    <t xml:space="preserve">Aprobar estructura y lineamientos del informe </t>
  </si>
  <si>
    <t>Solicitar y recepción de  la información requerida a los Órganos Administrativos</t>
  </si>
  <si>
    <t>4s</t>
  </si>
  <si>
    <t>Estructurar el Plan de Trabajo en base al POA,Procesos vigente  y los lineamientos y políticas institucionales</t>
  </si>
  <si>
    <t>Elaborar el Plan de Trabajo 2013</t>
  </si>
  <si>
    <t>Revisión y aprobación del Plan de Trabajo</t>
  </si>
  <si>
    <t xml:space="preserve">Solicitud y recepción a los Órganos Administrativos el Plan de Trabajo 2011 </t>
  </si>
  <si>
    <t>15d</t>
  </si>
  <si>
    <t>Revisión y consolidación  que los planes sean coherente a los lineamientos políticas y estrategias institucionales.</t>
  </si>
  <si>
    <t xml:space="preserve">8.5.3.1 Evaluar trimestralmente el Plan Operativo 2012.)
( Presentar el informe dentro de los 15 días de julio de 2012)
</t>
  </si>
  <si>
    <t>Remitir al Director para revisión</t>
  </si>
  <si>
    <t>Solicitar el Informe de Seguimiento a la DFA</t>
  </si>
  <si>
    <t>Elaboración del Informe de evaluación cuatrimestral</t>
  </si>
  <si>
    <t>Revisión para aprobación</t>
  </si>
  <si>
    <t>Remitir a STL e IGE</t>
  </si>
  <si>
    <t xml:space="preserve">8.5.5.1  Monitorear y realizar el seguimiento mensual de los  proyectos institucionales( emblemáticos) del año 2012.    </t>
  </si>
  <si>
    <t>Remitir para conocimiento en Reunión de Directores</t>
  </si>
  <si>
    <t>Remitir a ITC para su aprobación y difusión</t>
  </si>
  <si>
    <t>8.5.8.1 Contar con los proyectos de equipamiento e infraestructura de obra civil para el control de las telecomunicaciones priorizados por SENPLADES hasta agosto de 2012</t>
  </si>
  <si>
    <t>Solicitar y receptar requerimientos a los órganos Administrativos para los proyectos que se priorizarán</t>
  </si>
  <si>
    <t>Elaboración del documento final y puesto a consideración del Comité de Gestión para remitir a SENPLADES</t>
  </si>
  <si>
    <t>Incorporación de observaciones de SENPLADES</t>
  </si>
  <si>
    <t>2S</t>
  </si>
  <si>
    <t>Monitoreo y seguimiento para priorización del proyecto en SENPLADES</t>
  </si>
  <si>
    <t>Solicitar  y receptar los perfiles de proyectos a los Órganos Administrativos ( hasta mayo 2012 )</t>
  </si>
  <si>
    <t>Revisión, análisis y consolidación de los proyectos de inversión</t>
  </si>
  <si>
    <t>Reuniones con los Órganos Administrativos</t>
  </si>
  <si>
    <t>Elaborar el Plan  inversiones en base a los lineamientos del POA 2013 y las políticas del STL para la elaboración de la Proforma presupuestaria</t>
  </si>
  <si>
    <t>Revisión y aprobación DPL</t>
  </si>
  <si>
    <t>Remitir a Comité de Gestión</t>
  </si>
  <si>
    <t>Incorporación de observaciones</t>
  </si>
  <si>
    <t>Remitir a STL para aprobación</t>
  </si>
  <si>
    <t>Difusión de los productos de DPL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</si>
</sst>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0.00\ _$"/>
    <numFmt numFmtId="165" formatCode="0.0"/>
    <numFmt numFmtId="166" formatCode="&quot;$&quot;\ #,##0.00"/>
    <numFmt numFmtId="167" formatCode="_-* #,##0.00\ &quot;pta&quot;_-;\-* #,##0.00\ &quot;pta&quot;_-;_-* &quot;-&quot;??\ &quot;pta&quot;_-;_-@_-"/>
  </numFmts>
  <fonts count="136" x14ac:knownFonts="1">
    <font>
      <sz val="11"/>
      <color theme="1"/>
      <name val="Calibri"/>
      <family val="2"/>
      <scheme val="minor"/>
    </font>
    <font>
      <sz val="10"/>
      <name val="Arial"/>
      <family val="2"/>
    </font>
    <font>
      <b/>
      <sz val="16"/>
      <name val="Arial"/>
      <family val="2"/>
    </font>
    <font>
      <b/>
      <sz val="12"/>
      <name val="Arial"/>
      <family val="2"/>
    </font>
    <font>
      <b/>
      <sz val="10"/>
      <name val="Arial"/>
      <family val="2"/>
    </font>
    <font>
      <b/>
      <sz val="8"/>
      <color indexed="9"/>
      <name val="Arial"/>
      <family val="2"/>
    </font>
    <font>
      <b/>
      <sz val="8"/>
      <color indexed="8"/>
      <name val="Arial"/>
      <family val="2"/>
    </font>
    <font>
      <sz val="8"/>
      <color indexed="8"/>
      <name val="Arial"/>
      <family val="2"/>
    </font>
    <font>
      <sz val="8"/>
      <color indexed="17"/>
      <name val="Arial"/>
      <family val="2"/>
    </font>
    <font>
      <sz val="8"/>
      <name val="Arial"/>
      <family val="2"/>
    </font>
    <font>
      <b/>
      <sz val="8"/>
      <name val="Arial"/>
      <family val="2"/>
    </font>
    <font>
      <b/>
      <sz val="8"/>
      <color indexed="9"/>
      <name val="Arial"/>
      <family val="2"/>
    </font>
    <font>
      <b/>
      <sz val="10"/>
      <color indexed="8"/>
      <name val="Arial"/>
      <family val="2"/>
    </font>
    <font>
      <sz val="8"/>
      <color indexed="8"/>
      <name val="Calibri"/>
      <family val="2"/>
    </font>
    <font>
      <sz val="8"/>
      <color indexed="8"/>
      <name val="Calibri"/>
      <family val="2"/>
    </font>
    <font>
      <b/>
      <sz val="8"/>
      <color indexed="8"/>
      <name val="Calibri"/>
      <family val="2"/>
    </font>
    <font>
      <b/>
      <sz val="10"/>
      <color indexed="9"/>
      <name val="Arial"/>
      <family val="2"/>
    </font>
    <font>
      <sz val="8"/>
      <color indexed="9"/>
      <name val="Arial"/>
      <family val="2"/>
    </font>
    <font>
      <sz val="10"/>
      <color indexed="9"/>
      <name val="Arial"/>
      <family val="2"/>
    </font>
    <font>
      <sz val="10"/>
      <color indexed="8"/>
      <name val="Arial"/>
      <family val="2"/>
    </font>
    <font>
      <b/>
      <sz val="8"/>
      <color indexed="8"/>
      <name val="Arial"/>
      <family val="2"/>
    </font>
    <font>
      <sz val="8"/>
      <color indexed="8"/>
      <name val="Arial"/>
      <family val="2"/>
    </font>
    <font>
      <sz val="8"/>
      <color indexed="10"/>
      <name val="Arial"/>
      <family val="2"/>
    </font>
    <font>
      <strike/>
      <sz val="8"/>
      <name val="Arial"/>
      <family val="2"/>
    </font>
    <font>
      <b/>
      <sz val="9"/>
      <color indexed="8"/>
      <name val="Arial"/>
      <family val="2"/>
    </font>
    <font>
      <b/>
      <sz val="11"/>
      <name val="Arial"/>
      <family val="2"/>
    </font>
    <font>
      <b/>
      <sz val="11"/>
      <color indexed="8"/>
      <name val="Arial"/>
      <family val="2"/>
    </font>
    <font>
      <b/>
      <sz val="12"/>
      <color indexed="8"/>
      <name val="Arial"/>
      <family val="2"/>
    </font>
    <font>
      <sz val="9"/>
      <name val="Arial"/>
      <family val="2"/>
    </font>
    <font>
      <sz val="9"/>
      <color indexed="8"/>
      <name val="Arial"/>
      <family val="2"/>
    </font>
    <font>
      <b/>
      <sz val="9"/>
      <name val="Arial"/>
      <family val="2"/>
    </font>
    <font>
      <b/>
      <sz val="11"/>
      <color indexed="8"/>
      <name val="Calibri"/>
      <family val="2"/>
    </font>
    <font>
      <b/>
      <sz val="11"/>
      <color indexed="9"/>
      <name val="Arial"/>
      <family val="2"/>
    </font>
    <font>
      <b/>
      <sz val="14"/>
      <color indexed="8"/>
      <name val="Calibri"/>
      <family val="2"/>
    </font>
    <font>
      <sz val="9"/>
      <color indexed="8"/>
      <name val="Calibri"/>
      <family val="2"/>
    </font>
    <font>
      <b/>
      <sz val="9"/>
      <color indexed="8"/>
      <name val="Calibri"/>
      <family val="2"/>
    </font>
    <font>
      <b/>
      <sz val="10"/>
      <color indexed="8"/>
      <name val="Calibri"/>
      <family val="2"/>
    </font>
    <font>
      <sz val="10"/>
      <color indexed="8"/>
      <name val="Calibri"/>
      <family val="2"/>
    </font>
    <font>
      <sz val="8"/>
      <name val="Calibri"/>
      <family val="2"/>
    </font>
    <font>
      <b/>
      <sz val="8"/>
      <name val="Calibri"/>
      <family val="2"/>
    </font>
    <font>
      <sz val="9"/>
      <color indexed="81"/>
      <name val="Tahoma"/>
      <family val="2"/>
    </font>
    <font>
      <b/>
      <sz val="9"/>
      <color indexed="81"/>
      <name val="Tahoma"/>
      <family val="2"/>
    </font>
    <font>
      <b/>
      <sz val="20"/>
      <name val="Arial"/>
      <family val="2"/>
    </font>
    <font>
      <b/>
      <sz val="8"/>
      <color indexed="81"/>
      <name val="Tahoma"/>
      <family val="2"/>
    </font>
    <font>
      <sz val="8"/>
      <color indexed="81"/>
      <name val="Tahoma"/>
      <family val="2"/>
    </font>
    <font>
      <sz val="8"/>
      <color indexed="8"/>
      <name val="Times New Roman"/>
      <family val="1"/>
    </font>
    <font>
      <sz val="11"/>
      <name val="Arial"/>
      <family val="2"/>
    </font>
    <font>
      <b/>
      <sz val="14"/>
      <color indexed="8"/>
      <name val="Arial"/>
      <family val="2"/>
    </font>
    <font>
      <b/>
      <sz val="9"/>
      <color indexed="9"/>
      <name val="Arial"/>
      <family val="2"/>
    </font>
    <font>
      <b/>
      <sz val="36"/>
      <name val="Arial"/>
      <family val="2"/>
    </font>
    <font>
      <b/>
      <sz val="14"/>
      <name val="Arial"/>
      <family val="2"/>
    </font>
    <font>
      <sz val="12"/>
      <name val="Arial"/>
      <family val="2"/>
    </font>
    <font>
      <i/>
      <sz val="8"/>
      <name val="Arial"/>
      <family val="2"/>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8"/>
      <color theme="0"/>
      <name val="Arial"/>
      <family val="2"/>
    </font>
    <font>
      <sz val="8"/>
      <color theme="1"/>
      <name val="Arial"/>
      <family val="2"/>
    </font>
    <font>
      <sz val="8"/>
      <color rgb="FF00B050"/>
      <name val="Arial"/>
      <family val="2"/>
    </font>
    <font>
      <b/>
      <sz val="8"/>
      <color theme="1"/>
      <name val="Arial"/>
      <family val="2"/>
    </font>
    <font>
      <sz val="8"/>
      <color theme="0"/>
      <name val="Arial"/>
      <family val="2"/>
    </font>
    <font>
      <sz val="11"/>
      <color theme="1"/>
      <name val="Arial"/>
      <family val="2"/>
    </font>
    <font>
      <sz val="10"/>
      <color theme="1"/>
      <name val="Arial"/>
      <family val="2"/>
    </font>
    <font>
      <sz val="8"/>
      <color rgb="FF000000"/>
      <name val="Arial"/>
      <family val="2"/>
    </font>
    <font>
      <sz val="11"/>
      <name val="Calibri"/>
      <family val="2"/>
      <scheme val="minor"/>
    </font>
    <font>
      <sz val="9"/>
      <name val="Calibri"/>
      <family val="2"/>
      <scheme val="minor"/>
    </font>
    <font>
      <sz val="9"/>
      <color theme="1"/>
      <name val="Calibri"/>
      <family val="2"/>
      <scheme val="minor"/>
    </font>
    <font>
      <b/>
      <sz val="8"/>
      <color indexed="9"/>
      <name val="Calibri"/>
      <family val="2"/>
      <scheme val="minor"/>
    </font>
    <font>
      <sz val="9"/>
      <color indexed="8"/>
      <name val="Calibri"/>
      <family val="2"/>
      <scheme val="minor"/>
    </font>
    <font>
      <b/>
      <sz val="9"/>
      <name val="Calibri"/>
      <family val="2"/>
      <scheme val="minor"/>
    </font>
    <font>
      <b/>
      <sz val="9"/>
      <color theme="1"/>
      <name val="Calibri"/>
      <family val="2"/>
      <scheme val="minor"/>
    </font>
    <font>
      <sz val="10"/>
      <color indexed="8"/>
      <name val="Calibri"/>
      <family val="2"/>
      <scheme val="minor"/>
    </font>
    <font>
      <b/>
      <sz val="10"/>
      <color indexed="8"/>
      <name val="Calibri"/>
      <family val="2"/>
      <scheme val="minor"/>
    </font>
    <font>
      <b/>
      <sz val="9"/>
      <color indexed="8"/>
      <name val="Calibri"/>
      <family val="2"/>
      <scheme val="minor"/>
    </font>
    <font>
      <b/>
      <sz val="10"/>
      <name val="Calibri"/>
      <family val="2"/>
      <scheme val="minor"/>
    </font>
    <font>
      <sz val="8"/>
      <name val="Calibri"/>
      <family val="2"/>
      <scheme val="minor"/>
    </font>
    <font>
      <b/>
      <sz val="10"/>
      <color theme="0"/>
      <name val="Arial"/>
      <family val="2"/>
    </font>
    <font>
      <b/>
      <sz val="14"/>
      <name val="Calibri"/>
      <family val="2"/>
      <scheme val="minor"/>
    </font>
    <font>
      <b/>
      <sz val="11"/>
      <name val="Calibri"/>
      <family val="2"/>
      <scheme val="minor"/>
    </font>
    <font>
      <b/>
      <sz val="24"/>
      <name val="Calibri"/>
      <family val="2"/>
      <scheme val="minor"/>
    </font>
    <font>
      <b/>
      <sz val="14"/>
      <color theme="1"/>
      <name val="Arial"/>
      <family val="2"/>
    </font>
    <font>
      <b/>
      <sz val="9"/>
      <color theme="0"/>
      <name val="Arial"/>
      <family val="2"/>
    </font>
    <font>
      <b/>
      <sz val="5"/>
      <color theme="0"/>
      <name val="Arial"/>
      <family val="2"/>
    </font>
    <font>
      <b/>
      <sz val="9"/>
      <color theme="1"/>
      <name val="Arial"/>
      <family val="2"/>
    </font>
    <font>
      <sz val="9"/>
      <color theme="1"/>
      <name val="Arial"/>
      <family val="2"/>
    </font>
    <font>
      <b/>
      <sz val="12"/>
      <color theme="1"/>
      <name val="Arial"/>
      <family val="2"/>
    </font>
    <font>
      <sz val="10"/>
      <color rgb="FF000000"/>
      <name val="Arial"/>
      <family val="2"/>
    </font>
    <font>
      <sz val="8"/>
      <color theme="1"/>
      <name val="Calibri"/>
      <family val="2"/>
      <scheme val="minor"/>
    </font>
    <font>
      <b/>
      <sz val="26"/>
      <color rgb="FF0000FF"/>
      <name val="Arial"/>
      <family val="2"/>
    </font>
    <font>
      <b/>
      <sz val="8"/>
      <color rgb="FF0000FF"/>
      <name val="Arial"/>
      <family val="2"/>
    </font>
    <font>
      <sz val="12"/>
      <color theme="1"/>
      <name val="Calibri"/>
      <family val="2"/>
      <scheme val="minor"/>
    </font>
    <font>
      <b/>
      <sz val="12"/>
      <color rgb="FF0000FF"/>
      <name val="Arial"/>
      <family val="2"/>
    </font>
    <font>
      <b/>
      <sz val="20"/>
      <color theme="0"/>
      <name val="Arial"/>
      <family val="2"/>
    </font>
    <font>
      <b/>
      <sz val="10"/>
      <color theme="1"/>
      <name val="Arial"/>
      <family val="2"/>
    </font>
    <font>
      <b/>
      <sz val="12"/>
      <color theme="0"/>
      <name val="Arial"/>
      <family val="2"/>
    </font>
    <font>
      <sz val="12"/>
      <color rgb="FF0000FF"/>
      <name val="Arial"/>
      <family val="2"/>
    </font>
    <font>
      <sz val="10"/>
      <color rgb="FFFF0000"/>
      <name val="Arial"/>
      <family val="2"/>
    </font>
    <font>
      <b/>
      <sz val="20"/>
      <color rgb="FF0000FF"/>
      <name val="Arial"/>
      <family val="2"/>
    </font>
    <font>
      <sz val="12"/>
      <color theme="1"/>
      <name val="Arial"/>
      <family val="2"/>
    </font>
    <font>
      <sz val="12"/>
      <name val="Calibri"/>
      <family val="2"/>
      <scheme val="minor"/>
    </font>
    <font>
      <b/>
      <sz val="12"/>
      <color theme="1"/>
      <name val="Calibri"/>
      <family val="2"/>
      <scheme val="minor"/>
    </font>
    <font>
      <sz val="11"/>
      <color rgb="FF000000"/>
      <name val="Arial"/>
      <family val="2"/>
    </font>
    <font>
      <b/>
      <sz val="11"/>
      <color theme="1"/>
      <name val="Arial"/>
      <family val="2"/>
    </font>
    <font>
      <b/>
      <sz val="16"/>
      <name val="Calibri"/>
      <family val="2"/>
      <scheme val="minor"/>
    </font>
    <font>
      <b/>
      <sz val="12"/>
      <name val="Calibri"/>
      <family val="2"/>
      <scheme val="minor"/>
    </font>
    <font>
      <sz val="10"/>
      <color theme="1"/>
      <name val="Calibri"/>
      <family val="2"/>
      <scheme val="minor"/>
    </font>
    <font>
      <sz val="10"/>
      <name val="Calibri"/>
      <family val="2"/>
      <scheme val="minor"/>
    </font>
    <font>
      <sz val="8"/>
      <color indexed="8"/>
      <name val="Calibri"/>
      <family val="2"/>
      <scheme val="minor"/>
    </font>
    <font>
      <sz val="10"/>
      <color rgb="FF000000"/>
      <name val="Calibri"/>
      <family val="2"/>
      <scheme val="minor"/>
    </font>
    <font>
      <b/>
      <sz val="16"/>
      <color theme="1"/>
      <name val="Calibri"/>
      <family val="2"/>
      <scheme val="minor"/>
    </font>
    <font>
      <sz val="18"/>
      <color theme="1"/>
      <name val="Calibri"/>
      <family val="2"/>
      <scheme val="minor"/>
    </font>
    <font>
      <sz val="14"/>
      <color theme="1"/>
      <name val="Arial"/>
      <family val="2"/>
    </font>
    <font>
      <b/>
      <sz val="11"/>
      <color rgb="FFFFFF00"/>
      <name val="Arial"/>
      <family val="2"/>
    </font>
    <font>
      <b/>
      <sz val="11"/>
      <color theme="0"/>
      <name val="Arial"/>
      <family val="2"/>
    </font>
    <font>
      <b/>
      <sz val="18"/>
      <color theme="1"/>
      <name val="Arial"/>
      <family val="2"/>
    </font>
    <font>
      <b/>
      <sz val="8"/>
      <color theme="1"/>
      <name val="Calibri"/>
      <family val="2"/>
      <scheme val="minor"/>
    </font>
    <font>
      <b/>
      <sz val="8"/>
      <name val="Calibri"/>
      <family val="2"/>
      <scheme val="minor"/>
    </font>
    <font>
      <b/>
      <sz val="8"/>
      <color theme="0"/>
      <name val="Calibri"/>
      <family val="2"/>
      <scheme val="minor"/>
    </font>
    <font>
      <sz val="8"/>
      <color theme="6" tint="-0.249977111117893"/>
      <name val="Arial"/>
      <family val="2"/>
    </font>
    <font>
      <sz val="7"/>
      <color indexed="8"/>
      <name val="Times New Roman"/>
      <family val="1"/>
    </font>
    <font>
      <sz val="11"/>
      <color indexed="8"/>
      <name val="Arial"/>
      <family val="2"/>
    </font>
    <font>
      <sz val="11"/>
      <color theme="1" tint="4.9989318521683403E-2"/>
      <name val="Arial"/>
      <family val="2"/>
    </font>
    <font>
      <sz val="12"/>
      <color theme="0"/>
      <name val="Arial"/>
      <family val="2"/>
    </font>
    <font>
      <b/>
      <sz val="11"/>
      <color rgb="FFFF0000"/>
      <name val="Arial"/>
      <family val="2"/>
    </font>
    <font>
      <b/>
      <sz val="10"/>
      <color rgb="FFFF0000"/>
      <name val="Arial"/>
      <family val="2"/>
    </font>
    <font>
      <b/>
      <sz val="10"/>
      <color rgb="FF000000"/>
      <name val="Arial"/>
      <family val="2"/>
    </font>
    <font>
      <sz val="10"/>
      <color theme="1" tint="4.9989318521683403E-2"/>
      <name val="Arial"/>
      <family val="2"/>
    </font>
    <font>
      <u/>
      <sz val="11"/>
      <color theme="10"/>
      <name val="Calibri"/>
      <family val="2"/>
    </font>
    <font>
      <u/>
      <sz val="9.9"/>
      <color theme="10"/>
      <name val="Calibri"/>
      <family val="2"/>
    </font>
    <font>
      <sz val="11"/>
      <color indexed="8"/>
      <name val="Calibri"/>
      <family val="2"/>
    </font>
    <font>
      <sz val="11"/>
      <color rgb="FFFF0000"/>
      <name val="Arial"/>
      <family val="2"/>
    </font>
    <font>
      <sz val="11"/>
      <color theme="1"/>
      <name val="Calibri"/>
      <family val="2"/>
      <scheme val="minor"/>
    </font>
    <font>
      <sz val="7"/>
      <name val="Arial"/>
      <family val="2"/>
    </font>
    <font>
      <sz val="8"/>
      <color theme="0"/>
      <name val="Calibri"/>
      <family val="2"/>
      <scheme val="minor"/>
    </font>
    <font>
      <b/>
      <sz val="14"/>
      <color rgb="FF0000FF"/>
      <name val="Arial"/>
      <family val="2"/>
    </font>
  </fonts>
  <fills count="47">
    <fill>
      <patternFill patternType="none"/>
    </fill>
    <fill>
      <patternFill patternType="gray125"/>
    </fill>
    <fill>
      <patternFill patternType="solid">
        <fgColor indexed="56"/>
        <bgColor indexed="64"/>
      </patternFill>
    </fill>
    <fill>
      <patternFill patternType="solid">
        <fgColor indexed="17"/>
        <bgColor indexed="64"/>
      </patternFill>
    </fill>
    <fill>
      <patternFill patternType="solid">
        <fgColor indexed="9"/>
        <bgColor indexed="64"/>
      </patternFill>
    </fill>
    <fill>
      <patternFill patternType="solid">
        <fgColor theme="0"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bgColor rgb="FF000000"/>
      </patternFill>
    </fill>
    <fill>
      <patternFill patternType="solid">
        <fgColor theme="4" tint="0.59999389629810485"/>
        <bgColor indexed="64"/>
      </patternFill>
    </fill>
    <fill>
      <patternFill patternType="solid">
        <fgColor rgb="FF008000"/>
        <bgColor rgb="FF000000"/>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39994506668294322"/>
        <bgColor indexed="64"/>
      </patternFill>
    </fill>
    <fill>
      <patternFill patternType="solid">
        <fgColor rgb="FFFFE389"/>
        <bgColor indexed="64"/>
      </patternFill>
    </fill>
    <fill>
      <patternFill patternType="solid">
        <fgColor rgb="FF0000FF"/>
        <bgColor indexed="64"/>
      </patternFill>
    </fill>
    <fill>
      <gradientFill degree="270">
        <stop position="0">
          <color theme="0"/>
        </stop>
        <stop position="1">
          <color theme="9" tint="0.80001220740379042"/>
        </stop>
      </gradientFill>
    </fill>
    <fill>
      <patternFill patternType="solid">
        <fgColor rgb="FF003366"/>
        <bgColor indexed="64"/>
      </patternFill>
    </fill>
    <fill>
      <patternFill patternType="solid">
        <fgColor rgb="FFFFDB93"/>
        <bgColor indexed="64"/>
      </patternFill>
    </fill>
    <fill>
      <patternFill patternType="solid">
        <fgColor rgb="FFFF0000"/>
        <bgColor indexed="64"/>
      </patternFill>
    </fill>
    <fill>
      <patternFill patternType="solid">
        <fgColor rgb="FFCCFF66"/>
        <bgColor indexed="64"/>
      </patternFill>
    </fill>
    <fill>
      <patternFill patternType="solid">
        <fgColor rgb="FF66FF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0"/>
      </patternFill>
    </fill>
    <fill>
      <patternFill patternType="solid">
        <fgColor theme="3" tint="0.599963377788628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FFCC"/>
        <bgColor indexed="64"/>
      </patternFill>
    </fill>
    <fill>
      <patternFill patternType="solid">
        <fgColor theme="5"/>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tint="0.39997558519241921"/>
        <bgColor indexed="60"/>
      </patternFill>
    </fill>
    <fill>
      <patternFill patternType="solid">
        <fgColor theme="4" tint="0.79998168889431442"/>
        <bgColor indexed="64"/>
      </patternFill>
    </fill>
    <fill>
      <patternFill patternType="solid">
        <fgColor indexed="12"/>
        <bgColor indexed="64"/>
      </patternFill>
    </fill>
  </fills>
  <borders count="93">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top style="thin">
        <color theme="0"/>
      </top>
      <bottom/>
      <diagonal/>
    </border>
    <border>
      <left/>
      <right style="thin">
        <color indexed="64"/>
      </right>
      <top style="thin">
        <color theme="0"/>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9">
    <xf numFmtId="0" fontId="0" fillId="0" borderId="0"/>
    <xf numFmtId="0" fontId="1" fillId="0" borderId="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58" fillId="0" borderId="0"/>
    <xf numFmtId="9" fontId="1" fillId="0" borderId="0" applyFont="0" applyFill="0" applyBorder="0" applyAlignment="0" applyProtection="0"/>
    <xf numFmtId="9" fontId="130" fillId="0" borderId="0" applyFont="0" applyFill="0" applyBorder="0" applyAlignment="0" applyProtection="0"/>
    <xf numFmtId="9" fontId="58" fillId="0" borderId="0" applyFont="0" applyFill="0" applyBorder="0" applyAlignment="0" applyProtection="0"/>
    <xf numFmtId="44" fontId="132" fillId="0" borderId="0" applyFont="0" applyFill="0" applyBorder="0" applyAlignment="0" applyProtection="0"/>
  </cellStyleXfs>
  <cellXfs count="2778">
    <xf numFmtId="0" fontId="0" fillId="0" borderId="0" xfId="0"/>
    <xf numFmtId="0" fontId="3" fillId="5" borderId="0" xfId="1" applyFont="1" applyFill="1" applyBorder="1" applyAlignment="1">
      <alignment horizontal="left" vertical="center" wrapText="1"/>
    </xf>
    <xf numFmtId="0" fontId="3" fillId="5" borderId="1" xfId="1" applyFont="1" applyFill="1" applyBorder="1" applyAlignment="1">
      <alignment horizontal="left" vertical="center" wrapText="1"/>
    </xf>
    <xf numFmtId="0" fontId="0" fillId="5" borderId="2" xfId="0" applyFill="1" applyBorder="1" applyAlignment="1"/>
    <xf numFmtId="0" fontId="57" fillId="6" borderId="3" xfId="0" applyFont="1" applyFill="1" applyBorder="1" applyAlignment="1">
      <alignment horizontal="center" vertical="center" wrapText="1"/>
    </xf>
    <xf numFmtId="0" fontId="57" fillId="6" borderId="4" xfId="0" applyFont="1" applyFill="1" applyBorder="1" applyAlignment="1">
      <alignment horizontal="center" vertical="center" wrapText="1"/>
    </xf>
    <xf numFmtId="0" fontId="58" fillId="7" borderId="5" xfId="0" applyFont="1" applyFill="1" applyBorder="1"/>
    <xf numFmtId="0" fontId="58" fillId="0" borderId="5" xfId="0" applyFont="1" applyBorder="1" applyAlignment="1">
      <alignment horizontal="center" vertical="center" wrapText="1"/>
    </xf>
    <xf numFmtId="2" fontId="58" fillId="0" borderId="5" xfId="0" applyNumberFormat="1" applyFont="1" applyBorder="1" applyAlignment="1">
      <alignment horizontal="center" vertical="center"/>
    </xf>
    <xf numFmtId="0" fontId="59" fillId="8" borderId="5" xfId="0" applyFont="1" applyFill="1" applyBorder="1" applyAlignment="1">
      <alignment horizontal="left" vertical="center" wrapText="1"/>
    </xf>
    <xf numFmtId="0" fontId="59" fillId="0" borderId="5" xfId="0" applyFont="1" applyFill="1" applyBorder="1" applyAlignment="1">
      <alignment horizontal="left" vertical="center" wrapText="1"/>
    </xf>
    <xf numFmtId="0" fontId="9" fillId="0" borderId="6" xfId="0" applyFont="1" applyBorder="1" applyAlignment="1">
      <alignment horizontal="center" vertical="center" wrapText="1"/>
    </xf>
    <xf numFmtId="0" fontId="59" fillId="9" borderId="5" xfId="0" applyFont="1" applyFill="1" applyBorder="1" applyAlignment="1">
      <alignment horizontal="left" vertical="center" wrapText="1"/>
    </xf>
    <xf numFmtId="0" fontId="58" fillId="0" borderId="7" xfId="0" applyFont="1" applyBorder="1" applyAlignment="1">
      <alignment horizontal="center" vertical="center" wrapText="1"/>
    </xf>
    <xf numFmtId="0" fontId="58" fillId="0" borderId="5" xfId="0" applyFont="1" applyBorder="1" applyAlignment="1">
      <alignment horizontal="left" vertical="center" wrapText="1"/>
    </xf>
    <xf numFmtId="0" fontId="58" fillId="0" borderId="6" xfId="0" applyFont="1" applyBorder="1" applyAlignment="1">
      <alignment vertical="center" wrapText="1"/>
    </xf>
    <xf numFmtId="0" fontId="9" fillId="0" borderId="5"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xf>
    <xf numFmtId="0" fontId="58" fillId="0" borderId="5" xfId="0" applyFont="1" applyBorder="1" applyAlignment="1">
      <alignment horizontal="center" vertical="center"/>
    </xf>
    <xf numFmtId="0" fontId="9" fillId="9" borderId="5" xfId="0" applyFont="1" applyFill="1" applyBorder="1" applyAlignment="1">
      <alignment horizontal="center" vertical="center" wrapText="1"/>
    </xf>
    <xf numFmtId="2" fontId="60" fillId="9" borderId="5" xfId="0" applyNumberFormat="1" applyFont="1" applyFill="1" applyBorder="1" applyAlignment="1">
      <alignment horizontal="center" vertical="center"/>
    </xf>
    <xf numFmtId="0" fontId="61" fillId="9" borderId="5" xfId="0" applyFont="1" applyFill="1" applyBorder="1"/>
    <xf numFmtId="0" fontId="58" fillId="0" borderId="5" xfId="0" applyFont="1" applyBorder="1"/>
    <xf numFmtId="0" fontId="59" fillId="10" borderId="5" xfId="0" applyFont="1" applyFill="1" applyBorder="1" applyAlignment="1">
      <alignment horizontal="left" vertical="center" wrapText="1"/>
    </xf>
    <xf numFmtId="0" fontId="60" fillId="9"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2" fontId="9" fillId="0" borderId="5" xfId="0" applyNumberFormat="1" applyFont="1" applyFill="1" applyBorder="1" applyAlignment="1">
      <alignment horizontal="center" vertical="center"/>
    </xf>
    <xf numFmtId="0" fontId="9" fillId="0" borderId="5" xfId="0" applyFont="1" applyFill="1" applyBorder="1"/>
    <xf numFmtId="0" fontId="61" fillId="0" borderId="5" xfId="0" applyFont="1" applyFill="1" applyBorder="1"/>
    <xf numFmtId="0" fontId="61" fillId="8" borderId="5" xfId="0" applyFont="1" applyFill="1" applyBorder="1"/>
    <xf numFmtId="0" fontId="9" fillId="0" borderId="10" xfId="0" applyFont="1" applyFill="1" applyBorder="1" applyAlignment="1">
      <alignment horizontal="center" vertical="center" wrapText="1"/>
    </xf>
    <xf numFmtId="0" fontId="58" fillId="0" borderId="5" xfId="0" applyFont="1" applyFill="1" applyBorder="1" applyAlignment="1">
      <alignment horizontal="left" vertical="center" wrapText="1"/>
    </xf>
    <xf numFmtId="2" fontId="58" fillId="0" borderId="5" xfId="0" applyNumberFormat="1" applyFont="1" applyFill="1" applyBorder="1" applyAlignment="1">
      <alignment horizontal="center" vertical="center"/>
    </xf>
    <xf numFmtId="0" fontId="60" fillId="9" borderId="5" xfId="0" applyFont="1" applyFill="1" applyBorder="1" applyAlignment="1">
      <alignment horizontal="left" vertical="center" wrapText="1"/>
    </xf>
    <xf numFmtId="0" fontId="9" fillId="9" borderId="5" xfId="0" applyFont="1" applyFill="1" applyBorder="1"/>
    <xf numFmtId="0" fontId="9" fillId="0" borderId="11" xfId="0" applyFont="1" applyFill="1" applyBorder="1" applyAlignment="1">
      <alignment horizontal="center" vertical="center" wrapText="1"/>
    </xf>
    <xf numFmtId="0" fontId="58" fillId="0" borderId="1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58" fillId="9" borderId="5" xfId="0" applyFont="1" applyFill="1" applyBorder="1" applyAlignment="1">
      <alignment horizontal="center" vertical="center" wrapText="1"/>
    </xf>
    <xf numFmtId="0" fontId="9" fillId="0" borderId="10" xfId="0" applyFont="1" applyFill="1" applyBorder="1" applyAlignment="1">
      <alignment horizontal="left" vertical="center" wrapText="1"/>
    </xf>
    <xf numFmtId="2" fontId="58" fillId="0" borderId="13" xfId="0" applyNumberFormat="1" applyFont="1" applyFill="1" applyBorder="1" applyAlignment="1">
      <alignment horizontal="center" vertical="center"/>
    </xf>
    <xf numFmtId="0" fontId="9" fillId="0" borderId="14"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8" fillId="0" borderId="14" xfId="0" applyFont="1" applyFill="1" applyBorder="1" applyAlignment="1">
      <alignment horizontal="center" vertical="center" wrapText="1"/>
    </xf>
    <xf numFmtId="0" fontId="58" fillId="0" borderId="5" xfId="0" applyFont="1" applyFill="1" applyBorder="1" applyAlignment="1">
      <alignment vertical="center" wrapText="1"/>
    </xf>
    <xf numFmtId="0" fontId="58" fillId="0" borderId="11" xfId="0" applyFont="1" applyBorder="1" applyAlignment="1">
      <alignment vertical="center" wrapText="1"/>
    </xf>
    <xf numFmtId="2" fontId="60" fillId="0" borderId="5"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58" fillId="0" borderId="5" xfId="0" applyFont="1" applyBorder="1" applyAlignment="1">
      <alignment vertical="center" wrapText="1"/>
    </xf>
    <xf numFmtId="0" fontId="58" fillId="0" borderId="10" xfId="0" applyFont="1" applyFill="1" applyBorder="1" applyAlignment="1">
      <alignment horizontal="left" vertical="center" wrapText="1"/>
    </xf>
    <xf numFmtId="0" fontId="58" fillId="0" borderId="6" xfId="0" applyFont="1" applyFill="1" applyBorder="1" applyAlignment="1">
      <alignment vertical="center" wrapText="1"/>
    </xf>
    <xf numFmtId="0" fontId="58" fillId="0" borderId="11" xfId="0" applyFont="1" applyFill="1" applyBorder="1" applyAlignment="1">
      <alignment horizontal="center" vertical="center" wrapText="1"/>
    </xf>
    <xf numFmtId="0" fontId="58" fillId="0" borderId="11" xfId="0" applyFont="1" applyFill="1" applyBorder="1" applyAlignment="1">
      <alignment vertical="center" wrapText="1"/>
    </xf>
    <xf numFmtId="0" fontId="58" fillId="0" borderId="10" xfId="0" applyFont="1" applyFill="1" applyBorder="1" applyAlignment="1">
      <alignment horizontal="center" vertical="center" wrapText="1"/>
    </xf>
    <xf numFmtId="0" fontId="58" fillId="0" borderId="10" xfId="0" applyFont="1" applyBorder="1"/>
    <xf numFmtId="0" fontId="9" fillId="8" borderId="5" xfId="0" applyFont="1" applyFill="1" applyBorder="1"/>
    <xf numFmtId="0" fontId="9" fillId="10" borderId="5" xfId="0" applyFont="1" applyFill="1" applyBorder="1"/>
    <xf numFmtId="0" fontId="61" fillId="10" borderId="5" xfId="0" applyFont="1" applyFill="1" applyBorder="1"/>
    <xf numFmtId="2" fontId="0" fillId="0" borderId="0" xfId="0" applyNumberFormat="1"/>
    <xf numFmtId="0" fontId="58" fillId="0" borderId="10" xfId="0" applyFont="1" applyBorder="1" applyAlignment="1">
      <alignment horizontal="center" vertical="center" wrapText="1"/>
    </xf>
    <xf numFmtId="0" fontId="9" fillId="10" borderId="5" xfId="0" applyFont="1" applyFill="1" applyBorder="1" applyAlignment="1">
      <alignment horizontal="center" vertical="center" wrapText="1"/>
    </xf>
    <xf numFmtId="0" fontId="10" fillId="9" borderId="10" xfId="0" applyFont="1" applyFill="1" applyBorder="1" applyAlignment="1">
      <alignment horizontal="center" vertical="center" wrapText="1"/>
    </xf>
    <xf numFmtId="2" fontId="60" fillId="9" borderId="10" xfId="0" applyNumberFormat="1" applyFont="1" applyFill="1" applyBorder="1" applyAlignment="1">
      <alignment horizontal="center" vertical="center"/>
    </xf>
    <xf numFmtId="0" fontId="61" fillId="9" borderId="10" xfId="0" applyFont="1" applyFill="1" applyBorder="1"/>
    <xf numFmtId="2" fontId="60" fillId="9" borderId="13" xfId="0" applyNumberFormat="1" applyFont="1" applyFill="1" applyBorder="1" applyAlignment="1">
      <alignment horizontal="center" vertical="center"/>
    </xf>
    <xf numFmtId="0" fontId="60" fillId="11" borderId="5" xfId="0" applyFont="1" applyFill="1" applyBorder="1" applyAlignment="1">
      <alignment vertical="center"/>
    </xf>
    <xf numFmtId="0" fontId="60" fillId="11" borderId="5" xfId="0" applyFont="1" applyFill="1" applyBorder="1" applyAlignment="1">
      <alignment horizontal="center" vertical="center"/>
    </xf>
    <xf numFmtId="2" fontId="60" fillId="11" borderId="5" xfId="0" applyNumberFormat="1" applyFont="1" applyFill="1" applyBorder="1" applyAlignment="1">
      <alignment horizontal="center" vertical="center"/>
    </xf>
    <xf numFmtId="0" fontId="61" fillId="11" borderId="5" xfId="0" applyFont="1" applyFill="1" applyBorder="1"/>
    <xf numFmtId="0" fontId="9" fillId="11" borderId="5" xfId="0" applyFont="1" applyFill="1" applyBorder="1" applyAlignment="1">
      <alignment horizontal="center" vertical="center" wrapText="1"/>
    </xf>
    <xf numFmtId="0" fontId="58" fillId="11" borderId="5" xfId="0" applyFont="1" applyFill="1" applyBorder="1" applyAlignment="1">
      <alignment horizontal="center" vertical="center" wrapText="1"/>
    </xf>
    <xf numFmtId="0" fontId="58" fillId="11" borderId="5" xfId="0" applyFont="1" applyFill="1" applyBorder="1"/>
    <xf numFmtId="0" fontId="11" fillId="2" borderId="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0" borderId="5" xfId="0" applyFont="1" applyBorder="1" applyAlignment="1">
      <alignment horizontal="center" vertical="center"/>
    </xf>
    <xf numFmtId="0" fontId="0" fillId="0" borderId="5" xfId="0" applyBorder="1"/>
    <xf numFmtId="0" fontId="0" fillId="8" borderId="5" xfId="0" applyFill="1" applyBorder="1"/>
    <xf numFmtId="0" fontId="10" fillId="10" borderId="5" xfId="0" applyFont="1" applyFill="1" applyBorder="1" applyAlignment="1">
      <alignment vertical="center" wrapText="1"/>
    </xf>
    <xf numFmtId="0" fontId="15" fillId="0" borderId="5" xfId="0" applyFont="1" applyBorder="1" applyAlignment="1">
      <alignment horizontal="center" vertical="center"/>
    </xf>
    <xf numFmtId="0" fontId="0" fillId="9" borderId="5" xfId="0" applyFill="1" applyBorder="1"/>
    <xf numFmtId="0" fontId="9" fillId="0" borderId="5" xfId="0" applyFont="1" applyBorder="1" applyAlignment="1">
      <alignment vertical="top" wrapText="1"/>
    </xf>
    <xf numFmtId="0" fontId="9" fillId="0" borderId="5" xfId="0" applyFont="1" applyFill="1" applyBorder="1" applyAlignment="1">
      <alignment vertical="top" wrapText="1"/>
    </xf>
    <xf numFmtId="0" fontId="10" fillId="10" borderId="4" xfId="0" applyFont="1" applyFill="1" applyBorder="1" applyAlignment="1">
      <alignment vertical="center" wrapText="1"/>
    </xf>
    <xf numFmtId="0" fontId="15" fillId="0" borderId="4" xfId="0" applyFont="1" applyBorder="1" applyAlignment="1">
      <alignment horizontal="center" vertical="center"/>
    </xf>
    <xf numFmtId="0" fontId="0" fillId="9" borderId="4" xfId="0" applyFill="1" applyBorder="1"/>
    <xf numFmtId="0" fontId="9" fillId="0" borderId="15" xfId="0" applyFont="1" applyBorder="1" applyAlignment="1">
      <alignment horizontal="left" wrapText="1"/>
    </xf>
    <xf numFmtId="0" fontId="14" fillId="0" borderId="15" xfId="0" applyFont="1" applyBorder="1" applyAlignment="1">
      <alignment horizontal="center" vertical="center"/>
    </xf>
    <xf numFmtId="0" fontId="0" fillId="8" borderId="15" xfId="0" applyFill="1" applyBorder="1"/>
    <xf numFmtId="0" fontId="0" fillId="0" borderId="15" xfId="0" applyBorder="1"/>
    <xf numFmtId="0" fontId="9" fillId="0" borderId="5" xfId="0" applyFont="1" applyFill="1" applyBorder="1" applyAlignment="1">
      <alignment horizontal="left" wrapText="1"/>
    </xf>
    <xf numFmtId="0" fontId="9" fillId="0" borderId="5" xfId="0" applyFont="1" applyBorder="1" applyAlignment="1">
      <alignment horizontal="left" wrapText="1"/>
    </xf>
    <xf numFmtId="0" fontId="55" fillId="8" borderId="5" xfId="0" applyFont="1" applyFill="1" applyBorder="1"/>
    <xf numFmtId="0" fontId="9" fillId="0" borderId="15" xfId="0" applyFont="1" applyBorder="1" applyAlignment="1">
      <alignment vertical="top" wrapText="1"/>
    </xf>
    <xf numFmtId="0" fontId="9" fillId="0" borderId="5" xfId="0" applyFont="1" applyFill="1" applyBorder="1" applyAlignment="1">
      <alignment wrapText="1"/>
    </xf>
    <xf numFmtId="0" fontId="0" fillId="0" borderId="5" xfId="0" applyBorder="1" applyAlignment="1">
      <alignment horizontal="center" vertical="center"/>
    </xf>
    <xf numFmtId="0" fontId="0" fillId="10" borderId="5" xfId="0" applyFill="1" applyBorder="1"/>
    <xf numFmtId="0" fontId="9" fillId="10" borderId="5" xfId="0" applyFont="1" applyFill="1" applyBorder="1" applyAlignment="1">
      <alignment vertical="center" wrapText="1"/>
    </xf>
    <xf numFmtId="0" fontId="0" fillId="0" borderId="11" xfId="0" applyBorder="1" applyAlignment="1">
      <alignment horizontal="center"/>
    </xf>
    <xf numFmtId="0" fontId="14" fillId="8" borderId="5" xfId="0" applyFont="1" applyFill="1" applyBorder="1"/>
    <xf numFmtId="0" fontId="56" fillId="0" borderId="4" xfId="0" applyFont="1" applyBorder="1" applyAlignment="1">
      <alignment horizontal="center" vertical="center"/>
    </xf>
    <xf numFmtId="0" fontId="14" fillId="9" borderId="4" xfId="0" applyFont="1" applyFill="1" applyBorder="1"/>
    <xf numFmtId="0" fontId="0" fillId="0" borderId="15" xfId="0" applyBorder="1" applyAlignment="1">
      <alignment horizontal="center" vertical="center"/>
    </xf>
    <xf numFmtId="0" fontId="14" fillId="8" borderId="15" xfId="0" applyFont="1" applyFill="1" applyBorder="1"/>
    <xf numFmtId="0" fontId="56" fillId="0" borderId="5" xfId="0" applyFont="1" applyBorder="1" applyAlignment="1">
      <alignment horizontal="center" vertical="center"/>
    </xf>
    <xf numFmtId="0" fontId="14" fillId="9" borderId="5" xfId="0" applyFont="1" applyFill="1" applyBorder="1"/>
    <xf numFmtId="0" fontId="10" fillId="10" borderId="10" xfId="0" applyFont="1" applyFill="1" applyBorder="1" applyAlignment="1">
      <alignment vertical="center" wrapText="1"/>
    </xf>
    <xf numFmtId="0" fontId="15" fillId="0" borderId="10" xfId="0" applyFont="1" applyBorder="1" applyAlignment="1">
      <alignment horizontal="center" vertical="center"/>
    </xf>
    <xf numFmtId="0" fontId="0" fillId="9" borderId="10" xfId="0" applyFill="1" applyBorder="1"/>
    <xf numFmtId="0" fontId="0" fillId="11" borderId="5" xfId="0" applyFill="1" applyBorder="1" applyAlignment="1">
      <alignment horizontal="center"/>
    </xf>
    <xf numFmtId="0" fontId="0" fillId="11" borderId="5" xfId="0" applyFill="1" applyBorder="1"/>
    <xf numFmtId="0" fontId="58" fillId="11" borderId="5" xfId="0" applyFont="1" applyFill="1" applyBorder="1" applyAlignment="1">
      <alignment vertical="center"/>
    </xf>
    <xf numFmtId="0" fontId="0" fillId="11" borderId="5" xfId="0" applyFill="1" applyBorder="1" applyAlignment="1">
      <alignment vertical="center"/>
    </xf>
    <xf numFmtId="0" fontId="58" fillId="11" borderId="5" xfId="0" applyFont="1" applyFill="1" applyBorder="1" applyAlignment="1">
      <alignment horizontal="center" vertical="center"/>
    </xf>
    <xf numFmtId="0" fontId="0" fillId="11" borderId="5" xfId="0" applyFill="1" applyBorder="1" applyAlignment="1">
      <alignment horizontal="center" vertical="center"/>
    </xf>
    <xf numFmtId="0" fontId="60" fillId="11" borderId="5" xfId="0" applyFont="1" applyFill="1" applyBorder="1"/>
    <xf numFmtId="0" fontId="14" fillId="11" borderId="5" xfId="0" applyFont="1" applyFill="1" applyBorder="1" applyAlignment="1">
      <alignment horizontal="center" vertical="center"/>
    </xf>
    <xf numFmtId="0" fontId="62" fillId="11" borderId="5" xfId="0" applyFont="1" applyFill="1" applyBorder="1" applyAlignment="1">
      <alignment horizontal="left"/>
    </xf>
    <xf numFmtId="0" fontId="0" fillId="0" borderId="0" xfId="0" applyAlignment="1">
      <alignment horizontal="center"/>
    </xf>
    <xf numFmtId="0" fontId="58" fillId="0" borderId="0" xfId="0" applyFont="1" applyAlignment="1">
      <alignment vertical="center"/>
    </xf>
    <xf numFmtId="0" fontId="0" fillId="0" borderId="0" xfId="0" applyAlignment="1">
      <alignment vertical="center"/>
    </xf>
    <xf numFmtId="0" fontId="58" fillId="0" borderId="0" xfId="0" applyFont="1" applyAlignment="1">
      <alignment horizontal="center" vertical="center"/>
    </xf>
    <xf numFmtId="0" fontId="0" fillId="0" borderId="0" xfId="0" applyAlignment="1">
      <alignment horizontal="center" vertical="center"/>
    </xf>
    <xf numFmtId="0" fontId="58" fillId="0" borderId="0" xfId="0" applyFont="1"/>
    <xf numFmtId="0" fontId="14" fillId="0" borderId="0" xfId="0" applyFont="1" applyAlignment="1">
      <alignment horizontal="center" vertical="center"/>
    </xf>
    <xf numFmtId="0" fontId="58" fillId="0" borderId="0" xfId="0" applyFont="1" applyAlignment="1">
      <alignment horizontal="center" vertical="center" wrapText="1"/>
    </xf>
    <xf numFmtId="0" fontId="62" fillId="0" borderId="0" xfId="0" applyFont="1" applyAlignment="1">
      <alignment horizontal="left"/>
    </xf>
    <xf numFmtId="0" fontId="11" fillId="1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10" borderId="10" xfId="0" applyFont="1" applyFill="1" applyBorder="1" applyAlignment="1">
      <alignment horizontal="left" vertical="center" wrapText="1"/>
    </xf>
    <xf numFmtId="0" fontId="19" fillId="10" borderId="14"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2" fillId="10" borderId="5" xfId="0" applyFont="1" applyFill="1" applyBorder="1" applyAlignment="1">
      <alignment horizontal="left"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left" vertical="center" wrapText="1"/>
    </xf>
    <xf numFmtId="0" fontId="19" fillId="10" borderId="6" xfId="0" applyFont="1" applyFill="1" applyBorder="1" applyAlignment="1">
      <alignment horizontal="center" vertical="center" wrapText="1"/>
    </xf>
    <xf numFmtId="0" fontId="63" fillId="10" borderId="5" xfId="0" applyFont="1" applyFill="1" applyBorder="1" applyAlignment="1">
      <alignment horizontal="left" wrapText="1"/>
    </xf>
    <xf numFmtId="0" fontId="63" fillId="10" borderId="5" xfId="0" applyFont="1" applyFill="1" applyBorder="1" applyAlignment="1">
      <alignment vertical="center"/>
    </xf>
    <xf numFmtId="0" fontId="63" fillId="10" borderId="5" xfId="0" applyFont="1" applyFill="1" applyBorder="1" applyAlignment="1">
      <alignment horizontal="left" vertical="center" wrapText="1"/>
    </xf>
    <xf numFmtId="0" fontId="63" fillId="10" borderId="10" xfId="0" applyFont="1" applyFill="1" applyBorder="1" applyAlignment="1">
      <alignment horizontal="left" wrapText="1"/>
    </xf>
    <xf numFmtId="0" fontId="63" fillId="10" borderId="5" xfId="0" applyFont="1" applyFill="1" applyBorder="1" applyAlignment="1">
      <alignment horizontal="left" vertical="center"/>
    </xf>
    <xf numFmtId="0" fontId="63" fillId="10" borderId="5" xfId="0" applyFont="1" applyFill="1" applyBorder="1"/>
    <xf numFmtId="0" fontId="12" fillId="10" borderId="5" xfId="0" applyFont="1" applyFill="1" applyBorder="1" applyAlignment="1">
      <alignment horizontal="center" vertical="center" wrapText="1"/>
    </xf>
    <xf numFmtId="0" fontId="63" fillId="10" borderId="0" xfId="0" applyFont="1" applyFill="1"/>
    <xf numFmtId="0" fontId="1" fillId="10" borderId="5" xfId="0" applyFont="1" applyFill="1" applyBorder="1" applyAlignment="1">
      <alignment horizontal="left" vertical="center" wrapText="1"/>
    </xf>
    <xf numFmtId="0" fontId="1" fillId="10" borderId="5" xfId="0" applyFont="1" applyFill="1" applyBorder="1" applyAlignment="1">
      <alignment horizontal="center" vertical="center"/>
    </xf>
    <xf numFmtId="0" fontId="1" fillId="10" borderId="6" xfId="0" applyFont="1" applyFill="1" applyBorder="1" applyAlignment="1">
      <alignment vertical="center" wrapText="1"/>
    </xf>
    <xf numFmtId="0" fontId="63" fillId="10" borderId="5" xfId="0" applyFont="1" applyFill="1" applyBorder="1" applyAlignment="1">
      <alignment wrapText="1"/>
    </xf>
    <xf numFmtId="0" fontId="1" fillId="10" borderId="6" xfId="0" applyFont="1" applyFill="1" applyBorder="1" applyAlignment="1">
      <alignment horizontal="left" vertical="center" wrapText="1"/>
    </xf>
    <xf numFmtId="0" fontId="63" fillId="10" borderId="5" xfId="0" applyFont="1" applyFill="1" applyBorder="1" applyAlignment="1">
      <alignment horizontal="center" vertical="center" wrapText="1"/>
    </xf>
    <xf numFmtId="0" fontId="63" fillId="10" borderId="6" xfId="0" applyFont="1" applyFill="1" applyBorder="1" applyAlignment="1">
      <alignment horizontal="left" vertical="center" wrapText="1"/>
    </xf>
    <xf numFmtId="0" fontId="63" fillId="10" borderId="6" xfId="0" applyFont="1" applyFill="1" applyBorder="1" applyAlignment="1">
      <alignment horizontal="center" vertical="center" wrapText="1"/>
    </xf>
    <xf numFmtId="0" fontId="1" fillId="10" borderId="6" xfId="0" applyFont="1" applyFill="1" applyBorder="1" applyAlignment="1">
      <alignment horizontal="center" vertical="center" wrapText="1"/>
    </xf>
    <xf numFmtId="1" fontId="1" fillId="10" borderId="5" xfId="0" applyNumberFormat="1" applyFont="1" applyFill="1" applyBorder="1" applyAlignment="1">
      <alignment horizontal="center" vertical="center"/>
    </xf>
    <xf numFmtId="2" fontId="1" fillId="10" borderId="5" xfId="0" applyNumberFormat="1" applyFont="1" applyFill="1" applyBorder="1" applyAlignment="1">
      <alignment horizontal="center" vertical="center" wrapText="1"/>
    </xf>
    <xf numFmtId="2" fontId="1" fillId="10" borderId="5" xfId="0" applyNumberFormat="1" applyFont="1" applyFill="1" applyBorder="1" applyAlignment="1">
      <alignment horizontal="left" vertical="center" wrapText="1"/>
    </xf>
    <xf numFmtId="0" fontId="12" fillId="10" borderId="11" xfId="0" applyFont="1" applyFill="1" applyBorder="1" applyAlignment="1">
      <alignment horizontal="center" vertical="center" wrapText="1"/>
    </xf>
    <xf numFmtId="0" fontId="63" fillId="10" borderId="5" xfId="0" applyFont="1" applyFill="1" applyBorder="1" applyAlignment="1">
      <alignment horizontal="justify" vertical="center"/>
    </xf>
    <xf numFmtId="0" fontId="1" fillId="10" borderId="10" xfId="0" applyFont="1" applyFill="1" applyBorder="1" applyAlignment="1">
      <alignment horizontal="left" vertical="center" wrapText="1"/>
    </xf>
    <xf numFmtId="0" fontId="1" fillId="10" borderId="16" xfId="0" applyFont="1" applyFill="1" applyBorder="1" applyAlignment="1">
      <alignment horizontal="left" vertical="center" wrapText="1"/>
    </xf>
    <xf numFmtId="0" fontId="1" fillId="10" borderId="17" xfId="0" applyFont="1" applyFill="1" applyBorder="1" applyAlignment="1">
      <alignment horizontal="left" vertical="center" wrapText="1"/>
    </xf>
    <xf numFmtId="1" fontId="1" fillId="10" borderId="5" xfId="0" applyNumberFormat="1" applyFont="1" applyFill="1" applyBorder="1" applyAlignment="1">
      <alignment horizontal="center" vertical="center" wrapText="1"/>
    </xf>
    <xf numFmtId="1" fontId="63" fillId="10" borderId="11" xfId="0" applyNumberFormat="1" applyFont="1" applyFill="1" applyBorder="1" applyAlignment="1">
      <alignment horizontal="center" vertical="center" wrapText="1"/>
    </xf>
    <xf numFmtId="1" fontId="63" fillId="10" borderId="6" xfId="0" applyNumberFormat="1" applyFont="1" applyFill="1" applyBorder="1" applyAlignment="1">
      <alignment horizontal="center" vertical="center" wrapText="1"/>
    </xf>
    <xf numFmtId="0" fontId="19" fillId="10" borderId="17" xfId="0" applyFont="1" applyFill="1" applyBorder="1" applyAlignment="1">
      <alignment horizontal="left" vertical="center" wrapText="1"/>
    </xf>
    <xf numFmtId="0" fontId="63" fillId="10" borderId="18" xfId="0" applyFont="1" applyFill="1" applyBorder="1" applyAlignment="1">
      <alignment horizontal="left" vertical="center" wrapText="1"/>
    </xf>
    <xf numFmtId="0" fontId="63" fillId="10" borderId="17"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19" fillId="10" borderId="17" xfId="0" applyFont="1" applyFill="1" applyBorder="1" applyAlignment="1">
      <alignment horizontal="center" vertical="center" wrapText="1"/>
    </xf>
    <xf numFmtId="0" fontId="63" fillId="10" borderId="10" xfId="0" applyFont="1" applyFill="1" applyBorder="1" applyAlignment="1">
      <alignment horizontal="left" vertical="top" wrapText="1"/>
    </xf>
    <xf numFmtId="0" fontId="1" fillId="10" borderId="5" xfId="0" applyFont="1" applyFill="1" applyBorder="1" applyAlignment="1">
      <alignment vertical="center" wrapText="1"/>
    </xf>
    <xf numFmtId="0" fontId="63" fillId="10" borderId="11" xfId="0" applyFont="1" applyFill="1" applyBorder="1" applyAlignment="1">
      <alignment horizontal="left" vertical="top" wrapText="1"/>
    </xf>
    <xf numFmtId="0" fontId="63" fillId="10" borderId="11" xfId="0" applyFont="1" applyFill="1" applyBorder="1" applyAlignment="1">
      <alignment horizontal="justify" vertical="top" wrapText="1"/>
    </xf>
    <xf numFmtId="0" fontId="4" fillId="10" borderId="5" xfId="0" applyFont="1" applyFill="1" applyBorder="1" applyAlignment="1">
      <alignment vertical="center" wrapText="1"/>
    </xf>
    <xf numFmtId="0" fontId="63" fillId="10" borderId="6" xfId="0" applyFont="1" applyFill="1" applyBorder="1" applyAlignment="1">
      <alignment horizontal="justify" vertical="top" wrapText="1"/>
    </xf>
    <xf numFmtId="0" fontId="1" fillId="10" borderId="10" xfId="0" applyFont="1" applyFill="1" applyBorder="1" applyAlignment="1">
      <alignment vertical="center" wrapText="1"/>
    </xf>
    <xf numFmtId="0" fontId="1" fillId="10" borderId="11" xfId="0" applyFont="1" applyFill="1" applyBorder="1" applyAlignment="1">
      <alignment vertical="center" wrapText="1"/>
    </xf>
    <xf numFmtId="2" fontId="1" fillId="10" borderId="5" xfId="0" applyNumberFormat="1" applyFont="1" applyFill="1" applyBorder="1" applyAlignment="1">
      <alignment horizontal="center" vertical="center"/>
    </xf>
    <xf numFmtId="0" fontId="4" fillId="10" borderId="6" xfId="0" applyFont="1" applyFill="1" applyBorder="1" applyAlignment="1">
      <alignment vertical="center" wrapText="1"/>
    </xf>
    <xf numFmtId="2" fontId="12" fillId="10" borderId="10" xfId="0" applyNumberFormat="1" applyFont="1" applyFill="1" applyBorder="1" applyAlignment="1">
      <alignment horizontal="left" vertical="center" wrapText="1"/>
    </xf>
    <xf numFmtId="2" fontId="12" fillId="10" borderId="11" xfId="0" applyNumberFormat="1" applyFont="1" applyFill="1" applyBorder="1" applyAlignment="1">
      <alignment horizontal="left" vertical="center" wrapText="1"/>
    </xf>
    <xf numFmtId="2" fontId="12" fillId="10" borderId="6" xfId="0" applyNumberFormat="1" applyFont="1" applyFill="1" applyBorder="1" applyAlignment="1">
      <alignment horizontal="left" vertical="center" wrapText="1"/>
    </xf>
    <xf numFmtId="0" fontId="63" fillId="11" borderId="5" xfId="0" applyFont="1" applyFill="1" applyBorder="1" applyAlignment="1">
      <alignment horizontal="center"/>
    </xf>
    <xf numFmtId="0" fontId="63" fillId="11" borderId="5" xfId="0" applyFont="1" applyFill="1" applyBorder="1"/>
    <xf numFmtId="0" fontId="19" fillId="11" borderId="5" xfId="0" applyFont="1" applyFill="1" applyBorder="1" applyAlignment="1">
      <alignment horizontal="center"/>
    </xf>
    <xf numFmtId="0" fontId="63" fillId="11" borderId="5" xfId="0" applyFont="1" applyFill="1" applyBorder="1" applyAlignment="1">
      <alignment horizontal="left"/>
    </xf>
    <xf numFmtId="0" fontId="63" fillId="0" borderId="0" xfId="0" applyFont="1" applyAlignment="1">
      <alignment horizontal="center"/>
    </xf>
    <xf numFmtId="0" fontId="63" fillId="0" borderId="0" xfId="0" applyFont="1" applyFill="1" applyAlignment="1">
      <alignment horizontal="center"/>
    </xf>
    <xf numFmtId="0" fontId="63" fillId="0" borderId="0" xfId="0" applyFont="1" applyFill="1"/>
    <xf numFmtId="0" fontId="63" fillId="0" borderId="0" xfId="0" applyFont="1"/>
    <xf numFmtId="0" fontId="19" fillId="0" borderId="0" xfId="0" applyFont="1" applyAlignment="1">
      <alignment horizontal="center"/>
    </xf>
    <xf numFmtId="0" fontId="63" fillId="0" borderId="0" xfId="0" applyFont="1" applyAlignment="1">
      <alignment horizontal="left"/>
    </xf>
    <xf numFmtId="164" fontId="9" fillId="10" borderId="5" xfId="0" applyNumberFormat="1" applyFont="1" applyFill="1" applyBorder="1" applyAlignment="1">
      <alignment horizontal="justify" vertical="center" wrapText="1"/>
    </xf>
    <xf numFmtId="164" fontId="9" fillId="10" borderId="5" xfId="0" applyNumberFormat="1" applyFont="1" applyFill="1" applyBorder="1" applyAlignment="1">
      <alignment horizontal="center" vertical="center" wrapText="1"/>
    </xf>
    <xf numFmtId="0" fontId="58" fillId="3" borderId="5" xfId="0" applyFont="1" applyFill="1" applyBorder="1" applyAlignment="1">
      <alignment horizontal="center" vertical="center" wrapText="1"/>
    </xf>
    <xf numFmtId="0" fontId="10" fillId="10" borderId="5" xfId="0" applyFont="1" applyFill="1" applyBorder="1" applyAlignment="1">
      <alignment horizontal="justify" vertical="center" wrapText="1"/>
    </xf>
    <xf numFmtId="2" fontId="10" fillId="10" borderId="5" xfId="0" applyNumberFormat="1" applyFont="1" applyFill="1" applyBorder="1" applyAlignment="1">
      <alignment horizontal="center" vertical="center" wrapText="1"/>
    </xf>
    <xf numFmtId="0" fontId="58" fillId="0" borderId="5" xfId="0" applyFont="1" applyBorder="1" applyAlignment="1">
      <alignment wrapText="1"/>
    </xf>
    <xf numFmtId="0" fontId="58" fillId="10" borderId="5" xfId="0" applyFont="1" applyFill="1" applyBorder="1" applyAlignment="1">
      <alignment horizontal="justify" vertical="center" wrapText="1"/>
    </xf>
    <xf numFmtId="2" fontId="21" fillId="10" borderId="5" xfId="0" applyNumberFormat="1" applyFont="1" applyFill="1" applyBorder="1" applyAlignment="1">
      <alignment horizontal="center" vertical="center" wrapText="1"/>
    </xf>
    <xf numFmtId="0" fontId="9" fillId="0" borderId="5" xfId="0" applyFont="1" applyFill="1" applyBorder="1" applyAlignment="1">
      <alignment vertical="center"/>
    </xf>
    <xf numFmtId="0" fontId="58" fillId="0" borderId="5" xfId="0" applyFont="1" applyFill="1" applyBorder="1" applyAlignment="1">
      <alignment horizontal="center" vertical="center"/>
    </xf>
    <xf numFmtId="0" fontId="58" fillId="10" borderId="5" xfId="0" applyFont="1" applyFill="1" applyBorder="1" applyAlignment="1" applyProtection="1">
      <alignment horizontal="justify" vertical="center" wrapText="1"/>
      <protection locked="0"/>
    </xf>
    <xf numFmtId="0" fontId="58" fillId="0" borderId="5" xfId="0" applyFont="1" applyFill="1" applyBorder="1" applyAlignment="1">
      <alignment vertical="center"/>
    </xf>
    <xf numFmtId="164" fontId="10" fillId="10" borderId="5" xfId="0" applyNumberFormat="1" applyFont="1" applyFill="1" applyBorder="1" applyAlignment="1">
      <alignment horizontal="center" vertical="center" wrapText="1"/>
    </xf>
    <xf numFmtId="0" fontId="58" fillId="10" borderId="5" xfId="0" applyFont="1" applyFill="1" applyBorder="1" applyAlignment="1">
      <alignment vertical="center"/>
    </xf>
    <xf numFmtId="0" fontId="9" fillId="10" borderId="5" xfId="0" applyFont="1" applyFill="1" applyBorder="1" applyAlignment="1">
      <alignment vertical="center"/>
    </xf>
    <xf numFmtId="0" fontId="58" fillId="0" borderId="5" xfId="0" applyFont="1" applyFill="1" applyBorder="1" applyAlignment="1">
      <alignment wrapText="1"/>
    </xf>
    <xf numFmtId="2" fontId="58" fillId="10" borderId="5" xfId="0" applyNumberFormat="1" applyFont="1" applyFill="1" applyBorder="1" applyAlignment="1">
      <alignment horizontal="center" vertical="center" wrapText="1"/>
    </xf>
    <xf numFmtId="2" fontId="9" fillId="10" borderId="5"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8"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2" fontId="10" fillId="10" borderId="5" xfId="0" applyNumberFormat="1" applyFont="1" applyFill="1" applyBorder="1" applyAlignment="1">
      <alignment horizontal="center" vertical="center"/>
    </xf>
    <xf numFmtId="0" fontId="9" fillId="10" borderId="5" xfId="0" applyFont="1" applyFill="1" applyBorder="1" applyAlignment="1">
      <alignment horizontal="center" vertical="center"/>
    </xf>
    <xf numFmtId="0" fontId="9" fillId="10" borderId="5" xfId="0" applyFont="1" applyFill="1" applyBorder="1" applyAlignment="1">
      <alignment horizontal="justify" vertical="center" wrapText="1"/>
    </xf>
    <xf numFmtId="2" fontId="9" fillId="10" borderId="5" xfId="0" applyNumberFormat="1"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5" xfId="0" applyFont="1" applyFill="1" applyBorder="1" applyAlignment="1">
      <alignment horizontal="left" vertical="center" wrapText="1"/>
    </xf>
    <xf numFmtId="0" fontId="9" fillId="10" borderId="5" xfId="0" applyFont="1" applyFill="1" applyBorder="1" applyAlignment="1">
      <alignment horizontal="left" vertical="center" wrapText="1"/>
    </xf>
    <xf numFmtId="2" fontId="20" fillId="10" borderId="19" xfId="0" applyNumberFormat="1" applyFont="1" applyFill="1" applyBorder="1" applyAlignment="1">
      <alignment vertical="center" wrapText="1"/>
    </xf>
    <xf numFmtId="0" fontId="22" fillId="3" borderId="5" xfId="0" applyFont="1" applyFill="1" applyBorder="1" applyAlignment="1">
      <alignment vertical="center"/>
    </xf>
    <xf numFmtId="0" fontId="22" fillId="10" borderId="5" xfId="0" applyFont="1" applyFill="1" applyBorder="1" applyAlignment="1">
      <alignment vertical="center"/>
    </xf>
    <xf numFmtId="0" fontId="58" fillId="4" borderId="5" xfId="0" applyFont="1" applyFill="1" applyBorder="1" applyAlignment="1">
      <alignment vertical="center"/>
    </xf>
    <xf numFmtId="0" fontId="58" fillId="3" borderId="5" xfId="0" applyFont="1" applyFill="1" applyBorder="1" applyAlignment="1">
      <alignment vertical="center"/>
    </xf>
    <xf numFmtId="0" fontId="58" fillId="0" borderId="5" xfId="0" applyFont="1" applyBorder="1" applyAlignment="1">
      <alignment vertical="center"/>
    </xf>
    <xf numFmtId="0" fontId="58" fillId="10" borderId="5" xfId="0" applyFont="1" applyFill="1" applyBorder="1" applyAlignment="1">
      <alignment vertical="center" wrapText="1"/>
    </xf>
    <xf numFmtId="2" fontId="21" fillId="10" borderId="5" xfId="0" applyNumberFormat="1" applyFont="1" applyFill="1" applyBorder="1" applyAlignment="1">
      <alignment horizontal="center" vertical="center"/>
    </xf>
    <xf numFmtId="0" fontId="58" fillId="8" borderId="5" xfId="0" applyFont="1" applyFill="1" applyBorder="1"/>
    <xf numFmtId="0" fontId="58" fillId="10" borderId="5" xfId="0" applyFont="1" applyFill="1" applyBorder="1"/>
    <xf numFmtId="0" fontId="58" fillId="0" borderId="5" xfId="0" applyFont="1" applyFill="1" applyBorder="1"/>
    <xf numFmtId="0" fontId="60" fillId="10" borderId="5" xfId="0" applyFont="1" applyFill="1" applyBorder="1" applyAlignment="1">
      <alignment horizontal="center" vertical="center" wrapText="1"/>
    </xf>
    <xf numFmtId="2" fontId="20" fillId="10" borderId="5" xfId="0" applyNumberFormat="1" applyFont="1" applyFill="1" applyBorder="1" applyAlignment="1">
      <alignment horizontal="center" vertical="center"/>
    </xf>
    <xf numFmtId="0" fontId="9" fillId="10" borderId="5" xfId="0" applyFont="1" applyFill="1" applyBorder="1" applyAlignment="1" applyProtection="1">
      <alignment horizontal="justify" vertical="center" wrapText="1"/>
      <protection locked="0"/>
    </xf>
    <xf numFmtId="0" fontId="10" fillId="10" borderId="5" xfId="0" applyFont="1" applyFill="1" applyBorder="1" applyAlignment="1" applyProtection="1">
      <alignment horizontal="justify" vertical="center" wrapText="1"/>
      <protection locked="0"/>
    </xf>
    <xf numFmtId="0" fontId="58" fillId="10" borderId="5" xfId="0" applyFont="1" applyFill="1" applyBorder="1" applyAlignment="1">
      <alignment horizontal="center" vertical="center" wrapText="1"/>
    </xf>
    <xf numFmtId="0" fontId="61" fillId="10" borderId="5" xfId="0" applyFont="1" applyFill="1" applyBorder="1" applyAlignment="1">
      <alignment horizontal="center" vertical="center" wrapText="1"/>
    </xf>
    <xf numFmtId="164" fontId="20" fillId="10" borderId="5" xfId="0" applyNumberFormat="1" applyFont="1" applyFill="1" applyBorder="1" applyAlignment="1">
      <alignment horizontal="center" vertical="center" wrapText="1"/>
    </xf>
    <xf numFmtId="0" fontId="64" fillId="10" borderId="5" xfId="0" applyFont="1" applyFill="1" applyBorder="1" applyAlignment="1">
      <alignment horizontal="justify" vertical="center" wrapText="1"/>
    </xf>
    <xf numFmtId="0" fontId="64" fillId="0" borderId="5" xfId="0" applyFont="1" applyBorder="1" applyAlignment="1">
      <alignment vertical="center"/>
    </xf>
    <xf numFmtId="0" fontId="64" fillId="13" borderId="5" xfId="0" applyFont="1" applyFill="1" applyBorder="1" applyAlignment="1">
      <alignment vertical="center"/>
    </xf>
    <xf numFmtId="0" fontId="58" fillId="8" borderId="5" xfId="0" applyFont="1" applyFill="1" applyBorder="1" applyAlignment="1"/>
    <xf numFmtId="0" fontId="58" fillId="0" borderId="5" xfId="0" applyFont="1" applyFill="1" applyBorder="1" applyAlignment="1"/>
    <xf numFmtId="0" fontId="64" fillId="10" borderId="5" xfId="0" applyFont="1" applyFill="1" applyBorder="1" applyAlignment="1">
      <alignment vertical="center"/>
    </xf>
    <xf numFmtId="0" fontId="21" fillId="10" borderId="5" xfId="0" applyFont="1" applyFill="1" applyBorder="1" applyAlignment="1">
      <alignment horizontal="center" vertical="center" wrapText="1"/>
    </xf>
    <xf numFmtId="0" fontId="20" fillId="14" borderId="9" xfId="0" applyFont="1" applyFill="1" applyBorder="1" applyAlignment="1">
      <alignment vertical="center"/>
    </xf>
    <xf numFmtId="0" fontId="20" fillId="14" borderId="5" xfId="0" applyFont="1" applyFill="1" applyBorder="1" applyAlignment="1">
      <alignment vertical="center"/>
    </xf>
    <xf numFmtId="0" fontId="20" fillId="14" borderId="5" xfId="0" applyFont="1" applyFill="1" applyBorder="1" applyAlignment="1">
      <alignment horizontal="center" vertical="center" wrapText="1"/>
    </xf>
    <xf numFmtId="0" fontId="20" fillId="14" borderId="5" xfId="0" applyFont="1" applyFill="1" applyBorder="1" applyAlignment="1">
      <alignment horizontal="center" vertical="center"/>
    </xf>
    <xf numFmtId="0" fontId="20" fillId="14" borderId="5" xfId="0" applyFont="1" applyFill="1" applyBorder="1" applyAlignment="1">
      <alignment horizontal="justify" vertical="center" wrapText="1"/>
    </xf>
    <xf numFmtId="0" fontId="20" fillId="14" borderId="19" xfId="0" applyFont="1" applyFill="1" applyBorder="1" applyAlignment="1">
      <alignment horizontal="center" vertical="center" wrapText="1"/>
    </xf>
    <xf numFmtId="0" fontId="60" fillId="10" borderId="5" xfId="0" applyFont="1" applyFill="1" applyBorder="1" applyAlignment="1">
      <alignment horizontal="left" vertical="center" wrapText="1"/>
    </xf>
    <xf numFmtId="0" fontId="64" fillId="0" borderId="5" xfId="0" applyFont="1" applyBorder="1" applyAlignment="1">
      <alignment horizontal="justify" vertical="center" wrapText="1"/>
    </xf>
    <xf numFmtId="164" fontId="9" fillId="0" borderId="5" xfId="0" applyNumberFormat="1" applyFont="1" applyFill="1" applyBorder="1" applyAlignment="1">
      <alignment horizontal="center" vertical="center" wrapText="1"/>
    </xf>
    <xf numFmtId="0" fontId="64" fillId="15" borderId="5" xfId="0" applyFont="1" applyFill="1" applyBorder="1" applyAlignment="1">
      <alignment vertical="center"/>
    </xf>
    <xf numFmtId="164" fontId="10" fillId="0" borderId="5"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0" fontId="64" fillId="10" borderId="4" xfId="0" applyFont="1" applyFill="1" applyBorder="1" applyAlignment="1">
      <alignment vertical="center"/>
    </xf>
    <xf numFmtId="0" fontId="58" fillId="0" borderId="0" xfId="0" applyFont="1" applyAlignment="1">
      <alignment horizontal="center"/>
    </xf>
    <xf numFmtId="0" fontId="58" fillId="0" borderId="0" xfId="0" applyFont="1" applyAlignment="1">
      <alignment horizontal="justify" vertical="center" wrapText="1"/>
    </xf>
    <xf numFmtId="0" fontId="21" fillId="0" borderId="0" xfId="0" applyFont="1" applyAlignment="1">
      <alignment horizontal="center" vertical="center" wrapText="1"/>
    </xf>
    <xf numFmtId="0" fontId="58" fillId="0" borderId="0" xfId="0" applyFont="1" applyAlignment="1">
      <alignment horizontal="left"/>
    </xf>
    <xf numFmtId="0" fontId="58" fillId="11" borderId="20" xfId="0" applyFont="1" applyFill="1" applyBorder="1" applyAlignment="1">
      <alignment horizontal="center"/>
    </xf>
    <xf numFmtId="0" fontId="58" fillId="11" borderId="21" xfId="0" applyFont="1" applyFill="1" applyBorder="1" applyAlignment="1">
      <alignment horizontal="center"/>
    </xf>
    <xf numFmtId="0" fontId="58" fillId="11" borderId="21" xfId="0" applyFont="1" applyFill="1" applyBorder="1" applyAlignment="1">
      <alignment horizontal="center" vertical="center" wrapText="1"/>
    </xf>
    <xf numFmtId="0" fontId="58" fillId="11" borderId="21" xfId="0" applyFont="1" applyFill="1" applyBorder="1" applyAlignment="1">
      <alignment horizontal="justify" vertical="center" wrapText="1"/>
    </xf>
    <xf numFmtId="0" fontId="60" fillId="11" borderId="21" xfId="0" applyFont="1" applyFill="1" applyBorder="1" applyAlignment="1">
      <alignment horizontal="justify" vertical="center" wrapText="1"/>
    </xf>
    <xf numFmtId="2" fontId="20" fillId="11" borderId="21" xfId="0" applyNumberFormat="1" applyFont="1" applyFill="1" applyBorder="1" applyAlignment="1">
      <alignment horizontal="center" vertical="center" wrapText="1"/>
    </xf>
    <xf numFmtId="0" fontId="58" fillId="11" borderId="21" xfId="0" applyFont="1" applyFill="1" applyBorder="1"/>
    <xf numFmtId="0" fontId="58" fillId="11" borderId="21" xfId="0" applyFont="1" applyFill="1" applyBorder="1" applyAlignment="1">
      <alignment horizontal="left"/>
    </xf>
    <xf numFmtId="0" fontId="58" fillId="11" borderId="2" xfId="0" applyFont="1" applyFill="1" applyBorder="1"/>
    <xf numFmtId="0" fontId="58" fillId="10" borderId="17" xfId="0" applyFont="1" applyFill="1" applyBorder="1" applyAlignment="1">
      <alignment horizontal="left" vertical="center" wrapText="1"/>
    </xf>
    <xf numFmtId="2" fontId="19" fillId="10" borderId="11" xfId="0" applyNumberFormat="1" applyFont="1" applyFill="1" applyBorder="1" applyAlignment="1">
      <alignment horizontal="center" vertical="center" wrapText="1"/>
    </xf>
    <xf numFmtId="0" fontId="65" fillId="8" borderId="15" xfId="0" applyFont="1" applyFill="1" applyBorder="1" applyAlignment="1">
      <alignment horizontal="center" vertical="center"/>
    </xf>
    <xf numFmtId="2" fontId="19" fillId="10" borderId="5" xfId="0" applyNumberFormat="1" applyFont="1" applyFill="1" applyBorder="1" applyAlignment="1">
      <alignment horizontal="center" vertical="center" wrapText="1"/>
    </xf>
    <xf numFmtId="0" fontId="65" fillId="8" borderId="10" xfId="0" applyFont="1" applyFill="1" applyBorder="1" applyAlignment="1">
      <alignment horizontal="center" vertical="center"/>
    </xf>
    <xf numFmtId="0" fontId="65" fillId="8" borderId="5" xfId="0" applyFont="1" applyFill="1" applyBorder="1" applyAlignment="1">
      <alignment horizontal="center" vertical="center"/>
    </xf>
    <xf numFmtId="0" fontId="10" fillId="10" borderId="22" xfId="0" applyFont="1" applyFill="1" applyBorder="1" applyAlignment="1">
      <alignment vertical="center" wrapText="1"/>
    </xf>
    <xf numFmtId="2" fontId="12" fillId="10" borderId="4" xfId="0" applyNumberFormat="1" applyFont="1" applyFill="1" applyBorder="1" applyAlignment="1">
      <alignment horizontal="center" vertical="center" wrapText="1"/>
    </xf>
    <xf numFmtId="0" fontId="9" fillId="9" borderId="3" xfId="0" applyFont="1" applyFill="1" applyBorder="1" applyAlignment="1">
      <alignment horizontal="left" vertical="center" wrapText="1"/>
    </xf>
    <xf numFmtId="0" fontId="65" fillId="9" borderId="3" xfId="0" applyFont="1" applyFill="1" applyBorder="1" applyAlignment="1">
      <alignment horizontal="center" vertical="center"/>
    </xf>
    <xf numFmtId="0" fontId="65" fillId="9" borderId="4" xfId="0" applyFont="1" applyFill="1" applyBorder="1" applyAlignment="1">
      <alignment horizontal="center" vertical="center"/>
    </xf>
    <xf numFmtId="0" fontId="58" fillId="10" borderId="23" xfId="0" applyFont="1" applyFill="1" applyBorder="1" applyAlignment="1">
      <alignment horizontal="left" vertical="center" wrapText="1"/>
    </xf>
    <xf numFmtId="0" fontId="9" fillId="10" borderId="11" xfId="0" applyFont="1" applyFill="1" applyBorder="1" applyAlignment="1">
      <alignment vertical="center" wrapText="1"/>
    </xf>
    <xf numFmtId="0" fontId="65" fillId="8" borderId="11" xfId="0" applyFont="1" applyFill="1" applyBorder="1" applyAlignment="1">
      <alignment horizontal="center" vertical="center"/>
    </xf>
    <xf numFmtId="0" fontId="65" fillId="10" borderId="6" xfId="0" applyFont="1" applyFill="1" applyBorder="1" applyAlignment="1">
      <alignment horizontal="center" vertical="center"/>
    </xf>
    <xf numFmtId="0" fontId="65" fillId="8" borderId="6" xfId="0" applyFont="1" applyFill="1" applyBorder="1" applyAlignment="1">
      <alignment horizontal="center" vertical="center"/>
    </xf>
    <xf numFmtId="0" fontId="9" fillId="9" borderId="4"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65" fillId="10" borderId="4" xfId="0" applyFont="1" applyFill="1" applyBorder="1" applyAlignment="1">
      <alignment horizontal="center" vertical="center"/>
    </xf>
    <xf numFmtId="0" fontId="65" fillId="8" borderId="24" xfId="0" applyFont="1" applyFill="1" applyBorder="1" applyAlignment="1">
      <alignment horizontal="center" vertical="center"/>
    </xf>
    <xf numFmtId="0" fontId="65" fillId="10" borderId="15" xfId="0" applyFont="1" applyFill="1" applyBorder="1" applyAlignment="1">
      <alignment horizontal="center" vertical="center"/>
    </xf>
    <xf numFmtId="0" fontId="9" fillId="10" borderId="3" xfId="0" applyFont="1" applyFill="1" applyBorder="1" applyAlignment="1">
      <alignment horizontal="left" vertical="center" wrapText="1"/>
    </xf>
    <xf numFmtId="0" fontId="65" fillId="10" borderId="3" xfId="0" applyFont="1" applyFill="1" applyBorder="1" applyAlignment="1">
      <alignment horizontal="center" vertical="center"/>
    </xf>
    <xf numFmtId="0" fontId="65" fillId="10" borderId="24" xfId="0" applyFont="1" applyFill="1" applyBorder="1" applyAlignment="1">
      <alignment horizontal="center" vertical="center"/>
    </xf>
    <xf numFmtId="0" fontId="65" fillId="10" borderId="5" xfId="0" applyFont="1" applyFill="1" applyBorder="1" applyAlignment="1">
      <alignment horizontal="center" vertical="center"/>
    </xf>
    <xf numFmtId="0" fontId="58" fillId="10" borderId="15" xfId="0" applyFont="1" applyFill="1" applyBorder="1" applyAlignment="1">
      <alignment horizontal="left" vertical="center" wrapText="1"/>
    </xf>
    <xf numFmtId="0" fontId="58" fillId="10" borderId="5" xfId="0" applyFont="1" applyFill="1" applyBorder="1" applyAlignment="1">
      <alignment horizontal="left" vertical="center" wrapText="1"/>
    </xf>
    <xf numFmtId="0" fontId="58" fillId="10" borderId="6" xfId="0" applyFont="1" applyFill="1" applyBorder="1" applyAlignment="1">
      <alignment horizontal="left" vertical="center" wrapText="1"/>
    </xf>
    <xf numFmtId="2" fontId="1" fillId="0" borderId="6" xfId="0" applyNumberFormat="1" applyFont="1" applyBorder="1" applyAlignment="1">
      <alignment horizontal="center" vertical="center"/>
    </xf>
    <xf numFmtId="2" fontId="1" fillId="0" borderId="5" xfId="0" applyNumberFormat="1" applyFont="1" applyBorder="1" applyAlignment="1">
      <alignment horizontal="center" vertical="center"/>
    </xf>
    <xf numFmtId="2" fontId="4" fillId="10" borderId="3" xfId="0" applyNumberFormat="1" applyFont="1" applyFill="1" applyBorder="1" applyAlignment="1">
      <alignment horizontal="center" vertical="center"/>
    </xf>
    <xf numFmtId="0" fontId="65" fillId="10" borderId="10" xfId="0" applyFont="1" applyFill="1" applyBorder="1" applyAlignment="1">
      <alignment horizontal="center" vertical="center"/>
    </xf>
    <xf numFmtId="0" fontId="60" fillId="10" borderId="4" xfId="0" applyFont="1" applyFill="1" applyBorder="1" applyAlignment="1">
      <alignment horizontal="left" vertical="center" wrapText="1"/>
    </xf>
    <xf numFmtId="0" fontId="58" fillId="10" borderId="5" xfId="0" applyFont="1" applyFill="1" applyBorder="1" applyAlignment="1">
      <alignment horizontal="left"/>
    </xf>
    <xf numFmtId="2" fontId="19" fillId="10" borderId="6" xfId="0" applyNumberFormat="1" applyFont="1" applyFill="1" applyBorder="1" applyAlignment="1">
      <alignment horizontal="center" vertical="center" wrapText="1"/>
    </xf>
    <xf numFmtId="2" fontId="19" fillId="10" borderId="15" xfId="0" applyNumberFormat="1" applyFont="1" applyFill="1" applyBorder="1" applyAlignment="1">
      <alignment horizontal="center" vertical="center" wrapText="1"/>
    </xf>
    <xf numFmtId="2" fontId="27" fillId="11" borderId="25" xfId="0" applyNumberFormat="1" applyFont="1" applyFill="1" applyBorder="1" applyAlignment="1">
      <alignment horizontal="center" vertical="center"/>
    </xf>
    <xf numFmtId="0" fontId="14" fillId="0" borderId="0" xfId="0" applyFont="1"/>
    <xf numFmtId="0" fontId="0" fillId="0" borderId="0" xfId="0" applyAlignment="1">
      <alignment horizontal="left"/>
    </xf>
    <xf numFmtId="0" fontId="9" fillId="0" borderId="5" xfId="0" applyFont="1" applyBorder="1" applyAlignment="1">
      <alignment vertical="center" wrapText="1"/>
    </xf>
    <xf numFmtId="2" fontId="4" fillId="10" borderId="5" xfId="0" applyNumberFormat="1" applyFont="1" applyFill="1" applyBorder="1" applyAlignment="1">
      <alignment horizontal="center" vertical="center"/>
    </xf>
    <xf numFmtId="0" fontId="9" fillId="9" borderId="5" xfId="0" applyFont="1" applyFill="1" applyBorder="1" applyAlignment="1">
      <alignment horizontal="left" vertical="center" wrapText="1"/>
    </xf>
    <xf numFmtId="0" fontId="65" fillId="9" borderId="5" xfId="0" applyFont="1" applyFill="1" applyBorder="1" applyAlignment="1">
      <alignment horizontal="center" vertical="center"/>
    </xf>
    <xf numFmtId="0" fontId="9" fillId="10" borderId="10" xfId="0" applyFont="1" applyFill="1" applyBorder="1" applyAlignment="1">
      <alignment horizontal="left" vertical="center" wrapText="1"/>
    </xf>
    <xf numFmtId="0" fontId="58" fillId="0" borderId="6" xfId="0" applyFont="1" applyBorder="1" applyAlignment="1">
      <alignment vertical="center" wrapText="1"/>
    </xf>
    <xf numFmtId="0" fontId="58" fillId="0" borderId="0" xfId="0" applyFont="1" applyBorder="1"/>
    <xf numFmtId="0" fontId="0" fillId="0" borderId="10" xfId="0" applyBorder="1"/>
    <xf numFmtId="0" fontId="58" fillId="10" borderId="5" xfId="0" applyFont="1" applyFill="1" applyBorder="1" applyAlignment="1">
      <alignment horizontal="center" vertical="center" wrapText="1"/>
    </xf>
    <xf numFmtId="0" fontId="58" fillId="10" borderId="5" xfId="0" applyFont="1" applyFill="1" applyBorder="1" applyAlignment="1">
      <alignment horizontal="justify" vertical="center" wrapText="1"/>
    </xf>
    <xf numFmtId="0" fontId="60" fillId="10" borderId="5" xfId="0" applyFont="1" applyFill="1" applyBorder="1" applyAlignment="1">
      <alignment horizontal="center" vertical="center" wrapText="1"/>
    </xf>
    <xf numFmtId="0" fontId="9" fillId="10" borderId="5" xfId="0" applyFont="1" applyFill="1" applyBorder="1" applyAlignment="1">
      <alignment horizontal="left" vertical="center" wrapText="1"/>
    </xf>
    <xf numFmtId="2" fontId="28" fillId="0" borderId="10" xfId="0" applyNumberFormat="1" applyFont="1" applyBorder="1" applyAlignment="1">
      <alignment horizontal="center" vertical="center" wrapText="1"/>
    </xf>
    <xf numFmtId="0" fontId="9" fillId="0" borderId="5" xfId="0" applyFont="1" applyBorder="1" applyAlignment="1">
      <alignment horizontal="left" vertical="center" wrapText="1"/>
    </xf>
    <xf numFmtId="2" fontId="28" fillId="0" borderId="5" xfId="0" applyNumberFormat="1" applyFont="1" applyBorder="1" applyAlignment="1">
      <alignment horizontal="center" vertical="center" wrapText="1"/>
    </xf>
    <xf numFmtId="0" fontId="32" fillId="2" borderId="5" xfId="0" applyFont="1" applyFill="1" applyBorder="1" applyAlignment="1">
      <alignment horizontal="center" vertical="center" wrapText="1"/>
    </xf>
    <xf numFmtId="0" fontId="65" fillId="0" borderId="5" xfId="0" applyFont="1" applyFill="1" applyBorder="1" applyAlignment="1">
      <alignment horizontal="center" vertical="center"/>
    </xf>
    <xf numFmtId="0" fontId="28" fillId="0" borderId="5" xfId="0" applyFont="1" applyBorder="1" applyAlignment="1">
      <alignment vertical="center" wrapText="1"/>
    </xf>
    <xf numFmtId="2" fontId="28" fillId="0" borderId="5" xfId="0" applyNumberFormat="1" applyFont="1" applyBorder="1" applyAlignment="1">
      <alignment horizontal="center" vertical="center"/>
    </xf>
    <xf numFmtId="0" fontId="66" fillId="8" borderId="5" xfId="0" applyFont="1" applyFill="1" applyBorder="1" applyAlignment="1">
      <alignment horizontal="center" vertical="center"/>
    </xf>
    <xf numFmtId="0" fontId="28" fillId="0" borderId="5" xfId="0" applyFont="1" applyFill="1" applyBorder="1" applyAlignment="1">
      <alignment horizontal="left" vertical="center" wrapText="1"/>
    </xf>
    <xf numFmtId="0" fontId="66" fillId="10" borderId="5" xfId="0" applyFont="1" applyFill="1" applyBorder="1" applyAlignment="1">
      <alignment horizontal="center" vertical="center"/>
    </xf>
    <xf numFmtId="0" fontId="66" fillId="0" borderId="5" xfId="0" applyFont="1" applyFill="1" applyBorder="1" applyAlignment="1">
      <alignment horizontal="center" vertical="center"/>
    </xf>
    <xf numFmtId="0" fontId="28" fillId="10" borderId="5" xfId="0" applyFont="1" applyFill="1" applyBorder="1" applyAlignment="1">
      <alignment horizontal="left" vertical="center" wrapText="1"/>
    </xf>
    <xf numFmtId="0" fontId="28" fillId="8" borderId="5" xfId="0" applyFont="1" applyFill="1" applyBorder="1" applyAlignment="1">
      <alignment horizontal="left" vertical="center" wrapText="1"/>
    </xf>
    <xf numFmtId="0" fontId="30" fillId="10" borderId="5" xfId="0" applyFont="1" applyFill="1" applyBorder="1" applyAlignment="1">
      <alignment vertical="center" wrapText="1"/>
    </xf>
    <xf numFmtId="2" fontId="30" fillId="10" borderId="5" xfId="0" applyNumberFormat="1" applyFont="1" applyFill="1" applyBorder="1" applyAlignment="1">
      <alignment horizontal="center" vertical="center"/>
    </xf>
    <xf numFmtId="0" fontId="28" fillId="9" borderId="5" xfId="0" applyFont="1" applyFill="1" applyBorder="1" applyAlignment="1">
      <alignment horizontal="left" vertical="center" wrapText="1"/>
    </xf>
    <xf numFmtId="0" fontId="66" fillId="9" borderId="5" xfId="0" applyFont="1" applyFill="1" applyBorder="1" applyAlignment="1">
      <alignment horizontal="center" vertical="center"/>
    </xf>
    <xf numFmtId="0" fontId="30" fillId="10" borderId="10" xfId="0" applyFont="1" applyFill="1" applyBorder="1" applyAlignment="1">
      <alignment vertical="center" wrapText="1"/>
    </xf>
    <xf numFmtId="2" fontId="30" fillId="10" borderId="10" xfId="0" applyNumberFormat="1" applyFont="1" applyFill="1" applyBorder="1" applyAlignment="1">
      <alignment horizontal="center" vertical="center"/>
    </xf>
    <xf numFmtId="0" fontId="28" fillId="9" borderId="10" xfId="0" applyFont="1" applyFill="1" applyBorder="1" applyAlignment="1">
      <alignment horizontal="left" vertical="center" wrapText="1"/>
    </xf>
    <xf numFmtId="0" fontId="66" fillId="9" borderId="10" xfId="0" applyFont="1" applyFill="1" applyBorder="1" applyAlignment="1">
      <alignment horizontal="center" vertical="center"/>
    </xf>
    <xf numFmtId="0" fontId="67" fillId="11" borderId="5" xfId="0" applyFont="1" applyFill="1" applyBorder="1" applyAlignment="1">
      <alignment horizontal="center"/>
    </xf>
    <xf numFmtId="0" fontId="67" fillId="11" borderId="5" xfId="0" applyFont="1" applyFill="1" applyBorder="1"/>
    <xf numFmtId="2" fontId="35" fillId="11" borderId="5" xfId="0" applyNumberFormat="1" applyFont="1" applyFill="1" applyBorder="1" applyAlignment="1">
      <alignment horizontal="center"/>
    </xf>
    <xf numFmtId="0" fontId="67" fillId="11" borderId="5" xfId="0" applyFont="1" applyFill="1" applyBorder="1" applyAlignment="1">
      <alignment horizontal="left"/>
    </xf>
    <xf numFmtId="0" fontId="68" fillId="2" borderId="5" xfId="0" applyFont="1" applyFill="1" applyBorder="1" applyAlignment="1">
      <alignment horizontal="center" vertical="center" wrapText="1"/>
    </xf>
    <xf numFmtId="0" fontId="67" fillId="0" borderId="5" xfId="0" applyFont="1" applyFill="1" applyBorder="1" applyAlignment="1">
      <alignment vertical="center" wrapText="1"/>
    </xf>
    <xf numFmtId="0" fontId="69" fillId="0" borderId="5" xfId="0" applyFont="1" applyFill="1" applyBorder="1" applyAlignment="1">
      <alignment horizontal="center" vertical="center"/>
    </xf>
    <xf numFmtId="0" fontId="67" fillId="8" borderId="5" xfId="0" applyFont="1" applyFill="1" applyBorder="1" applyAlignment="1">
      <alignment vertical="center"/>
    </xf>
    <xf numFmtId="0" fontId="69" fillId="0" borderId="5" xfId="0" applyFont="1" applyFill="1" applyBorder="1" applyAlignment="1">
      <alignment horizontal="center" vertical="center" wrapText="1"/>
    </xf>
    <xf numFmtId="0" fontId="67" fillId="8" borderId="5" xfId="0" applyFont="1" applyFill="1" applyBorder="1" applyAlignment="1">
      <alignment vertical="center" wrapText="1"/>
    </xf>
    <xf numFmtId="0" fontId="70" fillId="7" borderId="5" xfId="0" applyFont="1" applyFill="1" applyBorder="1" applyAlignment="1">
      <alignment vertical="center" wrapText="1"/>
    </xf>
    <xf numFmtId="2" fontId="70" fillId="7" borderId="5" xfId="0" applyNumberFormat="1" applyFont="1" applyFill="1" applyBorder="1" applyAlignment="1">
      <alignment horizontal="center" vertical="center"/>
    </xf>
    <xf numFmtId="0" fontId="67" fillId="0" borderId="5" xfId="0" applyFont="1" applyBorder="1" applyAlignment="1">
      <alignment vertical="center" wrapText="1"/>
    </xf>
    <xf numFmtId="0" fontId="69" fillId="0" borderId="5" xfId="0" applyFont="1" applyBorder="1" applyAlignment="1">
      <alignment horizontal="center" vertical="center" wrapText="1"/>
    </xf>
    <xf numFmtId="0" fontId="69" fillId="0" borderId="5" xfId="0" applyFont="1" applyBorder="1" applyAlignment="1">
      <alignment horizontal="center" vertical="center"/>
    </xf>
    <xf numFmtId="0" fontId="71" fillId="7" borderId="5" xfId="0" applyFont="1" applyFill="1" applyBorder="1" applyAlignment="1">
      <alignment vertical="center" wrapText="1"/>
    </xf>
    <xf numFmtId="0" fontId="67" fillId="0" borderId="5" xfId="0" applyFont="1" applyFill="1" applyBorder="1" applyAlignment="1">
      <alignment vertical="center"/>
    </xf>
    <xf numFmtId="0" fontId="67" fillId="0" borderId="5" xfId="0" applyFont="1" applyBorder="1" applyAlignment="1">
      <alignment horizontal="left" vertical="center" wrapText="1"/>
    </xf>
    <xf numFmtId="0" fontId="72" fillId="0" borderId="5" xfId="0" applyFont="1" applyFill="1" applyBorder="1" applyAlignment="1">
      <alignment horizontal="left" vertical="center" wrapText="1"/>
    </xf>
    <xf numFmtId="0" fontId="73" fillId="8" borderId="5" xfId="0" applyFont="1" applyFill="1" applyBorder="1" applyAlignment="1">
      <alignment horizontal="left" vertical="center" wrapText="1"/>
    </xf>
    <xf numFmtId="0" fontId="73" fillId="0" borderId="5" xfId="0" applyFont="1" applyFill="1" applyBorder="1" applyAlignment="1">
      <alignment horizontal="left" vertical="center" wrapText="1"/>
    </xf>
    <xf numFmtId="0" fontId="73" fillId="8" borderId="5" xfId="0" applyFont="1" applyFill="1" applyBorder="1" applyAlignment="1">
      <alignment horizontal="center" vertical="center" wrapText="1"/>
    </xf>
    <xf numFmtId="0" fontId="73" fillId="0" borderId="5" xfId="0" applyFont="1" applyFill="1" applyBorder="1" applyAlignment="1">
      <alignment horizontal="center" vertical="center" wrapText="1"/>
    </xf>
    <xf numFmtId="0" fontId="66" fillId="0" borderId="5" xfId="0" applyFont="1" applyFill="1" applyBorder="1" applyAlignment="1">
      <alignment vertical="center" wrapText="1"/>
    </xf>
    <xf numFmtId="2" fontId="66" fillId="0" borderId="5" xfId="0" applyNumberFormat="1" applyFont="1" applyFill="1" applyBorder="1" applyAlignment="1">
      <alignment horizontal="center" vertical="center"/>
    </xf>
    <xf numFmtId="2" fontId="74" fillId="7" borderId="5" xfId="0" applyNumberFormat="1" applyFont="1" applyFill="1" applyBorder="1" applyAlignment="1">
      <alignment horizontal="center" vertical="center" wrapText="1"/>
    </xf>
    <xf numFmtId="0" fontId="74" fillId="0" borderId="5" xfId="0" applyFont="1" applyFill="1" applyBorder="1" applyAlignment="1">
      <alignment horizontal="center" vertical="center" wrapText="1"/>
    </xf>
    <xf numFmtId="0" fontId="74" fillId="7" borderId="5" xfId="0" applyFont="1" applyFill="1" applyBorder="1" applyAlignment="1">
      <alignment horizontal="center" vertical="center" wrapText="1"/>
    </xf>
    <xf numFmtId="0" fontId="73" fillId="7" borderId="5" xfId="0" applyFont="1" applyFill="1" applyBorder="1" applyAlignment="1">
      <alignment horizontal="center" vertical="center" wrapText="1"/>
    </xf>
    <xf numFmtId="0" fontId="66" fillId="0" borderId="5" xfId="0" applyFont="1" applyBorder="1" applyAlignment="1">
      <alignment horizontal="left" vertical="center" wrapText="1"/>
    </xf>
    <xf numFmtId="0" fontId="67" fillId="0" borderId="5" xfId="0" applyFont="1" applyFill="1" applyBorder="1" applyAlignment="1">
      <alignment horizontal="center" vertical="center" wrapText="1"/>
    </xf>
    <xf numFmtId="0" fontId="71" fillId="8" borderId="5" xfId="0" applyFont="1" applyFill="1" applyBorder="1" applyAlignment="1">
      <alignment horizontal="left" vertical="center" wrapText="1"/>
    </xf>
    <xf numFmtId="2" fontId="69" fillId="0" borderId="5" xfId="0" applyNumberFormat="1" applyFont="1" applyBorder="1" applyAlignment="1">
      <alignment horizontal="center" vertical="center"/>
    </xf>
    <xf numFmtId="0" fontId="0" fillId="8" borderId="5" xfId="0" applyFont="1" applyFill="1" applyBorder="1"/>
    <xf numFmtId="0" fontId="0" fillId="0" borderId="5" xfId="0" applyFont="1" applyFill="1" applyBorder="1"/>
    <xf numFmtId="0" fontId="0" fillId="0" borderId="5" xfId="0" applyFont="1" applyBorder="1"/>
    <xf numFmtId="0" fontId="67" fillId="0" borderId="5" xfId="0" applyFont="1" applyBorder="1" applyAlignment="1">
      <alignment wrapText="1"/>
    </xf>
    <xf numFmtId="2" fontId="69" fillId="0" borderId="5" xfId="0" applyNumberFormat="1" applyFont="1" applyBorder="1" applyAlignment="1">
      <alignment horizontal="center" vertical="center" wrapText="1"/>
    </xf>
    <xf numFmtId="0" fontId="0" fillId="8" borderId="5" xfId="0" applyFont="1" applyFill="1" applyBorder="1" applyAlignment="1">
      <alignment wrapText="1"/>
    </xf>
    <xf numFmtId="0" fontId="0" fillId="0" borderId="5" xfId="0" applyFont="1" applyBorder="1" applyAlignment="1">
      <alignment wrapText="1"/>
    </xf>
    <xf numFmtId="0" fontId="0" fillId="0" borderId="5" xfId="0" applyFont="1" applyFill="1" applyBorder="1" applyAlignment="1">
      <alignment wrapText="1"/>
    </xf>
    <xf numFmtId="2" fontId="75" fillId="7" borderId="5" xfId="0" applyNumberFormat="1" applyFont="1" applyFill="1" applyBorder="1" applyAlignment="1">
      <alignment horizontal="center" vertical="center"/>
    </xf>
    <xf numFmtId="0" fontId="76" fillId="0" borderId="5" xfId="0" applyFont="1" applyFill="1" applyBorder="1" applyAlignment="1">
      <alignment horizontal="justify" vertical="center" wrapText="1"/>
    </xf>
    <xf numFmtId="0" fontId="67" fillId="0" borderId="5" xfId="0" applyFont="1" applyBorder="1" applyAlignment="1">
      <alignment horizontal="left" wrapText="1"/>
    </xf>
    <xf numFmtId="165" fontId="69" fillId="0" borderId="5" xfId="0" applyNumberFormat="1" applyFont="1" applyBorder="1" applyAlignment="1">
      <alignment horizontal="center" vertical="center"/>
    </xf>
    <xf numFmtId="2" fontId="73" fillId="7" borderId="26" xfId="0" applyNumberFormat="1" applyFont="1" applyFill="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5" fillId="2" borderId="5" xfId="0" applyFont="1" applyFill="1" applyBorder="1" applyAlignment="1">
      <alignment horizontal="center" vertical="center" wrapText="1"/>
    </xf>
    <xf numFmtId="0" fontId="9" fillId="1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5" xfId="0" applyFont="1" applyFill="1" applyBorder="1" applyAlignment="1">
      <alignment vertical="center" wrapText="1"/>
    </xf>
    <xf numFmtId="9"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8" borderId="5" xfId="0" applyFont="1" applyFill="1" applyBorder="1" applyAlignment="1">
      <alignment horizontal="left" vertical="center" wrapText="1"/>
    </xf>
    <xf numFmtId="0" fontId="9" fillId="10" borderId="5" xfId="0" applyFont="1" applyFill="1" applyBorder="1" applyAlignment="1">
      <alignment horizontal="left" wrapText="1"/>
    </xf>
    <xf numFmtId="0" fontId="9" fillId="0" borderId="9" xfId="0" applyFont="1" applyFill="1" applyBorder="1" applyAlignment="1">
      <alignment horizontal="left" vertical="center" wrapText="1"/>
    </xf>
    <xf numFmtId="0" fontId="66" fillId="0" borderId="5" xfId="0" applyFont="1" applyFill="1" applyBorder="1" applyAlignment="1">
      <alignment horizontal="left" vertical="center" wrapText="1"/>
    </xf>
    <xf numFmtId="9" fontId="1" fillId="0" borderId="5"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10" borderId="19" xfId="0" applyFont="1" applyFill="1" applyBorder="1" applyAlignment="1">
      <alignment horizontal="left" vertical="center" wrapText="1"/>
    </xf>
    <xf numFmtId="0" fontId="10" fillId="10" borderId="10" xfId="0" applyFont="1" applyFill="1" applyBorder="1" applyAlignment="1">
      <alignment horizontal="left" vertical="center" wrapText="1"/>
    </xf>
    <xf numFmtId="9" fontId="4" fillId="10" borderId="5" xfId="0" applyNumberFormat="1" applyFont="1" applyFill="1" applyBorder="1" applyAlignment="1">
      <alignment horizontal="center" vertical="center" wrapText="1"/>
    </xf>
    <xf numFmtId="0" fontId="9" fillId="0" borderId="1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16" borderId="5" xfId="0" applyFont="1" applyFill="1" applyBorder="1" applyAlignment="1">
      <alignment horizontal="left" vertical="center" wrapText="1"/>
    </xf>
    <xf numFmtId="9" fontId="4" fillId="0" borderId="10" xfId="0" applyNumberFormat="1" applyFont="1" applyFill="1" applyBorder="1" applyAlignment="1">
      <alignment horizontal="center" vertical="center" wrapText="1"/>
    </xf>
    <xf numFmtId="0" fontId="4" fillId="8" borderId="10"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0" fillId="0" borderId="5" xfId="0" applyBorder="1" applyAlignment="1">
      <alignment horizontal="center"/>
    </xf>
    <xf numFmtId="0" fontId="4" fillId="0"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28" fillId="0" borderId="5"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0" fillId="0" borderId="29" xfId="0" applyBorder="1"/>
    <xf numFmtId="0" fontId="0" fillId="11" borderId="29" xfId="0" applyFill="1" applyBorder="1" applyAlignment="1">
      <alignment horizontal="center"/>
    </xf>
    <xf numFmtId="0" fontId="0" fillId="11" borderId="29" xfId="0" applyFill="1" applyBorder="1"/>
    <xf numFmtId="9" fontId="13" fillId="11" borderId="29" xfId="0" applyNumberFormat="1" applyFont="1" applyFill="1" applyBorder="1" applyAlignment="1">
      <alignment horizontal="center"/>
    </xf>
    <xf numFmtId="0" fontId="0" fillId="11" borderId="29" xfId="0" applyFill="1" applyBorder="1" applyAlignment="1">
      <alignment horizontal="left"/>
    </xf>
    <xf numFmtId="0" fontId="0" fillId="11" borderId="30" xfId="0" applyFill="1" applyBorder="1"/>
    <xf numFmtId="0" fontId="42" fillId="17" borderId="31" xfId="1" applyFont="1" applyFill="1" applyBorder="1" applyAlignment="1">
      <alignment vertical="center" wrapText="1"/>
    </xf>
    <xf numFmtId="0" fontId="77" fillId="2" borderId="5" xfId="0" applyFont="1" applyFill="1" applyBorder="1" applyAlignment="1">
      <alignment horizontal="center" vertical="center" wrapText="1"/>
    </xf>
    <xf numFmtId="0" fontId="57" fillId="2" borderId="5" xfId="0" applyFont="1" applyFill="1" applyBorder="1" applyAlignment="1">
      <alignment horizontal="center" vertical="center" textRotation="90" wrapText="1"/>
    </xf>
    <xf numFmtId="0" fontId="77" fillId="2" borderId="5" xfId="0" applyFont="1" applyFill="1" applyBorder="1" applyAlignment="1">
      <alignment horizontal="center" vertical="center" textRotation="90" wrapText="1"/>
    </xf>
    <xf numFmtId="0" fontId="65" fillId="18" borderId="5" xfId="0" applyFont="1" applyFill="1" applyBorder="1" applyAlignment="1">
      <alignment horizontal="center" vertical="center" wrapText="1"/>
    </xf>
    <xf numFmtId="49" fontId="65" fillId="18" borderId="5" xfId="0" applyNumberFormat="1" applyFont="1" applyFill="1" applyBorder="1" applyAlignment="1">
      <alignment horizontal="center" vertical="center" wrapText="1"/>
    </xf>
    <xf numFmtId="0" fontId="65" fillId="18" borderId="5" xfId="0" applyFont="1" applyFill="1" applyBorder="1" applyAlignment="1">
      <alignment horizontal="center" vertical="center"/>
    </xf>
    <xf numFmtId="0" fontId="65" fillId="18" borderId="5" xfId="0" applyFont="1" applyFill="1" applyBorder="1" applyAlignment="1">
      <alignment horizontal="left" vertical="center"/>
    </xf>
    <xf numFmtId="0" fontId="65" fillId="18" borderId="5" xfId="0" applyFont="1" applyFill="1" applyBorder="1" applyAlignment="1">
      <alignment horizontal="left" vertical="center" wrapText="1"/>
    </xf>
    <xf numFmtId="0" fontId="65" fillId="10" borderId="5" xfId="0" applyFont="1" applyFill="1" applyBorder="1" applyAlignment="1">
      <alignment horizontal="left" vertical="center" wrapText="1"/>
    </xf>
    <xf numFmtId="0" fontId="65" fillId="0" borderId="5" xfId="0" applyFont="1" applyBorder="1" applyAlignment="1">
      <alignment horizontal="center" vertical="center"/>
    </xf>
    <xf numFmtId="0" fontId="65" fillId="0" borderId="5" xfId="0" applyFont="1" applyBorder="1" applyAlignment="1">
      <alignment horizontal="left" vertical="center" wrapText="1"/>
    </xf>
    <xf numFmtId="0" fontId="65" fillId="0" borderId="5" xfId="0" applyFont="1" applyFill="1" applyBorder="1" applyAlignment="1">
      <alignment horizontal="center" vertical="center" wrapText="1"/>
    </xf>
    <xf numFmtId="0" fontId="65" fillId="9" borderId="5" xfId="0" applyFont="1" applyFill="1" applyBorder="1" applyAlignment="1">
      <alignment vertical="center" wrapText="1"/>
    </xf>
    <xf numFmtId="0" fontId="65" fillId="0" borderId="5" xfId="0" applyFont="1" applyFill="1" applyBorder="1" applyAlignment="1">
      <alignment vertical="center" wrapText="1"/>
    </xf>
    <xf numFmtId="0" fontId="65" fillId="0" borderId="5" xfId="0" applyFont="1" applyFill="1" applyBorder="1" applyAlignment="1">
      <alignment horizontal="left" vertical="center" wrapText="1"/>
    </xf>
    <xf numFmtId="0" fontId="78" fillId="0" borderId="5" xfId="0" applyFont="1" applyFill="1" applyBorder="1" applyAlignment="1">
      <alignment horizontal="left" vertical="center" wrapText="1"/>
    </xf>
    <xf numFmtId="0" fontId="65" fillId="0" borderId="5" xfId="0" applyFont="1" applyBorder="1" applyAlignment="1">
      <alignment horizontal="left" vertical="center"/>
    </xf>
    <xf numFmtId="0" fontId="65" fillId="0" borderId="5" xfId="0" applyFont="1" applyBorder="1" applyAlignment="1">
      <alignment horizontal="center" vertical="center" wrapText="1"/>
    </xf>
    <xf numFmtId="49" fontId="65" fillId="0" borderId="5" xfId="0" applyNumberFormat="1" applyFont="1" applyFill="1" applyBorder="1" applyAlignment="1">
      <alignment vertical="center" wrapText="1"/>
    </xf>
    <xf numFmtId="0" fontId="65" fillId="0" borderId="5" xfId="0" applyFont="1" applyBorder="1" applyAlignment="1">
      <alignment vertical="center" wrapText="1"/>
    </xf>
    <xf numFmtId="0" fontId="65" fillId="0" borderId="5" xfId="0" applyFont="1" applyBorder="1" applyAlignment="1"/>
    <xf numFmtId="49" fontId="65" fillId="0" borderId="5" xfId="0" applyNumberFormat="1" applyFont="1" applyBorder="1" applyAlignment="1">
      <alignment vertical="center" wrapText="1"/>
    </xf>
    <xf numFmtId="0" fontId="65" fillId="9" borderId="5" xfId="0" applyFont="1" applyFill="1" applyBorder="1" applyAlignment="1">
      <alignment vertical="center"/>
    </xf>
    <xf numFmtId="0" fontId="65" fillId="0" borderId="5" xfId="0" applyFont="1" applyFill="1" applyBorder="1" applyAlignment="1">
      <alignment vertical="center"/>
    </xf>
    <xf numFmtId="0" fontId="78" fillId="0" borderId="5" xfId="0" applyFont="1" applyBorder="1" applyAlignment="1">
      <alignment horizontal="left" vertical="center" wrapText="1"/>
    </xf>
    <xf numFmtId="0" fontId="79" fillId="0" borderId="5" xfId="0" applyFont="1" applyBorder="1" applyAlignment="1">
      <alignment horizontal="center" vertical="center"/>
    </xf>
    <xf numFmtId="49" fontId="65" fillId="0" borderId="5" xfId="0" applyNumberFormat="1" applyFont="1" applyBorder="1" applyAlignment="1">
      <alignment horizontal="left" vertical="center" wrapText="1"/>
    </xf>
    <xf numFmtId="0" fontId="65" fillId="0" borderId="5" xfId="0" applyFont="1" applyBorder="1"/>
    <xf numFmtId="0" fontId="65" fillId="10" borderId="5" xfId="0" applyFont="1" applyFill="1" applyBorder="1" applyAlignment="1">
      <alignment horizontal="center" vertical="center" wrapText="1"/>
    </xf>
    <xf numFmtId="0" fontId="78" fillId="0" borderId="5" xfId="0" applyFont="1" applyBorder="1" applyAlignment="1">
      <alignment horizontal="center" vertical="center"/>
    </xf>
    <xf numFmtId="0" fontId="80" fillId="0" borderId="5" xfId="0" applyFont="1" applyBorder="1" applyAlignment="1">
      <alignment horizontal="center" vertical="center"/>
    </xf>
    <xf numFmtId="0" fontId="7" fillId="0" borderId="32" xfId="0" applyFont="1" applyBorder="1" applyAlignment="1">
      <alignment horizontal="center" vertical="center" wrapText="1"/>
    </xf>
    <xf numFmtId="0" fontId="60" fillId="10" borderId="0" xfId="0" applyFont="1" applyFill="1" applyAlignment="1">
      <alignment vertical="center" wrapText="1"/>
    </xf>
    <xf numFmtId="0" fontId="7" fillId="0" borderId="0" xfId="0" applyFont="1" applyBorder="1" applyAlignment="1">
      <alignment horizontal="center" vertical="center" wrapText="1"/>
    </xf>
    <xf numFmtId="0" fontId="58" fillId="0" borderId="0" xfId="0" applyFont="1" applyAlignment="1">
      <alignment vertical="center" wrapText="1"/>
    </xf>
    <xf numFmtId="0" fontId="10" fillId="9" borderId="33" xfId="0" applyFont="1" applyFill="1" applyBorder="1" applyAlignment="1">
      <alignment horizontal="left" vertical="center" wrapText="1"/>
    </xf>
    <xf numFmtId="2" fontId="60" fillId="9" borderId="25" xfId="0" applyNumberFormat="1" applyFont="1" applyFill="1" applyBorder="1" applyAlignment="1">
      <alignment horizontal="center" vertical="center"/>
    </xf>
    <xf numFmtId="0" fontId="13" fillId="0" borderId="0" xfId="0" applyFont="1"/>
    <xf numFmtId="2" fontId="9" fillId="0" borderId="5" xfId="0" applyNumberFormat="1" applyFont="1" applyBorder="1" applyAlignment="1">
      <alignment horizontal="center" vertical="center"/>
    </xf>
    <xf numFmtId="0" fontId="10" fillId="19" borderId="33" xfId="0" applyFont="1" applyFill="1" applyBorder="1" applyAlignment="1">
      <alignment horizontal="left" vertical="center" wrapText="1"/>
    </xf>
    <xf numFmtId="2" fontId="60" fillId="19" borderId="25" xfId="0" applyNumberFormat="1" applyFont="1" applyFill="1" applyBorder="1" applyAlignment="1">
      <alignment horizontal="center" vertical="center"/>
    </xf>
    <xf numFmtId="0" fontId="10" fillId="9" borderId="5" xfId="0" applyFont="1" applyFill="1" applyBorder="1" applyAlignment="1">
      <alignment horizontal="right" vertical="center" wrapText="1"/>
    </xf>
    <xf numFmtId="2" fontId="10" fillId="9" borderId="5" xfId="0" applyNumberFormat="1" applyFont="1" applyFill="1" applyBorder="1" applyAlignment="1">
      <alignment horizontal="center" vertical="center"/>
    </xf>
    <xf numFmtId="0" fontId="53" fillId="10" borderId="5" xfId="0" applyFont="1" applyFill="1" applyBorder="1" applyAlignment="1">
      <alignment horizontal="center" vertical="center"/>
    </xf>
    <xf numFmtId="0" fontId="61" fillId="10" borderId="5" xfId="0" applyFont="1" applyFill="1" applyBorder="1" applyAlignment="1">
      <alignment horizontal="left" vertical="center" wrapText="1"/>
    </xf>
    <xf numFmtId="0" fontId="61" fillId="8" borderId="5" xfId="0" applyFont="1" applyFill="1" applyBorder="1" applyAlignment="1">
      <alignment horizontal="left" vertical="center" wrapText="1"/>
    </xf>
    <xf numFmtId="2" fontId="4" fillId="19" borderId="5" xfId="0" applyNumberFormat="1" applyFont="1" applyFill="1" applyBorder="1" applyAlignment="1">
      <alignment horizontal="center" vertical="center"/>
    </xf>
    <xf numFmtId="0" fontId="10" fillId="19" borderId="5" xfId="0" applyFont="1" applyFill="1" applyBorder="1" applyAlignment="1">
      <alignment vertical="center" wrapText="1"/>
    </xf>
    <xf numFmtId="0" fontId="0" fillId="0" borderId="1" xfId="0" applyBorder="1"/>
    <xf numFmtId="0" fontId="0" fillId="0" borderId="0" xfId="0" applyBorder="1"/>
    <xf numFmtId="0" fontId="0" fillId="0" borderId="9" xfId="0" applyBorder="1" applyAlignment="1">
      <alignment horizontal="center"/>
    </xf>
    <xf numFmtId="0" fontId="10" fillId="19" borderId="11" xfId="0" applyFont="1" applyFill="1" applyBorder="1" applyAlignment="1">
      <alignment vertical="center" wrapText="1"/>
    </xf>
    <xf numFmtId="0" fontId="0" fillId="0" borderId="20" xfId="0" applyBorder="1" applyAlignment="1">
      <alignment horizontal="center"/>
    </xf>
    <xf numFmtId="0" fontId="0" fillId="0" borderId="21" xfId="0" applyBorder="1" applyAlignment="1">
      <alignment horizontal="center"/>
    </xf>
    <xf numFmtId="0" fontId="0" fillId="0" borderId="21" xfId="0" applyBorder="1"/>
    <xf numFmtId="0" fontId="10" fillId="9" borderId="4" xfId="0" applyFont="1" applyFill="1" applyBorder="1" applyAlignment="1">
      <alignment vertical="center" wrapText="1"/>
    </xf>
    <xf numFmtId="2" fontId="4" fillId="9" borderId="4" xfId="0" applyNumberFormat="1" applyFont="1" applyFill="1" applyBorder="1" applyAlignment="1">
      <alignment horizontal="center" vertical="center"/>
    </xf>
    <xf numFmtId="2" fontId="28" fillId="0" borderId="34" xfId="0" applyNumberFormat="1" applyFont="1" applyBorder="1" applyAlignment="1">
      <alignment vertical="center" wrapText="1"/>
    </xf>
    <xf numFmtId="2" fontId="30" fillId="0" borderId="34" xfId="0" applyNumberFormat="1" applyFont="1" applyBorder="1" applyAlignment="1">
      <alignment vertical="center" wrapText="1"/>
    </xf>
    <xf numFmtId="0" fontId="0" fillId="0" borderId="2" xfId="0" applyBorder="1"/>
    <xf numFmtId="0" fontId="58" fillId="0" borderId="33" xfId="0" applyFont="1" applyBorder="1" applyAlignment="1">
      <alignment horizontal="left" vertical="center" wrapText="1"/>
    </xf>
    <xf numFmtId="2" fontId="58" fillId="0" borderId="25" xfId="0" applyNumberFormat="1" applyFont="1" applyBorder="1" applyAlignment="1">
      <alignment horizontal="center" vertical="center"/>
    </xf>
    <xf numFmtId="0" fontId="0" fillId="8" borderId="29" xfId="0" applyFill="1" applyBorder="1"/>
    <xf numFmtId="0" fontId="0" fillId="10" borderId="29" xfId="0" applyFill="1" applyBorder="1"/>
    <xf numFmtId="0" fontId="0" fillId="0" borderId="35" xfId="0" applyBorder="1"/>
    <xf numFmtId="0" fontId="0" fillId="0" borderId="36" xfId="0" applyBorder="1"/>
    <xf numFmtId="0" fontId="58" fillId="10" borderId="33" xfId="0" applyFont="1" applyFill="1" applyBorder="1" applyAlignment="1">
      <alignment horizontal="left" vertical="center" wrapText="1"/>
    </xf>
    <xf numFmtId="0" fontId="0" fillId="0" borderId="37" xfId="0" applyBorder="1"/>
    <xf numFmtId="0" fontId="58" fillId="0" borderId="33" xfId="0" applyFont="1" applyFill="1" applyBorder="1" applyAlignment="1">
      <alignment horizontal="left" vertical="center" wrapText="1"/>
    </xf>
    <xf numFmtId="0" fontId="0" fillId="10" borderId="35" xfId="0" applyFill="1" applyBorder="1"/>
    <xf numFmtId="0" fontId="0" fillId="0" borderId="26" xfId="0" applyBorder="1"/>
    <xf numFmtId="0" fontId="0" fillId="10" borderId="3" xfId="0" applyFill="1" applyBorder="1"/>
    <xf numFmtId="0" fontId="0" fillId="8" borderId="3" xfId="0" applyFill="1" applyBorder="1"/>
    <xf numFmtId="0" fontId="0" fillId="0" borderId="3" xfId="0" applyBorder="1"/>
    <xf numFmtId="0" fontId="0" fillId="0" borderId="38" xfId="0" applyBorder="1"/>
    <xf numFmtId="0" fontId="58" fillId="10" borderId="26" xfId="0" applyFont="1" applyFill="1" applyBorder="1" applyAlignment="1">
      <alignment horizontal="left" vertical="center" wrapText="1"/>
    </xf>
    <xf numFmtId="0" fontId="10" fillId="19" borderId="39" xfId="0" applyFont="1" applyFill="1" applyBorder="1" applyAlignment="1">
      <alignment horizontal="left" vertical="center" wrapText="1"/>
    </xf>
    <xf numFmtId="2" fontId="60" fillId="19" borderId="35" xfId="0" applyNumberFormat="1" applyFont="1" applyFill="1" applyBorder="1" applyAlignment="1">
      <alignment horizontal="center" vertical="center"/>
    </xf>
    <xf numFmtId="0" fontId="58" fillId="0" borderId="40" xfId="0" applyFont="1" applyBorder="1" applyAlignment="1">
      <alignment horizontal="left" vertical="center" wrapText="1"/>
    </xf>
    <xf numFmtId="0" fontId="0" fillId="0" borderId="29" xfId="0" applyFill="1" applyBorder="1"/>
    <xf numFmtId="0" fontId="58" fillId="0" borderId="1" xfId="0" applyFont="1" applyBorder="1" applyAlignment="1">
      <alignment horizontal="left" vertical="center" wrapText="1"/>
    </xf>
    <xf numFmtId="0" fontId="58" fillId="0" borderId="37" xfId="0" applyFont="1" applyBorder="1" applyAlignment="1">
      <alignment vertical="center" wrapText="1"/>
    </xf>
    <xf numFmtId="0" fontId="58" fillId="0" borderId="26" xfId="0" applyFont="1" applyBorder="1" applyAlignment="1">
      <alignment vertical="center" wrapText="1"/>
    </xf>
    <xf numFmtId="0" fontId="10" fillId="19" borderId="40" xfId="0" applyFont="1" applyFill="1" applyBorder="1" applyAlignment="1">
      <alignment horizontal="left" vertical="center" wrapText="1"/>
    </xf>
    <xf numFmtId="2" fontId="60" fillId="19" borderId="41" xfId="0" applyNumberFormat="1" applyFont="1" applyFill="1" applyBorder="1" applyAlignment="1">
      <alignment horizontal="center" vertical="center"/>
    </xf>
    <xf numFmtId="2" fontId="58" fillId="0" borderId="25" xfId="0" applyNumberFormat="1" applyFont="1" applyBorder="1" applyAlignment="1">
      <alignment horizontal="center" vertical="center" wrapText="1"/>
    </xf>
    <xf numFmtId="0" fontId="58" fillId="0" borderId="40" xfId="0" applyFont="1" applyFill="1" applyBorder="1" applyAlignment="1">
      <alignment horizontal="left" vertical="center" wrapText="1"/>
    </xf>
    <xf numFmtId="0" fontId="58" fillId="10" borderId="39" xfId="0" applyFont="1" applyFill="1" applyBorder="1" applyAlignment="1">
      <alignment horizontal="left" vertical="center" wrapText="1"/>
    </xf>
    <xf numFmtId="2" fontId="58" fillId="10" borderId="25" xfId="0" applyNumberFormat="1" applyFont="1" applyFill="1" applyBorder="1" applyAlignment="1">
      <alignment horizontal="center" vertical="center"/>
    </xf>
    <xf numFmtId="0" fontId="0" fillId="8" borderId="35" xfId="0" applyFill="1" applyBorder="1"/>
    <xf numFmtId="0" fontId="58" fillId="10" borderId="40" xfId="0" applyFont="1" applyFill="1" applyBorder="1" applyAlignment="1">
      <alignment horizontal="left" vertical="center" wrapText="1"/>
    </xf>
    <xf numFmtId="0" fontId="58" fillId="10" borderId="26" xfId="0" applyFont="1" applyFill="1" applyBorder="1" applyAlignment="1">
      <alignment vertical="center" wrapText="1"/>
    </xf>
    <xf numFmtId="0" fontId="58" fillId="10" borderId="1" xfId="0" applyFont="1" applyFill="1" applyBorder="1" applyAlignment="1">
      <alignment horizontal="left" vertical="center" wrapText="1"/>
    </xf>
    <xf numFmtId="2" fontId="58" fillId="10" borderId="39" xfId="0" applyNumberFormat="1" applyFont="1" applyFill="1" applyBorder="1" applyAlignment="1">
      <alignment horizontal="center" vertical="center" wrapText="1"/>
    </xf>
    <xf numFmtId="2" fontId="58" fillId="10" borderId="16" xfId="0" applyNumberFormat="1" applyFont="1" applyFill="1" applyBorder="1" applyAlignment="1">
      <alignment horizontal="center" vertical="center" wrapText="1"/>
    </xf>
    <xf numFmtId="0" fontId="58" fillId="0" borderId="36" xfId="0" applyFont="1" applyBorder="1" applyAlignment="1">
      <alignment vertical="center" wrapText="1"/>
    </xf>
    <xf numFmtId="0" fontId="7" fillId="4" borderId="33" xfId="0" applyFont="1" applyFill="1" applyBorder="1" applyAlignment="1">
      <alignment horizontal="left" vertical="center" wrapText="1"/>
    </xf>
    <xf numFmtId="2" fontId="7" fillId="4" borderId="42" xfId="0" applyNumberFormat="1" applyFont="1" applyFill="1" applyBorder="1" applyAlignment="1">
      <alignment horizontal="center" vertical="center"/>
    </xf>
    <xf numFmtId="0" fontId="58" fillId="0" borderId="37" xfId="0" applyFont="1" applyBorder="1" applyAlignment="1">
      <alignment horizontal="left" vertical="center"/>
    </xf>
    <xf numFmtId="0" fontId="7" fillId="4" borderId="26" xfId="0" applyFont="1" applyFill="1" applyBorder="1" applyAlignment="1">
      <alignment horizontal="left" vertical="center" wrapText="1"/>
    </xf>
    <xf numFmtId="2" fontId="6" fillId="19" borderId="0" xfId="0" applyNumberFormat="1" applyFont="1" applyFill="1" applyBorder="1" applyAlignment="1">
      <alignment horizontal="center" vertical="center"/>
    </xf>
    <xf numFmtId="0" fontId="58" fillId="0" borderId="26" xfId="0" applyFont="1" applyBorder="1" applyAlignment="1">
      <alignment horizontal="left" vertical="center" wrapText="1"/>
    </xf>
    <xf numFmtId="0" fontId="58" fillId="10" borderId="37" xfId="0" applyFont="1" applyFill="1" applyBorder="1" applyAlignment="1">
      <alignment vertical="center"/>
    </xf>
    <xf numFmtId="0" fontId="58" fillId="10" borderId="26" xfId="0" applyFont="1" applyFill="1" applyBorder="1" applyAlignment="1">
      <alignment vertical="center"/>
    </xf>
    <xf numFmtId="0" fontId="7" fillId="0" borderId="33" xfId="0" applyFont="1" applyBorder="1" applyAlignment="1">
      <alignment vertical="top" wrapText="1"/>
    </xf>
    <xf numFmtId="2" fontId="7" fillId="0" borderId="25" xfId="0" applyNumberFormat="1" applyFont="1" applyBorder="1" applyAlignment="1">
      <alignment horizontal="center" vertical="center"/>
    </xf>
    <xf numFmtId="2" fontId="7" fillId="0" borderId="21" xfId="0" applyNumberFormat="1" applyFont="1" applyBorder="1" applyAlignment="1">
      <alignment horizontal="center" vertical="center"/>
    </xf>
    <xf numFmtId="0" fontId="0" fillId="8" borderId="38" xfId="0" applyFill="1" applyBorder="1"/>
    <xf numFmtId="2" fontId="6" fillId="19" borderId="25" xfId="0" applyNumberFormat="1" applyFont="1" applyFill="1" applyBorder="1" applyAlignment="1">
      <alignment horizontal="center" vertical="center"/>
    </xf>
    <xf numFmtId="0" fontId="0" fillId="10" borderId="24" xfId="0" applyFill="1" applyBorder="1"/>
    <xf numFmtId="0" fontId="0" fillId="10" borderId="43" xfId="0" applyFill="1" applyBorder="1"/>
    <xf numFmtId="0" fontId="0" fillId="8" borderId="44" xfId="0" applyFill="1" applyBorder="1"/>
    <xf numFmtId="0" fontId="0" fillId="0" borderId="15" xfId="0" applyFill="1" applyBorder="1"/>
    <xf numFmtId="0" fontId="0" fillId="10" borderId="15" xfId="0" applyFill="1" applyBorder="1"/>
    <xf numFmtId="0" fontId="0" fillId="0" borderId="45" xfId="0" applyBorder="1"/>
    <xf numFmtId="0" fontId="0" fillId="8" borderId="9" xfId="0" applyFill="1" applyBorder="1"/>
    <xf numFmtId="0" fontId="0" fillId="0" borderId="5" xfId="0" applyFill="1" applyBorder="1"/>
    <xf numFmtId="0" fontId="0" fillId="0" borderId="19" xfId="0" applyBorder="1"/>
    <xf numFmtId="0" fontId="0" fillId="8" borderId="27" xfId="0" applyFill="1" applyBorder="1"/>
    <xf numFmtId="0" fontId="0" fillId="8" borderId="10" xfId="0" applyFill="1" applyBorder="1"/>
    <xf numFmtId="0" fontId="0" fillId="0" borderId="10" xfId="0" applyFill="1" applyBorder="1"/>
    <xf numFmtId="0" fontId="0" fillId="10" borderId="10" xfId="0" applyFill="1" applyBorder="1"/>
    <xf numFmtId="0" fontId="0" fillId="0" borderId="28" xfId="0" applyBorder="1"/>
    <xf numFmtId="0" fontId="10" fillId="19" borderId="25" xfId="0" applyFont="1" applyFill="1" applyBorder="1" applyAlignment="1">
      <alignment horizontal="left" vertical="center" wrapText="1"/>
    </xf>
    <xf numFmtId="2" fontId="60" fillId="19" borderId="33" xfId="0" applyNumberFormat="1" applyFont="1" applyFill="1" applyBorder="1" applyAlignment="1">
      <alignment horizontal="center" vertical="center" wrapText="1"/>
    </xf>
    <xf numFmtId="0" fontId="0" fillId="10" borderId="46" xfId="0" applyFill="1" applyBorder="1"/>
    <xf numFmtId="0" fontId="0" fillId="10" borderId="4" xfId="0" applyFill="1" applyBorder="1"/>
    <xf numFmtId="0" fontId="0" fillId="10" borderId="47" xfId="0" applyFill="1" applyBorder="1"/>
    <xf numFmtId="0" fontId="0" fillId="8" borderId="29" xfId="0" applyFill="1" applyBorder="1" applyAlignment="1">
      <alignment horizontal="center"/>
    </xf>
    <xf numFmtId="2" fontId="4" fillId="8" borderId="4" xfId="0" applyNumberFormat="1"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left"/>
    </xf>
    <xf numFmtId="0" fontId="81" fillId="0" borderId="0" xfId="0" applyFont="1" applyBorder="1" applyAlignment="1">
      <alignment horizontal="center"/>
    </xf>
    <xf numFmtId="2" fontId="33" fillId="0" borderId="0" xfId="0" applyNumberFormat="1" applyFont="1" applyBorder="1" applyAlignment="1">
      <alignment horizontal="center"/>
    </xf>
    <xf numFmtId="0" fontId="5" fillId="2" borderId="5" xfId="0" applyFont="1" applyFill="1" applyBorder="1" applyAlignment="1">
      <alignment horizontal="center" vertical="center" textRotation="90" wrapText="1"/>
    </xf>
    <xf numFmtId="0" fontId="0" fillId="8" borderId="29" xfId="0" applyFill="1" applyBorder="1" applyAlignment="1">
      <alignment horizontal="left"/>
    </xf>
    <xf numFmtId="0" fontId="0" fillId="8" borderId="30" xfId="0" applyFill="1" applyBorder="1"/>
    <xf numFmtId="0" fontId="0" fillId="9" borderId="21" xfId="0" applyFill="1" applyBorder="1"/>
    <xf numFmtId="2" fontId="28" fillId="9" borderId="34" xfId="0" applyNumberFormat="1" applyFont="1" applyFill="1" applyBorder="1" applyAlignment="1">
      <alignment vertical="center" wrapText="1"/>
    </xf>
    <xf numFmtId="2" fontId="30" fillId="9" borderId="34" xfId="0" applyNumberFormat="1" applyFont="1" applyFill="1" applyBorder="1" applyAlignment="1">
      <alignment vertical="center" wrapText="1"/>
    </xf>
    <xf numFmtId="0" fontId="0" fillId="9" borderId="2" xfId="0" applyFill="1" applyBorder="1"/>
    <xf numFmtId="0" fontId="12" fillId="7" borderId="5"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63" fillId="10" borderId="5" xfId="0" applyFont="1" applyFill="1" applyBorder="1" applyAlignment="1">
      <alignment horizontal="center" vertical="center" wrapText="1"/>
    </xf>
    <xf numFmtId="0" fontId="25" fillId="5" borderId="48" xfId="1" applyFont="1" applyFill="1" applyBorder="1" applyAlignment="1">
      <alignment horizontal="center" vertical="center"/>
    </xf>
    <xf numFmtId="0" fontId="3" fillId="5" borderId="0" xfId="1" applyFont="1" applyFill="1" applyBorder="1" applyAlignment="1">
      <alignment vertical="center" wrapText="1"/>
    </xf>
    <xf numFmtId="0" fontId="3" fillId="5" borderId="1" xfId="1" applyFont="1" applyFill="1" applyBorder="1" applyAlignment="1">
      <alignment vertical="center" wrapText="1"/>
    </xf>
    <xf numFmtId="0" fontId="4" fillId="5" borderId="20" xfId="1" applyFont="1" applyFill="1" applyBorder="1" applyAlignment="1">
      <alignment vertical="center" wrapText="1"/>
    </xf>
    <xf numFmtId="0" fontId="4" fillId="5" borderId="21" xfId="1" applyFont="1" applyFill="1" applyBorder="1" applyAlignment="1">
      <alignment vertical="center" wrapText="1"/>
    </xf>
    <xf numFmtId="0" fontId="4" fillId="5" borderId="2" xfId="1" applyFont="1" applyFill="1" applyBorder="1" applyAlignment="1">
      <alignment vertical="center" wrapText="1"/>
    </xf>
    <xf numFmtId="0" fontId="82" fillId="6" borderId="10" xfId="0" applyFont="1" applyFill="1" applyBorder="1" applyAlignment="1">
      <alignment horizontal="center" vertical="center" wrapText="1"/>
    </xf>
    <xf numFmtId="0" fontId="83" fillId="6" borderId="5" xfId="0" applyFont="1" applyFill="1" applyBorder="1" applyAlignment="1">
      <alignment horizontal="center" vertical="center" wrapText="1"/>
    </xf>
    <xf numFmtId="0" fontId="82" fillId="6" borderId="5" xfId="0" applyFont="1" applyFill="1" applyBorder="1" applyAlignment="1">
      <alignment horizontal="center" vertical="center" wrapText="1"/>
    </xf>
    <xf numFmtId="0" fontId="9" fillId="0" borderId="5" xfId="0" applyFont="1" applyBorder="1" applyAlignment="1">
      <alignment horizontal="justify" vertical="center" wrapText="1"/>
    </xf>
    <xf numFmtId="2" fontId="63" fillId="20" borderId="5" xfId="0" applyNumberFormat="1" applyFont="1" applyFill="1" applyBorder="1" applyAlignment="1">
      <alignment horizontal="center" vertical="center" wrapText="1"/>
    </xf>
    <xf numFmtId="0" fontId="58" fillId="10" borderId="10" xfId="0" applyFont="1" applyFill="1" applyBorder="1" applyAlignment="1">
      <alignment vertical="center" wrapText="1"/>
    </xf>
    <xf numFmtId="0" fontId="58" fillId="10" borderId="11" xfId="0" applyFont="1" applyFill="1" applyBorder="1" applyAlignment="1">
      <alignment vertical="center" wrapText="1"/>
    </xf>
    <xf numFmtId="0" fontId="9" fillId="0" borderId="10" xfId="0" applyFont="1" applyBorder="1" applyAlignment="1">
      <alignment horizontal="justify" vertical="center" wrapText="1"/>
    </xf>
    <xf numFmtId="2" fontId="63" fillId="20" borderId="10" xfId="0" applyNumberFormat="1" applyFont="1" applyFill="1" applyBorder="1" applyAlignment="1">
      <alignment horizontal="center" vertical="center" wrapText="1"/>
    </xf>
    <xf numFmtId="2" fontId="84" fillId="9" borderId="5" xfId="0" applyNumberFormat="1" applyFont="1" applyFill="1" applyBorder="1" applyAlignment="1">
      <alignment horizontal="center" vertical="center"/>
    </xf>
    <xf numFmtId="0" fontId="58" fillId="9" borderId="5" xfId="0" applyFont="1" applyFill="1" applyBorder="1" applyAlignment="1">
      <alignment vertical="center" wrapText="1"/>
    </xf>
    <xf numFmtId="0" fontId="58" fillId="10" borderId="5" xfId="0" applyFont="1" applyFill="1" applyBorder="1" applyAlignment="1">
      <alignment horizontal="justify"/>
    </xf>
    <xf numFmtId="2" fontId="85" fillId="10" borderId="5" xfId="0" applyNumberFormat="1" applyFont="1" applyFill="1" applyBorder="1" applyAlignment="1">
      <alignment horizontal="center" vertical="center"/>
    </xf>
    <xf numFmtId="0" fontId="62" fillId="20" borderId="5" xfId="0" applyFont="1" applyFill="1" applyBorder="1"/>
    <xf numFmtId="0" fontId="62" fillId="0" borderId="5" xfId="0" applyFont="1" applyBorder="1"/>
    <xf numFmtId="2" fontId="63" fillId="10" borderId="5" xfId="0" applyNumberFormat="1" applyFont="1" applyFill="1" applyBorder="1" applyAlignment="1">
      <alignment horizontal="center" vertical="center" wrapText="1"/>
    </xf>
    <xf numFmtId="2" fontId="84" fillId="10" borderId="5" xfId="0" applyNumberFormat="1" applyFont="1" applyFill="1" applyBorder="1" applyAlignment="1">
      <alignment horizontal="center" vertical="center"/>
    </xf>
    <xf numFmtId="0" fontId="9" fillId="10" borderId="5" xfId="0" applyFont="1" applyFill="1" applyBorder="1" applyAlignment="1">
      <alignment horizontal="justify" wrapText="1"/>
    </xf>
    <xf numFmtId="0" fontId="9" fillId="10" borderId="5" xfId="0" applyFont="1" applyFill="1" applyBorder="1" applyAlignment="1">
      <alignment wrapText="1"/>
    </xf>
    <xf numFmtId="0" fontId="58" fillId="10" borderId="8" xfId="0" applyFont="1" applyFill="1" applyBorder="1" applyAlignment="1">
      <alignment horizontal="justify"/>
    </xf>
    <xf numFmtId="0" fontId="62" fillId="10" borderId="5" xfId="0" applyFont="1" applyFill="1" applyBorder="1"/>
    <xf numFmtId="0" fontId="0" fillId="20" borderId="5" xfId="0" applyFill="1" applyBorder="1"/>
    <xf numFmtId="2" fontId="85" fillId="10" borderId="5" xfId="0" applyNumberFormat="1" applyFont="1" applyFill="1" applyBorder="1" applyAlignment="1">
      <alignment vertical="center"/>
    </xf>
    <xf numFmtId="0" fontId="58" fillId="10" borderId="7" xfId="0" applyFont="1" applyFill="1" applyBorder="1" applyAlignment="1">
      <alignment horizontal="center" vertical="center" wrapText="1"/>
    </xf>
    <xf numFmtId="0" fontId="58" fillId="10" borderId="13" xfId="0" applyFont="1" applyFill="1" applyBorder="1" applyAlignment="1">
      <alignment horizontal="center" vertical="center" wrapText="1"/>
    </xf>
    <xf numFmtId="0" fontId="58" fillId="10" borderId="49" xfId="0" applyFont="1" applyFill="1" applyBorder="1" applyAlignment="1">
      <alignment horizontal="center" vertical="center" wrapText="1"/>
    </xf>
    <xf numFmtId="2" fontId="85" fillId="10" borderId="13" xfId="0" applyNumberFormat="1" applyFont="1" applyFill="1" applyBorder="1" applyAlignment="1">
      <alignment horizontal="center" vertical="center"/>
    </xf>
    <xf numFmtId="0" fontId="58" fillId="10" borderId="13" xfId="0" applyFont="1" applyFill="1" applyBorder="1" applyAlignment="1">
      <alignment horizontal="justify"/>
    </xf>
    <xf numFmtId="0" fontId="62" fillId="0" borderId="13" xfId="0" applyFont="1" applyBorder="1"/>
    <xf numFmtId="0" fontId="62" fillId="10" borderId="13" xfId="0" applyFont="1" applyFill="1" applyBorder="1"/>
    <xf numFmtId="0" fontId="58" fillId="10" borderId="16" xfId="0" applyFont="1" applyFill="1" applyBorder="1" applyAlignment="1">
      <alignment horizontal="center"/>
    </xf>
    <xf numFmtId="0" fontId="9" fillId="0" borderId="5" xfId="0" applyFont="1" applyBorder="1" applyAlignment="1">
      <alignment horizontal="justify" wrapText="1"/>
    </xf>
    <xf numFmtId="2" fontId="28" fillId="10" borderId="5" xfId="0" applyNumberFormat="1" applyFont="1" applyFill="1" applyBorder="1" applyAlignment="1">
      <alignment horizontal="center" vertical="center" wrapText="1"/>
    </xf>
    <xf numFmtId="2" fontId="63" fillId="10" borderId="13" xfId="0" applyNumberFormat="1" applyFont="1" applyFill="1" applyBorder="1" applyAlignment="1">
      <alignment horizontal="center" vertical="center" wrapText="1"/>
    </xf>
    <xf numFmtId="0" fontId="58" fillId="10" borderId="16" xfId="0" applyFont="1" applyFill="1" applyBorder="1" applyAlignment="1">
      <alignment horizontal="center" vertical="center" wrapText="1"/>
    </xf>
    <xf numFmtId="2" fontId="84" fillId="10" borderId="5" xfId="0" applyNumberFormat="1" applyFont="1" applyFill="1" applyBorder="1" applyAlignment="1">
      <alignment horizontal="center" vertical="center" wrapText="1"/>
    </xf>
    <xf numFmtId="0" fontId="86" fillId="21" borderId="4" xfId="0" applyFont="1" applyFill="1" applyBorder="1" applyAlignment="1">
      <alignment horizontal="center"/>
    </xf>
    <xf numFmtId="2" fontId="86" fillId="21" borderId="4" xfId="0" applyNumberFormat="1" applyFont="1" applyFill="1" applyBorder="1" applyAlignment="1">
      <alignment horizontal="center" vertical="center"/>
    </xf>
    <xf numFmtId="0" fontId="0" fillId="21" borderId="4" xfId="0" applyFill="1" applyBorder="1" applyAlignment="1"/>
    <xf numFmtId="0" fontId="58" fillId="21" borderId="3" xfId="0" applyFont="1" applyFill="1" applyBorder="1" applyAlignment="1">
      <alignment vertical="center" wrapText="1"/>
    </xf>
    <xf numFmtId="0" fontId="9" fillId="0" borderId="11" xfId="0" applyFont="1" applyFill="1" applyBorder="1" applyAlignment="1">
      <alignment vertical="center" wrapText="1"/>
    </xf>
    <xf numFmtId="2" fontId="4" fillId="10" borderId="10" xfId="0" applyNumberFormat="1" applyFont="1" applyFill="1" applyBorder="1" applyAlignment="1">
      <alignment horizontal="center" vertical="center"/>
    </xf>
    <xf numFmtId="0" fontId="9" fillId="9" borderId="10" xfId="0" applyFont="1" applyFill="1" applyBorder="1" applyAlignment="1">
      <alignment horizontal="left" vertical="center" wrapText="1"/>
    </xf>
    <xf numFmtId="0" fontId="65" fillId="9" borderId="10" xfId="0" applyFont="1" applyFill="1" applyBorder="1" applyAlignment="1">
      <alignment horizontal="center" vertical="center"/>
    </xf>
    <xf numFmtId="0" fontId="65" fillId="0" borderId="10" xfId="0" applyFont="1" applyFill="1" applyBorder="1" applyAlignment="1">
      <alignment horizontal="center" vertical="center"/>
    </xf>
    <xf numFmtId="0" fontId="9" fillId="0" borderId="5" xfId="0" applyNumberFormat="1" applyFont="1" applyBorder="1" applyAlignment="1">
      <alignment vertical="center" wrapText="1"/>
    </xf>
    <xf numFmtId="0" fontId="65" fillId="10" borderId="5" xfId="0" applyFont="1" applyFill="1" applyBorder="1" applyAlignment="1">
      <alignment vertical="center"/>
    </xf>
    <xf numFmtId="0" fontId="65" fillId="8" borderId="5" xfId="0" applyFont="1" applyFill="1" applyBorder="1" applyAlignment="1">
      <alignment vertical="center"/>
    </xf>
    <xf numFmtId="2" fontId="1" fillId="0" borderId="5" xfId="0" applyNumberFormat="1" applyFont="1" applyBorder="1" applyAlignment="1">
      <alignment vertical="center"/>
    </xf>
    <xf numFmtId="2" fontId="1" fillId="0" borderId="10" xfId="0" applyNumberFormat="1" applyFont="1" applyBorder="1" applyAlignment="1">
      <alignment vertical="center"/>
    </xf>
    <xf numFmtId="0" fontId="9" fillId="0" borderId="6" xfId="0" applyFont="1" applyBorder="1" applyAlignment="1">
      <alignment vertical="center" wrapText="1"/>
    </xf>
    <xf numFmtId="2" fontId="13" fillId="0" borderId="0" xfId="0" applyNumberFormat="1" applyFont="1"/>
    <xf numFmtId="2" fontId="13" fillId="0" borderId="0" xfId="0" applyNumberFormat="1" applyFont="1" applyAlignment="1">
      <alignment horizontal="center"/>
    </xf>
    <xf numFmtId="0" fontId="10" fillId="5" borderId="0" xfId="1" applyFont="1" applyFill="1" applyBorder="1" applyAlignment="1">
      <alignment vertical="center" wrapText="1"/>
    </xf>
    <xf numFmtId="0" fontId="3" fillId="5" borderId="49" xfId="1" applyFont="1" applyFill="1" applyBorder="1" applyAlignment="1">
      <alignment vertical="center" wrapText="1"/>
    </xf>
    <xf numFmtId="0" fontId="10" fillId="5" borderId="49" xfId="1" applyFont="1" applyFill="1" applyBorder="1" applyAlignment="1">
      <alignment vertical="center" wrapText="1"/>
    </xf>
    <xf numFmtId="0" fontId="3" fillId="5" borderId="50" xfId="1" applyFont="1" applyFill="1" applyBorder="1" applyAlignment="1">
      <alignment vertical="center" wrapText="1"/>
    </xf>
    <xf numFmtId="0" fontId="6" fillId="7" borderId="10" xfId="0" applyFont="1" applyFill="1" applyBorder="1" applyAlignment="1">
      <alignment horizontal="left" vertical="center" wrapText="1"/>
    </xf>
    <xf numFmtId="0" fontId="46" fillId="8" borderId="5" xfId="0" applyFont="1" applyFill="1" applyBorder="1" applyAlignment="1">
      <alignment horizontal="center" vertical="center"/>
    </xf>
    <xf numFmtId="0" fontId="62" fillId="9" borderId="5" xfId="0" applyFont="1" applyFill="1" applyBorder="1"/>
    <xf numFmtId="0" fontId="62" fillId="0" borderId="0" xfId="0" applyFont="1"/>
    <xf numFmtId="0" fontId="62" fillId="8" borderId="5" xfId="0" applyFont="1" applyFill="1" applyBorder="1"/>
    <xf numFmtId="0" fontId="62" fillId="0" borderId="5" xfId="0" applyFont="1" applyFill="1" applyBorder="1"/>
    <xf numFmtId="0" fontId="46" fillId="8" borderId="8" xfId="0" applyFont="1" applyFill="1" applyBorder="1" applyAlignment="1">
      <alignment horizontal="center" vertical="center" wrapText="1"/>
    </xf>
    <xf numFmtId="0" fontId="46" fillId="8" borderId="13"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46" fillId="0" borderId="5" xfId="0" applyFont="1" applyFill="1" applyBorder="1" applyAlignment="1">
      <alignment horizontal="center" vertical="center"/>
    </xf>
    <xf numFmtId="2" fontId="1" fillId="0" borderId="5" xfId="0" applyNumberFormat="1" applyFont="1" applyFill="1" applyBorder="1" applyAlignment="1">
      <alignment horizontal="center" vertical="center" wrapText="1"/>
    </xf>
    <xf numFmtId="0" fontId="62" fillId="0" borderId="5" xfId="0" applyFont="1" applyFill="1" applyBorder="1" applyAlignment="1">
      <alignment wrapText="1"/>
    </xf>
    <xf numFmtId="0" fontId="62" fillId="8" borderId="5" xfId="0" applyFont="1" applyFill="1" applyBorder="1" applyAlignment="1">
      <alignment wrapText="1"/>
    </xf>
    <xf numFmtId="2" fontId="1" fillId="0" borderId="5" xfId="0" applyNumberFormat="1" applyFont="1" applyFill="1" applyBorder="1" applyAlignment="1">
      <alignment horizontal="center" vertical="center"/>
    </xf>
    <xf numFmtId="0" fontId="62" fillId="0" borderId="5" xfId="0" applyFont="1" applyBorder="1" applyAlignment="1">
      <alignment wrapText="1"/>
    </xf>
    <xf numFmtId="0" fontId="62" fillId="8" borderId="5" xfId="0" applyFont="1" applyFill="1" applyBorder="1" applyAlignment="1">
      <alignment vertical="center" wrapText="1"/>
    </xf>
    <xf numFmtId="0" fontId="87" fillId="13" borderId="5" xfId="0" applyFont="1" applyFill="1" applyBorder="1" applyAlignment="1">
      <alignment vertical="center"/>
    </xf>
    <xf numFmtId="0" fontId="62" fillId="0" borderId="0" xfId="0" applyFont="1" applyAlignment="1">
      <alignment horizontal="center"/>
    </xf>
    <xf numFmtId="2" fontId="6" fillId="0" borderId="0" xfId="0" applyNumberFormat="1" applyFont="1" applyAlignment="1">
      <alignment horizontal="center"/>
    </xf>
    <xf numFmtId="0" fontId="9" fillId="10" borderId="5" xfId="0" applyFont="1" applyFill="1" applyBorder="1" applyAlignment="1">
      <alignment horizontal="center" vertical="center" wrapText="1"/>
    </xf>
    <xf numFmtId="0" fontId="1" fillId="10" borderId="10" xfId="0" applyFont="1" applyFill="1" applyBorder="1" applyAlignment="1">
      <alignment vertical="center" wrapText="1"/>
    </xf>
    <xf numFmtId="2" fontId="9" fillId="0" borderId="5" xfId="0" applyNumberFormat="1" applyFont="1" applyBorder="1" applyAlignment="1">
      <alignment horizontal="center" vertical="center" wrapText="1"/>
    </xf>
    <xf numFmtId="0" fontId="9" fillId="8" borderId="5" xfId="0" applyFont="1" applyFill="1" applyBorder="1" applyAlignment="1">
      <alignment horizontal="center" vertical="center" wrapText="1"/>
    </xf>
    <xf numFmtId="0" fontId="88" fillId="0" borderId="5" xfId="0" applyFont="1" applyBorder="1" applyAlignment="1">
      <alignment horizontal="center" vertical="center" wrapText="1"/>
    </xf>
    <xf numFmtId="0" fontId="76" fillId="10" borderId="5" xfId="0" applyFont="1" applyFill="1" applyBorder="1" applyAlignment="1">
      <alignment horizontal="center" vertical="center" wrapText="1"/>
    </xf>
    <xf numFmtId="0" fontId="88"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applyAlignment="1">
      <alignment horizontal="center"/>
    </xf>
    <xf numFmtId="0" fontId="65" fillId="8" borderId="5" xfId="0" applyFont="1" applyFill="1" applyBorder="1" applyAlignment="1">
      <alignment horizontal="center" vertical="center"/>
    </xf>
    <xf numFmtId="0" fontId="0" fillId="0" borderId="5" xfId="0" applyBorder="1"/>
    <xf numFmtId="2" fontId="58" fillId="10" borderId="5" xfId="0" applyNumberFormat="1" applyFont="1" applyFill="1" applyBorder="1" applyAlignment="1">
      <alignment horizontal="center" vertical="center" wrapText="1"/>
    </xf>
    <xf numFmtId="0" fontId="58" fillId="0" borderId="66" xfId="0" applyFont="1" applyBorder="1" applyAlignment="1">
      <alignment horizontal="left" vertical="center" wrapText="1"/>
    </xf>
    <xf numFmtId="0" fontId="58" fillId="0" borderId="67" xfId="0" applyFont="1" applyBorder="1" applyAlignment="1">
      <alignment horizontal="left" vertical="center" wrapText="1"/>
    </xf>
    <xf numFmtId="0" fontId="58" fillId="0" borderId="36" xfId="0" applyFont="1" applyBorder="1" applyAlignment="1">
      <alignment horizontal="left" vertical="center" wrapText="1"/>
    </xf>
    <xf numFmtId="0" fontId="58" fillId="0" borderId="26" xfId="0" applyFont="1" applyBorder="1" applyAlignment="1">
      <alignment horizontal="left" vertical="center" wrapText="1"/>
    </xf>
    <xf numFmtId="0" fontId="60" fillId="0" borderId="26" xfId="0" applyFont="1" applyBorder="1" applyAlignment="1">
      <alignment horizontal="center" vertical="center" wrapText="1"/>
    </xf>
    <xf numFmtId="0" fontId="85" fillId="0" borderId="5" xfId="0" applyFont="1" applyBorder="1" applyAlignment="1">
      <alignment vertical="center" wrapText="1"/>
    </xf>
    <xf numFmtId="0" fontId="29" fillId="0" borderId="5" xfId="0" applyFont="1" applyBorder="1" applyAlignment="1">
      <alignment horizontal="center" wrapText="1"/>
    </xf>
    <xf numFmtId="0" fontId="85" fillId="8" borderId="5" xfId="0" applyFont="1" applyFill="1" applyBorder="1" applyAlignment="1">
      <alignment vertical="center" wrapText="1"/>
    </xf>
    <xf numFmtId="0" fontId="84" fillId="0" borderId="5" xfId="0" applyFont="1" applyBorder="1" applyAlignment="1">
      <alignment vertical="center" wrapText="1"/>
    </xf>
    <xf numFmtId="0" fontId="85" fillId="9" borderId="5" xfId="0" applyFont="1" applyFill="1" applyBorder="1" applyAlignment="1">
      <alignment vertical="center" wrapText="1"/>
    </xf>
    <xf numFmtId="0" fontId="85" fillId="0" borderId="5" xfId="0" applyFont="1" applyFill="1" applyBorder="1" applyAlignment="1">
      <alignment vertical="center" wrapText="1"/>
    </xf>
    <xf numFmtId="0" fontId="29" fillId="0" borderId="5" xfId="0" applyFont="1" applyBorder="1" applyAlignment="1">
      <alignment horizontal="center"/>
    </xf>
    <xf numFmtId="0" fontId="85" fillId="8" borderId="5" xfId="0" applyFont="1" applyFill="1" applyBorder="1"/>
    <xf numFmtId="0" fontId="85" fillId="0" borderId="5" xfId="0" applyFont="1" applyBorder="1"/>
    <xf numFmtId="0" fontId="84" fillId="0" borderId="5" xfId="0" applyFont="1" applyFill="1" applyBorder="1" applyAlignment="1">
      <alignment vertical="center" wrapText="1"/>
    </xf>
    <xf numFmtId="0" fontId="85" fillId="9" borderId="5" xfId="0" applyFont="1" applyFill="1" applyBorder="1"/>
    <xf numFmtId="0" fontId="28" fillId="0" borderId="5" xfId="0" applyFont="1" applyBorder="1" applyAlignment="1">
      <alignment horizontal="left" vertical="top" wrapText="1"/>
    </xf>
    <xf numFmtId="2" fontId="24" fillId="0" borderId="5" xfId="0" applyNumberFormat="1" applyFont="1" applyBorder="1" applyAlignment="1">
      <alignment horizontal="center"/>
    </xf>
    <xf numFmtId="0" fontId="85" fillId="8" borderId="5" xfId="0" applyFont="1" applyFill="1" applyBorder="1" applyAlignment="1">
      <alignment vertical="top"/>
    </xf>
    <xf numFmtId="0" fontId="85" fillId="0" borderId="5" xfId="0" applyFont="1" applyBorder="1" applyAlignment="1">
      <alignment vertical="top" wrapText="1"/>
    </xf>
    <xf numFmtId="0" fontId="30" fillId="20" borderId="5" xfId="0" applyFont="1" applyFill="1" applyBorder="1" applyAlignment="1">
      <alignment vertical="top" wrapText="1"/>
    </xf>
    <xf numFmtId="0" fontId="85" fillId="9" borderId="5" xfId="0" applyFont="1" applyFill="1" applyBorder="1" applyAlignment="1">
      <alignment vertical="top"/>
    </xf>
    <xf numFmtId="0" fontId="85" fillId="8" borderId="5" xfId="0" applyFont="1" applyFill="1" applyBorder="1" applyAlignment="1">
      <alignment vertical="top" wrapText="1"/>
    </xf>
    <xf numFmtId="0" fontId="84" fillId="0" borderId="5" xfId="0" applyFont="1" applyBorder="1"/>
    <xf numFmtId="0" fontId="85" fillId="0" borderId="5" xfId="0" applyFont="1" applyBorder="1" applyAlignment="1">
      <alignment wrapText="1"/>
    </xf>
    <xf numFmtId="0" fontId="84" fillId="0" borderId="10" xfId="0" applyFont="1" applyBorder="1" applyAlignment="1">
      <alignment vertical="center" wrapText="1"/>
    </xf>
    <xf numFmtId="0" fontId="29" fillId="0" borderId="10" xfId="0" applyFont="1" applyBorder="1" applyAlignment="1">
      <alignment horizontal="center"/>
    </xf>
    <xf numFmtId="0" fontId="85" fillId="0" borderId="10" xfId="0" applyFont="1" applyBorder="1"/>
    <xf numFmtId="0" fontId="85" fillId="9" borderId="10" xfId="0" applyFont="1" applyFill="1" applyBorder="1"/>
    <xf numFmtId="0" fontId="85" fillId="10" borderId="5" xfId="0" applyFont="1" applyFill="1" applyBorder="1"/>
    <xf numFmtId="0" fontId="85" fillId="0" borderId="5" xfId="0" applyFont="1" applyFill="1" applyBorder="1"/>
    <xf numFmtId="0" fontId="85" fillId="10" borderId="5" xfId="0" applyFont="1" applyFill="1" applyBorder="1" applyAlignment="1">
      <alignment vertical="center" wrapText="1"/>
    </xf>
    <xf numFmtId="0" fontId="85" fillId="8" borderId="0" xfId="0" applyFont="1" applyFill="1" applyAlignment="1">
      <alignment vertical="top"/>
    </xf>
    <xf numFmtId="0" fontId="85" fillId="0" borderId="0" xfId="0" applyFont="1" applyAlignment="1">
      <alignment vertical="top"/>
    </xf>
    <xf numFmtId="2" fontId="24" fillId="0" borderId="5" xfId="0" applyNumberFormat="1" applyFont="1" applyBorder="1" applyAlignment="1">
      <alignment horizontal="center" wrapText="1"/>
    </xf>
    <xf numFmtId="0" fontId="85" fillId="0" borderId="5" xfId="0" applyFont="1" applyFill="1" applyBorder="1" applyAlignment="1">
      <alignment vertical="top" wrapText="1"/>
    </xf>
    <xf numFmtId="0" fontId="85" fillId="0" borderId="5" xfId="0" applyFont="1" applyFill="1" applyBorder="1" applyAlignment="1">
      <alignment vertical="top"/>
    </xf>
    <xf numFmtId="0" fontId="85" fillId="0" borderId="17" xfId="0" applyFont="1" applyBorder="1" applyAlignment="1">
      <alignment vertical="center" wrapText="1"/>
    </xf>
    <xf numFmtId="2" fontId="29" fillId="0" borderId="5" xfId="0" applyNumberFormat="1" applyFont="1" applyBorder="1" applyAlignment="1">
      <alignment horizontal="center"/>
    </xf>
    <xf numFmtId="0" fontId="28" fillId="8" borderId="5" xfId="0" applyFont="1" applyFill="1" applyBorder="1" applyAlignment="1">
      <alignment horizontal="center" vertical="center"/>
    </xf>
    <xf numFmtId="2" fontId="24" fillId="0" borderId="10" xfId="0" applyNumberFormat="1" applyFont="1" applyBorder="1" applyAlignment="1">
      <alignment horizontal="center"/>
    </xf>
    <xf numFmtId="2" fontId="47" fillId="0" borderId="29" xfId="0" applyNumberFormat="1" applyFont="1" applyBorder="1" applyAlignment="1">
      <alignment horizontal="center"/>
    </xf>
    <xf numFmtId="0" fontId="0" fillId="0" borderId="29" xfId="0" applyBorder="1" applyAlignment="1">
      <alignment horizontal="center"/>
    </xf>
    <xf numFmtId="0" fontId="0" fillId="0" borderId="29" xfId="0" applyBorder="1" applyAlignment="1">
      <alignment horizontal="left"/>
    </xf>
    <xf numFmtId="0" fontId="0" fillId="0" borderId="30" xfId="0" applyBorder="1"/>
    <xf numFmtId="0" fontId="13" fillId="0" borderId="0" xfId="0" applyFont="1" applyAlignment="1">
      <alignment horizontal="center"/>
    </xf>
    <xf numFmtId="2" fontId="4" fillId="0" borderId="10" xfId="0" applyNumberFormat="1" applyFont="1" applyBorder="1" applyAlignment="1">
      <alignment horizontal="center" vertical="center"/>
    </xf>
    <xf numFmtId="0" fontId="9" fillId="0" borderId="5" xfId="0" applyFont="1" applyBorder="1" applyAlignment="1">
      <alignment horizontal="justify" vertical="center"/>
    </xf>
    <xf numFmtId="0" fontId="9" fillId="0" borderId="5" xfId="0" applyFont="1" applyBorder="1" applyAlignment="1">
      <alignment vertical="center"/>
    </xf>
    <xf numFmtId="0" fontId="10" fillId="0" borderId="5" xfId="0" applyFont="1" applyBorder="1" applyAlignment="1">
      <alignment vertical="center"/>
    </xf>
    <xf numFmtId="2" fontId="4" fillId="0" borderId="5" xfId="0" applyNumberFormat="1" applyFont="1" applyBorder="1" applyAlignment="1">
      <alignment horizontal="justify" vertical="center"/>
    </xf>
    <xf numFmtId="0" fontId="112" fillId="0" borderId="5" xfId="0" applyFont="1" applyBorder="1"/>
    <xf numFmtId="2" fontId="47" fillId="0" borderId="5" xfId="0" applyNumberFormat="1" applyFont="1" applyBorder="1" applyAlignment="1">
      <alignment horizontal="center"/>
    </xf>
    <xf numFmtId="0" fontId="0" fillId="0" borderId="5" xfId="0" applyBorder="1" applyAlignment="1">
      <alignment horizontal="left"/>
    </xf>
    <xf numFmtId="0" fontId="76" fillId="8" borderId="5" xfId="0" applyFont="1" applyFill="1" applyBorder="1" applyAlignment="1">
      <alignment horizontal="center" vertical="center" wrapText="1"/>
    </xf>
    <xf numFmtId="0" fontId="88" fillId="0" borderId="5" xfId="0" applyNumberFormat="1" applyFont="1" applyBorder="1" applyAlignment="1">
      <alignment horizontal="center" vertical="center" wrapText="1"/>
    </xf>
    <xf numFmtId="0" fontId="88" fillId="10" borderId="5" xfId="0" applyFont="1" applyFill="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48" fillId="2" borderId="5" xfId="0" applyFont="1" applyFill="1" applyBorder="1" applyAlignment="1">
      <alignment horizontal="center" vertical="center" wrapText="1"/>
    </xf>
    <xf numFmtId="0" fontId="1" fillId="0" borderId="5" xfId="0" applyFont="1" applyBorder="1" applyAlignment="1">
      <alignment vertical="center" wrapText="1"/>
    </xf>
    <xf numFmtId="0" fontId="107" fillId="8" borderId="5" xfId="0" applyFont="1" applyFill="1" applyBorder="1" applyAlignment="1">
      <alignment horizontal="center" vertical="center"/>
    </xf>
    <xf numFmtId="0" fontId="1" fillId="8" borderId="5" xfId="0" applyFont="1" applyFill="1" applyBorder="1" applyAlignment="1">
      <alignment horizontal="left" vertical="center" wrapText="1"/>
    </xf>
    <xf numFmtId="0" fontId="1" fillId="0" borderId="11" xfId="0" applyFont="1" applyFill="1" applyBorder="1" applyAlignment="1">
      <alignment vertical="center" wrapText="1"/>
    </xf>
    <xf numFmtId="0" fontId="7" fillId="9" borderId="5" xfId="0" applyFont="1" applyFill="1" applyBorder="1" applyAlignment="1">
      <alignment vertical="center" wrapText="1"/>
    </xf>
    <xf numFmtId="0" fontId="9" fillId="9" borderId="5" xfId="0" applyFont="1" applyFill="1" applyBorder="1" applyAlignment="1">
      <alignment vertical="center" wrapText="1"/>
    </xf>
    <xf numFmtId="0" fontId="4" fillId="9" borderId="5" xfId="0" applyFont="1" applyFill="1" applyBorder="1" applyAlignment="1">
      <alignment vertical="center" wrapText="1"/>
    </xf>
    <xf numFmtId="2" fontId="4" fillId="9" borderId="5" xfId="0" applyNumberFormat="1" applyFont="1" applyFill="1" applyBorder="1" applyAlignment="1">
      <alignment horizontal="center" vertical="center"/>
    </xf>
    <xf numFmtId="2" fontId="28" fillId="9" borderId="5" xfId="0" applyNumberFormat="1" applyFont="1" applyFill="1" applyBorder="1" applyAlignment="1">
      <alignment vertical="center" wrapText="1"/>
    </xf>
    <xf numFmtId="2" fontId="30" fillId="9" borderId="5" xfId="0" applyNumberFormat="1" applyFont="1" applyFill="1" applyBorder="1" applyAlignment="1">
      <alignment vertical="center" wrapText="1"/>
    </xf>
    <xf numFmtId="2" fontId="24" fillId="9" borderId="5" xfId="0" applyNumberFormat="1" applyFont="1" applyFill="1" applyBorder="1" applyAlignment="1">
      <alignment vertical="center" wrapText="1"/>
    </xf>
    <xf numFmtId="0" fontId="10" fillId="9" borderId="5" xfId="0" applyFont="1" applyFill="1" applyBorder="1" applyAlignment="1">
      <alignment vertical="center" wrapText="1"/>
    </xf>
    <xf numFmtId="0" fontId="1" fillId="0" borderId="5" xfId="0" applyFont="1" applyFill="1" applyBorder="1" applyAlignment="1">
      <alignment vertical="center" wrapText="1"/>
    </xf>
    <xf numFmtId="2" fontId="19" fillId="0" borderId="5" xfId="0" applyNumberFormat="1" applyFont="1" applyBorder="1" applyAlignment="1">
      <alignment horizontal="center" vertical="center"/>
    </xf>
    <xf numFmtId="0" fontId="7" fillId="9" borderId="5" xfId="0" applyFont="1" applyFill="1" applyBorder="1" applyAlignment="1">
      <alignment horizontal="center" vertical="center" wrapText="1"/>
    </xf>
    <xf numFmtId="2" fontId="28" fillId="9" borderId="5" xfId="0" applyNumberFormat="1" applyFont="1" applyFill="1" applyBorder="1" applyAlignment="1">
      <alignment horizontal="center" vertical="center" wrapText="1"/>
    </xf>
    <xf numFmtId="2" fontId="30" fillId="9" borderId="5" xfId="0" applyNumberFormat="1" applyFont="1" applyFill="1" applyBorder="1" applyAlignment="1">
      <alignment horizontal="left" vertical="center" wrapText="1"/>
    </xf>
    <xf numFmtId="2" fontId="24" fillId="9" borderId="5" xfId="0" applyNumberFormat="1" applyFont="1" applyFill="1" applyBorder="1" applyAlignment="1">
      <alignment horizontal="left" vertical="center" wrapText="1"/>
    </xf>
    <xf numFmtId="0" fontId="1" fillId="0" borderId="10" xfId="0" applyFont="1" applyFill="1" applyBorder="1" applyAlignment="1">
      <alignment vertical="center" wrapText="1"/>
    </xf>
    <xf numFmtId="2" fontId="1" fillId="10" borderId="0" xfId="0" applyNumberFormat="1" applyFont="1" applyFill="1" applyAlignment="1">
      <alignment horizontal="center" vertical="center"/>
    </xf>
    <xf numFmtId="0" fontId="63" fillId="0" borderId="10" xfId="0" applyFont="1" applyBorder="1" applyAlignment="1">
      <alignment vertical="center" wrapText="1" readingOrder="1"/>
    </xf>
    <xf numFmtId="2" fontId="2" fillId="8" borderId="5" xfId="0" applyNumberFormat="1" applyFont="1" applyFill="1" applyBorder="1" applyAlignment="1">
      <alignment vertical="center"/>
    </xf>
    <xf numFmtId="0" fontId="0" fillId="9" borderId="5" xfId="0" applyFill="1" applyBorder="1" applyAlignment="1">
      <alignment horizontal="center"/>
    </xf>
    <xf numFmtId="0" fontId="56" fillId="35" borderId="5" xfId="0" applyFont="1" applyFill="1" applyBorder="1" applyAlignment="1">
      <alignment horizontal="left" vertical="center"/>
    </xf>
    <xf numFmtId="2" fontId="27" fillId="35" borderId="5" xfId="0" applyNumberFormat="1" applyFont="1" applyFill="1" applyBorder="1" applyAlignment="1">
      <alignment horizontal="center" vertical="center"/>
    </xf>
    <xf numFmtId="0" fontId="0" fillId="35" borderId="5" xfId="0" applyFill="1" applyBorder="1"/>
    <xf numFmtId="0" fontId="0" fillId="35" borderId="5" xfId="0" applyFill="1" applyBorder="1" applyAlignment="1">
      <alignment horizontal="center"/>
    </xf>
    <xf numFmtId="0" fontId="0" fillId="35" borderId="5" xfId="0" applyFill="1" applyBorder="1" applyAlignment="1">
      <alignment horizontal="left"/>
    </xf>
    <xf numFmtId="0" fontId="25" fillId="37" borderId="81" xfId="0" applyFont="1" applyFill="1" applyBorder="1" applyAlignment="1">
      <alignment horizontal="center"/>
    </xf>
    <xf numFmtId="0" fontId="25" fillId="37" borderId="81" xfId="0" applyFont="1" applyFill="1" applyBorder="1"/>
    <xf numFmtId="0" fontId="114" fillId="36" borderId="81" xfId="0" applyFont="1" applyFill="1" applyBorder="1" applyAlignment="1">
      <alignment horizontal="center"/>
    </xf>
    <xf numFmtId="0" fontId="114" fillId="36" borderId="81" xfId="0" applyFont="1" applyFill="1" applyBorder="1"/>
    <xf numFmtId="0" fontId="46" fillId="37" borderId="81" xfId="0" applyFont="1" applyFill="1" applyBorder="1" applyAlignment="1">
      <alignment horizontal="center"/>
    </xf>
    <xf numFmtId="0" fontId="46" fillId="37" borderId="81" xfId="0" applyFont="1" applyFill="1" applyBorder="1"/>
    <xf numFmtId="0" fontId="103" fillId="0" borderId="81" xfId="0" applyFont="1" applyFill="1" applyBorder="1" applyAlignment="1">
      <alignment horizontal="center"/>
    </xf>
    <xf numFmtId="0" fontId="62" fillId="0" borderId="81" xfId="0" applyFont="1" applyBorder="1"/>
    <xf numFmtId="0" fontId="62" fillId="0" borderId="81" xfId="0" applyFont="1" applyBorder="1" applyAlignment="1">
      <alignment horizontal="center"/>
    </xf>
    <xf numFmtId="0" fontId="62" fillId="0" borderId="81" xfId="0" applyFont="1" applyFill="1" applyBorder="1"/>
    <xf numFmtId="0" fontId="62" fillId="38" borderId="81" xfId="0" applyFont="1" applyFill="1" applyBorder="1"/>
    <xf numFmtId="0" fontId="62" fillId="0" borderId="81" xfId="0" applyFont="1" applyFill="1" applyBorder="1" applyAlignment="1"/>
    <xf numFmtId="0" fontId="54" fillId="6" borderId="84" xfId="0" applyFont="1" applyFill="1" applyBorder="1" applyAlignment="1">
      <alignment vertical="center" wrapText="1"/>
    </xf>
    <xf numFmtId="0" fontId="54" fillId="6" borderId="86" xfId="0" applyFont="1" applyFill="1" applyBorder="1" applyAlignment="1">
      <alignment horizontal="center" vertical="center" wrapText="1"/>
    </xf>
    <xf numFmtId="0" fontId="57" fillId="6" borderId="86" xfId="0" applyFont="1" applyFill="1" applyBorder="1" applyAlignment="1">
      <alignment horizontal="center" vertical="center" wrapText="1"/>
    </xf>
    <xf numFmtId="0" fontId="0" fillId="0" borderId="86" xfId="0" applyBorder="1" applyAlignment="1">
      <alignment vertical="top" wrapText="1"/>
    </xf>
    <xf numFmtId="166" fontId="0" fillId="0" borderId="86" xfId="0" applyNumberFormat="1" applyBorder="1" applyAlignment="1">
      <alignment vertical="top"/>
    </xf>
    <xf numFmtId="0" fontId="0" fillId="0" borderId="86" xfId="0" applyBorder="1"/>
    <xf numFmtId="0" fontId="0" fillId="39" borderId="86" xfId="0" applyFill="1" applyBorder="1"/>
    <xf numFmtId="0" fontId="63" fillId="0" borderId="86" xfId="0" applyFont="1" applyBorder="1" applyAlignment="1">
      <alignment wrapText="1"/>
    </xf>
    <xf numFmtId="0" fontId="0" fillId="10" borderId="86" xfId="0" applyFill="1" applyBorder="1"/>
    <xf numFmtId="166" fontId="0" fillId="10" borderId="86" xfId="0" applyNumberFormat="1" applyFill="1" applyBorder="1" applyAlignment="1">
      <alignment vertical="top"/>
    </xf>
    <xf numFmtId="166" fontId="0" fillId="0" borderId="86" xfId="0" applyNumberFormat="1" applyFill="1" applyBorder="1" applyAlignment="1">
      <alignment vertical="top"/>
    </xf>
    <xf numFmtId="0" fontId="87" fillId="0" borderId="86" xfId="0" applyFont="1" applyBorder="1" applyAlignment="1">
      <alignment wrapText="1"/>
    </xf>
    <xf numFmtId="166" fontId="0" fillId="10" borderId="86" xfId="0" applyNumberFormat="1" applyFont="1" applyFill="1" applyBorder="1"/>
    <xf numFmtId="166" fontId="0" fillId="10" borderId="86" xfId="0" applyNumberFormat="1" applyFill="1" applyBorder="1"/>
    <xf numFmtId="0" fontId="63" fillId="0" borderId="86" xfId="0" applyFont="1" applyBorder="1"/>
    <xf numFmtId="166" fontId="0" fillId="0" borderId="86" xfId="0" applyNumberFormat="1" applyBorder="1"/>
    <xf numFmtId="166" fontId="0" fillId="0" borderId="86" xfId="0" applyNumberFormat="1" applyFill="1" applyBorder="1"/>
    <xf numFmtId="0" fontId="63" fillId="0" borderId="86" xfId="0" applyFont="1" applyBorder="1" applyAlignment="1">
      <alignment vertical="center" wrapText="1"/>
    </xf>
    <xf numFmtId="0" fontId="57" fillId="6" borderId="21" xfId="0" applyFont="1" applyFill="1" applyBorder="1" applyAlignment="1">
      <alignment horizontal="center" vertical="center" wrapText="1"/>
    </xf>
    <xf numFmtId="0" fontId="57" fillId="6" borderId="33" xfId="0" applyFont="1" applyFill="1" applyBorder="1" applyAlignment="1">
      <alignment horizontal="center" vertical="center" wrapText="1"/>
    </xf>
    <xf numFmtId="0" fontId="60" fillId="14" borderId="31" xfId="0" applyFont="1" applyFill="1" applyBorder="1" applyAlignment="1">
      <alignment horizontal="left" wrapText="1"/>
    </xf>
    <xf numFmtId="0" fontId="60" fillId="14" borderId="59" xfId="0" applyFont="1" applyFill="1" applyBorder="1" applyAlignment="1">
      <alignment horizontal="left" wrapText="1"/>
    </xf>
    <xf numFmtId="0" fontId="60" fillId="14" borderId="60" xfId="0" applyFont="1" applyFill="1" applyBorder="1" applyAlignment="1">
      <alignment horizontal="left" wrapText="1"/>
    </xf>
    <xf numFmtId="0" fontId="58" fillId="0" borderId="70" xfId="0" applyFont="1" applyBorder="1" applyAlignment="1">
      <alignment horizontal="left" vertical="center" wrapText="1"/>
    </xf>
    <xf numFmtId="0" fontId="116" fillId="10" borderId="88" xfId="0" applyFont="1" applyFill="1" applyBorder="1"/>
    <xf numFmtId="0" fontId="116" fillId="10" borderId="24" xfId="0" applyFont="1" applyFill="1" applyBorder="1"/>
    <xf numFmtId="0" fontId="117" fillId="10" borderId="24" xfId="0" applyFont="1" applyFill="1" applyBorder="1"/>
    <xf numFmtId="0" fontId="116" fillId="10" borderId="65" xfId="0" applyFont="1" applyFill="1" applyBorder="1"/>
    <xf numFmtId="0" fontId="58" fillId="0" borderId="89" xfId="0" applyFont="1" applyBorder="1" applyAlignment="1">
      <alignment horizontal="left" vertical="center" wrapText="1"/>
    </xf>
    <xf numFmtId="0" fontId="116" fillId="10" borderId="9" xfId="0" applyFont="1" applyFill="1" applyBorder="1"/>
    <xf numFmtId="0" fontId="116" fillId="10" borderId="5" xfId="0" applyFont="1" applyFill="1" applyBorder="1"/>
    <xf numFmtId="0" fontId="117" fillId="10" borderId="5" xfId="0" applyFont="1" applyFill="1" applyBorder="1"/>
    <xf numFmtId="0" fontId="116" fillId="10" borderId="19" xfId="0" applyFont="1" applyFill="1" applyBorder="1"/>
    <xf numFmtId="0" fontId="58" fillId="0" borderId="49" xfId="0" applyFont="1" applyBorder="1" applyAlignment="1">
      <alignment horizontal="left" vertical="center" wrapText="1"/>
    </xf>
    <xf numFmtId="0" fontId="116" fillId="10" borderId="62" xfId="0" applyFont="1" applyFill="1" applyBorder="1"/>
    <xf numFmtId="0" fontId="58" fillId="0" borderId="32" xfId="0" applyFont="1" applyBorder="1" applyAlignment="1">
      <alignment horizontal="left" vertical="center" wrapText="1"/>
    </xf>
    <xf numFmtId="0" fontId="116" fillId="10" borderId="90" xfId="0" applyFont="1" applyFill="1" applyBorder="1"/>
    <xf numFmtId="0" fontId="116" fillId="10" borderId="3" xfId="0" applyFont="1" applyFill="1" applyBorder="1"/>
    <xf numFmtId="0" fontId="117" fillId="10" borderId="3" xfId="0" applyFont="1" applyFill="1" applyBorder="1"/>
    <xf numFmtId="0" fontId="116" fillId="10" borderId="64" xfId="0" applyFont="1" applyFill="1" applyBorder="1"/>
    <xf numFmtId="0" fontId="58" fillId="0" borderId="58" xfId="0" applyFont="1" applyBorder="1" applyAlignment="1">
      <alignment horizontal="left" vertical="center" wrapText="1"/>
    </xf>
    <xf numFmtId="0" fontId="116" fillId="10" borderId="55" xfId="0" applyFont="1" applyFill="1" applyBorder="1"/>
    <xf numFmtId="0" fontId="116" fillId="10" borderId="11" xfId="0" applyFont="1" applyFill="1" applyBorder="1"/>
    <xf numFmtId="0" fontId="117" fillId="10" borderId="11" xfId="0" applyFont="1" applyFill="1" applyBorder="1"/>
    <xf numFmtId="0" fontId="58" fillId="0" borderId="13" xfId="0" applyFont="1" applyBorder="1" applyAlignment="1">
      <alignment horizontal="left" vertical="center" wrapText="1"/>
    </xf>
    <xf numFmtId="0" fontId="58" fillId="0" borderId="0" xfId="0" applyFont="1" applyBorder="1" applyAlignment="1">
      <alignment horizontal="left" vertical="center" wrapText="1"/>
    </xf>
    <xf numFmtId="0" fontId="58" fillId="0" borderId="59" xfId="0" applyFont="1" applyBorder="1" applyAlignment="1">
      <alignment horizontal="left" vertical="center" wrapText="1"/>
    </xf>
    <xf numFmtId="0" fontId="58" fillId="0" borderId="53" xfId="0" applyFont="1" applyBorder="1" applyAlignment="1">
      <alignment horizontal="left" vertical="center" wrapText="1"/>
    </xf>
    <xf numFmtId="0" fontId="118" fillId="10" borderId="5" xfId="0" applyFont="1" applyFill="1" applyBorder="1"/>
    <xf numFmtId="0" fontId="116" fillId="10" borderId="17" xfId="0" applyFont="1" applyFill="1" applyBorder="1"/>
    <xf numFmtId="0" fontId="60" fillId="0" borderId="21" xfId="0" applyFont="1" applyBorder="1" applyAlignment="1">
      <alignment horizontal="center" vertical="center" wrapText="1"/>
    </xf>
    <xf numFmtId="0" fontId="118" fillId="10" borderId="3" xfId="0" applyFont="1" applyFill="1" applyBorder="1"/>
    <xf numFmtId="0" fontId="58" fillId="0" borderId="91" xfId="0" applyFont="1" applyBorder="1" applyAlignment="1">
      <alignment horizontal="left" vertical="center" wrapText="1"/>
    </xf>
    <xf numFmtId="0" fontId="116" fillId="10" borderId="56" xfId="0" applyFont="1" applyFill="1" applyBorder="1"/>
    <xf numFmtId="0" fontId="116" fillId="10" borderId="6" xfId="0" applyFont="1" applyFill="1" applyBorder="1"/>
    <xf numFmtId="0" fontId="117" fillId="10" borderId="6" xfId="0" applyFont="1" applyFill="1" applyBorder="1"/>
    <xf numFmtId="0" fontId="118" fillId="10" borderId="6" xfId="0" applyFont="1" applyFill="1" applyBorder="1"/>
    <xf numFmtId="0" fontId="116" fillId="10" borderId="52" xfId="0" applyFont="1" applyFill="1" applyBorder="1"/>
    <xf numFmtId="0" fontId="60" fillId="0" borderId="67" xfId="0" applyFont="1" applyBorder="1" applyAlignment="1">
      <alignment horizontal="center" vertical="center" wrapText="1"/>
    </xf>
    <xf numFmtId="0" fontId="60" fillId="10" borderId="90" xfId="0" applyFont="1" applyFill="1" applyBorder="1" applyAlignment="1">
      <alignment horizontal="left" vertical="center" wrapText="1"/>
    </xf>
    <xf numFmtId="0" fontId="60" fillId="10" borderId="3" xfId="0" applyFont="1" applyFill="1" applyBorder="1" applyAlignment="1">
      <alignment horizontal="left" vertical="center" wrapText="1"/>
    </xf>
    <xf numFmtId="0" fontId="60" fillId="10" borderId="64" xfId="0" applyFont="1" applyFill="1" applyBorder="1" applyAlignment="1">
      <alignment horizontal="left" vertical="center" wrapText="1"/>
    </xf>
    <xf numFmtId="0" fontId="106" fillId="0" borderId="66" xfId="0" applyFont="1" applyBorder="1"/>
    <xf numFmtId="0" fontId="88" fillId="10" borderId="23" xfId="0" applyFont="1" applyFill="1" applyBorder="1"/>
    <xf numFmtId="0" fontId="88" fillId="10" borderId="15" xfId="0" applyFont="1" applyFill="1" applyBorder="1"/>
    <xf numFmtId="0" fontId="88" fillId="0" borderId="45" xfId="0" applyFont="1" applyFill="1" applyBorder="1"/>
    <xf numFmtId="0" fontId="106" fillId="0" borderId="37" xfId="0" applyFont="1" applyBorder="1"/>
    <xf numFmtId="0" fontId="88" fillId="10" borderId="17" xfId="0" applyFont="1" applyFill="1" applyBorder="1"/>
    <xf numFmtId="0" fontId="88" fillId="10" borderId="5" xfId="0" applyFont="1" applyFill="1" applyBorder="1"/>
    <xf numFmtId="0" fontId="88" fillId="0" borderId="19" xfId="0" applyFont="1" applyFill="1" applyBorder="1"/>
    <xf numFmtId="0" fontId="88" fillId="10" borderId="19" xfId="0" applyFont="1" applyFill="1" applyBorder="1"/>
    <xf numFmtId="0" fontId="58" fillId="0" borderId="73" xfId="0" applyFont="1" applyBorder="1" applyAlignment="1">
      <alignment horizontal="left" vertical="center" wrapText="1"/>
    </xf>
    <xf numFmtId="0" fontId="58" fillId="0" borderId="67" xfId="0" applyFont="1" applyFill="1" applyBorder="1" applyAlignment="1">
      <alignment horizontal="left" vertical="center" wrapText="1"/>
    </xf>
    <xf numFmtId="0" fontId="88" fillId="10" borderId="75" xfId="0" applyFont="1" applyFill="1" applyBorder="1"/>
    <xf numFmtId="0" fontId="88" fillId="10" borderId="4" xfId="0" applyFont="1" applyFill="1" applyBorder="1"/>
    <xf numFmtId="0" fontId="88" fillId="10" borderId="47" xfId="0" applyFont="1" applyFill="1" applyBorder="1"/>
    <xf numFmtId="2" fontId="58" fillId="10" borderId="44" xfId="0" applyNumberFormat="1" applyFont="1" applyFill="1" applyBorder="1" applyAlignment="1">
      <alignment horizontal="center" vertical="center" wrapText="1"/>
    </xf>
    <xf numFmtId="2" fontId="58" fillId="10" borderId="15" xfId="0" applyNumberFormat="1" applyFont="1" applyFill="1" applyBorder="1" applyAlignment="1">
      <alignment horizontal="center" vertical="center" wrapText="1"/>
    </xf>
    <xf numFmtId="2" fontId="58" fillId="10" borderId="45" xfId="0" applyNumberFormat="1" applyFont="1" applyFill="1" applyBorder="1" applyAlignment="1">
      <alignment horizontal="center" vertical="center" wrapText="1"/>
    </xf>
    <xf numFmtId="2" fontId="58" fillId="10" borderId="56" xfId="0" applyNumberFormat="1" applyFont="1" applyFill="1" applyBorder="1" applyAlignment="1">
      <alignment horizontal="center" vertical="center" wrapText="1"/>
    </xf>
    <xf numFmtId="2" fontId="58" fillId="10" borderId="6" xfId="0" applyNumberFormat="1" applyFont="1" applyFill="1" applyBorder="1" applyAlignment="1">
      <alignment horizontal="center" vertical="center" wrapText="1"/>
    </xf>
    <xf numFmtId="2" fontId="58" fillId="10" borderId="52" xfId="0" applyNumberFormat="1" applyFont="1" applyFill="1" applyBorder="1" applyAlignment="1">
      <alignment horizontal="center" vertical="center" wrapText="1"/>
    </xf>
    <xf numFmtId="2" fontId="58" fillId="10" borderId="9" xfId="0" applyNumberFormat="1" applyFont="1" applyFill="1" applyBorder="1" applyAlignment="1">
      <alignment horizontal="center" vertical="center" wrapText="1"/>
    </xf>
    <xf numFmtId="2" fontId="58" fillId="10" borderId="19" xfId="0" applyNumberFormat="1" applyFont="1" applyFill="1" applyBorder="1" applyAlignment="1">
      <alignment horizontal="center" vertical="center" wrapText="1"/>
    </xf>
    <xf numFmtId="0" fontId="106" fillId="0" borderId="0" xfId="0" applyFont="1"/>
    <xf numFmtId="0" fontId="60" fillId="0" borderId="41" xfId="0" applyFont="1" applyBorder="1" applyAlignment="1">
      <alignment horizontal="center" vertical="center" wrapText="1"/>
    </xf>
    <xf numFmtId="2" fontId="58" fillId="10" borderId="46" xfId="0" applyNumberFormat="1" applyFont="1" applyFill="1" applyBorder="1" applyAlignment="1">
      <alignment horizontal="center" vertical="center" wrapText="1"/>
    </xf>
    <xf numFmtId="2" fontId="58" fillId="10" borderId="4" xfId="0" applyNumberFormat="1" applyFont="1" applyFill="1" applyBorder="1" applyAlignment="1">
      <alignment horizontal="center" vertical="center" wrapText="1"/>
    </xf>
    <xf numFmtId="2" fontId="58" fillId="10" borderId="47" xfId="0" applyNumberFormat="1" applyFont="1" applyFill="1" applyBorder="1" applyAlignment="1">
      <alignment horizontal="center" vertical="center" wrapText="1"/>
    </xf>
    <xf numFmtId="0" fontId="106" fillId="0" borderId="5" xfId="0" applyFont="1" applyBorder="1"/>
    <xf numFmtId="2" fontId="119" fillId="10" borderId="16" xfId="0" applyNumberFormat="1" applyFont="1" applyFill="1" applyBorder="1" applyAlignment="1">
      <alignment horizontal="center" vertical="center" wrapText="1"/>
    </xf>
    <xf numFmtId="2" fontId="119" fillId="10" borderId="6" xfId="0" applyNumberFormat="1" applyFont="1" applyFill="1" applyBorder="1" applyAlignment="1">
      <alignment horizontal="center" vertical="center" wrapText="1"/>
    </xf>
    <xf numFmtId="2" fontId="119" fillId="10" borderId="52" xfId="0" applyNumberFormat="1" applyFont="1" applyFill="1" applyBorder="1" applyAlignment="1">
      <alignment horizontal="center" vertical="center" wrapText="1"/>
    </xf>
    <xf numFmtId="2" fontId="119" fillId="10" borderId="18" xfId="0" applyNumberFormat="1" applyFont="1" applyFill="1" applyBorder="1" applyAlignment="1">
      <alignment horizontal="center" vertical="center" wrapText="1"/>
    </xf>
    <xf numFmtId="2" fontId="119" fillId="10" borderId="10" xfId="0" applyNumberFormat="1" applyFont="1" applyFill="1" applyBorder="1" applyAlignment="1">
      <alignment horizontal="center" vertical="center" wrapText="1"/>
    </xf>
    <xf numFmtId="2" fontId="119" fillId="10" borderId="28" xfId="0" applyNumberFormat="1" applyFont="1" applyFill="1" applyBorder="1" applyAlignment="1">
      <alignment horizontal="center" vertical="center" wrapText="1"/>
    </xf>
    <xf numFmtId="2" fontId="119" fillId="10" borderId="17" xfId="0" applyNumberFormat="1" applyFont="1" applyFill="1" applyBorder="1" applyAlignment="1">
      <alignment horizontal="center" vertical="center" wrapText="1"/>
    </xf>
    <xf numFmtId="2" fontId="119" fillId="10" borderId="5" xfId="0" applyNumberFormat="1" applyFont="1" applyFill="1" applyBorder="1" applyAlignment="1">
      <alignment horizontal="center" vertical="center" wrapText="1"/>
    </xf>
    <xf numFmtId="2" fontId="119" fillId="10" borderId="19" xfId="0" applyNumberFormat="1" applyFont="1" applyFill="1" applyBorder="1" applyAlignment="1">
      <alignment horizontal="center" vertical="center" wrapText="1"/>
    </xf>
    <xf numFmtId="2" fontId="119" fillId="10" borderId="27" xfId="0" applyNumberFormat="1" applyFont="1" applyFill="1" applyBorder="1" applyAlignment="1">
      <alignment horizontal="center" vertical="center" wrapText="1"/>
    </xf>
    <xf numFmtId="0" fontId="0" fillId="0" borderId="57" xfId="0" applyBorder="1" applyAlignment="1">
      <alignment vertical="center"/>
    </xf>
    <xf numFmtId="2" fontId="58" fillId="0" borderId="44" xfId="0" applyNumberFormat="1" applyFont="1" applyFill="1" applyBorder="1" applyAlignment="1">
      <alignment horizontal="center" vertical="center" wrapText="1"/>
    </xf>
    <xf numFmtId="2" fontId="58" fillId="0" borderId="15" xfId="0" applyNumberFormat="1" applyFont="1" applyFill="1" applyBorder="1" applyAlignment="1">
      <alignment horizontal="center" vertical="center" wrapText="1"/>
    </xf>
    <xf numFmtId="2" fontId="58" fillId="0" borderId="45" xfId="0" applyNumberFormat="1" applyFont="1" applyFill="1" applyBorder="1" applyAlignment="1">
      <alignment horizontal="center" vertical="center" wrapText="1"/>
    </xf>
    <xf numFmtId="2" fontId="58" fillId="0" borderId="27" xfId="0" applyNumberFormat="1" applyFont="1" applyFill="1" applyBorder="1" applyAlignment="1">
      <alignment horizontal="center" vertical="center" wrapText="1"/>
    </xf>
    <xf numFmtId="2" fontId="58" fillId="0" borderId="10" xfId="0" applyNumberFormat="1" applyFont="1" applyFill="1" applyBorder="1" applyAlignment="1">
      <alignment horizontal="center" vertical="center" wrapText="1"/>
    </xf>
    <xf numFmtId="0" fontId="88" fillId="10" borderId="10" xfId="0" applyFont="1" applyFill="1" applyBorder="1"/>
    <xf numFmtId="2" fontId="58" fillId="10" borderId="10" xfId="0" applyNumberFormat="1" applyFont="1" applyFill="1" applyBorder="1" applyAlignment="1">
      <alignment horizontal="center" vertical="center" wrapText="1"/>
    </xf>
    <xf numFmtId="2" fontId="58" fillId="0" borderId="19" xfId="0" applyNumberFormat="1" applyFont="1" applyFill="1" applyBorder="1" applyAlignment="1">
      <alignment horizontal="center" vertical="center" wrapText="1"/>
    </xf>
    <xf numFmtId="2" fontId="58" fillId="0" borderId="28" xfId="0" applyNumberFormat="1" applyFont="1" applyFill="1" applyBorder="1" applyAlignment="1">
      <alignment horizontal="center" vertical="center" wrapText="1"/>
    </xf>
    <xf numFmtId="2" fontId="58" fillId="0" borderId="56" xfId="0" applyNumberFormat="1" applyFont="1" applyFill="1" applyBorder="1" applyAlignment="1">
      <alignment horizontal="center" vertical="center" wrapText="1"/>
    </xf>
    <xf numFmtId="2" fontId="58" fillId="0" borderId="6" xfId="0" applyNumberFormat="1" applyFont="1" applyFill="1" applyBorder="1" applyAlignment="1">
      <alignment horizontal="center" vertical="center" wrapText="1"/>
    </xf>
    <xf numFmtId="0" fontId="88" fillId="10" borderId="6" xfId="0" applyFont="1" applyFill="1" applyBorder="1"/>
    <xf numFmtId="2" fontId="58" fillId="0" borderId="52" xfId="0" applyNumberFormat="1" applyFont="1" applyFill="1" applyBorder="1" applyAlignment="1">
      <alignment horizontal="center" vertical="center" wrapText="1"/>
    </xf>
    <xf numFmtId="0" fontId="0" fillId="0" borderId="53" xfId="0" applyBorder="1" applyAlignment="1">
      <alignment vertical="center"/>
    </xf>
    <xf numFmtId="2" fontId="58" fillId="0" borderId="9" xfId="0" applyNumberFormat="1" applyFont="1" applyFill="1" applyBorder="1" applyAlignment="1">
      <alignment horizontal="center" vertical="center" wrapText="1"/>
    </xf>
    <xf numFmtId="2" fontId="58" fillId="0" borderId="5" xfId="0" applyNumberFormat="1" applyFont="1" applyFill="1" applyBorder="1" applyAlignment="1">
      <alignment horizontal="center" vertical="center" wrapText="1"/>
    </xf>
    <xf numFmtId="0" fontId="0" fillId="0" borderId="54" xfId="0" applyBorder="1" applyAlignment="1">
      <alignment vertical="center"/>
    </xf>
    <xf numFmtId="0" fontId="0" fillId="0" borderId="87" xfId="0" applyBorder="1" applyAlignment="1">
      <alignment vertical="center"/>
    </xf>
    <xf numFmtId="2" fontId="58" fillId="0" borderId="90" xfId="0" applyNumberFormat="1" applyFont="1" applyFill="1" applyBorder="1" applyAlignment="1">
      <alignment horizontal="center" vertical="center" wrapText="1"/>
    </xf>
    <xf numFmtId="2" fontId="58" fillId="0" borderId="3" xfId="0" applyNumberFormat="1" applyFont="1" applyFill="1" applyBorder="1" applyAlignment="1">
      <alignment horizontal="center" vertical="center" wrapText="1"/>
    </xf>
    <xf numFmtId="0" fontId="88" fillId="10" borderId="22" xfId="0" applyFont="1" applyFill="1" applyBorder="1"/>
    <xf numFmtId="2" fontId="58" fillId="0" borderId="22" xfId="0" applyNumberFormat="1" applyFont="1" applyFill="1" applyBorder="1" applyAlignment="1">
      <alignment horizontal="center" vertical="center" wrapText="1"/>
    </xf>
    <xf numFmtId="2" fontId="58" fillId="10" borderId="3" xfId="0" applyNumberFormat="1" applyFont="1" applyFill="1" applyBorder="1" applyAlignment="1">
      <alignment horizontal="center" vertical="center" wrapText="1"/>
    </xf>
    <xf numFmtId="2" fontId="58" fillId="0" borderId="64" xfId="0" applyNumberFormat="1" applyFont="1" applyFill="1" applyBorder="1" applyAlignment="1">
      <alignment horizontal="center" vertical="center" wrapText="1"/>
    </xf>
    <xf numFmtId="0" fontId="58" fillId="0" borderId="31" xfId="0" applyFont="1" applyBorder="1" applyAlignment="1">
      <alignment horizontal="left" vertical="center" wrapText="1"/>
    </xf>
    <xf numFmtId="0" fontId="58" fillId="0" borderId="48" xfId="0" applyFont="1" applyBorder="1" applyAlignment="1">
      <alignment horizontal="left" vertical="center" wrapText="1"/>
    </xf>
    <xf numFmtId="0" fontId="58" fillId="0" borderId="87" xfId="0" applyFont="1" applyBorder="1" applyAlignment="1">
      <alignment horizontal="left" vertical="center" wrapText="1"/>
    </xf>
    <xf numFmtId="2" fontId="58" fillId="0" borderId="46" xfId="0" applyNumberFormat="1" applyFont="1" applyFill="1" applyBorder="1" applyAlignment="1">
      <alignment horizontal="center" vertical="center" wrapText="1"/>
    </xf>
    <xf numFmtId="2" fontId="58" fillId="0" borderId="4" xfId="0" applyNumberFormat="1" applyFont="1" applyFill="1" applyBorder="1" applyAlignment="1">
      <alignment horizontal="center" vertical="center" wrapText="1"/>
    </xf>
    <xf numFmtId="0" fontId="116" fillId="10" borderId="86" xfId="0" applyFont="1" applyFill="1" applyBorder="1"/>
    <xf numFmtId="0" fontId="117" fillId="10" borderId="86" xfId="0" applyFont="1" applyFill="1" applyBorder="1"/>
    <xf numFmtId="0" fontId="116" fillId="10" borderId="85" xfId="0" applyFont="1" applyFill="1" applyBorder="1"/>
    <xf numFmtId="0" fontId="116" fillId="10" borderId="10" xfId="0" applyFont="1" applyFill="1" applyBorder="1"/>
    <xf numFmtId="0" fontId="117" fillId="10" borderId="10" xfId="0" applyFont="1" applyFill="1" applyBorder="1"/>
    <xf numFmtId="0" fontId="58" fillId="0" borderId="41" xfId="0" applyFont="1" applyBorder="1" applyAlignment="1">
      <alignment horizontal="left" vertical="center" wrapText="1"/>
    </xf>
    <xf numFmtId="0" fontId="58" fillId="0" borderId="33" xfId="0" applyFont="1" applyBorder="1" applyAlignment="1">
      <alignment horizontal="center" vertical="center" wrapText="1"/>
    </xf>
    <xf numFmtId="0" fontId="116" fillId="10" borderId="42" xfId="0" applyFont="1" applyFill="1" applyBorder="1"/>
    <xf numFmtId="0" fontId="116" fillId="10" borderId="29" xfId="0" applyFont="1" applyFill="1" applyBorder="1"/>
    <xf numFmtId="0" fontId="117" fillId="10" borderId="29" xfId="0" applyFont="1" applyFill="1" applyBorder="1"/>
    <xf numFmtId="0" fontId="116" fillId="10" borderId="30" xfId="0" applyFont="1" applyFill="1" applyBorder="1"/>
    <xf numFmtId="0" fontId="116" fillId="10" borderId="63" xfId="0" applyFont="1" applyFill="1" applyBorder="1"/>
    <xf numFmtId="0" fontId="106" fillId="0" borderId="86" xfId="0" applyFont="1" applyBorder="1" applyAlignment="1">
      <alignment vertical="center" wrapText="1"/>
    </xf>
    <xf numFmtId="0" fontId="116" fillId="10" borderId="22" xfId="0" applyFont="1" applyFill="1" applyBorder="1"/>
    <xf numFmtId="0" fontId="116" fillId="10" borderId="51" xfId="0" applyFont="1" applyFill="1" applyBorder="1"/>
    <xf numFmtId="0" fontId="51" fillId="10" borderId="86" xfId="0" applyFont="1" applyFill="1" applyBorder="1" applyAlignment="1">
      <alignment horizontal="center" vertical="center" wrapText="1"/>
    </xf>
    <xf numFmtId="0" fontId="95" fillId="41" borderId="86" xfId="0" applyFont="1" applyFill="1" applyBorder="1" applyAlignment="1">
      <alignment horizontal="center" vertical="center" wrapText="1"/>
    </xf>
    <xf numFmtId="49" fontId="95" fillId="41" borderId="86" xfId="0" applyNumberFormat="1" applyFont="1" applyFill="1" applyBorder="1" applyAlignment="1">
      <alignment horizontal="center" vertical="center" wrapText="1"/>
    </xf>
    <xf numFmtId="0" fontId="3" fillId="18" borderId="86" xfId="0" applyFont="1" applyFill="1" applyBorder="1" applyAlignment="1">
      <alignment horizontal="center" vertical="center" wrapText="1"/>
    </xf>
    <xf numFmtId="0" fontId="46" fillId="42" borderId="86" xfId="0" applyFont="1" applyFill="1" applyBorder="1" applyAlignment="1">
      <alignment horizontal="center" vertical="center" wrapText="1"/>
    </xf>
    <xf numFmtId="1" fontId="46" fillId="42" borderId="86" xfId="0" applyNumberFormat="1" applyFont="1" applyFill="1" applyBorder="1" applyAlignment="1">
      <alignment horizontal="center" vertical="center" wrapText="1"/>
    </xf>
    <xf numFmtId="0" fontId="46" fillId="42" borderId="86" xfId="0" applyFont="1" applyFill="1" applyBorder="1" applyAlignment="1">
      <alignment horizontal="left" vertical="center" wrapText="1"/>
    </xf>
    <xf numFmtId="0" fontId="103" fillId="42" borderId="0" xfId="0" applyFont="1" applyFill="1" applyAlignment="1">
      <alignment horizontal="justify"/>
    </xf>
    <xf numFmtId="0" fontId="62" fillId="43" borderId="86" xfId="0" applyFont="1" applyFill="1" applyBorder="1"/>
    <xf numFmtId="0" fontId="62" fillId="0" borderId="86" xfId="0" applyFont="1" applyFill="1" applyBorder="1"/>
    <xf numFmtId="0" fontId="46" fillId="10" borderId="86" xfId="0" applyFont="1" applyFill="1" applyBorder="1" applyAlignment="1">
      <alignment horizontal="center" vertical="center"/>
    </xf>
    <xf numFmtId="1" fontId="62" fillId="0" borderId="86" xfId="0" applyNumberFormat="1" applyFont="1" applyBorder="1" applyAlignment="1">
      <alignment horizontal="center" vertical="center"/>
    </xf>
    <xf numFmtId="0" fontId="62" fillId="0" borderId="86" xfId="0" applyFont="1" applyBorder="1" applyAlignment="1">
      <alignment horizontal="center" vertical="center"/>
    </xf>
    <xf numFmtId="0" fontId="62" fillId="42" borderId="86" xfId="0" applyFont="1" applyFill="1" applyBorder="1" applyAlignment="1">
      <alignment horizontal="justify"/>
    </xf>
    <xf numFmtId="0" fontId="62" fillId="0" borderId="86" xfId="0" applyFont="1" applyBorder="1"/>
    <xf numFmtId="0" fontId="46" fillId="42" borderId="86" xfId="0" applyFont="1" applyFill="1" applyBorder="1" applyAlignment="1">
      <alignment vertical="center" wrapText="1"/>
    </xf>
    <xf numFmtId="0" fontId="62" fillId="10" borderId="86" xfId="0" applyFont="1" applyFill="1" applyBorder="1"/>
    <xf numFmtId="0" fontId="46" fillId="10" borderId="10" xfId="0" applyFont="1" applyFill="1" applyBorder="1" applyAlignment="1">
      <alignment horizontal="center" vertical="center"/>
    </xf>
    <xf numFmtId="1" fontId="62" fillId="0" borderId="10" xfId="0" applyNumberFormat="1" applyFont="1" applyBorder="1" applyAlignment="1">
      <alignment horizontal="center" vertical="center"/>
    </xf>
    <xf numFmtId="0" fontId="62" fillId="0" borderId="10" xfId="0" applyFont="1" applyBorder="1" applyAlignment="1">
      <alignment horizontal="center" vertical="center"/>
    </xf>
    <xf numFmtId="0" fontId="62" fillId="0" borderId="0" xfId="0" applyFont="1" applyBorder="1" applyAlignment="1">
      <alignment horizontal="center" vertical="top"/>
    </xf>
    <xf numFmtId="49" fontId="122" fillId="0" borderId="0" xfId="0" applyNumberFormat="1" applyFont="1" applyBorder="1" applyAlignment="1">
      <alignment horizontal="left" vertical="center" wrapText="1"/>
    </xf>
    <xf numFmtId="0" fontId="46" fillId="10" borderId="0" xfId="0" applyFont="1" applyFill="1" applyBorder="1" applyAlignment="1">
      <alignment horizontal="center" vertical="center"/>
    </xf>
    <xf numFmtId="1" fontId="62" fillId="0" borderId="0" xfId="0" applyNumberFormat="1" applyFont="1" applyBorder="1" applyAlignment="1">
      <alignment horizontal="center" vertical="center"/>
    </xf>
    <xf numFmtId="0" fontId="62" fillId="0" borderId="0" xfId="0" applyFont="1" applyBorder="1" applyAlignment="1">
      <alignment horizontal="center" vertical="center"/>
    </xf>
    <xf numFmtId="0" fontId="62" fillId="0" borderId="0" xfId="0" applyFont="1" applyBorder="1" applyAlignment="1">
      <alignment wrapText="1"/>
    </xf>
    <xf numFmtId="0" fontId="62" fillId="0" borderId="0" xfId="0" applyFont="1" applyBorder="1"/>
    <xf numFmtId="0" fontId="62" fillId="0" borderId="6" xfId="0" applyFont="1" applyBorder="1" applyAlignment="1">
      <alignment horizontal="center" vertical="top"/>
    </xf>
    <xf numFmtId="49" fontId="122" fillId="0" borderId="6" xfId="0" applyNumberFormat="1" applyFont="1" applyBorder="1" applyAlignment="1">
      <alignment horizontal="left" vertical="center" wrapText="1"/>
    </xf>
    <xf numFmtId="0" fontId="46" fillId="10" borderId="6" xfId="0" applyFont="1" applyFill="1" applyBorder="1" applyAlignment="1">
      <alignment horizontal="center" vertical="center"/>
    </xf>
    <xf numFmtId="1" fontId="62" fillId="0" borderId="6" xfId="0" applyNumberFormat="1" applyFont="1" applyBorder="1" applyAlignment="1">
      <alignment horizontal="center" vertical="center"/>
    </xf>
    <xf numFmtId="0" fontId="62" fillId="0" borderId="6" xfId="0" applyFont="1" applyBorder="1" applyAlignment="1">
      <alignment horizontal="center" vertical="center"/>
    </xf>
    <xf numFmtId="0" fontId="62" fillId="0" borderId="6" xfId="0" applyFont="1" applyBorder="1" applyAlignment="1">
      <alignment wrapText="1"/>
    </xf>
    <xf numFmtId="0" fontId="62" fillId="0" borderId="6" xfId="0" applyFont="1" applyBorder="1"/>
    <xf numFmtId="0" fontId="62" fillId="0" borderId="86" xfId="0" applyFont="1" applyBorder="1" applyAlignment="1">
      <alignment horizontal="center" vertical="top"/>
    </xf>
    <xf numFmtId="49" fontId="122" fillId="0" borderId="86" xfId="0" applyNumberFormat="1" applyFont="1" applyBorder="1" applyAlignment="1">
      <alignment horizontal="left" vertical="center" wrapText="1"/>
    </xf>
    <xf numFmtId="0" fontId="62" fillId="0" borderId="86" xfId="0" applyFont="1" applyBorder="1" applyAlignment="1">
      <alignment wrapText="1"/>
    </xf>
    <xf numFmtId="0" fontId="62" fillId="0" borderId="48" xfId="0" applyFont="1" applyBorder="1" applyAlignment="1">
      <alignment vertical="top"/>
    </xf>
    <xf numFmtId="49" fontId="122" fillId="0" borderId="0" xfId="0" applyNumberFormat="1" applyFont="1" applyBorder="1" applyAlignment="1">
      <alignment horizontal="center" vertical="center" wrapText="1"/>
    </xf>
    <xf numFmtId="0" fontId="63" fillId="0" borderId="0" xfId="0" applyFont="1" applyBorder="1" applyAlignment="1">
      <alignment horizontal="center" vertical="center"/>
    </xf>
    <xf numFmtId="0" fontId="62" fillId="0" borderId="1" xfId="0" applyFont="1" applyBorder="1"/>
    <xf numFmtId="0" fontId="99" fillId="0" borderId="0" xfId="0" applyFont="1"/>
    <xf numFmtId="0" fontId="95" fillId="41" borderId="9" xfId="0" applyFont="1" applyFill="1" applyBorder="1" applyAlignment="1">
      <alignment horizontal="center" vertical="center" wrapText="1"/>
    </xf>
    <xf numFmtId="1" fontId="123" fillId="41" borderId="86" xfId="0" applyNumberFormat="1" applyFont="1" applyFill="1" applyBorder="1" applyAlignment="1">
      <alignment horizontal="center" vertical="center" wrapText="1"/>
    </xf>
    <xf numFmtId="0" fontId="95" fillId="41" borderId="46" xfId="0" applyFont="1" applyFill="1" applyBorder="1" applyAlignment="1">
      <alignment horizontal="center" vertical="center" wrapText="1"/>
    </xf>
    <xf numFmtId="0" fontId="95" fillId="41" borderId="4" xfId="0" applyFont="1" applyFill="1" applyBorder="1" applyAlignment="1">
      <alignment horizontal="center" vertical="center" wrapText="1"/>
    </xf>
    <xf numFmtId="1" fontId="123" fillId="41" borderId="4" xfId="0" applyNumberFormat="1" applyFont="1" applyFill="1" applyBorder="1" applyAlignment="1">
      <alignment horizontal="center" vertical="center" wrapText="1"/>
    </xf>
    <xf numFmtId="0" fontId="114" fillId="41" borderId="4" xfId="0" applyFont="1" applyFill="1" applyBorder="1" applyAlignment="1">
      <alignment horizontal="center" vertical="center" wrapText="1"/>
    </xf>
    <xf numFmtId="0" fontId="95" fillId="41" borderId="55" xfId="0" applyFont="1" applyFill="1" applyBorder="1" applyAlignment="1">
      <alignment horizontal="center" vertical="center" wrapText="1"/>
    </xf>
    <xf numFmtId="0" fontId="95" fillId="41" borderId="11" xfId="0" applyFont="1" applyFill="1" applyBorder="1" applyAlignment="1">
      <alignment horizontal="center" vertical="center" wrapText="1"/>
    </xf>
    <xf numFmtId="49" fontId="95" fillId="41" borderId="11" xfId="0" applyNumberFormat="1" applyFont="1" applyFill="1" applyBorder="1" applyAlignment="1">
      <alignment horizontal="center" vertical="center" wrapText="1"/>
    </xf>
    <xf numFmtId="0" fontId="3" fillId="18" borderId="6" xfId="0" applyFont="1" applyFill="1" applyBorder="1" applyAlignment="1">
      <alignment horizontal="center" vertical="center" wrapText="1"/>
    </xf>
    <xf numFmtId="0" fontId="114" fillId="41" borderId="11" xfId="0" applyFont="1" applyFill="1" applyBorder="1" applyAlignment="1">
      <alignment horizontal="center" vertical="center" wrapText="1"/>
    </xf>
    <xf numFmtId="0" fontId="63" fillId="0" borderId="56" xfId="0" applyFont="1" applyBorder="1" applyAlignment="1">
      <alignment textRotation="90"/>
    </xf>
    <xf numFmtId="0" fontId="63" fillId="0" borderId="6" xfId="0" applyFont="1" applyBorder="1" applyAlignment="1">
      <alignment textRotation="90"/>
    </xf>
    <xf numFmtId="0" fontId="63" fillId="0" borderId="52" xfId="0" applyFont="1" applyBorder="1" applyAlignment="1">
      <alignment textRotation="90"/>
    </xf>
    <xf numFmtId="0" fontId="62" fillId="0" borderId="0" xfId="0" applyFont="1" applyAlignment="1">
      <alignment horizontal="center" vertical="center"/>
    </xf>
    <xf numFmtId="0" fontId="1" fillId="10" borderId="10" xfId="0" applyFont="1" applyFill="1" applyBorder="1" applyAlignment="1">
      <alignment horizontal="justify" vertical="center" wrapText="1"/>
    </xf>
    <xf numFmtId="0" fontId="1" fillId="10" borderId="86" xfId="0" applyFont="1" applyFill="1" applyBorder="1" applyAlignment="1">
      <alignment horizontal="center" vertical="center" wrapText="1"/>
    </xf>
    <xf numFmtId="0" fontId="1" fillId="10" borderId="86" xfId="0" applyFont="1" applyFill="1" applyBorder="1" applyAlignment="1">
      <alignment horizontal="left" vertical="center" wrapText="1"/>
    </xf>
    <xf numFmtId="0" fontId="46" fillId="43" borderId="9" xfId="0" applyFont="1" applyFill="1" applyBorder="1"/>
    <xf numFmtId="0" fontId="46" fillId="43" borderId="86" xfId="0" applyFont="1" applyFill="1" applyBorder="1"/>
    <xf numFmtId="0" fontId="46" fillId="43" borderId="8" xfId="0" applyFont="1" applyFill="1" applyBorder="1"/>
    <xf numFmtId="0" fontId="99" fillId="0" borderId="19" xfId="0" applyFont="1" applyBorder="1" applyAlignment="1">
      <alignment horizontal="center" vertical="center"/>
    </xf>
    <xf numFmtId="0" fontId="51" fillId="0" borderId="19" xfId="0" applyFont="1" applyBorder="1" applyAlignment="1">
      <alignment horizontal="center" vertical="center"/>
    </xf>
    <xf numFmtId="0" fontId="46" fillId="0" borderId="0" xfId="0" applyFont="1"/>
    <xf numFmtId="0" fontId="1" fillId="10" borderId="86" xfId="0" applyFont="1" applyFill="1" applyBorder="1" applyAlignment="1">
      <alignment horizontal="justify" vertical="center" wrapText="1"/>
    </xf>
    <xf numFmtId="0" fontId="4" fillId="10" borderId="86" xfId="0" applyFont="1" applyFill="1" applyBorder="1" applyAlignment="1">
      <alignment horizontal="justify" vertical="center" wrapText="1"/>
    </xf>
    <xf numFmtId="1" fontId="1" fillId="10" borderId="86" xfId="0" applyNumberFormat="1" applyFont="1" applyFill="1" applyBorder="1" applyAlignment="1">
      <alignment horizontal="center" vertical="center" wrapText="1"/>
    </xf>
    <xf numFmtId="0" fontId="87" fillId="10" borderId="86" xfId="0" applyFont="1" applyFill="1" applyBorder="1" applyAlignment="1">
      <alignment vertical="center" wrapText="1"/>
    </xf>
    <xf numFmtId="0" fontId="62" fillId="43" borderId="9" xfId="0" applyFont="1" applyFill="1" applyBorder="1"/>
    <xf numFmtId="0" fontId="62" fillId="43" borderId="8" xfId="0" applyFont="1" applyFill="1" applyBorder="1"/>
    <xf numFmtId="49" fontId="63" fillId="42" borderId="10" xfId="0" applyNumberFormat="1" applyFont="1" applyFill="1" applyBorder="1" applyAlignment="1">
      <alignment horizontal="left" vertical="center" wrapText="1"/>
    </xf>
    <xf numFmtId="49" fontId="4" fillId="42" borderId="86" xfId="0" applyNumberFormat="1" applyFont="1" applyFill="1" applyBorder="1" applyAlignment="1">
      <alignment horizontal="center" vertical="center"/>
    </xf>
    <xf numFmtId="0" fontId="63" fillId="10" borderId="86" xfId="0" applyFont="1" applyFill="1" applyBorder="1" applyAlignment="1">
      <alignment vertical="center" wrapText="1"/>
    </xf>
    <xf numFmtId="0" fontId="1" fillId="10" borderId="10" xfId="0" applyFont="1" applyFill="1" applyBorder="1" applyAlignment="1">
      <alignment horizontal="center" vertical="center"/>
    </xf>
    <xf numFmtId="0" fontId="63" fillId="10" borderId="86" xfId="0" applyFont="1" applyFill="1" applyBorder="1" applyAlignment="1">
      <alignment horizontal="center" vertical="center" wrapText="1"/>
    </xf>
    <xf numFmtId="0" fontId="63" fillId="10" borderId="19" xfId="0" applyFont="1" applyFill="1" applyBorder="1" applyAlignment="1">
      <alignment horizontal="center" vertical="center" wrapText="1"/>
    </xf>
    <xf numFmtId="0" fontId="62" fillId="10" borderId="8" xfId="0" applyFont="1" applyFill="1" applyBorder="1"/>
    <xf numFmtId="0" fontId="63" fillId="10" borderId="10" xfId="0" applyFont="1" applyFill="1" applyBorder="1" applyAlignment="1">
      <alignment vertical="center" wrapText="1"/>
    </xf>
    <xf numFmtId="0" fontId="63" fillId="10" borderId="86" xfId="0" applyFont="1" applyFill="1" applyBorder="1" applyAlignment="1">
      <alignment horizontal="left" vertical="center" wrapText="1"/>
    </xf>
    <xf numFmtId="0" fontId="62" fillId="10" borderId="9" xfId="0" applyFont="1" applyFill="1" applyBorder="1"/>
    <xf numFmtId="0" fontId="62" fillId="43" borderId="9" xfId="0" applyFont="1" applyFill="1" applyBorder="1" applyAlignment="1">
      <alignment horizontal="left"/>
    </xf>
    <xf numFmtId="0" fontId="62" fillId="43" borderId="86" xfId="0" applyFont="1" applyFill="1" applyBorder="1" applyAlignment="1">
      <alignment horizontal="left"/>
    </xf>
    <xf numFmtId="0" fontId="62" fillId="43" borderId="8" xfId="0" applyFont="1" applyFill="1" applyBorder="1" applyAlignment="1">
      <alignment horizontal="left"/>
    </xf>
    <xf numFmtId="0" fontId="1" fillId="0" borderId="86" xfId="0" applyFont="1" applyFill="1" applyBorder="1" applyAlignment="1">
      <alignment horizontal="center" vertical="center" wrapText="1"/>
    </xf>
    <xf numFmtId="0" fontId="1" fillId="0" borderId="86" xfId="0" applyFont="1" applyFill="1" applyBorder="1" applyAlignment="1">
      <alignment horizontal="left" vertical="center" wrapText="1"/>
    </xf>
    <xf numFmtId="0" fontId="63" fillId="0" borderId="86" xfId="0" applyFont="1" applyFill="1" applyBorder="1" applyAlignment="1">
      <alignment horizontal="center" vertical="center" wrapText="1"/>
    </xf>
    <xf numFmtId="1" fontId="1" fillId="42" borderId="10" xfId="0" applyNumberFormat="1" applyFont="1" applyFill="1" applyBorder="1" applyAlignment="1">
      <alignment horizontal="center" vertical="center" wrapText="1"/>
    </xf>
    <xf numFmtId="0" fontId="99" fillId="0" borderId="19" xfId="0" applyFont="1" applyFill="1" applyBorder="1" applyAlignment="1">
      <alignment horizontal="center" vertical="center"/>
    </xf>
    <xf numFmtId="0" fontId="87" fillId="10" borderId="10" xfId="0" applyFont="1" applyFill="1" applyBorder="1" applyAlignment="1">
      <alignment horizontal="left" vertical="center" wrapText="1"/>
    </xf>
    <xf numFmtId="164" fontId="1" fillId="10" borderId="86" xfId="0" applyNumberFormat="1" applyFont="1" applyFill="1" applyBorder="1" applyAlignment="1">
      <alignment horizontal="justify" vertical="center" wrapText="1"/>
    </xf>
    <xf numFmtId="0" fontId="46" fillId="10" borderId="86" xfId="0" applyFont="1" applyFill="1" applyBorder="1"/>
    <xf numFmtId="0" fontId="46" fillId="10" borderId="8" xfId="0" applyFont="1" applyFill="1" applyBorder="1"/>
    <xf numFmtId="0" fontId="46" fillId="10" borderId="9" xfId="0" applyFont="1" applyFill="1" applyBorder="1"/>
    <xf numFmtId="0" fontId="1" fillId="10" borderId="11" xfId="0" applyFont="1" applyFill="1" applyBorder="1" applyAlignment="1">
      <alignment horizontal="justify" vertical="center" wrapText="1"/>
    </xf>
    <xf numFmtId="0" fontId="51" fillId="0" borderId="19" xfId="0" applyFont="1" applyFill="1" applyBorder="1" applyAlignment="1">
      <alignment horizontal="center" vertical="center"/>
    </xf>
    <xf numFmtId="0" fontId="1" fillId="10" borderId="6" xfId="0" applyFont="1" applyFill="1" applyBorder="1" applyAlignment="1">
      <alignment horizontal="justify" vertical="center" wrapText="1"/>
    </xf>
    <xf numFmtId="0" fontId="1" fillId="10" borderId="86" xfId="0" applyFont="1" applyFill="1" applyBorder="1" applyAlignment="1" applyProtection="1">
      <alignment horizontal="center" vertical="center" wrapText="1"/>
      <protection locked="0"/>
    </xf>
    <xf numFmtId="0" fontId="1" fillId="10" borderId="86" xfId="0" applyFont="1" applyFill="1" applyBorder="1" applyAlignment="1">
      <alignment horizontal="left" vertical="center" wrapText="1" indent="1"/>
    </xf>
    <xf numFmtId="0" fontId="63" fillId="10" borderId="86" xfId="0" applyFont="1" applyFill="1" applyBorder="1" applyAlignment="1">
      <alignment horizontal="left" vertical="center" wrapText="1" indent="1"/>
    </xf>
    <xf numFmtId="0" fontId="1" fillId="10" borderId="10" xfId="0" applyNumberFormat="1" applyFont="1" applyFill="1" applyBorder="1" applyAlignment="1">
      <alignment horizontal="justify" vertical="center" wrapText="1"/>
    </xf>
    <xf numFmtId="0" fontId="1" fillId="0" borderId="0" xfId="0" applyFont="1" applyAlignment="1">
      <alignment horizontal="center" vertical="center"/>
    </xf>
    <xf numFmtId="0" fontId="1" fillId="0" borderId="86" xfId="0" applyFont="1" applyBorder="1" applyAlignment="1">
      <alignment horizontal="center" vertical="center"/>
    </xf>
    <xf numFmtId="0" fontId="1" fillId="42" borderId="86" xfId="0" applyFont="1" applyFill="1" applyBorder="1" applyAlignment="1">
      <alignment horizontal="justify" vertical="center" wrapText="1"/>
    </xf>
    <xf numFmtId="49" fontId="1" fillId="42" borderId="86" xfId="0" applyNumberFormat="1" applyFont="1" applyFill="1" applyBorder="1" applyAlignment="1">
      <alignment horizontal="center" vertical="center"/>
    </xf>
    <xf numFmtId="49" fontId="127" fillId="42" borderId="0" xfId="0" applyNumberFormat="1" applyFont="1" applyFill="1" applyBorder="1" applyAlignment="1">
      <alignment horizontal="left" vertical="center" wrapText="1"/>
    </xf>
    <xf numFmtId="49" fontId="25" fillId="5" borderId="86" xfId="0" applyNumberFormat="1" applyFont="1" applyFill="1" applyBorder="1" applyAlignment="1">
      <alignment horizontal="center" vertical="center"/>
    </xf>
    <xf numFmtId="0" fontId="1" fillId="42" borderId="86" xfId="0" applyFont="1" applyFill="1" applyBorder="1" applyAlignment="1">
      <alignment horizontal="center" vertical="center" wrapText="1"/>
    </xf>
    <xf numFmtId="0" fontId="1" fillId="10" borderId="86" xfId="0" applyFont="1" applyFill="1" applyBorder="1" applyAlignment="1">
      <alignment horizontal="center" vertical="center"/>
    </xf>
    <xf numFmtId="49" fontId="127" fillId="42" borderId="86" xfId="0" applyNumberFormat="1" applyFont="1" applyFill="1" applyBorder="1" applyAlignment="1">
      <alignment horizontal="left" vertical="center" wrapText="1"/>
    </xf>
    <xf numFmtId="0" fontId="1" fillId="5" borderId="10" xfId="0" applyFont="1" applyFill="1" applyBorder="1" applyAlignment="1">
      <alignment horizontal="center" vertical="center" wrapText="1"/>
    </xf>
    <xf numFmtId="0" fontId="87" fillId="10" borderId="86" xfId="0" applyFont="1" applyFill="1" applyBorder="1" applyAlignment="1">
      <alignment horizontal="left" vertical="center" wrapText="1"/>
    </xf>
    <xf numFmtId="0" fontId="1" fillId="10" borderId="10" xfId="0" applyNumberFormat="1" applyFont="1" applyFill="1" applyBorder="1" applyAlignment="1">
      <alignment horizontal="left" vertical="center" wrapText="1"/>
    </xf>
    <xf numFmtId="0" fontId="62" fillId="0" borderId="0" xfId="0" applyFont="1" applyAlignment="1">
      <alignment vertical="center"/>
    </xf>
    <xf numFmtId="0" fontId="1" fillId="10" borderId="19" xfId="0" applyFont="1" applyFill="1" applyBorder="1" applyAlignment="1">
      <alignment horizontal="center" vertical="center" wrapText="1"/>
    </xf>
    <xf numFmtId="0" fontId="46" fillId="43" borderId="9" xfId="0" applyFont="1" applyFill="1" applyBorder="1" applyAlignment="1">
      <alignment vertical="center"/>
    </xf>
    <xf numFmtId="0" fontId="46" fillId="43" borderId="86" xfId="0" applyFont="1" applyFill="1" applyBorder="1" applyAlignment="1">
      <alignment vertical="center"/>
    </xf>
    <xf numFmtId="0" fontId="46" fillId="43" borderId="8" xfId="0" applyFont="1" applyFill="1" applyBorder="1" applyAlignment="1">
      <alignment vertical="center"/>
    </xf>
    <xf numFmtId="0" fontId="46" fillId="0" borderId="0" xfId="0" applyFont="1" applyAlignment="1">
      <alignment vertical="center"/>
    </xf>
    <xf numFmtId="49" fontId="1" fillId="42" borderId="11" xfId="0" applyNumberFormat="1" applyFont="1" applyFill="1" applyBorder="1" applyAlignment="1">
      <alignment horizontal="center" vertical="center"/>
    </xf>
    <xf numFmtId="0" fontId="62" fillId="43" borderId="9" xfId="0" applyFont="1" applyFill="1" applyBorder="1" applyAlignment="1">
      <alignment vertical="center"/>
    </xf>
    <xf numFmtId="0" fontId="62" fillId="43" borderId="86" xfId="0" applyFont="1" applyFill="1" applyBorder="1" applyAlignment="1">
      <alignment vertical="center"/>
    </xf>
    <xf numFmtId="0" fontId="62" fillId="43" borderId="8" xfId="0" applyFont="1" applyFill="1" applyBorder="1" applyAlignment="1">
      <alignment vertical="center"/>
    </xf>
    <xf numFmtId="0" fontId="1" fillId="42" borderId="86" xfId="0" applyFont="1" applyFill="1" applyBorder="1" applyAlignment="1">
      <alignment horizontal="left" vertical="center" wrapText="1"/>
    </xf>
    <xf numFmtId="0" fontId="62" fillId="0" borderId="0" xfId="0" applyFont="1" applyAlignment="1">
      <alignment vertical="top"/>
    </xf>
    <xf numFmtId="0" fontId="62" fillId="0" borderId="0" xfId="0" applyFont="1" applyAlignment="1">
      <alignment horizontal="center" vertical="top"/>
    </xf>
    <xf numFmtId="49" fontId="122" fillId="0" borderId="0" xfId="0" applyNumberFormat="1" applyFont="1" applyAlignment="1">
      <alignment horizontal="center" vertical="center" wrapText="1"/>
    </xf>
    <xf numFmtId="49" fontId="46" fillId="0" borderId="0" xfId="0" applyNumberFormat="1" applyFont="1" applyAlignment="1">
      <alignment horizontal="left" vertical="center" wrapText="1"/>
    </xf>
    <xf numFmtId="1" fontId="46" fillId="0" borderId="0" xfId="0" applyNumberFormat="1" applyFont="1" applyAlignment="1">
      <alignment horizontal="center" vertical="center"/>
    </xf>
    <xf numFmtId="0" fontId="46" fillId="0" borderId="0" xfId="0" applyFont="1" applyAlignment="1">
      <alignment horizontal="center" vertical="center"/>
    </xf>
    <xf numFmtId="49" fontId="122" fillId="0" borderId="0" xfId="0" applyNumberFormat="1" applyFont="1" applyAlignment="1">
      <alignment horizontal="left" vertical="center" wrapText="1"/>
    </xf>
    <xf numFmtId="1" fontId="62" fillId="0" borderId="0" xfId="0" applyNumberFormat="1" applyFont="1" applyAlignment="1">
      <alignment horizontal="center" vertical="center"/>
    </xf>
    <xf numFmtId="0" fontId="63" fillId="0" borderId="0" xfId="0" applyFont="1" applyAlignment="1">
      <alignment horizontal="center" vertical="center"/>
    </xf>
    <xf numFmtId="0" fontId="63" fillId="0" borderId="56" xfId="0" applyFont="1" applyBorder="1"/>
    <xf numFmtId="0" fontId="63" fillId="0" borderId="6" xfId="0" applyFont="1" applyBorder="1"/>
    <xf numFmtId="0" fontId="63" fillId="0" borderId="52" xfId="0" applyFont="1" applyBorder="1"/>
    <xf numFmtId="0" fontId="102" fillId="42" borderId="10" xfId="0" applyFont="1" applyFill="1" applyBorder="1" applyAlignment="1">
      <alignment horizontal="justify" vertical="center" wrapText="1"/>
    </xf>
    <xf numFmtId="0" fontId="46" fillId="42" borderId="10" xfId="0" applyFont="1" applyFill="1" applyBorder="1" applyAlignment="1">
      <alignment horizontal="justify" vertical="center" wrapText="1"/>
    </xf>
    <xf numFmtId="0" fontId="46" fillId="42" borderId="86" xfId="0" applyFont="1" applyFill="1" applyBorder="1" applyAlignment="1">
      <alignment horizontal="justify" vertical="center" wrapText="1"/>
    </xf>
    <xf numFmtId="0" fontId="46" fillId="42" borderId="10" xfId="0" applyFont="1" applyFill="1" applyBorder="1" applyAlignment="1">
      <alignment horizontal="left" vertical="center" wrapText="1"/>
    </xf>
    <xf numFmtId="0" fontId="102" fillId="42" borderId="86" xfId="0" applyFont="1" applyFill="1" applyBorder="1" applyAlignment="1">
      <alignment vertical="center" wrapText="1"/>
    </xf>
    <xf numFmtId="49" fontId="62" fillId="42" borderId="10" xfId="0" applyNumberFormat="1" applyFont="1" applyFill="1" applyBorder="1" applyAlignment="1">
      <alignment horizontal="left" vertical="center" wrapText="1"/>
    </xf>
    <xf numFmtId="0" fontId="62" fillId="42" borderId="86" xfId="0" applyFont="1" applyFill="1" applyBorder="1" applyAlignment="1">
      <alignment horizontal="left" vertical="center" wrapText="1"/>
    </xf>
    <xf numFmtId="0" fontId="102" fillId="42" borderId="10" xfId="0" applyFont="1" applyFill="1" applyBorder="1" applyAlignment="1">
      <alignment horizontal="center" vertical="center" wrapText="1"/>
    </xf>
    <xf numFmtId="0" fontId="62" fillId="42" borderId="10" xfId="0" applyFont="1" applyFill="1" applyBorder="1" applyAlignment="1">
      <alignment horizontal="left" vertical="center" wrapText="1" indent="1"/>
    </xf>
    <xf numFmtId="0" fontId="62" fillId="42" borderId="10" xfId="0" applyFont="1" applyFill="1" applyBorder="1" applyAlignment="1">
      <alignment horizontal="center" vertical="center" wrapText="1"/>
    </xf>
    <xf numFmtId="0" fontId="62" fillId="42" borderId="86" xfId="0" applyFont="1" applyFill="1" applyBorder="1" applyAlignment="1">
      <alignment horizontal="left" vertical="center" wrapText="1" indent="1"/>
    </xf>
    <xf numFmtId="49" fontId="25" fillId="42" borderId="86" xfId="0" applyNumberFormat="1" applyFont="1" applyFill="1" applyBorder="1" applyAlignment="1">
      <alignment horizontal="center" vertical="center"/>
    </xf>
    <xf numFmtId="49" fontId="46" fillId="42" borderId="86" xfId="0" applyNumberFormat="1" applyFont="1" applyFill="1" applyBorder="1" applyAlignment="1">
      <alignment horizontal="left" vertical="center" wrapText="1"/>
    </xf>
    <xf numFmtId="0" fontId="102" fillId="42" borderId="10" xfId="0" applyFont="1" applyFill="1" applyBorder="1" applyAlignment="1">
      <alignment horizontal="left" vertical="center" wrapText="1"/>
    </xf>
    <xf numFmtId="0" fontId="46" fillId="42" borderId="10" xfId="0" applyFont="1" applyFill="1" applyBorder="1" applyAlignment="1">
      <alignment horizontal="center" vertical="center"/>
    </xf>
    <xf numFmtId="1" fontId="46" fillId="42" borderId="11" xfId="0" applyNumberFormat="1" applyFont="1" applyFill="1" applyBorder="1" applyAlignment="1">
      <alignment horizontal="center" vertical="center" wrapText="1"/>
    </xf>
    <xf numFmtId="0" fontId="102" fillId="42" borderId="86" xfId="0" applyFont="1" applyFill="1" applyBorder="1" applyAlignment="1">
      <alignment horizontal="left" vertical="center" wrapText="1"/>
    </xf>
    <xf numFmtId="1" fontId="46" fillId="42" borderId="10" xfId="0" applyNumberFormat="1" applyFont="1" applyFill="1" applyBorder="1" applyAlignment="1">
      <alignment horizontal="center" vertical="center" wrapText="1"/>
    </xf>
    <xf numFmtId="0" fontId="102" fillId="42" borderId="10" xfId="0" applyFont="1" applyFill="1" applyBorder="1" applyAlignment="1">
      <alignment vertical="center" wrapText="1"/>
    </xf>
    <xf numFmtId="0" fontId="46" fillId="42" borderId="6" xfId="0" applyFont="1" applyFill="1" applyBorder="1" applyAlignment="1">
      <alignment horizontal="justify" vertical="center" wrapText="1"/>
    </xf>
    <xf numFmtId="0" fontId="46" fillId="42" borderId="86" xfId="0" applyFont="1" applyFill="1" applyBorder="1" applyAlignment="1" applyProtection="1">
      <alignment horizontal="left" vertical="center" wrapText="1"/>
      <protection locked="0"/>
    </xf>
    <xf numFmtId="0" fontId="1" fillId="42" borderId="86" xfId="0" applyFont="1" applyFill="1" applyBorder="1" applyAlignment="1">
      <alignment vertical="center" wrapText="1"/>
    </xf>
    <xf numFmtId="0" fontId="46" fillId="42" borderId="86" xfId="0" applyFont="1" applyFill="1" applyBorder="1" applyAlignment="1">
      <alignment horizontal="left" vertical="center" wrapText="1" indent="1"/>
    </xf>
    <xf numFmtId="0" fontId="51" fillId="42" borderId="10" xfId="0" applyFont="1" applyFill="1" applyBorder="1" applyAlignment="1">
      <alignment horizontal="center" vertical="center" wrapText="1"/>
    </xf>
    <xf numFmtId="0" fontId="51" fillId="42" borderId="86" xfId="0" applyFont="1" applyFill="1" applyBorder="1" applyAlignment="1">
      <alignment horizontal="center" vertical="center" wrapText="1"/>
    </xf>
    <xf numFmtId="0" fontId="62" fillId="42" borderId="86" xfId="0" applyFont="1" applyFill="1" applyBorder="1" applyAlignment="1">
      <alignment horizontal="center" vertical="center" wrapText="1"/>
    </xf>
    <xf numFmtId="0" fontId="62" fillId="42" borderId="6" xfId="0" applyFont="1" applyFill="1" applyBorder="1" applyAlignment="1">
      <alignment horizontal="left" vertical="center" wrapText="1" indent="1"/>
    </xf>
    <xf numFmtId="164" fontId="46" fillId="42" borderId="86" xfId="0" applyNumberFormat="1" applyFont="1" applyFill="1" applyBorder="1" applyAlignment="1">
      <alignment horizontal="justify" vertical="center" wrapText="1"/>
    </xf>
    <xf numFmtId="49" fontId="46" fillId="42" borderId="86" xfId="0" applyNumberFormat="1" applyFont="1" applyFill="1" applyBorder="1" applyAlignment="1">
      <alignment horizontal="center" vertical="center"/>
    </xf>
    <xf numFmtId="49" fontId="122" fillId="42" borderId="0" xfId="0" applyNumberFormat="1" applyFont="1" applyFill="1" applyBorder="1" applyAlignment="1">
      <alignment horizontal="left" vertical="center" wrapText="1"/>
    </xf>
    <xf numFmtId="0" fontId="46" fillId="42" borderId="86" xfId="0" applyFont="1" applyFill="1" applyBorder="1" applyAlignment="1">
      <alignment horizontal="center" vertical="center"/>
    </xf>
    <xf numFmtId="0" fontId="25" fillId="5" borderId="10" xfId="0" applyFont="1" applyFill="1" applyBorder="1" applyAlignment="1">
      <alignment horizontal="center" vertical="center" wrapText="1"/>
    </xf>
    <xf numFmtId="0" fontId="62" fillId="43" borderId="27" xfId="0" applyFont="1" applyFill="1" applyBorder="1"/>
    <xf numFmtId="0" fontId="62" fillId="43" borderId="10" xfId="0" applyFont="1" applyFill="1" applyBorder="1"/>
    <xf numFmtId="0" fontId="62" fillId="43" borderId="82" xfId="0" applyFont="1" applyFill="1" applyBorder="1"/>
    <xf numFmtId="0" fontId="99" fillId="0" borderId="28" xfId="0" applyFont="1" applyBorder="1" applyAlignment="1">
      <alignment horizontal="center" vertical="center"/>
    </xf>
    <xf numFmtId="49" fontId="46" fillId="42" borderId="24" xfId="0" applyNumberFormat="1" applyFont="1" applyFill="1" applyBorder="1" applyAlignment="1">
      <alignment horizontal="center" vertical="center" wrapText="1"/>
    </xf>
    <xf numFmtId="0" fontId="46" fillId="42" borderId="24" xfId="0" applyFont="1" applyFill="1" applyBorder="1" applyAlignment="1">
      <alignment horizontal="left" vertical="center" wrapText="1"/>
    </xf>
    <xf numFmtId="1" fontId="46" fillId="42" borderId="15" xfId="0" applyNumberFormat="1" applyFont="1" applyFill="1" applyBorder="1" applyAlignment="1">
      <alignment horizontal="center" vertical="center" wrapText="1"/>
    </xf>
    <xf numFmtId="0" fontId="46" fillId="42" borderId="15" xfId="0" applyFont="1" applyFill="1" applyBorder="1" applyAlignment="1">
      <alignment horizontal="left" vertical="center" wrapText="1"/>
    </xf>
    <xf numFmtId="9" fontId="46" fillId="42" borderId="15" xfId="0" applyNumberFormat="1" applyFont="1" applyFill="1" applyBorder="1" applyAlignment="1">
      <alignment horizontal="center" vertical="center" wrapText="1"/>
    </xf>
    <xf numFmtId="0" fontId="46" fillId="42" borderId="15" xfId="0" applyFont="1" applyFill="1" applyBorder="1" applyAlignment="1">
      <alignment horizontal="center" vertical="center" wrapText="1"/>
    </xf>
    <xf numFmtId="0" fontId="62" fillId="43" borderId="44" xfId="0" applyFont="1" applyFill="1" applyBorder="1"/>
    <xf numFmtId="0" fontId="62" fillId="43" borderId="15" xfId="0" applyFont="1" applyFill="1" applyBorder="1"/>
    <xf numFmtId="0" fontId="62" fillId="43" borderId="92" xfId="0" applyFont="1" applyFill="1" applyBorder="1"/>
    <xf numFmtId="0" fontId="99" fillId="0" borderId="45" xfId="0" applyFont="1" applyBorder="1" applyAlignment="1">
      <alignment horizontal="center" vertical="center"/>
    </xf>
    <xf numFmtId="1" fontId="46" fillId="42" borderId="4" xfId="0" applyNumberFormat="1" applyFont="1" applyFill="1" applyBorder="1" applyAlignment="1">
      <alignment horizontal="center" vertical="center" wrapText="1"/>
    </xf>
    <xf numFmtId="0" fontId="46" fillId="42" borderId="4" xfId="0" applyFont="1" applyFill="1" applyBorder="1" applyAlignment="1">
      <alignment horizontal="left" vertical="center" wrapText="1"/>
    </xf>
    <xf numFmtId="0" fontId="46" fillId="42" borderId="4" xfId="0" applyFont="1" applyFill="1" applyBorder="1" applyAlignment="1">
      <alignment horizontal="center" vertical="center" wrapText="1"/>
    </xf>
    <xf numFmtId="0" fontId="46" fillId="42" borderId="4" xfId="0" applyFont="1" applyFill="1" applyBorder="1" applyAlignment="1">
      <alignment horizontal="center" vertical="center"/>
    </xf>
    <xf numFmtId="0" fontId="62" fillId="43" borderId="46" xfId="0" applyFont="1" applyFill="1" applyBorder="1"/>
    <xf numFmtId="0" fontId="62" fillId="43" borderId="4" xfId="0" applyFont="1" applyFill="1" applyBorder="1"/>
    <xf numFmtId="0" fontId="62" fillId="43" borderId="74" xfId="0" applyFont="1" applyFill="1" applyBorder="1"/>
    <xf numFmtId="0" fontId="99" fillId="0" borderId="47" xfId="0" applyFont="1" applyBorder="1" applyAlignment="1">
      <alignment horizontal="center" vertical="center"/>
    </xf>
    <xf numFmtId="1" fontId="46" fillId="42" borderId="6" xfId="0" applyNumberFormat="1" applyFont="1" applyFill="1" applyBorder="1" applyAlignment="1">
      <alignment horizontal="center" vertical="center" wrapText="1"/>
    </xf>
    <xf numFmtId="0" fontId="46" fillId="42" borderId="6" xfId="0" applyFont="1" applyFill="1" applyBorder="1" applyAlignment="1">
      <alignment horizontal="left" vertical="center" wrapText="1"/>
    </xf>
    <xf numFmtId="0" fontId="62" fillId="43" borderId="56" xfId="0" applyFont="1" applyFill="1" applyBorder="1"/>
    <xf numFmtId="0" fontId="62" fillId="43" borderId="6" xfId="0" applyFont="1" applyFill="1" applyBorder="1"/>
    <xf numFmtId="0" fontId="62" fillId="43" borderId="7" xfId="0" applyFont="1" applyFill="1" applyBorder="1"/>
    <xf numFmtId="0" fontId="99" fillId="0" borderId="52" xfId="0" applyFont="1" applyBorder="1" applyAlignment="1">
      <alignment horizontal="center" vertical="center"/>
    </xf>
    <xf numFmtId="0" fontId="46" fillId="5" borderId="86" xfId="0" applyFont="1" applyFill="1" applyBorder="1" applyAlignment="1">
      <alignment horizontal="center" vertical="center" wrapText="1"/>
    </xf>
    <xf numFmtId="165" fontId="46" fillId="42" borderId="86" xfId="0" applyNumberFormat="1" applyFont="1" applyFill="1" applyBorder="1" applyAlignment="1">
      <alignment horizontal="center" vertical="center" wrapText="1"/>
    </xf>
    <xf numFmtId="0" fontId="62" fillId="42" borderId="86" xfId="0" applyFont="1" applyFill="1" applyBorder="1" applyAlignment="1">
      <alignment vertical="center" wrapText="1"/>
    </xf>
    <xf numFmtId="165" fontId="46" fillId="42" borderId="10" xfId="0" applyNumberFormat="1" applyFont="1" applyFill="1" applyBorder="1" applyAlignment="1">
      <alignment horizontal="center" vertical="center" wrapText="1"/>
    </xf>
    <xf numFmtId="0" fontId="62" fillId="42" borderId="10" xfId="0" applyFont="1" applyFill="1" applyBorder="1" applyAlignment="1">
      <alignment horizontal="left" vertical="center" wrapText="1"/>
    </xf>
    <xf numFmtId="0" fontId="62" fillId="42" borderId="10" xfId="0" applyFont="1" applyFill="1" applyBorder="1" applyAlignment="1">
      <alignment vertical="center" wrapText="1"/>
    </xf>
    <xf numFmtId="49" fontId="122" fillId="42" borderId="86" xfId="0" applyNumberFormat="1" applyFont="1" applyFill="1" applyBorder="1" applyAlignment="1">
      <alignment horizontal="left" vertical="center" wrapText="1"/>
    </xf>
    <xf numFmtId="0" fontId="46" fillId="5" borderId="10" xfId="0" applyFont="1" applyFill="1" applyBorder="1" applyAlignment="1">
      <alignment horizontal="center" vertical="center" wrapText="1"/>
    </xf>
    <xf numFmtId="0" fontId="46" fillId="42" borderId="6" xfId="0" applyFont="1" applyFill="1" applyBorder="1" applyAlignment="1">
      <alignment vertical="center" wrapText="1"/>
    </xf>
    <xf numFmtId="0" fontId="62" fillId="43" borderId="27" xfId="0" applyFont="1" applyFill="1" applyBorder="1" applyAlignment="1">
      <alignment vertical="center"/>
    </xf>
    <xf numFmtId="0" fontId="62" fillId="43" borderId="10" xfId="0" applyFont="1" applyFill="1" applyBorder="1" applyAlignment="1">
      <alignment vertical="center"/>
    </xf>
    <xf numFmtId="0" fontId="62" fillId="43" borderId="82" xfId="0" applyFont="1" applyFill="1" applyBorder="1" applyAlignment="1">
      <alignment vertical="center"/>
    </xf>
    <xf numFmtId="1" fontId="46" fillId="42" borderId="29" xfId="0" applyNumberFormat="1" applyFont="1" applyFill="1" applyBorder="1" applyAlignment="1">
      <alignment horizontal="center" vertical="center" wrapText="1"/>
    </xf>
    <xf numFmtId="0" fontId="46" fillId="42" borderId="29" xfId="0" applyFont="1" applyFill="1" applyBorder="1" applyAlignment="1">
      <alignment horizontal="left" vertical="center" wrapText="1"/>
    </xf>
    <xf numFmtId="0" fontId="62" fillId="43" borderId="42" xfId="0" applyFont="1" applyFill="1" applyBorder="1" applyAlignment="1">
      <alignment vertical="center"/>
    </xf>
    <xf numFmtId="0" fontId="62" fillId="43" borderId="29" xfId="0" applyFont="1" applyFill="1" applyBorder="1" applyAlignment="1">
      <alignment vertical="center"/>
    </xf>
    <xf numFmtId="0" fontId="62" fillId="43" borderId="35" xfId="0" applyFont="1" applyFill="1" applyBorder="1" applyAlignment="1">
      <alignment vertical="center"/>
    </xf>
    <xf numFmtId="0" fontId="99" fillId="0" borderId="30" xfId="0" applyFont="1" applyBorder="1" applyAlignment="1">
      <alignment horizontal="center" vertical="center"/>
    </xf>
    <xf numFmtId="0" fontId="46" fillId="42" borderId="11" xfId="0" applyFont="1" applyFill="1" applyBorder="1" applyAlignment="1">
      <alignment horizontal="left" vertical="center" wrapText="1"/>
    </xf>
    <xf numFmtId="0" fontId="62" fillId="43" borderId="56" xfId="0" applyFont="1" applyFill="1" applyBorder="1" applyAlignment="1">
      <alignment vertical="center"/>
    </xf>
    <xf numFmtId="0" fontId="62" fillId="43" borderId="6" xfId="0" applyFont="1" applyFill="1" applyBorder="1" applyAlignment="1">
      <alignment vertical="center"/>
    </xf>
    <xf numFmtId="0" fontId="62" fillId="10" borderId="6" xfId="0" applyFont="1" applyFill="1" applyBorder="1" applyAlignment="1">
      <alignment vertical="center"/>
    </xf>
    <xf numFmtId="0" fontId="62" fillId="10" borderId="7" xfId="0" applyFont="1" applyFill="1" applyBorder="1" applyAlignment="1">
      <alignment vertical="center"/>
    </xf>
    <xf numFmtId="0" fontId="25" fillId="42" borderId="86" xfId="0" applyFont="1" applyFill="1" applyBorder="1" applyAlignment="1">
      <alignment horizontal="left" vertical="center" wrapText="1"/>
    </xf>
    <xf numFmtId="49" fontId="25" fillId="42" borderId="6" xfId="0" applyNumberFormat="1" applyFont="1" applyFill="1" applyBorder="1" applyAlignment="1">
      <alignment horizontal="center" vertical="center"/>
    </xf>
    <xf numFmtId="49" fontId="46" fillId="42" borderId="10" xfId="0" applyNumberFormat="1" applyFont="1" applyFill="1" applyBorder="1" applyAlignment="1">
      <alignment vertical="center" wrapText="1"/>
    </xf>
    <xf numFmtId="9" fontId="46" fillId="42" borderId="86" xfId="0" applyNumberFormat="1" applyFont="1" applyFill="1" applyBorder="1" applyAlignment="1">
      <alignment horizontal="center" vertical="center" wrapText="1"/>
    </xf>
    <xf numFmtId="0" fontId="46" fillId="44" borderId="10" xfId="0" applyFont="1" applyFill="1" applyBorder="1" applyAlignment="1" applyProtection="1">
      <alignment horizontal="left" vertical="center" wrapText="1"/>
      <protection locked="0" hidden="1"/>
    </xf>
    <xf numFmtId="0" fontId="25" fillId="44" borderId="10" xfId="0" applyFont="1" applyFill="1" applyBorder="1" applyAlignment="1" applyProtection="1">
      <alignment horizontal="left" vertical="center" wrapText="1"/>
      <protection locked="0" hidden="1"/>
    </xf>
    <xf numFmtId="0" fontId="46" fillId="44" borderId="10" xfId="0" applyFont="1" applyFill="1" applyBorder="1" applyAlignment="1" applyProtection="1">
      <alignment horizontal="center" vertical="center" wrapText="1"/>
      <protection locked="0" hidden="1"/>
    </xf>
    <xf numFmtId="0" fontId="46" fillId="44" borderId="10" xfId="0" applyFont="1" applyFill="1" applyBorder="1" applyAlignment="1" applyProtection="1">
      <alignment vertical="center" wrapText="1"/>
      <protection locked="0" hidden="1"/>
    </xf>
    <xf numFmtId="1" fontId="46" fillId="42" borderId="24" xfId="0" applyNumberFormat="1" applyFont="1" applyFill="1" applyBorder="1" applyAlignment="1">
      <alignment horizontal="center" vertical="center" wrapText="1"/>
    </xf>
    <xf numFmtId="0" fontId="46" fillId="44" borderId="15" xfId="0" applyFont="1" applyFill="1" applyBorder="1" applyAlignment="1" applyProtection="1">
      <alignment vertical="center" wrapText="1"/>
      <protection locked="0" hidden="1"/>
    </xf>
    <xf numFmtId="0" fontId="46" fillId="44" borderId="24" xfId="0" applyFont="1" applyFill="1" applyBorder="1" applyAlignment="1" applyProtection="1">
      <alignment horizontal="center" vertical="center" wrapText="1"/>
      <protection locked="0" hidden="1"/>
    </xf>
    <xf numFmtId="0" fontId="46" fillId="44" borderId="86" xfId="0" applyFont="1" applyFill="1" applyBorder="1" applyAlignment="1" applyProtection="1">
      <alignment vertical="center" wrapText="1"/>
      <protection locked="0" hidden="1"/>
    </xf>
    <xf numFmtId="0" fontId="46" fillId="5" borderId="4" xfId="0" applyFont="1" applyFill="1" applyBorder="1" applyAlignment="1">
      <alignment horizontal="center" vertical="center" wrapText="1"/>
    </xf>
    <xf numFmtId="0" fontId="46" fillId="44" borderId="4" xfId="0" applyFont="1" applyFill="1" applyBorder="1" applyAlignment="1" applyProtection="1">
      <alignment vertical="center" wrapText="1"/>
      <protection locked="0" hidden="1"/>
    </xf>
    <xf numFmtId="0" fontId="62" fillId="42" borderId="46" xfId="0" applyFont="1" applyFill="1" applyBorder="1"/>
    <xf numFmtId="0" fontId="62" fillId="42" borderId="4" xfId="0" applyFont="1" applyFill="1" applyBorder="1"/>
    <xf numFmtId="0" fontId="62" fillId="42" borderId="74" xfId="0" applyFont="1" applyFill="1" applyBorder="1"/>
    <xf numFmtId="0" fontId="62" fillId="42" borderId="15" xfId="0" applyFont="1" applyFill="1" applyBorder="1" applyAlignment="1">
      <alignment horizontal="left" vertical="center" wrapText="1"/>
    </xf>
    <xf numFmtId="0" fontId="46" fillId="44" borderId="11" xfId="0" applyFont="1" applyFill="1" applyBorder="1" applyAlignment="1" applyProtection="1">
      <alignment vertical="center" wrapText="1"/>
      <protection locked="0" hidden="1"/>
    </xf>
    <xf numFmtId="0" fontId="62" fillId="43" borderId="55" xfId="0" applyFont="1" applyFill="1" applyBorder="1"/>
    <xf numFmtId="0" fontId="62" fillId="43" borderId="11" xfId="0" applyFont="1" applyFill="1" applyBorder="1"/>
    <xf numFmtId="0" fontId="62" fillId="43" borderId="12" xfId="0" applyFont="1" applyFill="1" applyBorder="1"/>
    <xf numFmtId="0" fontId="99" fillId="0" borderId="62" xfId="0" applyFont="1" applyBorder="1" applyAlignment="1">
      <alignment horizontal="center" vertical="center"/>
    </xf>
    <xf numFmtId="0" fontId="62" fillId="0" borderId="4" xfId="0" applyFont="1" applyBorder="1" applyAlignment="1">
      <alignment horizontal="center" vertical="center"/>
    </xf>
    <xf numFmtId="0" fontId="62" fillId="0" borderId="4" xfId="0" applyFont="1" applyBorder="1"/>
    <xf numFmtId="0" fontId="63" fillId="10" borderId="10"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6" xfId="0" applyFont="1" applyFill="1" applyBorder="1" applyAlignment="1">
      <alignment horizontal="center" vertical="center" wrapText="1"/>
    </xf>
    <xf numFmtId="1" fontId="1" fillId="10" borderId="10" xfId="0" applyNumberFormat="1" applyFont="1" applyFill="1" applyBorder="1" applyAlignment="1">
      <alignment horizontal="center" vertical="center" wrapText="1"/>
    </xf>
    <xf numFmtId="0" fontId="1" fillId="10" borderId="10"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10" borderId="10" xfId="0" applyFont="1" applyFill="1" applyBorder="1" applyAlignment="1">
      <alignment horizontal="left" vertical="center" wrapText="1" indent="1"/>
    </xf>
    <xf numFmtId="0" fontId="1" fillId="0" borderId="10" xfId="0" applyFont="1" applyFill="1" applyBorder="1" applyAlignment="1">
      <alignment horizontal="left" vertical="center" wrapText="1"/>
    </xf>
    <xf numFmtId="0" fontId="103" fillId="42" borderId="55" xfId="0" applyFont="1" applyFill="1" applyBorder="1" applyAlignment="1">
      <alignment horizontal="center" vertical="center" wrapText="1"/>
    </xf>
    <xf numFmtId="0" fontId="103" fillId="42" borderId="56" xfId="0" applyFont="1" applyFill="1" applyBorder="1" applyAlignment="1">
      <alignment horizontal="center" vertical="center" wrapText="1"/>
    </xf>
    <xf numFmtId="0" fontId="103" fillId="42" borderId="11" xfId="0" applyFont="1" applyFill="1" applyBorder="1" applyAlignment="1">
      <alignment horizontal="center" vertical="center" wrapText="1"/>
    </xf>
    <xf numFmtId="0" fontId="103" fillId="42" borderId="6" xfId="0" applyFont="1" applyFill="1" applyBorder="1" applyAlignment="1">
      <alignment horizontal="center" vertical="center" wrapText="1"/>
    </xf>
    <xf numFmtId="0" fontId="46" fillId="42" borderId="10" xfId="0" applyFont="1" applyFill="1" applyBorder="1" applyAlignment="1">
      <alignment horizontal="center" vertical="center" wrapText="1"/>
    </xf>
    <xf numFmtId="0" fontId="46" fillId="42" borderId="11" xfId="0" applyFont="1" applyFill="1" applyBorder="1" applyAlignment="1">
      <alignment horizontal="center" vertical="center" wrapText="1"/>
    </xf>
    <xf numFmtId="0" fontId="46" fillId="42" borderId="6"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46" fillId="42" borderId="29" xfId="0" applyFont="1" applyFill="1" applyBorder="1" applyAlignment="1">
      <alignment horizontal="center" vertical="center" wrapText="1"/>
    </xf>
    <xf numFmtId="0" fontId="81" fillId="5" borderId="4" xfId="0" applyFont="1" applyFill="1" applyBorder="1" applyAlignment="1">
      <alignment horizontal="center" vertical="center"/>
    </xf>
    <xf numFmtId="49" fontId="25" fillId="42" borderId="10" xfId="0" applyNumberFormat="1" applyFont="1" applyFill="1" applyBorder="1" applyAlignment="1">
      <alignment horizontal="center" vertical="center"/>
    </xf>
    <xf numFmtId="49" fontId="25" fillId="42" borderId="11" xfId="0" applyNumberFormat="1" applyFont="1" applyFill="1" applyBorder="1" applyAlignment="1">
      <alignment horizontal="center" vertical="center"/>
    </xf>
    <xf numFmtId="49" fontId="46" fillId="42" borderId="10" xfId="0" applyNumberFormat="1" applyFont="1" applyFill="1" applyBorder="1" applyAlignment="1">
      <alignment horizontal="left" vertical="center" wrapText="1"/>
    </xf>
    <xf numFmtId="49" fontId="46" fillId="42" borderId="10" xfId="0" applyNumberFormat="1" applyFont="1" applyFill="1" applyBorder="1" applyAlignment="1">
      <alignment horizontal="center" vertical="center"/>
    </xf>
    <xf numFmtId="49" fontId="46" fillId="42" borderId="11" xfId="0" applyNumberFormat="1" applyFont="1" applyFill="1" applyBorder="1" applyAlignment="1">
      <alignment horizontal="center" vertical="center"/>
    </xf>
    <xf numFmtId="49" fontId="46" fillId="42" borderId="11" xfId="0" applyNumberFormat="1" applyFont="1" applyFill="1" applyBorder="1" applyAlignment="1">
      <alignment horizontal="center" vertical="center" wrapText="1"/>
    </xf>
    <xf numFmtId="49" fontId="46" fillId="42" borderId="6" xfId="0" applyNumberFormat="1" applyFont="1" applyFill="1" applyBorder="1" applyAlignment="1">
      <alignment horizontal="left" vertical="center" wrapText="1"/>
    </xf>
    <xf numFmtId="49" fontId="95" fillId="41" borderId="3" xfId="0" applyNumberFormat="1" applyFont="1" applyFill="1" applyBorder="1" applyAlignment="1">
      <alignment horizontal="center" vertical="center" wrapText="1"/>
    </xf>
    <xf numFmtId="0" fontId="94" fillId="42" borderId="11" xfId="0" applyFont="1" applyFill="1" applyBorder="1" applyAlignment="1">
      <alignment horizontal="center" vertical="center" wrapText="1"/>
    </xf>
    <xf numFmtId="0" fontId="94" fillId="42" borderId="6" xfId="0" applyFont="1" applyFill="1" applyBorder="1" applyAlignment="1">
      <alignment horizontal="center" vertical="center" wrapText="1"/>
    </xf>
    <xf numFmtId="49" fontId="4" fillId="42" borderId="10" xfId="0" applyNumberFormat="1" applyFont="1" applyFill="1" applyBorder="1" applyAlignment="1">
      <alignment horizontal="center" vertical="center"/>
    </xf>
    <xf numFmtId="49" fontId="4" fillId="42" borderId="11" xfId="0" applyNumberFormat="1" applyFont="1" applyFill="1" applyBorder="1" applyAlignment="1">
      <alignment horizontal="center" vertical="center"/>
    </xf>
    <xf numFmtId="49" fontId="1" fillId="42" borderId="10" xfId="0" applyNumberFormat="1" applyFont="1" applyFill="1" applyBorder="1" applyAlignment="1">
      <alignment horizontal="left" vertical="center" wrapText="1"/>
    </xf>
    <xf numFmtId="1" fontId="1" fillId="10" borderId="11" xfId="0" applyNumberFormat="1" applyFont="1" applyFill="1" applyBorder="1" applyAlignment="1">
      <alignment horizontal="center" vertical="center" wrapText="1"/>
    </xf>
    <xf numFmtId="49" fontId="4" fillId="5" borderId="86" xfId="0" applyNumberFormat="1" applyFont="1" applyFill="1" applyBorder="1" applyAlignment="1">
      <alignment horizontal="center" vertical="center"/>
    </xf>
    <xf numFmtId="49" fontId="1" fillId="42" borderId="11" xfId="0" applyNumberFormat="1" applyFont="1" applyFill="1" applyBorder="1" applyAlignment="1">
      <alignment horizontal="center" vertical="center" wrapText="1"/>
    </xf>
    <xf numFmtId="0" fontId="46" fillId="42" borderId="86" xfId="0" applyFont="1" applyFill="1" applyBorder="1" applyAlignment="1">
      <alignment horizontal="center" vertical="center" wrapText="1"/>
    </xf>
    <xf numFmtId="0" fontId="95" fillId="41" borderId="86" xfId="0" applyFont="1" applyFill="1" applyBorder="1" applyAlignment="1">
      <alignment horizontal="center" vertical="center" wrapText="1"/>
    </xf>
    <xf numFmtId="0" fontId="95" fillId="41" borderId="6" xfId="0" applyFont="1" applyFill="1" applyBorder="1" applyAlignment="1">
      <alignment horizontal="center" vertical="center" wrapText="1"/>
    </xf>
    <xf numFmtId="49" fontId="95" fillId="41" borderId="86" xfId="0" applyNumberFormat="1" applyFont="1" applyFill="1" applyBorder="1" applyAlignment="1">
      <alignment horizontal="center" vertical="center" wrapText="1"/>
    </xf>
    <xf numFmtId="0" fontId="58" fillId="0" borderId="86" xfId="0" applyFont="1" applyBorder="1" applyAlignment="1">
      <alignment vertical="center" wrapText="1"/>
    </xf>
    <xf numFmtId="2" fontId="63" fillId="0" borderId="86" xfId="0" applyNumberFormat="1" applyFont="1" applyBorder="1" applyAlignment="1">
      <alignment horizontal="center" vertical="center"/>
    </xf>
    <xf numFmtId="0" fontId="0" fillId="8" borderId="86" xfId="0" applyFont="1" applyFill="1" applyBorder="1" applyAlignment="1">
      <alignment horizontal="center" vertical="center"/>
    </xf>
    <xf numFmtId="0" fontId="0" fillId="0" borderId="86" xfId="0" applyFont="1" applyFill="1" applyBorder="1" applyAlignment="1">
      <alignment horizontal="center" vertical="center"/>
    </xf>
    <xf numFmtId="0" fontId="58" fillId="8" borderId="86" xfId="0" applyFont="1" applyFill="1" applyBorder="1" applyAlignment="1">
      <alignment horizontal="left" vertical="center" wrapText="1"/>
    </xf>
    <xf numFmtId="0" fontId="60" fillId="10" borderId="86" xfId="0" applyFont="1" applyFill="1" applyBorder="1" applyAlignment="1">
      <alignment vertical="center" wrapText="1"/>
    </xf>
    <xf numFmtId="2" fontId="60" fillId="10" borderId="86" xfId="0" applyNumberFormat="1" applyFont="1" applyFill="1" applyBorder="1" applyAlignment="1">
      <alignment horizontal="center" vertical="center" wrapText="1"/>
    </xf>
    <xf numFmtId="2" fontId="94" fillId="10" borderId="86" xfId="0" applyNumberFormat="1" applyFont="1" applyFill="1" applyBorder="1" applyAlignment="1">
      <alignment horizontal="center" vertical="center"/>
    </xf>
    <xf numFmtId="0" fontId="58" fillId="9" borderId="86" xfId="0" applyFont="1" applyFill="1" applyBorder="1" applyAlignment="1">
      <alignment horizontal="left" vertical="center" wrapText="1"/>
    </xf>
    <xf numFmtId="0" fontId="0" fillId="9" borderId="86" xfId="0" applyFont="1" applyFill="1" applyBorder="1" applyAlignment="1">
      <alignment horizontal="center" vertical="center"/>
    </xf>
    <xf numFmtId="0" fontId="0" fillId="10" borderId="86" xfId="0" applyFont="1" applyFill="1" applyBorder="1" applyAlignment="1">
      <alignment horizontal="center" vertical="center"/>
    </xf>
    <xf numFmtId="2" fontId="63" fillId="10" borderId="86" xfId="0" applyNumberFormat="1" applyFont="1" applyFill="1" applyBorder="1" applyAlignment="1">
      <alignment horizontal="center" vertical="center"/>
    </xf>
    <xf numFmtId="0" fontId="60" fillId="10" borderId="86" xfId="0" applyFont="1" applyFill="1" applyBorder="1" applyAlignment="1">
      <alignment horizontal="center" vertical="center" wrapText="1"/>
    </xf>
    <xf numFmtId="0" fontId="58" fillId="4" borderId="86" xfId="0" applyFont="1" applyFill="1" applyBorder="1" applyAlignment="1">
      <alignment horizontal="left" vertical="center" wrapText="1"/>
    </xf>
    <xf numFmtId="0" fontId="60" fillId="10" borderId="86" xfId="0" applyFont="1" applyFill="1" applyBorder="1" applyAlignment="1">
      <alignment horizontal="left" vertical="center" wrapText="1"/>
    </xf>
    <xf numFmtId="0" fontId="58" fillId="0" borderId="86" xfId="0" applyFont="1" applyFill="1" applyBorder="1" applyAlignment="1">
      <alignment vertical="center" wrapText="1"/>
    </xf>
    <xf numFmtId="0" fontId="60" fillId="0" borderId="86" xfId="0" applyFont="1" applyFill="1" applyBorder="1" applyAlignment="1">
      <alignment vertical="center" wrapText="1"/>
    </xf>
    <xf numFmtId="2" fontId="60" fillId="0" borderId="86" xfId="0" applyNumberFormat="1" applyFont="1" applyFill="1" applyBorder="1" applyAlignment="1">
      <alignment horizontal="center" vertical="center" wrapText="1"/>
    </xf>
    <xf numFmtId="0" fontId="0" fillId="4" borderId="86" xfId="0" applyFont="1" applyFill="1" applyBorder="1" applyAlignment="1">
      <alignment horizontal="center" vertical="center"/>
    </xf>
    <xf numFmtId="0" fontId="88" fillId="0" borderId="86" xfId="0" applyFont="1" applyBorder="1" applyAlignment="1">
      <alignment horizontal="center" vertical="center" wrapText="1"/>
    </xf>
    <xf numFmtId="0" fontId="58" fillId="0" borderId="86" xfId="0" applyFont="1" applyFill="1" applyBorder="1" applyAlignment="1">
      <alignment horizontal="left" wrapText="1"/>
    </xf>
    <xf numFmtId="0" fontId="58" fillId="0" borderId="86" xfId="0" applyFont="1" applyFill="1" applyBorder="1" applyAlignment="1">
      <alignment horizontal="center" wrapText="1"/>
    </xf>
    <xf numFmtId="0" fontId="58" fillId="0" borderId="86" xfId="0" applyFont="1" applyBorder="1" applyAlignment="1">
      <alignment horizontal="left" wrapText="1"/>
    </xf>
    <xf numFmtId="0" fontId="58" fillId="0" borderId="86" xfId="0" applyFont="1" applyBorder="1" applyAlignment="1">
      <alignment horizontal="center" wrapText="1"/>
    </xf>
    <xf numFmtId="2" fontId="63" fillId="0" borderId="86" xfId="0" applyNumberFormat="1" applyFont="1" applyFill="1" applyBorder="1" applyAlignment="1">
      <alignment horizontal="center" vertical="center"/>
    </xf>
    <xf numFmtId="0" fontId="58" fillId="8" borderId="86" xfId="0" applyFont="1" applyFill="1" applyBorder="1" applyAlignment="1">
      <alignment horizontal="center" vertical="center" wrapText="1"/>
    </xf>
    <xf numFmtId="0" fontId="58" fillId="8" borderId="86" xfId="0" applyFont="1" applyFill="1" applyBorder="1" applyAlignment="1">
      <alignment vertical="center" wrapText="1"/>
    </xf>
    <xf numFmtId="2" fontId="103" fillId="0" borderId="86" xfId="0" applyNumberFormat="1" applyFont="1" applyBorder="1" applyAlignment="1">
      <alignment horizontal="center" vertical="center"/>
    </xf>
    <xf numFmtId="2" fontId="27" fillId="0" borderId="86" xfId="0" applyNumberFormat="1" applyFont="1" applyBorder="1" applyAlignment="1">
      <alignment horizontal="center" vertical="center"/>
    </xf>
    <xf numFmtId="0" fontId="0" fillId="0" borderId="84" xfId="0" applyBorder="1" applyAlignment="1"/>
    <xf numFmtId="0" fontId="0" fillId="0" borderId="17" xfId="0" applyBorder="1" applyAlignment="1"/>
    <xf numFmtId="0" fontId="55" fillId="0" borderId="0" xfId="0" applyFont="1" applyAlignment="1">
      <alignment horizontal="left"/>
    </xf>
    <xf numFmtId="0" fontId="55" fillId="0" borderId="0" xfId="0" applyFont="1" applyAlignment="1">
      <alignment horizontal="center"/>
    </xf>
    <xf numFmtId="0" fontId="62" fillId="0" borderId="1" xfId="0" applyFont="1" applyBorder="1" applyAlignment="1">
      <alignment horizontal="center"/>
    </xf>
    <xf numFmtId="0" fontId="1" fillId="0" borderId="86" xfId="0" applyFont="1" applyBorder="1" applyAlignment="1">
      <alignment horizontal="left" wrapText="1"/>
    </xf>
    <xf numFmtId="0" fontId="46" fillId="0" borderId="86" xfId="0" applyFont="1" applyBorder="1" applyAlignment="1">
      <alignment horizontal="center" vertical="center"/>
    </xf>
    <xf numFmtId="0" fontId="1" fillId="0" borderId="86" xfId="0" applyFont="1" applyBorder="1" applyAlignment="1">
      <alignment horizontal="left" vertical="center" wrapText="1"/>
    </xf>
    <xf numFmtId="0" fontId="46" fillId="0" borderId="86" xfId="0" applyFont="1" applyBorder="1" applyAlignment="1">
      <alignment horizontal="center"/>
    </xf>
    <xf numFmtId="0" fontId="81" fillId="5" borderId="10" xfId="0" applyFont="1" applyFill="1" applyBorder="1" applyAlignment="1">
      <alignment horizontal="center" vertical="center"/>
    </xf>
    <xf numFmtId="0" fontId="46" fillId="0" borderId="0" xfId="0" applyFont="1" applyAlignment="1">
      <alignment horizontal="center"/>
    </xf>
    <xf numFmtId="0" fontId="63" fillId="0" borderId="86" xfId="0" applyFont="1" applyBorder="1" applyAlignment="1">
      <alignment vertical="top" wrapText="1"/>
    </xf>
    <xf numFmtId="0" fontId="0" fillId="0" borderId="0" xfId="0" applyAlignment="1">
      <alignment wrapText="1"/>
    </xf>
    <xf numFmtId="166" fontId="0" fillId="0" borderId="0" xfId="0" applyNumberFormat="1"/>
    <xf numFmtId="0" fontId="88" fillId="0" borderId="0" xfId="0" applyFont="1"/>
    <xf numFmtId="0" fontId="4" fillId="0" borderId="9" xfId="0" applyFont="1" applyBorder="1" applyAlignment="1">
      <alignment vertical="center" wrapText="1"/>
    </xf>
    <xf numFmtId="0" fontId="4" fillId="0" borderId="46" xfId="0" applyFont="1" applyBorder="1" applyAlignment="1">
      <alignment vertical="center" wrapText="1"/>
    </xf>
    <xf numFmtId="0" fontId="0" fillId="0" borderId="86" xfId="0" applyBorder="1" applyAlignment="1">
      <alignment horizontal="center" vertical="center" wrapText="1"/>
    </xf>
    <xf numFmtId="0" fontId="0" fillId="0" borderId="19" xfId="0" applyBorder="1" applyAlignment="1">
      <alignment horizontal="center" vertical="center" wrapText="1"/>
    </xf>
    <xf numFmtId="0" fontId="4" fillId="35" borderId="9" xfId="0" applyFont="1" applyFill="1" applyBorder="1" applyAlignment="1">
      <alignment vertical="center" wrapText="1"/>
    </xf>
    <xf numFmtId="0" fontId="133" fillId="14" borderId="86" xfId="0" applyFont="1" applyFill="1" applyBorder="1" applyAlignment="1">
      <alignment vertical="center" wrapText="1"/>
    </xf>
    <xf numFmtId="0" fontId="133" fillId="45" borderId="86" xfId="0" applyFont="1" applyFill="1" applyBorder="1" applyAlignment="1">
      <alignment vertical="center" wrapText="1"/>
    </xf>
    <xf numFmtId="0" fontId="10" fillId="0" borderId="86" xfId="0" applyFont="1" applyBorder="1" applyAlignment="1">
      <alignment horizontal="center" vertical="center" wrapText="1"/>
    </xf>
    <xf numFmtId="0" fontId="10" fillId="0" borderId="19" xfId="0" applyFont="1" applyBorder="1" applyAlignment="1">
      <alignment horizontal="center" vertical="center" wrapText="1"/>
    </xf>
    <xf numFmtId="0" fontId="1" fillId="0" borderId="9" xfId="0" applyFont="1" applyBorder="1" applyAlignment="1">
      <alignment vertical="center" wrapText="1"/>
    </xf>
    <xf numFmtId="0" fontId="9" fillId="0" borderId="17" xfId="0" applyFont="1" applyBorder="1" applyAlignment="1">
      <alignment vertical="center" wrapText="1"/>
    </xf>
    <xf numFmtId="0" fontId="88" fillId="46" borderId="86" xfId="0" applyFont="1" applyFill="1" applyBorder="1" applyAlignment="1">
      <alignment vertical="center" wrapText="1"/>
    </xf>
    <xf numFmtId="0" fontId="88" fillId="0" borderId="86" xfId="0" applyFont="1" applyFill="1" applyBorder="1" applyAlignment="1">
      <alignment vertical="center" wrapText="1"/>
    </xf>
    <xf numFmtId="0" fontId="9" fillId="0" borderId="86" xfId="0" applyFont="1" applyBorder="1" applyAlignment="1">
      <alignment vertical="center" wrapText="1"/>
    </xf>
    <xf numFmtId="0" fontId="9" fillId="0" borderId="17" xfId="0" applyFont="1" applyFill="1" applyBorder="1" applyAlignment="1">
      <alignment vertical="center" wrapText="1"/>
    </xf>
    <xf numFmtId="0" fontId="88" fillId="0" borderId="86" xfId="0" applyFont="1" applyBorder="1"/>
    <xf numFmtId="0" fontId="134" fillId="46" borderId="86" xfId="0" applyFont="1" applyFill="1" applyBorder="1" applyAlignment="1">
      <alignment vertical="center" textRotation="90" wrapText="1"/>
    </xf>
    <xf numFmtId="0" fontId="1" fillId="0" borderId="9" xfId="0" applyFont="1" applyFill="1" applyBorder="1" applyAlignment="1">
      <alignment vertical="center" wrapText="1"/>
    </xf>
    <xf numFmtId="0" fontId="9" fillId="35" borderId="17" xfId="0" applyFont="1" applyFill="1" applyBorder="1" applyAlignment="1">
      <alignment vertical="center" wrapText="1"/>
    </xf>
    <xf numFmtId="0" fontId="88" fillId="35" borderId="86" xfId="0" applyFont="1" applyFill="1" applyBorder="1" applyAlignment="1">
      <alignment vertical="center" wrapText="1"/>
    </xf>
    <xf numFmtId="0" fontId="0" fillId="0" borderId="46" xfId="0" applyFill="1" applyBorder="1" applyAlignment="1">
      <alignment vertical="center" wrapText="1"/>
    </xf>
    <xf numFmtId="0" fontId="88" fillId="0" borderId="75" xfId="0" applyFont="1" applyFill="1" applyBorder="1" applyAlignment="1">
      <alignment vertical="center" wrapText="1"/>
    </xf>
    <xf numFmtId="0" fontId="88" fillId="0" borderId="4" xfId="0" applyFont="1" applyFill="1" applyBorder="1" applyAlignment="1">
      <alignment vertical="center" wrapText="1"/>
    </xf>
    <xf numFmtId="0" fontId="0" fillId="0" borderId="3" xfId="0" applyBorder="1" applyAlignment="1">
      <alignment horizontal="center" vertical="center" wrapText="1"/>
    </xf>
    <xf numFmtId="0" fontId="0" fillId="0" borderId="64" xfId="0" applyBorder="1" applyAlignment="1">
      <alignment horizontal="center" vertical="center" wrapText="1"/>
    </xf>
    <xf numFmtId="0" fontId="3" fillId="5" borderId="0" xfId="1" applyFont="1" applyFill="1" applyBorder="1" applyAlignment="1">
      <alignment horizontal="left" vertical="center" wrapText="1"/>
    </xf>
    <xf numFmtId="0" fontId="4" fillId="5" borderId="0" xfId="1" applyFont="1" applyFill="1" applyBorder="1" applyAlignment="1">
      <alignment horizontal="center" vertical="center" wrapText="1"/>
    </xf>
    <xf numFmtId="0" fontId="58" fillId="0" borderId="0" xfId="4" applyBorder="1"/>
    <xf numFmtId="0" fontId="91" fillId="0" borderId="0" xfId="4" applyFont="1" applyBorder="1"/>
    <xf numFmtId="0" fontId="58" fillId="0" borderId="0" xfId="4"/>
    <xf numFmtId="0" fontId="101" fillId="0" borderId="0" xfId="4" applyFont="1" applyBorder="1" applyAlignment="1">
      <alignment horizontal="center" vertical="center"/>
    </xf>
    <xf numFmtId="0" fontId="3" fillId="0" borderId="0" xfId="4" applyFont="1" applyBorder="1"/>
    <xf numFmtId="0" fontId="62" fillId="0" borderId="0" xfId="4" applyFont="1"/>
    <xf numFmtId="0" fontId="58" fillId="0" borderId="0" xfId="4" applyFont="1" applyAlignment="1">
      <alignment horizontal="center" vertical="center"/>
    </xf>
    <xf numFmtId="0" fontId="94" fillId="0" borderId="0" xfId="4" applyFont="1"/>
    <xf numFmtId="0" fontId="4" fillId="0" borderId="0" xfId="4" applyFont="1"/>
    <xf numFmtId="0" fontId="135" fillId="0" borderId="0" xfId="4" applyFont="1" applyFill="1" applyBorder="1" applyAlignment="1">
      <alignment vertical="center" wrapText="1"/>
    </xf>
    <xf numFmtId="0" fontId="89" fillId="0" borderId="0" xfId="4" applyFont="1" applyFill="1" applyBorder="1" applyAlignment="1">
      <alignment horizontal="center" vertical="center" wrapText="1"/>
    </xf>
    <xf numFmtId="0" fontId="58" fillId="0" borderId="0" xfId="4" applyFill="1"/>
    <xf numFmtId="0" fontId="63" fillId="0" borderId="0" xfId="4" applyFont="1" applyAlignment="1">
      <alignment horizontal="center"/>
    </xf>
    <xf numFmtId="0" fontId="1" fillId="0" borderId="0" xfId="4" applyFont="1"/>
    <xf numFmtId="0" fontId="58" fillId="5" borderId="0" xfId="4" applyFill="1" applyBorder="1"/>
    <xf numFmtId="0" fontId="89" fillId="5" borderId="0" xfId="4" applyFont="1" applyFill="1" applyBorder="1" applyAlignment="1">
      <alignment horizontal="center" vertical="center" wrapText="1"/>
    </xf>
    <xf numFmtId="0" fontId="90" fillId="5" borderId="0" xfId="4" applyFont="1" applyFill="1" applyBorder="1" applyAlignment="1">
      <alignment horizontal="center" vertical="center" wrapText="1"/>
    </xf>
    <xf numFmtId="0" fontId="89" fillId="5" borderId="51" xfId="4" applyFont="1" applyFill="1" applyBorder="1" applyAlignment="1">
      <alignment horizontal="center" vertical="center" wrapText="1"/>
    </xf>
    <xf numFmtId="0" fontId="89" fillId="5" borderId="12" xfId="4" applyFont="1" applyFill="1" applyBorder="1" applyAlignment="1">
      <alignment horizontal="center" vertical="center" wrapText="1"/>
    </xf>
    <xf numFmtId="0" fontId="94" fillId="0" borderId="0" xfId="4" applyFont="1" applyAlignment="1">
      <alignment horizontal="left"/>
    </xf>
    <xf numFmtId="0" fontId="92" fillId="0" borderId="0" xfId="4" applyFont="1" applyFill="1" applyBorder="1" applyAlignment="1">
      <alignment vertical="center" wrapText="1"/>
    </xf>
    <xf numFmtId="0" fontId="91" fillId="0" borderId="0" xfId="4" applyFont="1" applyFill="1"/>
    <xf numFmtId="0" fontId="92" fillId="22" borderId="86" xfId="4" applyFont="1" applyFill="1" applyBorder="1" applyAlignment="1">
      <alignment horizontal="left" vertical="center" wrapText="1" indent="1"/>
    </xf>
    <xf numFmtId="0" fontId="93" fillId="23" borderId="86" xfId="4" applyFont="1" applyFill="1" applyBorder="1" applyAlignment="1">
      <alignment horizontal="left" vertical="center" wrapText="1" indent="1"/>
    </xf>
    <xf numFmtId="0" fontId="94" fillId="24" borderId="10" xfId="4" applyFont="1" applyFill="1" applyBorder="1" applyAlignment="1">
      <alignment horizontal="center" vertical="center" wrapText="1"/>
    </xf>
    <xf numFmtId="0" fontId="94" fillId="24" borderId="82" xfId="4" applyFont="1" applyFill="1" applyBorder="1" applyAlignment="1">
      <alignment horizontal="center" vertical="center" wrapText="1"/>
    </xf>
    <xf numFmtId="0" fontId="95" fillId="25" borderId="76" xfId="4" applyFont="1" applyFill="1" applyBorder="1" applyAlignment="1">
      <alignment horizontal="center" vertical="center" wrapText="1"/>
    </xf>
    <xf numFmtId="0" fontId="57" fillId="25" borderId="76" xfId="4" applyFont="1" applyFill="1" applyBorder="1" applyAlignment="1">
      <alignment horizontal="left" vertical="center" wrapText="1" indent="1"/>
    </xf>
    <xf numFmtId="0" fontId="57" fillId="25" borderId="76" xfId="4" applyFont="1" applyFill="1" applyBorder="1" applyAlignment="1">
      <alignment horizontal="center" vertical="center" textRotation="90" wrapText="1"/>
    </xf>
    <xf numFmtId="0" fontId="95" fillId="25" borderId="76" xfId="4" applyFont="1" applyFill="1" applyBorder="1" applyAlignment="1">
      <alignment vertical="center" wrapText="1"/>
    </xf>
    <xf numFmtId="0" fontId="58" fillId="0" borderId="51" xfId="4" applyBorder="1"/>
    <xf numFmtId="0" fontId="92" fillId="22" borderId="10" xfId="4" applyFont="1" applyFill="1" applyBorder="1" applyAlignment="1">
      <alignment horizontal="left" vertical="center" wrapText="1" indent="1"/>
    </xf>
    <xf numFmtId="0" fontId="93" fillId="23" borderId="10" xfId="4" applyFont="1" applyFill="1" applyBorder="1" applyAlignment="1">
      <alignment horizontal="left" vertical="center" wrapText="1" indent="1"/>
    </xf>
    <xf numFmtId="0" fontId="63" fillId="0" borderId="86" xfId="4" applyFont="1" applyBorder="1" applyAlignment="1">
      <alignment horizontal="center" vertical="center"/>
    </xf>
    <xf numFmtId="0" fontId="63" fillId="0" borderId="10" xfId="4" applyFont="1" applyFill="1" applyBorder="1" applyAlignment="1">
      <alignment horizontal="center"/>
    </xf>
    <xf numFmtId="0" fontId="63" fillId="0" borderId="11" xfId="4" applyFont="1" applyFill="1" applyBorder="1" applyAlignment="1">
      <alignment horizontal="center"/>
    </xf>
    <xf numFmtId="0" fontId="63" fillId="0" borderId="10" xfId="4" applyFont="1" applyBorder="1" applyAlignment="1">
      <alignment horizontal="center" vertical="center"/>
    </xf>
    <xf numFmtId="0" fontId="96" fillId="0" borderId="0" xfId="4" applyFont="1" applyFill="1" applyBorder="1" applyAlignment="1">
      <alignment horizontal="left" vertical="center" wrapText="1" indent="1"/>
    </xf>
    <xf numFmtId="0" fontId="58" fillId="0" borderId="0" xfId="4" applyFont="1" applyBorder="1" applyAlignment="1">
      <alignment horizontal="left" vertical="center" wrapText="1" indent="1"/>
    </xf>
    <xf numFmtId="0" fontId="51" fillId="0" borderId="17" xfId="4" applyFont="1" applyFill="1" applyBorder="1" applyAlignment="1">
      <alignment horizontal="center" vertical="center" wrapText="1"/>
    </xf>
    <xf numFmtId="0" fontId="1" fillId="26" borderId="86" xfId="4" applyFont="1" applyFill="1" applyBorder="1" applyAlignment="1">
      <alignment horizontal="center" vertical="center" wrapText="1"/>
    </xf>
    <xf numFmtId="0" fontId="63" fillId="0" borderId="86" xfId="4" applyFont="1" applyFill="1" applyBorder="1" applyAlignment="1">
      <alignment horizontal="center"/>
    </xf>
    <xf numFmtId="0" fontId="63" fillId="0" borderId="86" xfId="4" applyFont="1" applyFill="1" applyBorder="1" applyAlignment="1">
      <alignment horizontal="center" vertical="center" wrapText="1"/>
    </xf>
    <xf numFmtId="0" fontId="63" fillId="0" borderId="0" xfId="4" applyFont="1" applyBorder="1" applyAlignment="1">
      <alignment horizontal="center"/>
    </xf>
    <xf numFmtId="0" fontId="1" fillId="0" borderId="0" xfId="4" applyFont="1" applyBorder="1"/>
    <xf numFmtId="0" fontId="51" fillId="0" borderId="85" xfId="4" applyFont="1" applyFill="1" applyBorder="1" applyAlignment="1">
      <alignment horizontal="center" vertical="center" wrapText="1"/>
    </xf>
    <xf numFmtId="0" fontId="77" fillId="8" borderId="86" xfId="4" applyFont="1" applyFill="1" applyBorder="1" applyAlignment="1">
      <alignment horizontal="center" vertical="center" wrapText="1"/>
    </xf>
    <xf numFmtId="0" fontId="77" fillId="8" borderId="86" xfId="4" applyFont="1" applyFill="1" applyBorder="1" applyAlignment="1">
      <alignment horizontal="center" vertical="center"/>
    </xf>
    <xf numFmtId="0" fontId="1" fillId="0" borderId="10" xfId="4" applyFont="1" applyFill="1" applyBorder="1" applyAlignment="1">
      <alignment vertical="center" wrapText="1"/>
    </xf>
    <xf numFmtId="0" fontId="63" fillId="10" borderId="11" xfId="4" applyFont="1" applyFill="1" applyBorder="1" applyAlignment="1">
      <alignment horizontal="left" vertical="center" wrapText="1" indent="1"/>
    </xf>
    <xf numFmtId="0" fontId="1" fillId="0" borderId="11" xfId="4" applyFont="1" applyFill="1" applyBorder="1" applyAlignment="1">
      <alignment vertical="center" wrapText="1"/>
    </xf>
    <xf numFmtId="0" fontId="1" fillId="0" borderId="6" xfId="4" applyFont="1" applyFill="1" applyBorder="1" applyAlignment="1">
      <alignment vertical="center" wrapText="1"/>
    </xf>
    <xf numFmtId="0" fontId="63" fillId="10" borderId="6" xfId="4" applyFont="1" applyFill="1" applyBorder="1" applyAlignment="1">
      <alignment horizontal="left" vertical="center" wrapText="1" indent="1"/>
    </xf>
    <xf numFmtId="0" fontId="1" fillId="0" borderId="86" xfId="4" applyFont="1" applyFill="1" applyBorder="1" applyAlignment="1">
      <alignment horizontal="center" vertical="center" wrapText="1"/>
    </xf>
    <xf numFmtId="0" fontId="63" fillId="10" borderId="86" xfId="4" applyFont="1" applyFill="1" applyBorder="1" applyAlignment="1">
      <alignment horizontal="left" vertical="center" wrapText="1" indent="1"/>
    </xf>
    <xf numFmtId="0" fontId="97" fillId="27" borderId="11" xfId="4" applyFont="1" applyFill="1" applyBorder="1" applyAlignment="1">
      <alignment horizontal="center"/>
    </xf>
    <xf numFmtId="0" fontId="63" fillId="10" borderId="86" xfId="4" applyFont="1" applyFill="1" applyBorder="1" applyAlignment="1">
      <alignment horizontal="center" vertical="center"/>
    </xf>
    <xf numFmtId="0" fontId="63" fillId="10" borderId="10" xfId="4" applyFont="1" applyFill="1" applyBorder="1" applyAlignment="1">
      <alignment horizontal="center" vertical="center"/>
    </xf>
    <xf numFmtId="0" fontId="97" fillId="27" borderId="10" xfId="4" applyFont="1" applyFill="1" applyBorder="1" applyAlignment="1">
      <alignment horizontal="center"/>
    </xf>
    <xf numFmtId="0" fontId="51" fillId="0" borderId="86" xfId="4" applyFont="1" applyFill="1" applyBorder="1" applyAlignment="1">
      <alignment horizontal="center" vertical="center" wrapText="1"/>
    </xf>
    <xf numFmtId="0" fontId="97" fillId="27" borderId="86" xfId="4" applyFont="1" applyFill="1" applyBorder="1" applyAlignment="1">
      <alignment horizontal="center"/>
    </xf>
    <xf numFmtId="0" fontId="92" fillId="20" borderId="6" xfId="4" applyFont="1" applyFill="1" applyBorder="1" applyAlignment="1">
      <alignment horizontal="left" vertical="center" wrapText="1" indent="1"/>
    </xf>
    <xf numFmtId="0" fontId="98" fillId="20" borderId="6" xfId="4" applyFont="1" applyFill="1" applyBorder="1" applyAlignment="1">
      <alignment horizontal="left" vertical="center" wrapText="1" indent="1"/>
    </xf>
    <xf numFmtId="0" fontId="58" fillId="20" borderId="6" xfId="4" applyFill="1" applyBorder="1"/>
    <xf numFmtId="0" fontId="58" fillId="20" borderId="7" xfId="4" applyFill="1" applyBorder="1"/>
    <xf numFmtId="0" fontId="63" fillId="0" borderId="0" xfId="4" applyFont="1"/>
    <xf numFmtId="0" fontId="63" fillId="0" borderId="6" xfId="4" applyFont="1" applyFill="1" applyBorder="1" applyAlignment="1">
      <alignment horizontal="center"/>
    </xf>
    <xf numFmtId="0" fontId="94" fillId="0" borderId="0" xfId="4" applyFont="1" applyAlignment="1">
      <alignment horizontal="center"/>
    </xf>
    <xf numFmtId="0" fontId="51" fillId="0" borderId="6" xfId="4" applyFont="1" applyFill="1" applyBorder="1" applyAlignment="1">
      <alignment horizontal="left" vertical="center" wrapText="1" indent="1"/>
    </xf>
    <xf numFmtId="0" fontId="9" fillId="0" borderId="6" xfId="4" applyFont="1" applyBorder="1" applyAlignment="1">
      <alignment horizontal="left" vertical="center" wrapText="1" indent="1"/>
    </xf>
    <xf numFmtId="0" fontId="51" fillId="0" borderId="6" xfId="4" applyFont="1" applyFill="1" applyBorder="1" applyAlignment="1">
      <alignment horizontal="center" vertical="center" wrapText="1"/>
    </xf>
    <xf numFmtId="9" fontId="63" fillId="0" borderId="86" xfId="4" applyNumberFormat="1" applyFont="1" applyFill="1" applyBorder="1" applyAlignment="1">
      <alignment horizontal="center" vertical="center" wrapText="1"/>
    </xf>
    <xf numFmtId="0" fontId="51" fillId="10" borderId="6" xfId="4" applyFont="1" applyFill="1" applyBorder="1" applyAlignment="1">
      <alignment horizontal="center" vertical="center" wrapText="1"/>
    </xf>
    <xf numFmtId="0" fontId="63" fillId="10" borderId="10" xfId="4" applyFont="1" applyFill="1" applyBorder="1" applyAlignment="1">
      <alignment horizontal="left" vertical="center" wrapText="1" indent="1"/>
    </xf>
    <xf numFmtId="0" fontId="63" fillId="10" borderId="6" xfId="4" applyFont="1" applyFill="1" applyBorder="1" applyAlignment="1">
      <alignment horizontal="center"/>
    </xf>
    <xf numFmtId="0" fontId="77" fillId="8" borderId="10" xfId="4" applyFont="1" applyFill="1" applyBorder="1" applyAlignment="1">
      <alignment horizontal="center" vertical="center" wrapText="1"/>
    </xf>
    <xf numFmtId="0" fontId="51" fillId="0" borderId="86" xfId="4" applyFont="1" applyFill="1" applyBorder="1" applyAlignment="1">
      <alignment horizontal="left" vertical="center" wrapText="1" indent="1"/>
    </xf>
    <xf numFmtId="0" fontId="9" fillId="0" borderId="86" xfId="4" applyFont="1" applyBorder="1"/>
    <xf numFmtId="0" fontId="63" fillId="0" borderId="86" xfId="4" applyFont="1" applyFill="1" applyBorder="1"/>
    <xf numFmtId="0" fontId="1" fillId="10" borderId="86" xfId="4" applyFont="1" applyFill="1" applyBorder="1" applyAlignment="1">
      <alignment horizontal="left" vertical="center" wrapText="1" indent="1"/>
    </xf>
    <xf numFmtId="0" fontId="63" fillId="10" borderId="86" xfId="4" applyFont="1" applyFill="1" applyBorder="1" applyAlignment="1">
      <alignment horizontal="left" vertical="center" indent="1"/>
    </xf>
    <xf numFmtId="0" fontId="51" fillId="0" borderId="11" xfId="4" applyFont="1" applyFill="1" applyBorder="1" applyAlignment="1">
      <alignment horizontal="left" vertical="center" wrapText="1" indent="1"/>
    </xf>
    <xf numFmtId="0" fontId="51" fillId="0" borderId="11" xfId="4" applyFont="1" applyFill="1" applyBorder="1" applyAlignment="1">
      <alignment horizontal="center" vertical="center" wrapText="1"/>
    </xf>
    <xf numFmtId="0" fontId="51" fillId="0" borderId="10" xfId="4" applyFont="1" applyFill="1" applyBorder="1" applyAlignment="1">
      <alignment horizontal="left" vertical="center" wrapText="1" indent="1"/>
    </xf>
    <xf numFmtId="0" fontId="9" fillId="0" borderId="10" xfId="4" applyFont="1" applyBorder="1"/>
    <xf numFmtId="0" fontId="51" fillId="0" borderId="10" xfId="4" applyFont="1" applyFill="1" applyBorder="1" applyAlignment="1">
      <alignment horizontal="center" vertical="center" wrapText="1"/>
    </xf>
    <xf numFmtId="0" fontId="63" fillId="0" borderId="10" xfId="4" applyFont="1" applyFill="1" applyBorder="1"/>
    <xf numFmtId="0" fontId="9" fillId="0" borderId="10" xfId="4" applyFont="1" applyFill="1" applyBorder="1"/>
    <xf numFmtId="0" fontId="51" fillId="10" borderId="10" xfId="4" applyFont="1" applyFill="1" applyBorder="1" applyAlignment="1">
      <alignment horizontal="center" vertical="center" wrapText="1"/>
    </xf>
    <xf numFmtId="0" fontId="51" fillId="10" borderId="82" xfId="4" applyFont="1" applyFill="1" applyBorder="1" applyAlignment="1">
      <alignment horizontal="left" vertical="center" wrapText="1" indent="1"/>
    </xf>
    <xf numFmtId="0" fontId="51" fillId="10" borderId="86" xfId="4" applyFont="1" applyFill="1" applyBorder="1" applyAlignment="1">
      <alignment horizontal="center" vertical="center" wrapText="1"/>
    </xf>
    <xf numFmtId="0" fontId="1" fillId="0" borderId="86" xfId="4" applyFont="1" applyBorder="1" applyAlignment="1">
      <alignment horizontal="center" vertical="center" wrapText="1"/>
    </xf>
    <xf numFmtId="0" fontId="58" fillId="0" borderId="86" xfId="4" applyBorder="1" applyAlignment="1">
      <alignment horizontal="center" vertical="center"/>
    </xf>
    <xf numFmtId="0" fontId="58" fillId="0" borderId="84" xfId="4" applyBorder="1"/>
    <xf numFmtId="0" fontId="58" fillId="0" borderId="84" xfId="4" applyBorder="1" applyAlignment="1">
      <alignment horizontal="center" vertical="center"/>
    </xf>
    <xf numFmtId="0" fontId="58" fillId="0" borderId="19" xfId="4" applyBorder="1" applyAlignment="1">
      <alignment horizontal="center" vertical="center"/>
    </xf>
    <xf numFmtId="0" fontId="1" fillId="10" borderId="10" xfId="4" applyFont="1" applyFill="1" applyBorder="1" applyAlignment="1">
      <alignment horizontal="left" vertical="center" wrapText="1" indent="1"/>
    </xf>
    <xf numFmtId="0" fontId="1" fillId="0" borderId="10" xfId="4" applyFont="1" applyBorder="1" applyAlignment="1">
      <alignment horizontal="center" vertical="center" wrapText="1"/>
    </xf>
    <xf numFmtId="0" fontId="58" fillId="0" borderId="10" xfId="4" applyBorder="1" applyAlignment="1">
      <alignment horizontal="center" vertical="center"/>
    </xf>
    <xf numFmtId="0" fontId="58" fillId="0" borderId="11" xfId="4" applyBorder="1" applyAlignment="1">
      <alignment horizontal="center" vertical="center"/>
    </xf>
    <xf numFmtId="0" fontId="58" fillId="0" borderId="6" xfId="4" applyBorder="1" applyAlignment="1">
      <alignment horizontal="center" vertical="center"/>
    </xf>
    <xf numFmtId="0" fontId="99" fillId="10" borderId="11" xfId="4" applyFont="1" applyFill="1" applyBorder="1" applyAlignment="1">
      <alignment horizontal="center" vertical="center"/>
    </xf>
    <xf numFmtId="0" fontId="58" fillId="0" borderId="11" xfId="4" applyFont="1" applyBorder="1" applyAlignment="1">
      <alignment horizontal="center" vertical="center"/>
    </xf>
    <xf numFmtId="0" fontId="58" fillId="10" borderId="10" xfId="4" applyFill="1" applyBorder="1" applyAlignment="1">
      <alignment horizontal="center" vertical="center" wrapText="1"/>
    </xf>
    <xf numFmtId="0" fontId="58" fillId="10" borderId="11" xfId="4" applyFill="1" applyBorder="1" applyAlignment="1">
      <alignment horizontal="center" vertical="center" wrapText="1"/>
    </xf>
    <xf numFmtId="0" fontId="58" fillId="10" borderId="6" xfId="4" applyFill="1" applyBorder="1" applyAlignment="1">
      <alignment horizontal="center" vertical="center" wrapText="1"/>
    </xf>
    <xf numFmtId="0" fontId="99" fillId="10" borderId="6" xfId="4" applyFont="1" applyFill="1" applyBorder="1" applyAlignment="1">
      <alignment horizontal="center" vertical="center"/>
    </xf>
    <xf numFmtId="0" fontId="58" fillId="0" borderId="6" xfId="4" applyFont="1" applyBorder="1" applyAlignment="1">
      <alignment horizontal="center" vertical="center" wrapText="1"/>
    </xf>
    <xf numFmtId="0" fontId="58" fillId="0" borderId="7" xfId="4" applyBorder="1" applyAlignment="1">
      <alignment horizontal="center" vertical="center" wrapText="1"/>
    </xf>
    <xf numFmtId="0" fontId="51" fillId="10" borderId="85" xfId="4" applyFont="1" applyFill="1" applyBorder="1" applyAlignment="1">
      <alignment horizontal="center" vertical="center" wrapText="1"/>
    </xf>
    <xf numFmtId="0" fontId="1" fillId="10" borderId="86" xfId="4" applyFont="1" applyFill="1" applyBorder="1" applyAlignment="1">
      <alignment horizontal="center" vertical="center" wrapText="1"/>
    </xf>
    <xf numFmtId="0" fontId="63" fillId="10" borderId="86" xfId="4" applyFont="1" applyFill="1" applyBorder="1" applyAlignment="1">
      <alignment horizontal="center"/>
    </xf>
    <xf numFmtId="0" fontId="63" fillId="10" borderId="11" xfId="4" applyFont="1" applyFill="1" applyBorder="1" applyAlignment="1">
      <alignment horizontal="center"/>
    </xf>
    <xf numFmtId="0" fontId="63" fillId="10" borderId="10" xfId="4" applyFont="1" applyFill="1" applyBorder="1" applyAlignment="1">
      <alignment horizontal="center"/>
    </xf>
    <xf numFmtId="0" fontId="51" fillId="10" borderId="17" xfId="4" applyFont="1" applyFill="1" applyBorder="1" applyAlignment="1">
      <alignment horizontal="center" vertical="center" wrapText="1"/>
    </xf>
    <xf numFmtId="0" fontId="51" fillId="10" borderId="16" xfId="4" applyFont="1" applyFill="1" applyBorder="1" applyAlignment="1">
      <alignment horizontal="center" vertical="center" wrapText="1"/>
    </xf>
    <xf numFmtId="0" fontId="63" fillId="0" borderId="10" xfId="4" applyFont="1" applyFill="1" applyBorder="1" applyAlignment="1">
      <alignment horizontal="center" vertical="center" wrapText="1"/>
    </xf>
    <xf numFmtId="0" fontId="100" fillId="0" borderId="6" xfId="4" applyFont="1" applyBorder="1" applyAlignment="1">
      <alignment horizontal="center"/>
    </xf>
    <xf numFmtId="0" fontId="51" fillId="0" borderId="6" xfId="4" applyFont="1" applyFill="1" applyBorder="1" applyAlignment="1">
      <alignment horizontal="center"/>
    </xf>
    <xf numFmtId="0" fontId="51" fillId="0" borderId="86" xfId="4" applyFont="1" applyFill="1" applyBorder="1" applyAlignment="1">
      <alignment horizontal="center" vertical="center"/>
    </xf>
    <xf numFmtId="0" fontId="99" fillId="0" borderId="86" xfId="4" applyFont="1" applyBorder="1" applyAlignment="1">
      <alignment horizontal="center" vertical="center"/>
    </xf>
    <xf numFmtId="0" fontId="63" fillId="0" borderId="86" xfId="4" applyFont="1" applyBorder="1" applyAlignment="1">
      <alignment horizontal="left" vertical="center" wrapText="1" indent="1"/>
    </xf>
    <xf numFmtId="9" fontId="58" fillId="0" borderId="86" xfId="4" applyNumberFormat="1" applyFont="1" applyBorder="1" applyAlignment="1">
      <alignment horizontal="center" vertical="center" wrapText="1"/>
    </xf>
    <xf numFmtId="0" fontId="51" fillId="0" borderId="6" xfId="4" applyFont="1" applyFill="1" applyBorder="1" applyAlignment="1">
      <alignment horizontal="center" vertical="center"/>
    </xf>
    <xf numFmtId="0" fontId="99" fillId="0" borderId="6" xfId="4" applyFont="1" applyBorder="1" applyAlignment="1">
      <alignment horizontal="center" vertical="center"/>
    </xf>
    <xf numFmtId="0" fontId="63" fillId="0" borderId="11" xfId="4" applyFont="1" applyBorder="1" applyAlignment="1">
      <alignment horizontal="left" vertical="center" wrapText="1" indent="1"/>
    </xf>
    <xf numFmtId="0" fontId="58" fillId="0" borderId="11" xfId="4" applyFont="1" applyBorder="1" applyAlignment="1">
      <alignment horizontal="center" vertical="center" wrapText="1"/>
    </xf>
    <xf numFmtId="0" fontId="92" fillId="28" borderId="86" xfId="4" applyFont="1" applyFill="1" applyBorder="1" applyAlignment="1">
      <alignment horizontal="left" vertical="center" wrapText="1" indent="1"/>
    </xf>
    <xf numFmtId="0" fontId="98" fillId="28" borderId="86" xfId="4" applyFont="1" applyFill="1" applyBorder="1" applyAlignment="1">
      <alignment horizontal="left" vertical="center" wrapText="1" indent="1"/>
    </xf>
    <xf numFmtId="0" fontId="58" fillId="0" borderId="8" xfId="4" applyBorder="1"/>
    <xf numFmtId="0" fontId="95" fillId="11" borderId="86" xfId="4" applyFont="1" applyFill="1" applyBorder="1" applyAlignment="1">
      <alignment horizontal="center" vertical="center" wrapText="1"/>
    </xf>
    <xf numFmtId="0" fontId="2" fillId="11" borderId="8" xfId="4" applyFont="1" applyFill="1" applyBorder="1" applyAlignment="1">
      <alignment horizontal="left" vertical="center" wrapText="1" indent="1"/>
    </xf>
    <xf numFmtId="0" fontId="4" fillId="11" borderId="49" xfId="4" applyFont="1" applyFill="1" applyBorder="1" applyAlignment="1">
      <alignment vertical="center" wrapText="1"/>
    </xf>
    <xf numFmtId="0" fontId="4" fillId="11" borderId="16" xfId="4" applyFont="1" applyFill="1" applyBorder="1" applyAlignment="1">
      <alignment vertical="center" wrapText="1"/>
    </xf>
    <xf numFmtId="0" fontId="4" fillId="11" borderId="52" xfId="4" applyFont="1" applyFill="1" applyBorder="1" applyAlignment="1">
      <alignment horizontal="left" vertical="center" wrapText="1"/>
    </xf>
    <xf numFmtId="0" fontId="63" fillId="0" borderId="86" xfId="4" applyFont="1" applyFill="1" applyBorder="1" applyAlignment="1">
      <alignment horizontal="left" vertical="center" wrapText="1" indent="1"/>
    </xf>
    <xf numFmtId="9" fontId="63" fillId="0" borderId="86" xfId="4" applyNumberFormat="1" applyFont="1" applyBorder="1" applyAlignment="1">
      <alignment horizontal="center" vertical="center"/>
    </xf>
    <xf numFmtId="0" fontId="9" fillId="0" borderId="8" xfId="4" applyFont="1" applyBorder="1"/>
    <xf numFmtId="9" fontId="63" fillId="0" borderId="17" xfId="4" applyNumberFormat="1" applyFont="1" applyBorder="1" applyAlignment="1">
      <alignment horizontal="center" vertical="center"/>
    </xf>
    <xf numFmtId="0" fontId="9" fillId="0" borderId="11" xfId="4" applyFont="1" applyBorder="1"/>
    <xf numFmtId="0" fontId="9" fillId="0" borderId="12" xfId="4" applyFont="1" applyBorder="1"/>
    <xf numFmtId="0" fontId="63" fillId="0" borderId="86" xfId="4" applyFont="1" applyBorder="1"/>
    <xf numFmtId="9" fontId="63" fillId="0" borderId="86" xfId="4" applyNumberFormat="1" applyFont="1" applyBorder="1" applyAlignment="1">
      <alignment horizontal="center" vertical="center" wrapText="1"/>
    </xf>
    <xf numFmtId="0" fontId="96" fillId="0" borderId="11" xfId="4" applyFont="1" applyFill="1" applyBorder="1" applyAlignment="1">
      <alignment horizontal="left" vertical="center" wrapText="1" indent="1"/>
    </xf>
    <xf numFmtId="0" fontId="58" fillId="0" borderId="11" xfId="4" applyFont="1" applyBorder="1" applyAlignment="1">
      <alignment horizontal="left" vertical="center" wrapText="1" indent="1"/>
    </xf>
    <xf numFmtId="0" fontId="63" fillId="27" borderId="86" xfId="4" applyFont="1" applyFill="1" applyBorder="1" applyAlignment="1">
      <alignment horizontal="left" vertical="center" wrapText="1" indent="1"/>
    </xf>
    <xf numFmtId="0" fontId="63" fillId="27" borderId="11" xfId="4" applyFont="1" applyFill="1" applyBorder="1" applyAlignment="1">
      <alignment horizontal="left" vertical="center" wrapText="1" indent="1"/>
    </xf>
    <xf numFmtId="0" fontId="63" fillId="0" borderId="86" xfId="4" applyFont="1" applyFill="1" applyBorder="1" applyAlignment="1">
      <alignment horizontal="center" vertical="center"/>
    </xf>
    <xf numFmtId="0" fontId="1" fillId="0" borderId="86" xfId="4" applyFont="1" applyBorder="1" applyAlignment="1">
      <alignment horizontal="left" vertical="center" wrapText="1" indent="1"/>
    </xf>
    <xf numFmtId="0" fontId="63" fillId="27" borderId="86" xfId="4" applyFont="1" applyFill="1" applyBorder="1"/>
    <xf numFmtId="0" fontId="63" fillId="27" borderId="11" xfId="4" applyFont="1" applyFill="1" applyBorder="1"/>
    <xf numFmtId="0" fontId="62" fillId="0" borderId="86" xfId="4" applyFont="1" applyBorder="1"/>
    <xf numFmtId="0" fontId="63" fillId="10" borderId="17" xfId="4" applyFont="1" applyFill="1" applyBorder="1" applyAlignment="1">
      <alignment horizontal="center" vertical="center"/>
    </xf>
    <xf numFmtId="0" fontId="63" fillId="10" borderId="10" xfId="4" applyFont="1" applyFill="1" applyBorder="1" applyAlignment="1">
      <alignment horizontal="left" vertical="center" indent="1"/>
    </xf>
    <xf numFmtId="0" fontId="63" fillId="27" borderId="10" xfId="4" applyFont="1" applyFill="1" applyBorder="1"/>
    <xf numFmtId="0" fontId="96" fillId="0" borderId="11" xfId="4" applyFont="1" applyFill="1" applyBorder="1" applyAlignment="1">
      <alignment horizontal="center" vertical="center" wrapText="1"/>
    </xf>
    <xf numFmtId="0" fontId="58" fillId="0" borderId="12" xfId="4" applyFont="1" applyBorder="1" applyAlignment="1">
      <alignment horizontal="left" vertical="center" wrapText="1" indent="1"/>
    </xf>
    <xf numFmtId="0" fontId="1" fillId="26" borderId="10" xfId="4" applyFont="1" applyFill="1" applyBorder="1" applyAlignment="1">
      <alignment horizontal="center" vertical="center"/>
    </xf>
    <xf numFmtId="0" fontId="63" fillId="0" borderId="10" xfId="4" applyFont="1" applyFill="1" applyBorder="1" applyAlignment="1">
      <alignment horizontal="center" vertical="center"/>
    </xf>
    <xf numFmtId="0" fontId="1" fillId="10" borderId="86" xfId="4" applyFont="1" applyFill="1" applyBorder="1" applyAlignment="1">
      <alignment horizontal="center" vertical="center"/>
    </xf>
    <xf numFmtId="0" fontId="63" fillId="10" borderId="86" xfId="4" applyFont="1" applyFill="1" applyBorder="1"/>
    <xf numFmtId="0" fontId="62" fillId="0" borderId="86" xfId="4" applyFont="1" applyBorder="1" applyAlignment="1">
      <alignment horizontal="left" vertical="center" wrapText="1" indent="1"/>
    </xf>
    <xf numFmtId="0" fontId="62" fillId="0" borderId="0" xfId="4" applyFont="1" applyAlignment="1">
      <alignment horizontal="left" vertical="center" wrapText="1" indent="1"/>
    </xf>
    <xf numFmtId="0" fontId="91" fillId="0" borderId="0" xfId="4" applyFont="1"/>
    <xf numFmtId="0" fontId="81" fillId="14" borderId="86" xfId="4" applyFont="1" applyFill="1" applyBorder="1" applyAlignment="1">
      <alignment horizontal="center" vertical="center"/>
    </xf>
    <xf numFmtId="0" fontId="101" fillId="0" borderId="0" xfId="4" applyFont="1" applyAlignment="1">
      <alignment horizontal="center" vertical="center"/>
    </xf>
    <xf numFmtId="0" fontId="3" fillId="0" borderId="0" xfId="4" applyFont="1"/>
    <xf numFmtId="0" fontId="5" fillId="2" borderId="86" xfId="0" applyFont="1" applyFill="1" applyBorder="1" applyAlignment="1">
      <alignment horizontal="center" vertical="center" wrapText="1"/>
    </xf>
    <xf numFmtId="0" fontId="58" fillId="0" borderId="86" xfId="0" applyFont="1" applyBorder="1" applyAlignment="1">
      <alignment horizontal="center" vertical="center" wrapText="1"/>
    </xf>
    <xf numFmtId="0" fontId="58" fillId="0" borderId="86" xfId="0" applyFont="1" applyFill="1" applyBorder="1" applyAlignment="1">
      <alignment horizontal="left" vertical="center" wrapText="1"/>
    </xf>
    <xf numFmtId="0" fontId="58" fillId="4" borderId="86" xfId="0" applyFont="1" applyFill="1" applyBorder="1" applyAlignment="1">
      <alignment horizontal="center" vertical="center" wrapText="1"/>
    </xf>
    <xf numFmtId="0" fontId="58" fillId="0" borderId="86" xfId="0" applyFont="1" applyFill="1" applyBorder="1" applyAlignment="1">
      <alignment horizontal="center" vertical="center" wrapText="1"/>
    </xf>
    <xf numFmtId="0" fontId="58" fillId="0" borderId="86" xfId="0" applyFont="1" applyBorder="1" applyAlignment="1">
      <alignment horizontal="left" vertical="center" wrapText="1"/>
    </xf>
    <xf numFmtId="0" fontId="58" fillId="10" borderId="86" xfId="0" applyFont="1" applyFill="1" applyBorder="1" applyAlignment="1">
      <alignment horizontal="center" vertical="center" wrapText="1"/>
    </xf>
    <xf numFmtId="2" fontId="85" fillId="10" borderId="86" xfId="0" applyNumberFormat="1" applyFont="1" applyFill="1" applyBorder="1" applyAlignment="1">
      <alignment horizontal="center" vertical="center" wrapText="1"/>
    </xf>
    <xf numFmtId="2" fontId="84" fillId="10" borderId="86" xfId="0" applyNumberFormat="1" applyFont="1" applyFill="1" applyBorder="1" applyAlignment="1">
      <alignment horizontal="left" vertical="center" wrapText="1"/>
    </xf>
    <xf numFmtId="2" fontId="84" fillId="10" borderId="6" xfId="0" applyNumberFormat="1"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10" borderId="86" xfId="0" applyFont="1" applyFill="1" applyBorder="1" applyAlignment="1">
      <alignment horizontal="left" vertical="center" wrapText="1"/>
    </xf>
    <xf numFmtId="0" fontId="103" fillId="0" borderId="86" xfId="0" applyFont="1" applyBorder="1" applyAlignment="1">
      <alignment horizontal="center" vertical="center"/>
    </xf>
    <xf numFmtId="0" fontId="81" fillId="20" borderId="31" xfId="0" applyFont="1" applyFill="1" applyBorder="1" applyAlignment="1">
      <alignment horizontal="center" vertical="center"/>
    </xf>
    <xf numFmtId="0" fontId="81" fillId="20" borderId="59" xfId="0" applyFont="1" applyFill="1" applyBorder="1" applyAlignment="1">
      <alignment horizontal="center" vertical="center"/>
    </xf>
    <xf numFmtId="0" fontId="81" fillId="20" borderId="60" xfId="0" applyFont="1" applyFill="1" applyBorder="1" applyAlignment="1">
      <alignment horizontal="center" vertical="center"/>
    </xf>
    <xf numFmtId="49" fontId="95" fillId="41" borderId="10" xfId="0" applyNumberFormat="1" applyFont="1" applyFill="1" applyBorder="1" applyAlignment="1">
      <alignment horizontal="center" vertical="center" wrapText="1"/>
    </xf>
    <xf numFmtId="49" fontId="95" fillId="41" borderId="3" xfId="0" applyNumberFormat="1" applyFont="1" applyFill="1" applyBorder="1" applyAlignment="1">
      <alignment horizontal="center" vertical="center" wrapText="1"/>
    </xf>
    <xf numFmtId="0" fontId="95" fillId="41" borderId="85" xfId="0" applyFont="1" applyFill="1" applyBorder="1" applyAlignment="1">
      <alignment horizontal="center" vertical="center" wrapText="1"/>
    </xf>
    <xf numFmtId="0" fontId="95" fillId="41" borderId="22" xfId="0" applyFont="1" applyFill="1" applyBorder="1" applyAlignment="1">
      <alignment horizontal="center" vertical="center" wrapText="1"/>
    </xf>
    <xf numFmtId="0" fontId="95" fillId="41" borderId="10" xfId="0" applyFont="1" applyFill="1" applyBorder="1" applyAlignment="1">
      <alignment horizontal="center" vertical="center" wrapText="1"/>
    </xf>
    <xf numFmtId="0" fontId="95" fillId="41" borderId="3" xfId="0" applyFont="1" applyFill="1" applyBorder="1" applyAlignment="1">
      <alignment horizontal="center" vertical="center" wrapText="1"/>
    </xf>
    <xf numFmtId="0" fontId="95" fillId="41" borderId="82" xfId="0" applyFont="1" applyFill="1" applyBorder="1" applyAlignment="1">
      <alignment horizontal="center" vertical="center" wrapText="1"/>
    </xf>
    <xf numFmtId="0" fontId="95" fillId="41" borderId="83" xfId="0" applyFont="1" applyFill="1" applyBorder="1" applyAlignment="1">
      <alignment horizontal="center" vertical="center" wrapText="1"/>
    </xf>
    <xf numFmtId="0" fontId="95" fillId="41" borderId="38" xfId="0" applyFont="1" applyFill="1" applyBorder="1" applyAlignment="1">
      <alignment horizontal="center" vertical="center" wrapText="1"/>
    </xf>
    <xf numFmtId="0" fontId="95" fillId="41" borderId="21" xfId="0" applyFont="1" applyFill="1" applyBorder="1" applyAlignment="1">
      <alignment horizontal="center" vertical="center" wrapText="1"/>
    </xf>
    <xf numFmtId="0" fontId="95" fillId="41" borderId="1" xfId="0" applyFont="1" applyFill="1" applyBorder="1" applyAlignment="1">
      <alignment horizontal="center" vertical="center" wrapText="1"/>
    </xf>
    <xf numFmtId="0" fontId="95" fillId="41" borderId="2" xfId="0" applyFont="1" applyFill="1" applyBorder="1" applyAlignment="1">
      <alignment horizontal="center" vertical="center" wrapText="1"/>
    </xf>
    <xf numFmtId="1" fontId="50" fillId="18" borderId="7" xfId="0" applyNumberFormat="1" applyFont="1" applyFill="1" applyBorder="1" applyAlignment="1">
      <alignment horizontal="center" vertical="center" wrapText="1"/>
    </xf>
    <xf numFmtId="1" fontId="50" fillId="18" borderId="49" xfId="0" applyNumberFormat="1" applyFont="1" applyFill="1" applyBorder="1" applyAlignment="1">
      <alignment horizontal="center" vertical="center" wrapText="1"/>
    </xf>
    <xf numFmtId="1" fontId="50" fillId="18" borderId="16" xfId="0" applyNumberFormat="1" applyFont="1" applyFill="1" applyBorder="1" applyAlignment="1">
      <alignment horizontal="center" vertical="center" wrapText="1"/>
    </xf>
    <xf numFmtId="49" fontId="50" fillId="5" borderId="86" xfId="0" applyNumberFormat="1" applyFont="1" applyFill="1" applyBorder="1" applyAlignment="1">
      <alignment horizontal="center" vertical="center"/>
    </xf>
    <xf numFmtId="0" fontId="50" fillId="5" borderId="10" xfId="0" applyFont="1" applyFill="1" applyBorder="1" applyAlignment="1">
      <alignment horizontal="center" vertical="center" wrapText="1"/>
    </xf>
    <xf numFmtId="0" fontId="103" fillId="42" borderId="88" xfId="0" applyFont="1" applyFill="1" applyBorder="1" applyAlignment="1">
      <alignment horizontal="center" vertical="center" wrapText="1"/>
    </xf>
    <xf numFmtId="0" fontId="103" fillId="42" borderId="55" xfId="0" applyFont="1" applyFill="1" applyBorder="1" applyAlignment="1">
      <alignment horizontal="center" vertical="center" wrapText="1"/>
    </xf>
    <xf numFmtId="0" fontId="103" fillId="42" borderId="24" xfId="0" applyFont="1" applyFill="1" applyBorder="1" applyAlignment="1">
      <alignment horizontal="center" vertical="center" wrapText="1"/>
    </xf>
    <xf numFmtId="0" fontId="103" fillId="42" borderId="11" xfId="0" applyFont="1" applyFill="1" applyBorder="1" applyAlignment="1">
      <alignment horizontal="center" vertical="center" wrapText="1"/>
    </xf>
    <xf numFmtId="0" fontId="103" fillId="42" borderId="3" xfId="0" applyFont="1" applyFill="1" applyBorder="1" applyAlignment="1">
      <alignment horizontal="center" vertical="center" wrapText="1"/>
    </xf>
    <xf numFmtId="0" fontId="103" fillId="42" borderId="6" xfId="0" applyFont="1" applyFill="1" applyBorder="1" applyAlignment="1">
      <alignment horizontal="center" vertical="center" wrapText="1"/>
    </xf>
    <xf numFmtId="49" fontId="46" fillId="42" borderId="10" xfId="0" applyNumberFormat="1" applyFont="1" applyFill="1" applyBorder="1" applyAlignment="1">
      <alignment horizontal="center" vertical="center" wrapText="1"/>
    </xf>
    <xf numFmtId="49" fontId="46" fillId="42" borderId="3" xfId="0" applyNumberFormat="1" applyFont="1" applyFill="1" applyBorder="1" applyAlignment="1">
      <alignment horizontal="center" vertical="center" wrapText="1"/>
    </xf>
    <xf numFmtId="49" fontId="46" fillId="42" borderId="6" xfId="0" applyNumberFormat="1" applyFont="1" applyFill="1" applyBorder="1" applyAlignment="1">
      <alignment horizontal="center" vertical="center" wrapText="1"/>
    </xf>
    <xf numFmtId="0" fontId="46" fillId="42" borderId="10" xfId="0" applyFont="1" applyFill="1" applyBorder="1" applyAlignment="1">
      <alignment horizontal="center" vertical="center" wrapText="1"/>
    </xf>
    <xf numFmtId="0" fontId="46" fillId="42" borderId="3" xfId="0" applyFont="1" applyFill="1" applyBorder="1" applyAlignment="1">
      <alignment horizontal="center" vertical="center" wrapText="1"/>
    </xf>
    <xf numFmtId="0" fontId="46" fillId="42" borderId="6" xfId="0" applyFont="1" applyFill="1" applyBorder="1" applyAlignment="1">
      <alignment horizontal="center" vertical="center" wrapText="1"/>
    </xf>
    <xf numFmtId="0" fontId="103" fillId="42" borderId="27" xfId="0" applyFont="1" applyFill="1" applyBorder="1" applyAlignment="1">
      <alignment horizontal="center" vertical="center" wrapText="1"/>
    </xf>
    <xf numFmtId="0" fontId="103" fillId="42" borderId="10" xfId="0" applyFont="1" applyFill="1" applyBorder="1" applyAlignment="1">
      <alignment horizontal="center" vertical="center" wrapText="1"/>
    </xf>
    <xf numFmtId="49" fontId="25" fillId="42" borderId="11" xfId="0" applyNumberFormat="1" applyFont="1" applyFill="1" applyBorder="1" applyAlignment="1">
      <alignment horizontal="center" vertical="center"/>
    </xf>
    <xf numFmtId="49" fontId="46" fillId="42" borderId="11" xfId="0" applyNumberFormat="1" applyFont="1" applyFill="1" applyBorder="1" applyAlignment="1">
      <alignment horizontal="left" vertical="center" wrapText="1"/>
    </xf>
    <xf numFmtId="49" fontId="46" fillId="42" borderId="6" xfId="0" applyNumberFormat="1" applyFont="1" applyFill="1" applyBorder="1" applyAlignment="1">
      <alignment horizontal="left" vertical="center" wrapText="1"/>
    </xf>
    <xf numFmtId="49" fontId="46" fillId="42" borderId="10" xfId="0" applyNumberFormat="1" applyFont="1" applyFill="1" applyBorder="1" applyAlignment="1">
      <alignment horizontal="left" vertical="center" wrapText="1"/>
    </xf>
    <xf numFmtId="49" fontId="25" fillId="42" borderId="10" xfId="0" applyNumberFormat="1" applyFont="1" applyFill="1" applyBorder="1" applyAlignment="1">
      <alignment horizontal="center" vertical="center"/>
    </xf>
    <xf numFmtId="49" fontId="50" fillId="5" borderId="84" xfId="0" applyNumberFormat="1" applyFont="1" applyFill="1" applyBorder="1" applyAlignment="1">
      <alignment horizontal="center" vertical="center" wrapText="1"/>
    </xf>
    <xf numFmtId="49" fontId="50" fillId="5" borderId="17" xfId="0" applyNumberFormat="1" applyFont="1" applyFill="1" applyBorder="1" applyAlignment="1">
      <alignment horizontal="center" vertical="center" wrapText="1"/>
    </xf>
    <xf numFmtId="0" fontId="50" fillId="5" borderId="86" xfId="0" applyFont="1" applyFill="1" applyBorder="1" applyAlignment="1">
      <alignment horizontal="center" vertical="center" wrapText="1"/>
    </xf>
    <xf numFmtId="49" fontId="46" fillId="42" borderId="10" xfId="0" applyNumberFormat="1" applyFont="1" applyFill="1" applyBorder="1" applyAlignment="1">
      <alignment horizontal="center" vertical="center"/>
    </xf>
    <xf numFmtId="49" fontId="46" fillId="42" borderId="11" xfId="0" applyNumberFormat="1" applyFont="1" applyFill="1" applyBorder="1" applyAlignment="1">
      <alignment horizontal="center" vertical="center"/>
    </xf>
    <xf numFmtId="49" fontId="46" fillId="42" borderId="11" xfId="0" applyNumberFormat="1" applyFont="1" applyFill="1" applyBorder="1" applyAlignment="1">
      <alignment horizontal="center" vertical="center" wrapText="1"/>
    </xf>
    <xf numFmtId="0" fontId="103" fillId="42" borderId="42" xfId="0" applyFont="1" applyFill="1" applyBorder="1" applyAlignment="1">
      <alignment horizontal="center" vertical="center" wrapText="1"/>
    </xf>
    <xf numFmtId="0" fontId="103" fillId="42" borderId="56" xfId="0" applyFont="1" applyFill="1" applyBorder="1" applyAlignment="1">
      <alignment horizontal="center" vertical="center" wrapText="1"/>
    </xf>
    <xf numFmtId="0" fontId="103" fillId="42" borderId="29" xfId="0" applyFont="1" applyFill="1" applyBorder="1" applyAlignment="1">
      <alignment horizontal="center" vertical="center" wrapText="1"/>
    </xf>
    <xf numFmtId="49" fontId="25" fillId="42" borderId="29" xfId="0" applyNumberFormat="1" applyFont="1" applyFill="1" applyBorder="1" applyAlignment="1">
      <alignment horizontal="center" vertical="center"/>
    </xf>
    <xf numFmtId="49" fontId="46" fillId="42" borderId="29" xfId="0" applyNumberFormat="1" applyFont="1" applyFill="1" applyBorder="1" applyAlignment="1">
      <alignment horizontal="left" vertical="center" wrapText="1"/>
    </xf>
    <xf numFmtId="0" fontId="3" fillId="5" borderId="8"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5" fillId="42" borderId="41" xfId="0" applyFont="1" applyFill="1" applyBorder="1" applyAlignment="1">
      <alignment horizontal="center" vertical="center" wrapText="1"/>
    </xf>
    <xf numFmtId="0" fontId="25" fillId="42" borderId="48"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2" borderId="24" xfId="0" applyFont="1" applyFill="1" applyBorder="1" applyAlignment="1">
      <alignment horizontal="center" vertical="center" wrapText="1"/>
    </xf>
    <xf numFmtId="0" fontId="25" fillId="42" borderId="6" xfId="0" applyFont="1" applyFill="1" applyBorder="1" applyAlignment="1">
      <alignment horizontal="center" vertical="center" wrapText="1"/>
    </xf>
    <xf numFmtId="0" fontId="46" fillId="42" borderId="24" xfId="0" applyFont="1" applyFill="1" applyBorder="1" applyAlignment="1">
      <alignment horizontal="center" vertical="center" wrapText="1"/>
    </xf>
    <xf numFmtId="0" fontId="46" fillId="42" borderId="29" xfId="0" applyFont="1" applyFill="1" applyBorder="1" applyAlignment="1">
      <alignment horizontal="center" vertical="center" wrapText="1"/>
    </xf>
    <xf numFmtId="0" fontId="46" fillId="42" borderId="11" xfId="0" applyFont="1" applyFill="1" applyBorder="1" applyAlignment="1">
      <alignment horizontal="center" vertical="center" wrapText="1"/>
    </xf>
    <xf numFmtId="0" fontId="81" fillId="5" borderId="4" xfId="0" applyFont="1" applyFill="1" applyBorder="1" applyAlignment="1">
      <alignment horizontal="center" vertical="center"/>
    </xf>
    <xf numFmtId="0" fontId="0" fillId="0" borderId="4" xfId="0" applyBorder="1"/>
    <xf numFmtId="0" fontId="25" fillId="42" borderId="10" xfId="0" applyFont="1" applyFill="1" applyBorder="1" applyAlignment="1">
      <alignment horizontal="center" vertical="center"/>
    </xf>
    <xf numFmtId="0" fontId="25" fillId="42" borderId="11" xfId="0" applyFont="1" applyFill="1" applyBorder="1" applyAlignment="1">
      <alignment horizontal="center" vertical="center"/>
    </xf>
    <xf numFmtId="0" fontId="25" fillId="42" borderId="6" xfId="0" applyFont="1" applyFill="1" applyBorder="1" applyAlignment="1">
      <alignment horizontal="center" vertical="center"/>
    </xf>
    <xf numFmtId="49" fontId="50" fillId="5" borderId="87" xfId="0" applyNumberFormat="1" applyFont="1" applyFill="1" applyBorder="1" applyAlignment="1">
      <alignment horizontal="center" vertical="center" wrapText="1"/>
    </xf>
    <xf numFmtId="49" fontId="50" fillId="5" borderId="34" xfId="0" applyNumberFormat="1" applyFont="1" applyFill="1" applyBorder="1" applyAlignment="1">
      <alignment horizontal="center" vertical="center" wrapText="1"/>
    </xf>
    <xf numFmtId="49" fontId="50" fillId="5" borderId="75" xfId="0" applyNumberFormat="1" applyFont="1" applyFill="1" applyBorder="1" applyAlignment="1">
      <alignment horizontal="center" vertical="center" wrapText="1"/>
    </xf>
    <xf numFmtId="0" fontId="77" fillId="41" borderId="10" xfId="0" applyFont="1" applyFill="1" applyBorder="1" applyAlignment="1">
      <alignment horizontal="center" vertical="center" wrapText="1"/>
    </xf>
    <xf numFmtId="0" fontId="77" fillId="41" borderId="3" xfId="0" applyFont="1" applyFill="1" applyBorder="1" applyAlignment="1">
      <alignment horizontal="center" vertical="center" wrapText="1"/>
    </xf>
    <xf numFmtId="0" fontId="82" fillId="41" borderId="10" xfId="0" applyFont="1" applyFill="1" applyBorder="1" applyAlignment="1">
      <alignment horizontal="center" vertical="center" wrapText="1"/>
    </xf>
    <xf numFmtId="0" fontId="82" fillId="41" borderId="3" xfId="0" applyFont="1" applyFill="1" applyBorder="1" applyAlignment="1">
      <alignment horizontal="center" vertical="center" wrapText="1"/>
    </xf>
    <xf numFmtId="0" fontId="94" fillId="42" borderId="10" xfId="0" applyFont="1" applyFill="1" applyBorder="1" applyAlignment="1">
      <alignment horizontal="center" vertical="center" wrapText="1"/>
    </xf>
    <xf numFmtId="0" fontId="94" fillId="42" borderId="11" xfId="0" applyFont="1" applyFill="1" applyBorder="1" applyAlignment="1">
      <alignment horizontal="center" vertical="center" wrapText="1"/>
    </xf>
    <xf numFmtId="0" fontId="94" fillId="42" borderId="6" xfId="0" applyFont="1" applyFill="1" applyBorder="1" applyAlignment="1">
      <alignment horizontal="center" vertical="center" wrapText="1"/>
    </xf>
    <xf numFmtId="49" fontId="4" fillId="42" borderId="11" xfId="0" applyNumberFormat="1" applyFont="1" applyFill="1" applyBorder="1" applyAlignment="1">
      <alignment horizontal="center" vertical="center"/>
    </xf>
    <xf numFmtId="49" fontId="1" fillId="42" borderId="11" xfId="0" applyNumberFormat="1" applyFont="1" applyFill="1" applyBorder="1" applyAlignment="1">
      <alignment horizontal="left" vertical="center" wrapText="1"/>
    </xf>
    <xf numFmtId="49" fontId="1" fillId="42" borderId="6" xfId="0" applyNumberFormat="1" applyFont="1" applyFill="1" applyBorder="1" applyAlignment="1">
      <alignment horizontal="left" vertical="center" wrapText="1"/>
    </xf>
    <xf numFmtId="1" fontId="1" fillId="10" borderId="10" xfId="0" applyNumberFormat="1" applyFont="1" applyFill="1" applyBorder="1" applyAlignment="1">
      <alignment horizontal="center" vertical="center" wrapText="1"/>
    </xf>
    <xf numFmtId="1" fontId="1" fillId="10" borderId="11" xfId="0" applyNumberFormat="1" applyFont="1" applyFill="1" applyBorder="1" applyAlignment="1">
      <alignment horizontal="center" vertical="center" wrapText="1"/>
    </xf>
    <xf numFmtId="1" fontId="1" fillId="10" borderId="6" xfId="0" applyNumberFormat="1" applyFont="1" applyFill="1" applyBorder="1" applyAlignment="1">
      <alignment horizontal="center" vertical="center" wrapText="1"/>
    </xf>
    <xf numFmtId="49" fontId="1" fillId="42" borderId="10" xfId="0" applyNumberFormat="1" applyFont="1" applyFill="1" applyBorder="1" applyAlignment="1">
      <alignment horizontal="center" vertical="center" wrapText="1"/>
    </xf>
    <xf numFmtId="49" fontId="1" fillId="42" borderId="6" xfId="0" applyNumberFormat="1" applyFont="1" applyFill="1" applyBorder="1" applyAlignment="1">
      <alignment horizontal="center" vertical="center" wrapText="1"/>
    </xf>
    <xf numFmtId="49" fontId="1" fillId="42" borderId="11" xfId="0" applyNumberFormat="1" applyFont="1" applyFill="1" applyBorder="1" applyAlignment="1">
      <alignment horizontal="center" vertical="center" wrapText="1"/>
    </xf>
    <xf numFmtId="49" fontId="4" fillId="42" borderId="10" xfId="0" applyNumberFormat="1" applyFont="1" applyFill="1" applyBorder="1" applyAlignment="1">
      <alignment horizontal="center" vertical="center"/>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52" xfId="0" applyFont="1" applyFill="1" applyBorder="1" applyAlignment="1">
      <alignment horizontal="center" vertical="center" wrapText="1"/>
    </xf>
    <xf numFmtId="0" fontId="99" fillId="0" borderId="91" xfId="0" applyFont="1" applyBorder="1" applyAlignment="1">
      <alignment horizontal="center" vertical="center"/>
    </xf>
    <xf numFmtId="0" fontId="99" fillId="0" borderId="37" xfId="0" applyFont="1" applyBorder="1" applyAlignment="1">
      <alignment horizontal="center" vertical="center"/>
    </xf>
    <xf numFmtId="0" fontId="99" fillId="0" borderId="73" xfId="0" applyFont="1" applyBorder="1" applyAlignment="1">
      <alignment horizontal="center" vertical="center"/>
    </xf>
    <xf numFmtId="0" fontId="87" fillId="10" borderId="10" xfId="0" applyFont="1" applyFill="1" applyBorder="1" applyAlignment="1">
      <alignment horizontal="center" vertical="center" wrapText="1"/>
    </xf>
    <xf numFmtId="0" fontId="87" fillId="10" borderId="11" xfId="0" applyFont="1" applyFill="1" applyBorder="1" applyAlignment="1">
      <alignment horizontal="center" vertical="center" wrapText="1"/>
    </xf>
    <xf numFmtId="0" fontId="87" fillId="10" borderId="6" xfId="0" applyFont="1" applyFill="1" applyBorder="1" applyAlignment="1">
      <alignment horizontal="center" vertical="center" wrapText="1"/>
    </xf>
    <xf numFmtId="0" fontId="87" fillId="10" borderId="10" xfId="0" applyNumberFormat="1" applyFont="1" applyFill="1" applyBorder="1" applyAlignment="1">
      <alignment horizontal="center" vertical="center" wrapText="1"/>
    </xf>
    <xf numFmtId="0" fontId="87" fillId="10" borderId="11" xfId="0" applyNumberFormat="1" applyFont="1" applyFill="1" applyBorder="1" applyAlignment="1">
      <alignment horizontal="center" vertical="center" wrapText="1"/>
    </xf>
    <xf numFmtId="0" fontId="87" fillId="10" borderId="6" xfId="0" applyNumberFormat="1" applyFont="1" applyFill="1" applyBorder="1" applyAlignment="1">
      <alignment horizontal="center" vertical="center" wrapText="1"/>
    </xf>
    <xf numFmtId="0" fontId="63" fillId="10" borderId="10" xfId="0" applyFont="1" applyFill="1" applyBorder="1" applyAlignment="1">
      <alignment horizontal="center" vertical="center" wrapText="1"/>
    </xf>
    <xf numFmtId="0" fontId="63" fillId="10" borderId="11" xfId="0" applyFont="1" applyFill="1" applyBorder="1" applyAlignment="1">
      <alignment horizontal="center" vertical="center" wrapText="1"/>
    </xf>
    <xf numFmtId="0" fontId="63" fillId="10" borderId="6" xfId="0" applyFont="1" applyFill="1" applyBorder="1" applyAlignment="1">
      <alignment horizontal="center" vertical="center" wrapText="1"/>
    </xf>
    <xf numFmtId="0" fontId="87" fillId="20" borderId="6" xfId="0" applyFont="1" applyFill="1" applyBorder="1" applyAlignment="1">
      <alignment horizontal="center" vertical="center" wrapText="1"/>
    </xf>
    <xf numFmtId="0" fontId="1" fillId="10" borderId="10" xfId="0" applyFont="1" applyFill="1" applyBorder="1" applyAlignment="1">
      <alignment horizontal="left" vertical="center" wrapText="1"/>
    </xf>
    <xf numFmtId="0" fontId="1" fillId="10" borderId="11"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42" borderId="10" xfId="0" applyFont="1" applyFill="1" applyBorder="1" applyAlignment="1">
      <alignment horizontal="center" vertical="center" wrapText="1"/>
    </xf>
    <xf numFmtId="0" fontId="1" fillId="42" borderId="11" xfId="0" applyFont="1" applyFill="1" applyBorder="1" applyAlignment="1">
      <alignment horizontal="center" vertical="center" wrapText="1"/>
    </xf>
    <xf numFmtId="0" fontId="0" fillId="0" borderId="10" xfId="0" applyBorder="1"/>
    <xf numFmtId="49" fontId="4" fillId="5" borderId="84" xfId="0" applyNumberFormat="1" applyFont="1" applyFill="1" applyBorder="1" applyAlignment="1">
      <alignment horizontal="center" vertical="center" wrapText="1"/>
    </xf>
    <xf numFmtId="49" fontId="4" fillId="5" borderId="17" xfId="0" applyNumberFormat="1" applyFont="1" applyFill="1" applyBorder="1" applyAlignment="1">
      <alignment horizontal="center" vertical="center" wrapText="1"/>
    </xf>
    <xf numFmtId="0" fontId="1" fillId="10" borderId="86" xfId="0" applyFont="1" applyFill="1" applyBorder="1" applyAlignment="1">
      <alignment horizontal="center" vertical="center" wrapText="1"/>
    </xf>
    <xf numFmtId="49" fontId="4" fillId="5" borderId="86" xfId="0" applyNumberFormat="1" applyFont="1" applyFill="1" applyBorder="1" applyAlignment="1">
      <alignment horizontal="center" vertical="center"/>
    </xf>
    <xf numFmtId="49" fontId="1" fillId="42" borderId="86" xfId="0" applyNumberFormat="1" applyFont="1" applyFill="1" applyBorder="1" applyAlignment="1">
      <alignment horizontal="left" vertical="center" wrapText="1"/>
    </xf>
    <xf numFmtId="1" fontId="1" fillId="10" borderId="86" xfId="0" applyNumberFormat="1" applyFont="1" applyFill="1" applyBorder="1" applyAlignment="1">
      <alignment horizontal="center" vertical="center" wrapText="1"/>
    </xf>
    <xf numFmtId="0" fontId="58" fillId="0" borderId="8"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60" fillId="14" borderId="53" xfId="0" applyFont="1" applyFill="1" applyBorder="1" applyAlignment="1">
      <alignment horizontal="center" vertical="center" wrapText="1"/>
    </xf>
    <xf numFmtId="0" fontId="60" fillId="14" borderId="13" xfId="0" applyFont="1" applyFill="1" applyBorder="1" applyAlignment="1">
      <alignment horizontal="center" vertical="center" wrapText="1"/>
    </xf>
    <xf numFmtId="0" fontId="60" fillId="14" borderId="17" xfId="0" applyFont="1" applyFill="1" applyBorder="1" applyAlignment="1">
      <alignment horizontal="center" vertical="center" wrapText="1"/>
    </xf>
    <xf numFmtId="0" fontId="58" fillId="0" borderId="54" xfId="0" applyFont="1" applyBorder="1" applyAlignment="1">
      <alignment horizontal="center" vertical="center" wrapText="1"/>
    </xf>
    <xf numFmtId="0" fontId="58" fillId="0" borderId="48" xfId="0" applyFont="1" applyBorder="1" applyAlignment="1">
      <alignment horizontal="center" vertical="center" wrapText="1"/>
    </xf>
    <xf numFmtId="0" fontId="58" fillId="0" borderId="32"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5" xfId="0" applyFont="1" applyBorder="1" applyAlignment="1">
      <alignment horizontal="left" vertical="center" wrapText="1"/>
    </xf>
    <xf numFmtId="0" fontId="58" fillId="0" borderId="10" xfId="0" applyFont="1" applyBorder="1" applyAlignment="1">
      <alignment horizontal="left" vertical="center" wrapText="1"/>
    </xf>
    <xf numFmtId="0" fontId="58" fillId="0" borderId="5"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11" xfId="0" applyFont="1" applyBorder="1" applyAlignment="1">
      <alignment horizontal="center" vertical="center" wrapText="1"/>
    </xf>
    <xf numFmtId="0" fontId="9" fillId="10" borderId="5"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58" fillId="0" borderId="12"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6" xfId="0" applyFont="1" applyBorder="1" applyAlignment="1">
      <alignment horizontal="left" vertical="center"/>
    </xf>
    <xf numFmtId="0" fontId="58" fillId="0" borderId="5" xfId="0"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58" fillId="0" borderId="11" xfId="0" applyFont="1" applyBorder="1" applyAlignment="1">
      <alignment horizontal="left" vertical="center" wrapText="1"/>
    </xf>
    <xf numFmtId="0" fontId="58" fillId="0" borderId="6" xfId="0" applyFont="1" applyBorder="1" applyAlignment="1">
      <alignment horizontal="left" vertical="center" wrapText="1"/>
    </xf>
    <xf numFmtId="0" fontId="9" fillId="10" borderId="1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58" fillId="0" borderId="10"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58" fillId="0" borderId="16"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8" fillId="0" borderId="14"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10"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27" xfId="0" applyFont="1" applyBorder="1" applyAlignment="1">
      <alignment horizontal="center" vertical="center" wrapText="1"/>
    </xf>
    <xf numFmtId="0" fontId="58" fillId="0" borderId="55" xfId="0" applyFont="1" applyBorder="1" applyAlignment="1">
      <alignment horizontal="center" vertical="center" wrapText="1"/>
    </xf>
    <xf numFmtId="0" fontId="58" fillId="0" borderId="56" xfId="0" applyFont="1" applyBorder="1" applyAlignment="1">
      <alignment horizontal="center" vertical="center" wrapText="1"/>
    </xf>
    <xf numFmtId="0" fontId="60" fillId="14" borderId="57" xfId="0" applyFont="1" applyFill="1" applyBorder="1" applyAlignment="1">
      <alignment horizontal="center" vertical="center" wrapText="1"/>
    </xf>
    <xf numFmtId="0" fontId="60" fillId="14" borderId="58" xfId="0" applyFont="1" applyFill="1" applyBorder="1" applyAlignment="1">
      <alignment horizontal="center" vertical="center" wrapText="1"/>
    </xf>
    <xf numFmtId="0" fontId="60" fillId="14" borderId="23" xfId="0" applyFont="1" applyFill="1" applyBorder="1" applyAlignment="1">
      <alignment horizontal="center" vertical="center" wrapText="1"/>
    </xf>
    <xf numFmtId="0" fontId="57" fillId="6" borderId="24" xfId="0" applyFont="1" applyFill="1" applyBorder="1" applyAlignment="1">
      <alignment horizontal="center" vertical="center" wrapText="1"/>
    </xf>
    <xf numFmtId="0" fontId="57" fillId="6" borderId="3" xfId="0" applyFont="1" applyFill="1" applyBorder="1" applyAlignment="1">
      <alignment horizontal="center" vertical="center" wrapText="1"/>
    </xf>
    <xf numFmtId="0" fontId="57" fillId="6" borderId="15" xfId="0" applyFont="1" applyFill="1" applyBorder="1" applyAlignment="1">
      <alignment horizontal="center" vertical="center" wrapText="1"/>
    </xf>
    <xf numFmtId="0" fontId="57" fillId="6" borderId="4" xfId="0" applyFont="1" applyFill="1" applyBorder="1" applyAlignment="1">
      <alignment horizontal="center" vertical="center" wrapText="1"/>
    </xf>
    <xf numFmtId="0" fontId="57" fillId="6" borderId="45" xfId="0" applyFont="1" applyFill="1" applyBorder="1" applyAlignment="1">
      <alignment horizontal="center" vertical="center" wrapText="1"/>
    </xf>
    <xf numFmtId="0" fontId="57" fillId="6" borderId="47" xfId="0" applyFont="1" applyFill="1" applyBorder="1" applyAlignment="1">
      <alignment horizontal="center" vertical="center" wrapText="1"/>
    </xf>
    <xf numFmtId="0" fontId="2" fillId="5" borderId="31" xfId="1" applyFont="1" applyFill="1" applyBorder="1" applyAlignment="1">
      <alignment horizontal="center" vertical="center" wrapText="1"/>
    </xf>
    <xf numFmtId="0" fontId="2" fillId="5" borderId="59" xfId="1" applyFont="1" applyFill="1" applyBorder="1" applyAlignment="1">
      <alignment horizontal="center" vertical="center" wrapText="1"/>
    </xf>
    <xf numFmtId="0" fontId="2" fillId="5" borderId="60" xfId="1" applyFont="1" applyFill="1" applyBorder="1" applyAlignment="1">
      <alignment horizontal="center" vertical="center" wrapText="1"/>
    </xf>
    <xf numFmtId="0" fontId="3" fillId="5" borderId="48" xfId="1" applyFont="1" applyFill="1" applyBorder="1" applyAlignment="1">
      <alignment horizontal="left" vertical="center" wrapText="1"/>
    </xf>
    <xf numFmtId="0" fontId="3" fillId="5" borderId="0" xfId="1" applyFont="1" applyFill="1" applyBorder="1" applyAlignment="1">
      <alignment horizontal="left" vertical="center" wrapText="1"/>
    </xf>
    <xf numFmtId="0" fontId="3" fillId="5" borderId="1" xfId="1" applyFont="1" applyFill="1" applyBorder="1" applyAlignment="1">
      <alignment horizontal="left" vertical="center" wrapText="1"/>
    </xf>
    <xf numFmtId="0" fontId="4" fillId="5" borderId="20" xfId="1" applyFont="1" applyFill="1" applyBorder="1" applyAlignment="1">
      <alignment horizontal="center" vertical="center" wrapText="1"/>
    </xf>
    <xf numFmtId="0" fontId="4" fillId="5" borderId="21" xfId="1" applyFont="1" applyFill="1" applyBorder="1" applyAlignment="1">
      <alignment horizontal="center" vertical="center" wrapText="1"/>
    </xf>
    <xf numFmtId="0" fontId="0" fillId="0" borderId="21" xfId="0" applyBorder="1" applyAlignment="1"/>
    <xf numFmtId="0" fontId="57" fillId="6" borderId="44" xfId="0" applyFont="1" applyFill="1" applyBorder="1" applyAlignment="1">
      <alignment horizontal="center" vertical="center" wrapText="1"/>
    </xf>
    <xf numFmtId="0" fontId="57" fillId="6" borderId="46"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58" fillId="0" borderId="3" xfId="0" applyFont="1" applyBorder="1" applyAlignment="1">
      <alignment horizontal="center" vertical="center" wrapText="1"/>
    </xf>
    <xf numFmtId="0" fontId="0" fillId="0" borderId="24" xfId="0" applyBorder="1" applyAlignment="1">
      <alignment horizontal="center"/>
    </xf>
    <xf numFmtId="0" fontId="0" fillId="0" borderId="6" xfId="0" applyBorder="1" applyAlignment="1">
      <alignment horizontal="center"/>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58" fillId="0" borderId="24" xfId="0" applyFont="1" applyBorder="1" applyAlignment="1">
      <alignment horizontal="center" vertical="center" wrapText="1"/>
    </xf>
    <xf numFmtId="0" fontId="58" fillId="0" borderId="11" xfId="0" applyFont="1" applyBorder="1" applyAlignment="1">
      <alignment horizontal="center" vertical="center"/>
    </xf>
    <xf numFmtId="0" fontId="58" fillId="0" borderId="6" xfId="0" applyFont="1" applyBorder="1" applyAlignment="1">
      <alignment horizontal="center" vertical="center"/>
    </xf>
    <xf numFmtId="0" fontId="102" fillId="0" borderId="24" xfId="0" applyFont="1" applyBorder="1" applyAlignment="1">
      <alignment horizontal="center" vertical="center" wrapText="1"/>
    </xf>
    <xf numFmtId="0" fontId="102" fillId="0" borderId="11" xfId="0" applyFont="1" applyBorder="1" applyAlignment="1">
      <alignment horizontal="center" vertical="center" wrapText="1"/>
    </xf>
    <xf numFmtId="0" fontId="64" fillId="0" borderId="24"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24"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10" xfId="0" applyFont="1" applyBorder="1" applyAlignment="1" applyProtection="1">
      <alignment horizontal="center" vertical="center" wrapText="1"/>
      <protection locked="0"/>
    </xf>
    <xf numFmtId="0" fontId="64" fillId="0" borderId="10" xfId="0" applyFont="1" applyBorder="1" applyAlignment="1">
      <alignment horizontal="center" vertical="center" wrapText="1"/>
    </xf>
    <xf numFmtId="0" fontId="58" fillId="0" borderId="10" xfId="0" applyFont="1" applyBorder="1" applyAlignment="1">
      <alignment horizontal="center" wrapText="1"/>
    </xf>
    <xf numFmtId="0" fontId="58" fillId="0" borderId="11" xfId="0" applyFont="1" applyBorder="1" applyAlignment="1">
      <alignment horizontal="center" wrapText="1"/>
    </xf>
    <xf numFmtId="0" fontId="58" fillId="0" borderId="6" xfId="0" applyFont="1" applyBorder="1" applyAlignment="1">
      <alignment horizontal="center" wrapText="1"/>
    </xf>
    <xf numFmtId="0" fontId="58" fillId="0" borderId="3" xfId="0" applyFont="1" applyBorder="1" applyAlignment="1">
      <alignment horizontal="center" vertical="center"/>
    </xf>
    <xf numFmtId="0" fontId="64" fillId="0" borderId="3" xfId="0" applyFont="1" applyBorder="1" applyAlignment="1" applyProtection="1">
      <alignment horizontal="center" vertical="center" wrapText="1"/>
      <protection locked="0"/>
    </xf>
    <xf numFmtId="0" fontId="64" fillId="0" borderId="3" xfId="0" applyFont="1" applyBorder="1" applyAlignment="1">
      <alignment horizontal="center" vertical="center" wrapText="1"/>
    </xf>
    <xf numFmtId="0" fontId="62" fillId="0" borderId="10" xfId="0" applyFont="1" applyBorder="1" applyAlignment="1">
      <alignment horizontal="center"/>
    </xf>
    <xf numFmtId="0" fontId="62" fillId="0" borderId="11" xfId="0" applyFont="1" applyBorder="1" applyAlignment="1">
      <alignment horizontal="center"/>
    </xf>
    <xf numFmtId="0" fontId="62" fillId="0" borderId="6" xfId="0" applyFont="1" applyBorder="1" applyAlignment="1">
      <alignment horizontal="center"/>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6" xfId="0" applyFont="1" applyBorder="1" applyAlignment="1">
      <alignment horizontal="center" wrapText="1"/>
    </xf>
    <xf numFmtId="0" fontId="9" fillId="0" borderId="24" xfId="0" applyFont="1"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02" fillId="0" borderId="3" xfId="0" applyFont="1" applyBorder="1" applyAlignment="1">
      <alignment horizontal="center" vertical="center" wrapText="1"/>
    </xf>
    <xf numFmtId="0" fontId="88" fillId="0" borderId="10" xfId="0" applyFont="1" applyBorder="1" applyAlignment="1">
      <alignment horizontal="center" wrapText="1"/>
    </xf>
    <xf numFmtId="0" fontId="88" fillId="0" borderId="11" xfId="0" applyFont="1" applyBorder="1" applyAlignment="1">
      <alignment horizontal="center" wrapText="1"/>
    </xf>
    <xf numFmtId="0" fontId="88" fillId="0" borderId="6" xfId="0" applyFont="1" applyBorder="1" applyAlignment="1">
      <alignment horizontal="center" wrapText="1"/>
    </xf>
    <xf numFmtId="0" fontId="0" fillId="10" borderId="8" xfId="0" applyFill="1" applyBorder="1" applyAlignment="1">
      <alignment horizontal="center"/>
    </xf>
    <xf numFmtId="0" fontId="0" fillId="10" borderId="13" xfId="0" applyFill="1" applyBorder="1" applyAlignment="1">
      <alignment horizontal="center"/>
    </xf>
    <xf numFmtId="0" fontId="0" fillId="10" borderId="17" xfId="0" applyFill="1" applyBorder="1" applyAlignment="1">
      <alignment horizontal="center"/>
    </xf>
    <xf numFmtId="0" fontId="9" fillId="0" borderId="3" xfId="0" applyFont="1" applyBorder="1" applyAlignment="1">
      <alignment horizontal="center" vertical="center" wrapText="1"/>
    </xf>
    <xf numFmtId="2" fontId="9" fillId="0" borderId="10"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2" fontId="9" fillId="0" borderId="6" xfId="0" applyNumberFormat="1" applyFont="1" applyBorder="1" applyAlignment="1">
      <alignment horizontal="center" vertical="center" wrapText="1"/>
    </xf>
    <xf numFmtId="0" fontId="62" fillId="0" borderId="24" xfId="0" applyFont="1" applyBorder="1" applyAlignment="1">
      <alignment horizont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3"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5" xfId="0" applyFont="1" applyBorder="1" applyAlignment="1">
      <alignment horizontal="center" vertical="center" wrapText="1"/>
    </xf>
    <xf numFmtId="0" fontId="102" fillId="0" borderId="4"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Border="1" applyAlignment="1">
      <alignment horizontal="center" vertical="center" wrapText="1"/>
    </xf>
    <xf numFmtId="0" fontId="11" fillId="12" borderId="5" xfId="0" applyFont="1" applyFill="1" applyBorder="1" applyAlignment="1">
      <alignment horizontal="center" vertical="center" wrapText="1"/>
    </xf>
    <xf numFmtId="0" fontId="12" fillId="7" borderId="5"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9" fillId="10" borderId="10" xfId="0" applyFont="1" applyFill="1" applyBorder="1" applyAlignment="1">
      <alignment horizontal="left" vertical="center" wrapText="1"/>
    </xf>
    <xf numFmtId="0" fontId="19" fillId="10" borderId="11" xfId="0" applyFont="1" applyFill="1" applyBorder="1" applyAlignment="1">
      <alignment horizontal="left" vertical="center" wrapText="1"/>
    </xf>
    <xf numFmtId="0" fontId="63" fillId="10" borderId="11" xfId="0" applyFont="1" applyFill="1" applyBorder="1" applyAlignment="1">
      <alignment horizontal="left" vertical="center" wrapText="1"/>
    </xf>
    <xf numFmtId="0" fontId="63" fillId="10" borderId="6" xfId="0" applyFont="1" applyFill="1" applyBorder="1" applyAlignment="1">
      <alignment horizontal="left" vertical="center" wrapText="1"/>
    </xf>
    <xf numFmtId="0" fontId="12" fillId="10" borderId="11" xfId="0" applyFont="1" applyFill="1" applyBorder="1" applyAlignment="1">
      <alignment horizontal="left" vertical="center" wrapText="1"/>
    </xf>
    <xf numFmtId="2" fontId="1" fillId="10" borderId="10" xfId="0" applyNumberFormat="1" applyFont="1" applyFill="1" applyBorder="1" applyAlignment="1">
      <alignment horizontal="left" vertical="center" wrapText="1"/>
    </xf>
    <xf numFmtId="2" fontId="1" fillId="10" borderId="11" xfId="0" applyNumberFormat="1" applyFont="1" applyFill="1" applyBorder="1" applyAlignment="1">
      <alignment horizontal="left" vertical="center" wrapText="1"/>
    </xf>
    <xf numFmtId="2" fontId="12" fillId="10" borderId="10" xfId="0" applyNumberFormat="1" applyFont="1" applyFill="1" applyBorder="1" applyAlignment="1">
      <alignment horizontal="left" vertical="center" wrapText="1"/>
    </xf>
    <xf numFmtId="2" fontId="12" fillId="10" borderId="11" xfId="0" applyNumberFormat="1" applyFont="1" applyFill="1" applyBorder="1" applyAlignment="1">
      <alignment horizontal="left" vertical="center" wrapText="1"/>
    </xf>
    <xf numFmtId="0" fontId="63" fillId="10" borderId="10" xfId="0" applyFont="1" applyFill="1" applyBorder="1" applyAlignment="1">
      <alignment horizontal="left" vertical="center" wrapText="1"/>
    </xf>
    <xf numFmtId="0" fontId="19" fillId="10" borderId="1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63" fillId="10" borderId="11" xfId="0" applyFont="1" applyFill="1" applyBorder="1" applyAlignment="1">
      <alignment vertical="center" wrapText="1"/>
    </xf>
    <xf numFmtId="0" fontId="63" fillId="10" borderId="6" xfId="0" applyFont="1" applyFill="1" applyBorder="1" applyAlignment="1">
      <alignment vertical="center" wrapText="1"/>
    </xf>
    <xf numFmtId="1" fontId="63" fillId="10" borderId="11" xfId="0" applyNumberFormat="1" applyFont="1" applyFill="1" applyBorder="1" applyAlignment="1">
      <alignment horizontal="center" vertical="center" wrapText="1"/>
    </xf>
    <xf numFmtId="1" fontId="63" fillId="10" borderId="6" xfId="0" applyNumberFormat="1" applyFont="1" applyFill="1" applyBorder="1" applyAlignment="1">
      <alignment horizontal="center" vertical="center" wrapText="1"/>
    </xf>
    <xf numFmtId="2" fontId="1" fillId="10" borderId="10" xfId="0" applyNumberFormat="1" applyFont="1" applyFill="1" applyBorder="1" applyAlignment="1">
      <alignment horizontal="center" vertical="center" wrapText="1"/>
    </xf>
    <xf numFmtId="2" fontId="1" fillId="10" borderId="6" xfId="0" applyNumberFormat="1" applyFont="1" applyFill="1" applyBorder="1" applyAlignment="1">
      <alignment horizontal="left" vertical="center" wrapText="1"/>
    </xf>
    <xf numFmtId="2" fontId="1" fillId="10" borderId="11" xfId="0" applyNumberFormat="1"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63" fillId="10" borderId="11" xfId="0" applyFont="1" applyFill="1" applyBorder="1"/>
    <xf numFmtId="0" fontId="63" fillId="10" borderId="6" xfId="0" applyFont="1" applyFill="1" applyBorder="1"/>
    <xf numFmtId="0" fontId="12" fillId="10" borderId="11"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2" fillId="10" borderId="10" xfId="0" applyFont="1" applyFill="1" applyBorder="1" applyAlignment="1">
      <alignment horizontal="left" vertical="center" wrapText="1"/>
    </xf>
    <xf numFmtId="0" fontId="63" fillId="10" borderId="5" xfId="0" applyFont="1" applyFill="1" applyBorder="1" applyAlignment="1">
      <alignment horizontal="left" vertical="center" wrapText="1"/>
    </xf>
    <xf numFmtId="0" fontId="63" fillId="10" borderId="11" xfId="0" applyFont="1" applyFill="1" applyBorder="1" applyAlignment="1">
      <alignment wrapText="1"/>
    </xf>
    <xf numFmtId="0" fontId="63" fillId="10" borderId="12" xfId="0" applyFont="1" applyFill="1" applyBorder="1" applyAlignment="1">
      <alignment wrapText="1"/>
    </xf>
    <xf numFmtId="0" fontId="63" fillId="10" borderId="7" xfId="0" applyFont="1" applyFill="1" applyBorder="1" applyAlignment="1">
      <alignment wrapText="1"/>
    </xf>
    <xf numFmtId="0" fontId="63" fillId="10" borderId="61" xfId="0" applyFont="1" applyFill="1" applyBorder="1" applyAlignment="1">
      <alignment horizontal="center" vertical="center" wrapText="1"/>
    </xf>
    <xf numFmtId="0" fontId="63" fillId="10" borderId="61" xfId="0" applyFont="1" applyFill="1" applyBorder="1" applyAlignment="1">
      <alignment horizontal="left" vertical="center" wrapText="1"/>
    </xf>
    <xf numFmtId="0" fontId="63" fillId="10" borderId="6" xfId="0" applyFont="1" applyFill="1" applyBorder="1" applyAlignment="1">
      <alignment vertical="center"/>
    </xf>
    <xf numFmtId="1" fontId="63" fillId="10" borderId="10" xfId="0" applyNumberFormat="1" applyFont="1" applyFill="1" applyBorder="1" applyAlignment="1">
      <alignment horizontal="center" vertical="center" wrapText="1"/>
    </xf>
    <xf numFmtId="0" fontId="63" fillId="10" borderId="5" xfId="0" applyFont="1" applyFill="1" applyBorder="1" applyAlignment="1">
      <alignment horizontal="center" vertical="center" wrapText="1"/>
    </xf>
    <xf numFmtId="1" fontId="1" fillId="10" borderId="5" xfId="0" applyNumberFormat="1" applyFont="1" applyFill="1" applyBorder="1" applyAlignment="1">
      <alignment horizontal="center" vertical="center" wrapText="1"/>
    </xf>
    <xf numFmtId="0" fontId="63" fillId="10" borderId="5" xfId="0" applyFont="1" applyFill="1" applyBorder="1" applyAlignment="1">
      <alignment vertical="center" wrapText="1"/>
    </xf>
    <xf numFmtId="0" fontId="1" fillId="10" borderId="12" xfId="0" applyFont="1" applyFill="1" applyBorder="1" applyAlignment="1">
      <alignment vertical="center" wrapText="1"/>
    </xf>
    <xf numFmtId="0" fontId="63" fillId="10" borderId="12" xfId="0" applyFont="1" applyFill="1" applyBorder="1" applyAlignment="1">
      <alignment vertical="center" wrapText="1"/>
    </xf>
    <xf numFmtId="0" fontId="1" fillId="10" borderId="10" xfId="0" applyFont="1" applyFill="1" applyBorder="1" applyAlignment="1">
      <alignment vertical="center" wrapText="1"/>
    </xf>
    <xf numFmtId="0" fontId="1" fillId="10" borderId="5" xfId="0" applyFont="1" applyFill="1" applyBorder="1" applyAlignment="1">
      <alignment horizontal="center" vertical="center" wrapText="1"/>
    </xf>
    <xf numFmtId="0" fontId="12" fillId="10" borderId="10" xfId="0" applyFont="1" applyFill="1" applyBorder="1" applyAlignment="1">
      <alignment horizontal="center" vertical="center" wrapText="1"/>
    </xf>
    <xf numFmtId="2" fontId="1" fillId="10" borderId="5" xfId="0" applyNumberFormat="1" applyFont="1" applyFill="1" applyBorder="1" applyAlignment="1">
      <alignment horizontal="center" vertical="center" wrapText="1"/>
    </xf>
    <xf numFmtId="2" fontId="1" fillId="10" borderId="5" xfId="0" applyNumberFormat="1" applyFont="1" applyFill="1" applyBorder="1" applyAlignment="1">
      <alignment horizontal="left" vertical="center" wrapText="1"/>
    </xf>
    <xf numFmtId="1" fontId="63" fillId="10" borderId="5" xfId="0" applyNumberFormat="1" applyFont="1" applyFill="1" applyBorder="1" applyAlignment="1">
      <alignment horizontal="center" vertical="center" wrapText="1"/>
    </xf>
    <xf numFmtId="0" fontId="12" fillId="10" borderId="5" xfId="0" applyFont="1" applyFill="1" applyBorder="1" applyAlignment="1">
      <alignment horizontal="center" vertical="center" wrapText="1"/>
    </xf>
    <xf numFmtId="2" fontId="12" fillId="10"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2" fillId="7"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58" fillId="0" borderId="19" xfId="0" applyFont="1" applyBorder="1" applyAlignment="1">
      <alignment horizontal="center"/>
    </xf>
    <xf numFmtId="0" fontId="9" fillId="10" borderId="4" xfId="0" applyFont="1" applyFill="1" applyBorder="1" applyAlignment="1">
      <alignment horizontal="center" vertical="center" wrapText="1"/>
    </xf>
    <xf numFmtId="0" fontId="58" fillId="0" borderId="4" xfId="0" applyFont="1" applyBorder="1" applyAlignment="1">
      <alignment horizontal="center" vertical="center" wrapText="1"/>
    </xf>
    <xf numFmtId="0" fontId="58" fillId="0" borderId="5" xfId="0" applyFont="1" applyBorder="1" applyAlignment="1">
      <alignment horizontal="justify" vertical="center" wrapText="1"/>
    </xf>
    <xf numFmtId="0" fontId="58" fillId="0" borderId="4" xfId="0" applyFont="1" applyBorder="1" applyAlignment="1">
      <alignment horizontal="justify" vertical="center" wrapText="1"/>
    </xf>
    <xf numFmtId="0" fontId="20" fillId="7" borderId="9"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20" fillId="7" borderId="19" xfId="0" applyFont="1" applyFill="1" applyBorder="1" applyAlignment="1">
      <alignment horizontal="left" vertical="center" wrapText="1"/>
    </xf>
    <xf numFmtId="0" fontId="58" fillId="0" borderId="9" xfId="0" applyFont="1" applyBorder="1" applyAlignment="1">
      <alignment horizontal="justify" vertical="center" wrapText="1"/>
    </xf>
    <xf numFmtId="0" fontId="58" fillId="0" borderId="46" xfId="0" applyFont="1" applyBorder="1" applyAlignment="1">
      <alignment horizontal="justify" vertical="center" wrapText="1"/>
    </xf>
    <xf numFmtId="0" fontId="58" fillId="10" borderId="5" xfId="0" applyFont="1" applyFill="1" applyBorder="1" applyAlignment="1">
      <alignment horizontal="center" vertical="center" wrapText="1"/>
    </xf>
    <xf numFmtId="0" fontId="58" fillId="10" borderId="5" xfId="0" applyFont="1" applyFill="1" applyBorder="1" applyAlignment="1">
      <alignment horizontal="justify" vertical="center" wrapText="1"/>
    </xf>
    <xf numFmtId="0" fontId="58" fillId="0" borderId="9" xfId="0" applyFont="1" applyBorder="1" applyAlignment="1">
      <alignment horizontal="center" vertical="center" wrapText="1"/>
    </xf>
    <xf numFmtId="0" fontId="58" fillId="0" borderId="47" xfId="0" applyFont="1" applyBorder="1" applyAlignment="1">
      <alignment horizontal="center"/>
    </xf>
    <xf numFmtId="0" fontId="60" fillId="10" borderId="5" xfId="0" applyFont="1" applyFill="1" applyBorder="1" applyAlignment="1">
      <alignment horizontal="center" vertical="center" wrapText="1"/>
    </xf>
    <xf numFmtId="0" fontId="58" fillId="0" borderId="5" xfId="0" applyFont="1" applyBorder="1" applyAlignment="1">
      <alignment horizontal="center" wrapText="1"/>
    </xf>
    <xf numFmtId="0" fontId="9" fillId="10" borderId="5" xfId="0" applyFont="1" applyFill="1" applyBorder="1" applyAlignment="1">
      <alignment horizontal="justify" vertical="center" wrapText="1"/>
    </xf>
    <xf numFmtId="0" fontId="58" fillId="0" borderId="19" xfId="0" applyFont="1" applyBorder="1" applyAlignment="1">
      <alignment horizontal="justify" vertical="center" wrapText="1"/>
    </xf>
    <xf numFmtId="2" fontId="20" fillId="0" borderId="19" xfId="0" applyNumberFormat="1" applyFont="1" applyBorder="1" applyAlignment="1">
      <alignment horizontal="left" vertical="center" wrapText="1"/>
    </xf>
    <xf numFmtId="0" fontId="21" fillId="10" borderId="9" xfId="0" applyFont="1" applyFill="1" applyBorder="1" applyAlignment="1">
      <alignment horizontal="center" vertical="center" wrapText="1"/>
    </xf>
    <xf numFmtId="2" fontId="58" fillId="10" borderId="5" xfId="0" applyNumberFormat="1" applyFont="1" applyFill="1" applyBorder="1" applyAlignment="1">
      <alignment horizontal="center" vertical="center" wrapText="1"/>
    </xf>
    <xf numFmtId="2" fontId="58" fillId="10" borderId="5" xfId="0" applyNumberFormat="1" applyFont="1" applyFill="1" applyBorder="1" applyAlignment="1">
      <alignment horizontal="center" vertical="center"/>
    </xf>
    <xf numFmtId="0" fontId="64" fillId="10" borderId="5"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21" fillId="10" borderId="56" xfId="0" applyFont="1" applyFill="1" applyBorder="1" applyAlignment="1">
      <alignment horizontal="center" vertical="center" wrapText="1"/>
    </xf>
    <xf numFmtId="0" fontId="58" fillId="0" borderId="19" xfId="0" applyFont="1" applyBorder="1" applyAlignment="1">
      <alignment horizontal="center" vertical="center" wrapText="1"/>
    </xf>
    <xf numFmtId="0" fontId="64" fillId="10" borderId="5" xfId="0" applyFont="1" applyFill="1" applyBorder="1" applyAlignment="1">
      <alignment horizontal="justify" vertical="center" wrapText="1"/>
    </xf>
    <xf numFmtId="0" fontId="58" fillId="10"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2" fontId="20" fillId="0" borderId="19" xfId="0" applyNumberFormat="1" applyFont="1" applyBorder="1" applyAlignment="1">
      <alignment horizontal="center" vertical="center" wrapText="1"/>
    </xf>
    <xf numFmtId="0" fontId="58" fillId="0" borderId="5" xfId="0" applyFont="1" applyBorder="1" applyAlignment="1">
      <alignment horizontal="center"/>
    </xf>
    <xf numFmtId="0" fontId="58" fillId="0" borderId="5" xfId="0" applyFont="1" applyFill="1" applyBorder="1" applyAlignment="1">
      <alignment horizontal="center"/>
    </xf>
    <xf numFmtId="0" fontId="58" fillId="8" borderId="5" xfId="0" applyFont="1" applyFill="1" applyBorder="1" applyAlignment="1">
      <alignment horizontal="center"/>
    </xf>
    <xf numFmtId="0" fontId="58" fillId="10" borderId="5" xfId="0" applyFont="1" applyFill="1" applyBorder="1" applyAlignment="1">
      <alignment horizontal="left" vertical="center" wrapText="1"/>
    </xf>
    <xf numFmtId="2" fontId="21" fillId="10" borderId="5" xfId="0" applyNumberFormat="1" applyFont="1" applyFill="1" applyBorder="1" applyAlignment="1">
      <alignment horizontal="center" vertical="center"/>
    </xf>
    <xf numFmtId="9" fontId="9" fillId="10" borderId="5" xfId="0" applyNumberFormat="1"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58" fillId="10" borderId="10" xfId="0" applyFont="1" applyFill="1" applyBorder="1" applyAlignment="1">
      <alignment horizontal="center" vertical="center" wrapText="1"/>
    </xf>
    <xf numFmtId="0" fontId="58" fillId="10" borderId="11" xfId="0" applyFont="1" applyFill="1" applyBorder="1" applyAlignment="1">
      <alignment horizontal="center" vertical="center" wrapText="1"/>
    </xf>
    <xf numFmtId="0" fontId="58" fillId="10" borderId="6" xfId="0" applyFont="1" applyFill="1" applyBorder="1" applyAlignment="1">
      <alignment horizontal="center" vertical="center" wrapText="1"/>
    </xf>
    <xf numFmtId="0" fontId="9" fillId="13" borderId="5" xfId="0" applyFont="1" applyFill="1" applyBorder="1" applyAlignment="1">
      <alignment horizontal="center" vertical="center" wrapText="1"/>
    </xf>
    <xf numFmtId="9" fontId="9" fillId="10" borderId="5" xfId="0" applyNumberFormat="1" applyFont="1" applyFill="1" applyBorder="1" applyAlignment="1">
      <alignment horizontal="justify" vertical="center" wrapText="1"/>
    </xf>
    <xf numFmtId="2" fontId="9" fillId="0" borderId="5" xfId="0" applyNumberFormat="1" applyFont="1" applyBorder="1" applyAlignment="1">
      <alignment horizontal="center" vertical="center" wrapText="1"/>
    </xf>
    <xf numFmtId="2" fontId="9" fillId="0" borderId="19" xfId="0" applyNumberFormat="1" applyFont="1" applyBorder="1" applyAlignment="1">
      <alignment horizontal="center" vertical="center" wrapText="1"/>
    </xf>
    <xf numFmtId="2" fontId="9" fillId="0" borderId="5" xfId="0" applyNumberFormat="1" applyFont="1" applyBorder="1" applyAlignment="1">
      <alignment horizontal="left" vertical="center" wrapText="1"/>
    </xf>
    <xf numFmtId="0" fontId="9" fillId="10" borderId="5" xfId="0" applyNumberFormat="1" applyFont="1" applyFill="1" applyBorder="1" applyAlignment="1">
      <alignment horizontal="center" vertical="center" wrapText="1"/>
    </xf>
    <xf numFmtId="2" fontId="20" fillId="0" borderId="28" xfId="0" applyNumberFormat="1" applyFont="1" applyBorder="1" applyAlignment="1">
      <alignment horizontal="center" vertical="center" wrapText="1"/>
    </xf>
    <xf numFmtId="2" fontId="20" fillId="0" borderId="62" xfId="0" applyNumberFormat="1" applyFont="1" applyBorder="1" applyAlignment="1">
      <alignment horizontal="center" vertical="center" wrapText="1"/>
    </xf>
    <xf numFmtId="2" fontId="20" fillId="0" borderId="52" xfId="0" applyNumberFormat="1" applyFont="1" applyBorder="1" applyAlignment="1">
      <alignment horizontal="center" vertical="center" wrapText="1"/>
    </xf>
    <xf numFmtId="0" fontId="58" fillId="10" borderId="5" xfId="0" applyFont="1" applyFill="1" applyBorder="1" applyAlignment="1">
      <alignment horizontal="center" vertical="top" wrapText="1"/>
    </xf>
    <xf numFmtId="0" fontId="58" fillId="10" borderId="5" xfId="0" applyFont="1" applyFill="1" applyBorder="1" applyAlignment="1" applyProtection="1">
      <alignment horizontal="justify" vertical="center" wrapText="1"/>
      <protection locked="0"/>
    </xf>
    <xf numFmtId="0" fontId="58" fillId="10" borderId="5" xfId="0" applyFont="1" applyFill="1" applyBorder="1" applyAlignment="1">
      <alignment horizontal="center" vertical="center"/>
    </xf>
    <xf numFmtId="0" fontId="9" fillId="10" borderId="5" xfId="0" applyFont="1" applyFill="1" applyBorder="1" applyAlignment="1">
      <alignment horizontal="left" vertical="center" wrapText="1"/>
    </xf>
    <xf numFmtId="2" fontId="20" fillId="10" borderId="19"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2" fontId="9" fillId="10" borderId="5" xfId="0" applyNumberFormat="1" applyFont="1" applyFill="1" applyBorder="1" applyAlignment="1">
      <alignment horizontal="center" vertical="center"/>
    </xf>
    <xf numFmtId="0" fontId="9"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58" fillId="10" borderId="27" xfId="0" applyFont="1" applyFill="1" applyBorder="1" applyAlignment="1">
      <alignment horizontal="center" vertical="center" wrapText="1"/>
    </xf>
    <xf numFmtId="0" fontId="58" fillId="10" borderId="55" xfId="0" applyFont="1" applyFill="1" applyBorder="1" applyAlignment="1">
      <alignment horizontal="center" vertical="center" wrapText="1"/>
    </xf>
    <xf numFmtId="0" fontId="58" fillId="10" borderId="5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3" fillId="5" borderId="31" xfId="1" applyFont="1" applyFill="1" applyBorder="1" applyAlignment="1">
      <alignment horizontal="center" vertical="center" wrapText="1"/>
    </xf>
    <xf numFmtId="0" fontId="3" fillId="5" borderId="59" xfId="1" applyFont="1" applyFill="1" applyBorder="1" applyAlignment="1">
      <alignment horizontal="center" vertical="center" wrapText="1"/>
    </xf>
    <xf numFmtId="0" fontId="3" fillId="5" borderId="60" xfId="1"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0" borderId="24" xfId="0" applyFont="1" applyBorder="1" applyAlignment="1">
      <alignment horizontal="left" vertical="center" wrapText="1"/>
    </xf>
    <xf numFmtId="0" fontId="9" fillId="0" borderId="3" xfId="0" applyFont="1" applyBorder="1" applyAlignment="1">
      <alignment horizontal="left" vertical="center" wrapText="1"/>
    </xf>
    <xf numFmtId="0" fontId="9" fillId="0" borderId="2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10" borderId="24" xfId="0" applyFont="1" applyFill="1" applyBorder="1" applyAlignment="1">
      <alignment horizontal="left" vertical="center" wrapText="1"/>
    </xf>
    <xf numFmtId="0" fontId="10" fillId="10" borderId="3" xfId="0" applyFont="1" applyFill="1" applyBorder="1" applyAlignment="1">
      <alignment horizontal="left" vertical="center" wrapText="1"/>
    </xf>
    <xf numFmtId="2" fontId="24" fillId="0" borderId="45" xfId="0" applyNumberFormat="1" applyFont="1" applyBorder="1" applyAlignment="1">
      <alignment horizontal="left" vertical="center" wrapText="1"/>
    </xf>
    <xf numFmtId="2" fontId="24" fillId="0" borderId="47" xfId="0" applyNumberFormat="1" applyFont="1" applyBorder="1" applyAlignment="1">
      <alignment horizontal="left" vertical="center" wrapText="1"/>
    </xf>
    <xf numFmtId="0" fontId="103" fillId="11" borderId="41" xfId="0" applyFont="1" applyFill="1" applyBorder="1" applyAlignment="1">
      <alignment horizontal="center"/>
    </xf>
    <xf numFmtId="0" fontId="103" fillId="11" borderId="25" xfId="0" applyFont="1" applyFill="1" applyBorder="1" applyAlignment="1">
      <alignment horizontal="center"/>
    </xf>
    <xf numFmtId="0" fontId="103" fillId="11" borderId="40" xfId="0" applyFont="1" applyFill="1" applyBorder="1" applyAlignment="1">
      <alignment horizontal="center"/>
    </xf>
    <xf numFmtId="0" fontId="10" fillId="4" borderId="15"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9" fillId="10" borderId="3" xfId="0" applyFont="1" applyFill="1" applyBorder="1" applyAlignment="1">
      <alignment horizontal="left" vertical="center" wrapText="1"/>
    </xf>
    <xf numFmtId="0" fontId="21" fillId="0" borderId="24" xfId="0" applyFont="1" applyBorder="1" applyAlignment="1">
      <alignment horizontal="left" vertical="center" wrapText="1"/>
    </xf>
    <xf numFmtId="0" fontId="21" fillId="0" borderId="3" xfId="0" applyFont="1" applyBorder="1" applyAlignment="1">
      <alignment horizontal="left" vertical="center" wrapText="1"/>
    </xf>
    <xf numFmtId="0" fontId="12" fillId="7" borderId="42" xfId="0" applyFont="1" applyFill="1" applyBorder="1" applyAlignment="1">
      <alignment horizontal="left" vertical="center" wrapText="1"/>
    </xf>
    <xf numFmtId="0" fontId="12" fillId="7" borderId="29"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21" fillId="0" borderId="11" xfId="0" applyFont="1" applyBorder="1" applyAlignment="1">
      <alignment horizontal="left" vertical="center" wrapText="1"/>
    </xf>
    <xf numFmtId="0" fontId="9" fillId="0" borderId="11" xfId="0" applyFont="1" applyFill="1" applyBorder="1" applyAlignment="1">
      <alignment horizontal="left" vertical="center" wrapText="1"/>
    </xf>
    <xf numFmtId="0" fontId="9" fillId="0" borderId="11" xfId="0" applyFont="1" applyBorder="1" applyAlignment="1">
      <alignment horizontal="left" vertical="center" wrapText="1"/>
    </xf>
    <xf numFmtId="0" fontId="9" fillId="4" borderId="15" xfId="0" applyFont="1" applyFill="1" applyBorder="1" applyAlignment="1">
      <alignment horizontal="left" vertical="center" wrapText="1"/>
    </xf>
    <xf numFmtId="0" fontId="9" fillId="10" borderId="11" xfId="0" applyFont="1" applyFill="1" applyBorder="1" applyAlignment="1">
      <alignment horizontal="left" vertical="center" wrapText="1"/>
    </xf>
    <xf numFmtId="0" fontId="58" fillId="10" borderId="24" xfId="0" applyFont="1" applyFill="1" applyBorder="1" applyAlignment="1">
      <alignment horizontal="left" vertical="center" wrapText="1"/>
    </xf>
    <xf numFmtId="0" fontId="58" fillId="10" borderId="11" xfId="0" applyFont="1" applyFill="1" applyBorder="1" applyAlignment="1">
      <alignment horizontal="left" vertical="center" wrapText="1"/>
    </xf>
    <xf numFmtId="0" fontId="58" fillId="10" borderId="3" xfId="0" applyFont="1" applyFill="1" applyBorder="1" applyAlignment="1">
      <alignment horizontal="left" vertical="center" wrapText="1"/>
    </xf>
    <xf numFmtId="2" fontId="24" fillId="0" borderId="19" xfId="0" applyNumberFormat="1" applyFont="1" applyBorder="1" applyAlignment="1">
      <alignment horizontal="left" vertical="center" wrapText="1"/>
    </xf>
    <xf numFmtId="0" fontId="9" fillId="0" borderId="2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9" fillId="10" borderId="24" xfId="0" applyFont="1" applyFill="1" applyBorder="1" applyAlignment="1" applyProtection="1">
      <alignment horizontal="left" vertical="center" wrapText="1"/>
      <protection locked="0"/>
    </xf>
    <xf numFmtId="0" fontId="9" fillId="10" borderId="11" xfId="0" applyFont="1" applyFill="1" applyBorder="1" applyAlignment="1" applyProtection="1">
      <alignment horizontal="left" vertical="center" wrapText="1"/>
      <protection locked="0"/>
    </xf>
    <xf numFmtId="0" fontId="9" fillId="10" borderId="3" xfId="0" applyFont="1" applyFill="1" applyBorder="1" applyAlignment="1" applyProtection="1">
      <alignment horizontal="left" vertical="center" wrapText="1"/>
      <protection locked="0"/>
    </xf>
    <xf numFmtId="0" fontId="9" fillId="4" borderId="6" xfId="0" applyFont="1" applyFill="1" applyBorder="1" applyAlignment="1">
      <alignment horizontal="left" vertical="center" wrapText="1"/>
    </xf>
    <xf numFmtId="2" fontId="24" fillId="0" borderId="52" xfId="0" applyNumberFormat="1" applyFont="1" applyBorder="1" applyAlignment="1">
      <alignment horizontal="left" vertical="center" wrapText="1"/>
    </xf>
    <xf numFmtId="0" fontId="9" fillId="10" borderId="10" xfId="0" applyFont="1" applyFill="1" applyBorder="1" applyAlignment="1">
      <alignment horizontal="left" vertical="center" wrapText="1"/>
    </xf>
    <xf numFmtId="2" fontId="24" fillId="0" borderId="28" xfId="0" applyNumberFormat="1" applyFont="1" applyBorder="1" applyAlignment="1">
      <alignment horizontal="left" vertical="center" wrapText="1"/>
    </xf>
    <xf numFmtId="0" fontId="21" fillId="0" borderId="63" xfId="0" applyFont="1" applyBorder="1" applyAlignment="1">
      <alignment horizontal="left" vertical="center" wrapText="1"/>
    </xf>
    <xf numFmtId="0" fontId="21" fillId="0" borderId="51" xfId="0" applyFont="1" applyBorder="1" applyAlignment="1">
      <alignment horizontal="left" vertical="center" wrapText="1"/>
    </xf>
    <xf numFmtId="0" fontId="21" fillId="0" borderId="22" xfId="0" applyFont="1" applyBorder="1" applyAlignment="1">
      <alignment horizontal="left" vertical="center" wrapText="1"/>
    </xf>
    <xf numFmtId="0" fontId="58" fillId="0" borderId="24" xfId="0" applyFont="1" applyBorder="1" applyAlignment="1">
      <alignment horizontal="left" vertical="center" wrapText="1"/>
    </xf>
    <xf numFmtId="0" fontId="58" fillId="0" borderId="3" xfId="0" applyFont="1" applyBorder="1" applyAlignment="1">
      <alignment horizontal="left" vertical="center" wrapText="1"/>
    </xf>
    <xf numFmtId="2" fontId="24" fillId="0" borderId="62" xfId="0" applyNumberFormat="1" applyFont="1" applyBorder="1" applyAlignment="1">
      <alignment horizontal="center" vertical="center" wrapText="1"/>
    </xf>
    <xf numFmtId="2" fontId="24" fillId="0" borderId="64" xfId="0" applyNumberFormat="1" applyFont="1" applyBorder="1" applyAlignment="1">
      <alignment horizontal="center" vertical="center" wrapText="1"/>
    </xf>
    <xf numFmtId="2" fontId="24" fillId="0" borderId="65" xfId="0" applyNumberFormat="1" applyFont="1" applyBorder="1" applyAlignment="1">
      <alignment horizontal="center" vertical="center" wrapText="1"/>
    </xf>
    <xf numFmtId="0" fontId="9" fillId="10" borderId="22" xfId="0" applyFont="1" applyFill="1" applyBorder="1" applyAlignment="1">
      <alignment horizontal="left" vertical="center" wrapText="1"/>
    </xf>
    <xf numFmtId="0" fontId="11" fillId="2" borderId="28"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58" fillId="0" borderId="10" xfId="0" applyFont="1" applyBorder="1" applyAlignment="1">
      <alignment horizontal="center" vertical="center"/>
    </xf>
    <xf numFmtId="0" fontId="9" fillId="10" borderId="6" xfId="0" applyFont="1" applyFill="1" applyBorder="1" applyAlignment="1">
      <alignment horizontal="left" vertical="center" wrapText="1"/>
    </xf>
    <xf numFmtId="2" fontId="24" fillId="0" borderId="10" xfId="0" applyNumberFormat="1" applyFont="1" applyBorder="1" applyAlignment="1">
      <alignment horizontal="center" vertical="center" wrapText="1"/>
    </xf>
    <xf numFmtId="2" fontId="24" fillId="0" borderId="11" xfId="0" applyNumberFormat="1" applyFont="1" applyBorder="1" applyAlignment="1">
      <alignment horizontal="center" vertical="center" wrapText="1"/>
    </xf>
    <xf numFmtId="2" fontId="24" fillId="0" borderId="6" xfId="0" applyNumberFormat="1" applyFont="1" applyBorder="1" applyAlignment="1">
      <alignment horizontal="center" vertical="center" wrapText="1"/>
    </xf>
    <xf numFmtId="0" fontId="64" fillId="10" borderId="10" xfId="0" applyFont="1" applyFill="1" applyBorder="1" applyAlignment="1">
      <alignment horizontal="left" vertical="center" wrapText="1"/>
    </xf>
    <xf numFmtId="0" fontId="64" fillId="10" borderId="11" xfId="0" applyFont="1" applyFill="1" applyBorder="1" applyAlignment="1">
      <alignment horizontal="left" vertical="center" wrapText="1"/>
    </xf>
    <xf numFmtId="0" fontId="64" fillId="10" borderId="6" xfId="0" applyFont="1" applyFill="1" applyBorder="1" applyAlignment="1">
      <alignment horizontal="left" vertical="center" wrapText="1"/>
    </xf>
    <xf numFmtId="0" fontId="58" fillId="10" borderId="10" xfId="0" applyFont="1" applyFill="1" applyBorder="1" applyAlignment="1">
      <alignment horizontal="left" vertical="center" wrapText="1"/>
    </xf>
    <xf numFmtId="0" fontId="58" fillId="10" borderId="6" xfId="0" applyFont="1" applyFill="1" applyBorder="1" applyAlignment="1">
      <alignment horizontal="left" vertical="center" wrapText="1"/>
    </xf>
    <xf numFmtId="164" fontId="9" fillId="10" borderId="5" xfId="0" applyNumberFormat="1" applyFont="1" applyFill="1" applyBorder="1" applyAlignment="1">
      <alignment horizontal="left" vertical="center" wrapText="1"/>
    </xf>
    <xf numFmtId="2" fontId="10" fillId="0" borderId="5" xfId="0" applyNumberFormat="1" applyFont="1" applyBorder="1" applyAlignment="1">
      <alignment horizontal="left" vertical="center" wrapText="1"/>
    </xf>
    <xf numFmtId="0" fontId="9"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2" fontId="28" fillId="0" borderId="10" xfId="0" applyNumberFormat="1" applyFont="1" applyBorder="1" applyAlignment="1">
      <alignment horizontal="center" vertical="center" wrapText="1"/>
    </xf>
    <xf numFmtId="2" fontId="28" fillId="0" borderId="11" xfId="0" applyNumberFormat="1" applyFont="1" applyBorder="1" applyAlignment="1">
      <alignment horizontal="center" vertical="center" wrapText="1"/>
    </xf>
    <xf numFmtId="2" fontId="28" fillId="0" borderId="6" xfId="0" applyNumberFormat="1" applyFont="1" applyBorder="1" applyAlignment="1">
      <alignment horizontal="center" vertical="center" wrapText="1"/>
    </xf>
    <xf numFmtId="2" fontId="30" fillId="0" borderId="10" xfId="0" applyNumberFormat="1" applyFont="1" applyBorder="1" applyAlignment="1">
      <alignment horizontal="center" vertical="center" wrapText="1"/>
    </xf>
    <xf numFmtId="2" fontId="30" fillId="0" borderId="11" xfId="0" applyNumberFormat="1" applyFont="1" applyBorder="1" applyAlignment="1">
      <alignment horizontal="center" vertical="center" wrapText="1"/>
    </xf>
    <xf numFmtId="2" fontId="30" fillId="0" borderId="6" xfId="0" applyNumberFormat="1" applyFont="1" applyBorder="1" applyAlignment="1">
      <alignment horizontal="center" vertical="center" wrapText="1"/>
    </xf>
    <xf numFmtId="0" fontId="58" fillId="0" borderId="10" xfId="0" applyFont="1" applyBorder="1" applyAlignment="1">
      <alignment vertical="center" wrapText="1"/>
    </xf>
    <xf numFmtId="0" fontId="58" fillId="0" borderId="11" xfId="0" applyFont="1" applyBorder="1" applyAlignment="1">
      <alignment vertical="center" wrapText="1"/>
    </xf>
    <xf numFmtId="0" fontId="58" fillId="0" borderId="6" xfId="0" applyFont="1" applyBorder="1" applyAlignment="1">
      <alignment vertical="center" wrapText="1"/>
    </xf>
    <xf numFmtId="2" fontId="29" fillId="0" borderId="10" xfId="0" applyNumberFormat="1" applyFont="1" applyBorder="1" applyAlignment="1">
      <alignment horizontal="center" vertical="center" wrapText="1"/>
    </xf>
    <xf numFmtId="2" fontId="29" fillId="0" borderId="11" xfId="0" applyNumberFormat="1" applyFont="1" applyBorder="1" applyAlignment="1">
      <alignment horizontal="center" vertical="center" wrapText="1"/>
    </xf>
    <xf numFmtId="2" fontId="29" fillId="0" borderId="6" xfId="0" applyNumberFormat="1" applyFont="1" applyBorder="1" applyAlignment="1">
      <alignment horizontal="center" vertical="center" wrapText="1"/>
    </xf>
    <xf numFmtId="0" fontId="58" fillId="0" borderId="12" xfId="0" applyFont="1" applyBorder="1" applyAlignment="1">
      <alignment horizontal="left" vertical="center" wrapText="1"/>
    </xf>
    <xf numFmtId="2" fontId="9" fillId="10" borderId="5" xfId="0" applyNumberFormat="1" applyFont="1" applyFill="1" applyBorder="1" applyAlignment="1">
      <alignment horizontal="left" vertical="center" wrapText="1"/>
    </xf>
    <xf numFmtId="2" fontId="9" fillId="0" borderId="10" xfId="0" applyNumberFormat="1" applyFont="1" applyBorder="1" applyAlignment="1">
      <alignment horizontal="left" vertical="center" wrapText="1"/>
    </xf>
    <xf numFmtId="2" fontId="9" fillId="0" borderId="11" xfId="0" applyNumberFormat="1" applyFont="1" applyBorder="1" applyAlignment="1">
      <alignment horizontal="left" vertical="center" wrapText="1"/>
    </xf>
    <xf numFmtId="2" fontId="9" fillId="0" borderId="6" xfId="0" applyNumberFormat="1" applyFont="1" applyBorder="1" applyAlignment="1">
      <alignment horizontal="left" vertical="center" wrapText="1"/>
    </xf>
    <xf numFmtId="2" fontId="24" fillId="0" borderId="5"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2" fontId="24" fillId="0" borderId="5" xfId="0" applyNumberFormat="1" applyFont="1" applyBorder="1" applyAlignment="1">
      <alignment horizontal="left" vertical="center" wrapText="1"/>
    </xf>
    <xf numFmtId="0" fontId="9" fillId="0" borderId="5" xfId="0" applyFont="1" applyBorder="1" applyAlignment="1">
      <alignment horizontal="left" vertical="center" wrapText="1"/>
    </xf>
    <xf numFmtId="2" fontId="28" fillId="0" borderId="5" xfId="0" applyNumberFormat="1" applyFont="1" applyBorder="1" applyAlignment="1">
      <alignment horizontal="center" vertical="center" wrapText="1"/>
    </xf>
    <xf numFmtId="2" fontId="29" fillId="0" borderId="5"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6" xfId="0" applyFont="1" applyBorder="1" applyAlignment="1">
      <alignment horizontal="left" vertical="center" wrapText="1"/>
    </xf>
    <xf numFmtId="0" fontId="32" fillId="2" borderId="5"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8" fillId="0" borderId="5" xfId="0" applyFont="1" applyBorder="1" applyAlignment="1">
      <alignment horizontal="center" vertical="center" wrapText="1"/>
    </xf>
    <xf numFmtId="0" fontId="26" fillId="7" borderId="5" xfId="0" applyFont="1" applyFill="1" applyBorder="1" applyAlignment="1">
      <alignment horizontal="left" vertical="center" wrapText="1"/>
    </xf>
    <xf numFmtId="0" fontId="29" fillId="0" borderId="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6"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6" xfId="0" applyFont="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10" borderId="10"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6" xfId="0" applyFont="1" applyBorder="1" applyAlignment="1">
      <alignment horizontal="center" vertical="center" wrapText="1"/>
    </xf>
    <xf numFmtId="2" fontId="30" fillId="20" borderId="5" xfId="0" applyNumberFormat="1" applyFont="1" applyFill="1" applyBorder="1" applyAlignment="1">
      <alignment horizontal="left" vertical="center" wrapText="1"/>
    </xf>
    <xf numFmtId="2" fontId="30" fillId="0" borderId="5" xfId="0" applyNumberFormat="1" applyFont="1" applyBorder="1" applyAlignment="1">
      <alignment horizontal="left" vertical="center" wrapText="1"/>
    </xf>
    <xf numFmtId="0" fontId="28" fillId="10" borderId="10" xfId="0" applyFont="1" applyFill="1" applyBorder="1" applyAlignment="1">
      <alignment horizontal="left" vertical="center" wrapText="1"/>
    </xf>
    <xf numFmtId="0" fontId="28" fillId="10" borderId="11" xfId="0" applyFont="1" applyFill="1" applyBorder="1" applyAlignment="1">
      <alignment horizontal="left" vertical="center" wrapText="1"/>
    </xf>
    <xf numFmtId="0" fontId="28" fillId="10" borderId="6" xfId="0" applyFont="1" applyFill="1" applyBorder="1" applyAlignment="1">
      <alignment horizontal="left" vertical="center" wrapText="1"/>
    </xf>
    <xf numFmtId="2" fontId="30" fillId="0" borderId="10" xfId="0" applyNumberFormat="1" applyFont="1" applyBorder="1" applyAlignment="1">
      <alignment horizontal="left" vertical="center" wrapText="1"/>
    </xf>
    <xf numFmtId="2" fontId="24" fillId="0" borderId="10" xfId="0" applyNumberFormat="1" applyFont="1" applyBorder="1" applyAlignment="1">
      <alignment horizontal="left" vertical="center" wrapText="1"/>
    </xf>
    <xf numFmtId="0" fontId="84" fillId="11" borderId="8" xfId="0" applyFont="1" applyFill="1" applyBorder="1" applyAlignment="1">
      <alignment horizontal="center"/>
    </xf>
    <xf numFmtId="0" fontId="84" fillId="11" borderId="13" xfId="0" applyFont="1" applyFill="1" applyBorder="1" applyAlignment="1">
      <alignment horizontal="center"/>
    </xf>
    <xf numFmtId="0" fontId="84" fillId="11" borderId="17" xfId="0" applyFont="1" applyFill="1" applyBorder="1" applyAlignment="1">
      <alignment horizontal="center"/>
    </xf>
    <xf numFmtId="0" fontId="104" fillId="5" borderId="31" xfId="1" applyFont="1" applyFill="1" applyBorder="1" applyAlignment="1">
      <alignment horizontal="center" vertical="center" wrapText="1"/>
    </xf>
    <xf numFmtId="0" fontId="104" fillId="5" borderId="59" xfId="1" applyFont="1" applyFill="1" applyBorder="1" applyAlignment="1">
      <alignment horizontal="center" vertical="center" wrapText="1"/>
    </xf>
    <xf numFmtId="0" fontId="104" fillId="5" borderId="60" xfId="1" applyFont="1" applyFill="1" applyBorder="1" applyAlignment="1">
      <alignment horizontal="center" vertical="center" wrapText="1"/>
    </xf>
    <xf numFmtId="0" fontId="105" fillId="5" borderId="48" xfId="1" applyFont="1" applyFill="1" applyBorder="1" applyAlignment="1">
      <alignment horizontal="left" vertical="center" wrapText="1"/>
    </xf>
    <xf numFmtId="0" fontId="105" fillId="5" borderId="0" xfId="1" applyFont="1" applyFill="1" applyBorder="1" applyAlignment="1">
      <alignment horizontal="left" vertical="center" wrapText="1"/>
    </xf>
    <xf numFmtId="0" fontId="105" fillId="5" borderId="1" xfId="1" applyFont="1" applyFill="1" applyBorder="1" applyAlignment="1">
      <alignment horizontal="left" vertical="center" wrapText="1"/>
    </xf>
    <xf numFmtId="0" fontId="68" fillId="2" borderId="10" xfId="0" applyFont="1" applyFill="1" applyBorder="1" applyAlignment="1">
      <alignment horizontal="center" vertical="center" wrapText="1"/>
    </xf>
    <xf numFmtId="0" fontId="68" fillId="2" borderId="6"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73" fillId="7" borderId="5" xfId="0" applyFont="1" applyFill="1" applyBorder="1" applyAlignment="1">
      <alignment horizontal="left" vertical="center" wrapText="1"/>
    </xf>
    <xf numFmtId="0" fontId="67" fillId="0" borderId="10"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7" fillId="0" borderId="5" xfId="0" applyFont="1" applyFill="1" applyBorder="1" applyAlignment="1">
      <alignment horizontal="left" vertical="center" wrapText="1"/>
    </xf>
    <xf numFmtId="0" fontId="67" fillId="0" borderId="5" xfId="0" applyFont="1" applyFill="1" applyBorder="1" applyAlignment="1">
      <alignment horizontal="center" vertical="center" wrapText="1"/>
    </xf>
    <xf numFmtId="0" fontId="67" fillId="0" borderId="5" xfId="0" applyFont="1" applyBorder="1" applyAlignment="1">
      <alignment horizontal="center" vertical="center" wrapText="1"/>
    </xf>
    <xf numFmtId="0" fontId="88" fillId="0" borderId="5" xfId="0" applyFont="1" applyFill="1" applyBorder="1" applyAlignment="1">
      <alignment horizontal="left" vertical="center" wrapText="1"/>
    </xf>
    <xf numFmtId="0" fontId="67" fillId="0" borderId="5" xfId="0" applyFont="1" applyFill="1" applyBorder="1" applyAlignment="1">
      <alignment horizontal="center" vertical="center"/>
    </xf>
    <xf numFmtId="0" fontId="67" fillId="0" borderId="5" xfId="0" applyFont="1" applyBorder="1" applyAlignment="1">
      <alignment horizontal="left" vertical="center" wrapText="1"/>
    </xf>
    <xf numFmtId="0" fontId="0" fillId="0" borderId="5" xfId="0" applyFont="1" applyBorder="1" applyAlignment="1">
      <alignment horizontal="center"/>
    </xf>
    <xf numFmtId="0" fontId="71" fillId="0" borderId="5" xfId="0" applyFont="1" applyFill="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6" xfId="0" applyFont="1" applyBorder="1" applyAlignment="1">
      <alignment horizontal="center" vertical="center" wrapText="1"/>
    </xf>
    <xf numFmtId="0" fontId="71" fillId="0" borderId="5" xfId="0" applyFont="1" applyBorder="1" applyAlignment="1">
      <alignment horizontal="center" vertical="center" wrapText="1"/>
    </xf>
    <xf numFmtId="0" fontId="88" fillId="0" borderId="5" xfId="0" applyFont="1" applyBorder="1" applyAlignment="1">
      <alignment horizontal="left" vertical="center" wrapText="1"/>
    </xf>
    <xf numFmtId="0" fontId="88" fillId="0" borderId="5" xfId="0" applyFont="1" applyBorder="1" applyAlignment="1">
      <alignment horizontal="center" vertical="center" wrapText="1"/>
    </xf>
    <xf numFmtId="0" fontId="67" fillId="30" borderId="5" xfId="0" applyFont="1" applyFill="1" applyBorder="1" applyAlignment="1">
      <alignment horizontal="center" vertical="center" wrapText="1"/>
    </xf>
    <xf numFmtId="0" fontId="67" fillId="0" borderId="10" xfId="0" applyFont="1" applyBorder="1" applyAlignment="1">
      <alignment horizontal="left" vertical="center" wrapText="1"/>
    </xf>
    <xf numFmtId="0" fontId="67" fillId="0" borderId="11" xfId="0" applyFont="1" applyBorder="1" applyAlignment="1">
      <alignment horizontal="left" vertical="center" wrapText="1"/>
    </xf>
    <xf numFmtId="0" fontId="67" fillId="0" borderId="6" xfId="0" applyFont="1" applyBorder="1" applyAlignment="1">
      <alignment horizontal="left" vertical="center" wrapText="1"/>
    </xf>
    <xf numFmtId="0" fontId="88" fillId="0" borderId="5" xfId="0" applyFont="1" applyFill="1" applyBorder="1" applyAlignment="1">
      <alignment horizontal="center" vertical="center" wrapText="1"/>
    </xf>
    <xf numFmtId="0" fontId="88" fillId="30" borderId="5" xfId="0" applyFont="1" applyFill="1" applyBorder="1" applyAlignment="1">
      <alignment horizontal="center" vertical="center" wrapText="1"/>
    </xf>
    <xf numFmtId="0" fontId="108" fillId="0" borderId="5" xfId="0" applyFont="1" applyFill="1" applyBorder="1" applyAlignment="1">
      <alignment horizontal="center" vertical="center" wrapText="1"/>
    </xf>
    <xf numFmtId="0" fontId="72" fillId="0" borderId="5" xfId="0" applyFont="1" applyFill="1" applyBorder="1" applyAlignment="1">
      <alignment horizontal="center" vertical="center" wrapText="1"/>
    </xf>
    <xf numFmtId="0" fontId="73" fillId="0" borderId="5" xfId="0" applyFont="1" applyFill="1" applyBorder="1" applyAlignment="1">
      <alignment horizontal="center" vertical="center" wrapText="1"/>
    </xf>
    <xf numFmtId="49" fontId="106" fillId="0" borderId="5" xfId="0" applyNumberFormat="1" applyFont="1" applyFill="1" applyBorder="1" applyAlignment="1">
      <alignment horizontal="center" vertical="center" wrapText="1"/>
    </xf>
    <xf numFmtId="0" fontId="109" fillId="10" borderId="5" xfId="0" applyFont="1" applyFill="1" applyBorder="1" applyAlignment="1">
      <alignment horizontal="center" vertical="center" wrapText="1"/>
    </xf>
    <xf numFmtId="0" fontId="107" fillId="0" borderId="10" xfId="0" applyFont="1" applyFill="1" applyBorder="1" applyAlignment="1">
      <alignment horizontal="left" vertical="center" wrapText="1"/>
    </xf>
    <xf numFmtId="0" fontId="107" fillId="0" borderId="11" xfId="0" applyFont="1" applyFill="1" applyBorder="1" applyAlignment="1">
      <alignment horizontal="left" vertical="center" wrapText="1"/>
    </xf>
    <xf numFmtId="0" fontId="107" fillId="0" borderId="6" xfId="0" applyFont="1" applyFill="1" applyBorder="1" applyAlignment="1">
      <alignment horizontal="left" vertical="center" wrapText="1"/>
    </xf>
    <xf numFmtId="0" fontId="76" fillId="10" borderId="5" xfId="0" applyFont="1" applyFill="1" applyBorder="1" applyAlignment="1">
      <alignment horizontal="center" vertical="center" wrapText="1"/>
    </xf>
    <xf numFmtId="1" fontId="107" fillId="0" borderId="5" xfId="0" applyNumberFormat="1" applyFont="1" applyFill="1" applyBorder="1" applyAlignment="1">
      <alignment horizontal="center" vertical="center" wrapText="1"/>
    </xf>
    <xf numFmtId="0" fontId="107" fillId="0" borderId="5" xfId="0" applyFont="1" applyFill="1" applyBorder="1" applyAlignment="1">
      <alignment horizontal="center" vertical="center" wrapText="1"/>
    </xf>
    <xf numFmtId="49" fontId="107" fillId="0" borderId="10" xfId="0" applyNumberFormat="1" applyFont="1" applyFill="1" applyBorder="1" applyAlignment="1">
      <alignment horizontal="center" vertical="center" wrapText="1"/>
    </xf>
    <xf numFmtId="49" fontId="107" fillId="0" borderId="11" xfId="0" applyNumberFormat="1" applyFont="1" applyFill="1" applyBorder="1" applyAlignment="1">
      <alignment horizontal="center" vertical="center" wrapText="1"/>
    </xf>
    <xf numFmtId="49" fontId="107" fillId="0" borderId="6" xfId="0" applyNumberFormat="1" applyFont="1" applyFill="1" applyBorder="1" applyAlignment="1">
      <alignment horizontal="center" vertical="center" wrapText="1"/>
    </xf>
    <xf numFmtId="0" fontId="106" fillId="0" borderId="5" xfId="0" applyFont="1" applyFill="1" applyBorder="1" applyAlignment="1">
      <alignment horizontal="center" vertical="center" wrapText="1"/>
    </xf>
    <xf numFmtId="0" fontId="76" fillId="0" borderId="5" xfId="0" applyFont="1" applyFill="1" applyBorder="1" applyAlignment="1">
      <alignment horizontal="center" vertical="center" wrapText="1"/>
    </xf>
    <xf numFmtId="49" fontId="107" fillId="0" borderId="5" xfId="0" applyNumberFormat="1" applyFont="1" applyFill="1" applyBorder="1" applyAlignment="1">
      <alignment horizontal="center" vertical="center" wrapText="1"/>
    </xf>
    <xf numFmtId="0" fontId="69" fillId="0" borderId="5" xfId="0" applyFont="1" applyFill="1" applyBorder="1" applyAlignment="1">
      <alignment horizontal="center" vertical="center" wrapText="1"/>
    </xf>
    <xf numFmtId="0" fontId="107" fillId="10" borderId="5" xfId="0" applyFont="1" applyFill="1" applyBorder="1" applyAlignment="1">
      <alignment horizontal="center" vertical="center" wrapText="1"/>
    </xf>
    <xf numFmtId="0" fontId="107" fillId="0" borderId="5" xfId="0" applyFont="1" applyFill="1" applyBorder="1" applyAlignment="1">
      <alignment horizontal="left" vertical="center" wrapText="1"/>
    </xf>
    <xf numFmtId="0" fontId="107" fillId="10" borderId="10" xfId="0" applyFont="1" applyFill="1" applyBorder="1" applyAlignment="1">
      <alignment horizontal="left" vertical="center" wrapText="1"/>
    </xf>
    <xf numFmtId="0" fontId="107" fillId="10" borderId="11" xfId="0" applyFont="1" applyFill="1" applyBorder="1" applyAlignment="1">
      <alignment horizontal="left" vertical="center" wrapText="1"/>
    </xf>
    <xf numFmtId="0" fontId="107" fillId="10" borderId="6" xfId="0" applyFont="1" applyFill="1" applyBorder="1" applyAlignment="1">
      <alignment horizontal="left" vertical="center" wrapText="1"/>
    </xf>
    <xf numFmtId="0" fontId="106" fillId="0" borderId="5" xfId="0" applyFont="1" applyFill="1" applyBorder="1" applyAlignment="1">
      <alignment horizontal="left" vertical="center" wrapText="1"/>
    </xf>
    <xf numFmtId="0" fontId="71" fillId="14" borderId="5" xfId="0" applyFont="1" applyFill="1" applyBorder="1" applyAlignment="1">
      <alignment horizontal="left" vertical="center" wrapText="1"/>
    </xf>
    <xf numFmtId="0" fontId="0" fillId="0" borderId="5" xfId="0" applyBorder="1" applyAlignment="1">
      <alignment horizontal="left" vertical="center" wrapText="1"/>
    </xf>
    <xf numFmtId="0" fontId="0" fillId="0" borderId="5" xfId="0" applyFont="1" applyBorder="1" applyAlignment="1">
      <alignment horizontal="left" vertical="center" wrapText="1"/>
    </xf>
    <xf numFmtId="0" fontId="0" fillId="0" borderId="5" xfId="0" applyFont="1" applyBorder="1" applyAlignment="1">
      <alignment horizontal="center" vertical="center" wrapText="1"/>
    </xf>
    <xf numFmtId="0" fontId="88" fillId="0" borderId="5" xfId="0" applyFont="1" applyBorder="1" applyAlignment="1">
      <alignment horizontal="center" wrapText="1"/>
    </xf>
    <xf numFmtId="0" fontId="88" fillId="0" borderId="5" xfId="0" applyFont="1" applyBorder="1" applyAlignment="1">
      <alignment horizontal="center"/>
    </xf>
    <xf numFmtId="0" fontId="0" fillId="0" borderId="5" xfId="0" applyFont="1" applyBorder="1" applyAlignment="1">
      <alignment horizont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Border="1" applyAlignment="1">
      <alignment horizontal="center" vertical="center" wrapText="1"/>
    </xf>
    <xf numFmtId="0" fontId="66" fillId="10" borderId="5" xfId="0" applyFont="1" applyFill="1" applyBorder="1" applyAlignment="1">
      <alignment horizontal="left" vertical="center" wrapText="1"/>
    </xf>
    <xf numFmtId="0" fontId="0" fillId="0" borderId="5" xfId="0" applyFont="1" applyBorder="1" applyAlignment="1">
      <alignment horizontal="left" vertical="center"/>
    </xf>
    <xf numFmtId="0" fontId="56" fillId="7" borderId="20" xfId="0" applyFont="1" applyFill="1" applyBorder="1" applyAlignment="1">
      <alignment horizontal="center"/>
    </xf>
    <xf numFmtId="0" fontId="56" fillId="7" borderId="21" xfId="0" applyFont="1" applyFill="1" applyBorder="1" applyAlignment="1">
      <alignment horizontal="center"/>
    </xf>
    <xf numFmtId="0" fontId="56" fillId="7" borderId="2" xfId="0" applyFont="1" applyFill="1" applyBorder="1" applyAlignment="1">
      <alignment horizontal="center"/>
    </xf>
    <xf numFmtId="0" fontId="66" fillId="10" borderId="10" xfId="0" applyFont="1" applyFill="1" applyBorder="1" applyAlignment="1">
      <alignment horizontal="center" vertical="center" wrapText="1"/>
    </xf>
    <xf numFmtId="0" fontId="66" fillId="10" borderId="11" xfId="0" applyFont="1" applyFill="1" applyBorder="1" applyAlignment="1">
      <alignment horizontal="center" vertical="center" wrapText="1"/>
    </xf>
    <xf numFmtId="0" fontId="66" fillId="10"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31" borderId="5" xfId="0" applyFont="1" applyFill="1" applyBorder="1" applyAlignment="1">
      <alignment horizontal="left" vertical="center" wrapText="1"/>
    </xf>
    <xf numFmtId="0" fontId="110" fillId="11" borderId="41" xfId="0" applyFont="1" applyFill="1" applyBorder="1" applyAlignment="1">
      <alignment horizontal="left"/>
    </xf>
    <xf numFmtId="0" fontId="110" fillId="11" borderId="25" xfId="0" applyFont="1" applyFill="1" applyBorder="1" applyAlignment="1">
      <alignment horizontal="left"/>
    </xf>
    <xf numFmtId="0" fontId="110" fillId="11" borderId="39" xfId="0" applyFont="1" applyFill="1" applyBorder="1" applyAlignment="1">
      <alignment horizontal="left"/>
    </xf>
    <xf numFmtId="0" fontId="4" fillId="31" borderId="8" xfId="0" applyFont="1" applyFill="1" applyBorder="1" applyAlignment="1">
      <alignment horizontal="left" vertical="center" wrapText="1"/>
    </xf>
    <xf numFmtId="0" fontId="4" fillId="31" borderId="13" xfId="0" applyFont="1" applyFill="1" applyBorder="1" applyAlignment="1">
      <alignment horizontal="left" vertical="center" wrapText="1"/>
    </xf>
    <xf numFmtId="0" fontId="4" fillId="31" borderId="17" xfId="0" applyFont="1" applyFill="1" applyBorder="1" applyAlignment="1">
      <alignment horizontal="left" vertical="center" wrapText="1"/>
    </xf>
    <xf numFmtId="0" fontId="4" fillId="31" borderId="8" xfId="0" applyFont="1" applyFill="1" applyBorder="1" applyAlignment="1">
      <alignment horizontal="center" vertical="center" wrapText="1"/>
    </xf>
    <xf numFmtId="0" fontId="65" fillId="0" borderId="13" xfId="0" applyFont="1" applyBorder="1" applyAlignment="1">
      <alignment horizontal="center" vertical="center" wrapText="1"/>
    </xf>
    <xf numFmtId="0" fontId="65" fillId="0" borderId="17" xfId="0" applyFont="1" applyBorder="1" applyAlignment="1">
      <alignment horizontal="center" vertical="center" wrapText="1"/>
    </xf>
    <xf numFmtId="0" fontId="42" fillId="17" borderId="59" xfId="1" applyFont="1" applyFill="1" applyBorder="1" applyAlignment="1">
      <alignment horizontal="center" vertical="center" wrapText="1"/>
    </xf>
    <xf numFmtId="0" fontId="42" fillId="17" borderId="60" xfId="1" applyFont="1" applyFill="1" applyBorder="1" applyAlignment="1">
      <alignment horizontal="center" vertical="center" wrapText="1"/>
    </xf>
    <xf numFmtId="0" fontId="3" fillId="17" borderId="48" xfId="1" applyFont="1" applyFill="1" applyBorder="1" applyAlignment="1">
      <alignment horizontal="left" vertical="center" wrapText="1"/>
    </xf>
    <xf numFmtId="0" fontId="3" fillId="17" borderId="0" xfId="1" applyFont="1" applyFill="1" applyBorder="1" applyAlignment="1">
      <alignment horizontal="left" vertical="center" wrapText="1"/>
    </xf>
    <xf numFmtId="0" fontId="3" fillId="17" borderId="1" xfId="1" applyFont="1" applyFill="1" applyBorder="1" applyAlignment="1">
      <alignment horizontal="left" vertical="center" wrapText="1"/>
    </xf>
    <xf numFmtId="0" fontId="77" fillId="2" borderId="5" xfId="0" applyFont="1" applyFill="1" applyBorder="1" applyAlignment="1">
      <alignment horizontal="center" vertical="center" wrapText="1"/>
    </xf>
    <xf numFmtId="49" fontId="77" fillId="2" borderId="5" xfId="0" applyNumberFormat="1" applyFont="1" applyFill="1" applyBorder="1" applyAlignment="1">
      <alignment horizontal="center" vertical="center" wrapText="1"/>
    </xf>
    <xf numFmtId="0" fontId="77" fillId="2" borderId="5" xfId="0" applyFont="1" applyFill="1" applyBorder="1" applyAlignment="1">
      <alignment horizontal="center" vertical="center" textRotation="90" wrapText="1"/>
    </xf>
    <xf numFmtId="0" fontId="53" fillId="0" borderId="5" xfId="0" applyFont="1" applyBorder="1"/>
    <xf numFmtId="0" fontId="65" fillId="14" borderId="5" xfId="0" applyFont="1" applyFill="1" applyBorder="1" applyAlignment="1">
      <alignment horizontal="left" vertical="center" wrapText="1"/>
    </xf>
    <xf numFmtId="0" fontId="65" fillId="0" borderId="5" xfId="0" applyFont="1" applyBorder="1" applyAlignment="1">
      <alignment horizontal="center" vertical="center" wrapText="1"/>
    </xf>
    <xf numFmtId="0" fontId="65" fillId="0" borderId="5" xfId="0" applyFont="1" applyFill="1" applyBorder="1" applyAlignment="1">
      <alignment horizontal="center" vertical="center" wrapText="1"/>
    </xf>
    <xf numFmtId="49" fontId="65" fillId="0" borderId="5" xfId="0" applyNumberFormat="1" applyFont="1" applyFill="1" applyBorder="1" applyAlignment="1">
      <alignment horizontal="center" vertical="center" wrapText="1"/>
    </xf>
    <xf numFmtId="49" fontId="65" fillId="0" borderId="10"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49" fontId="65" fillId="0" borderId="6" xfId="0" applyNumberFormat="1" applyFont="1" applyFill="1" applyBorder="1" applyAlignment="1">
      <alignment horizontal="center" vertical="center" wrapText="1"/>
    </xf>
    <xf numFmtId="0" fontId="65" fillId="0" borderId="10"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5" xfId="0" applyFont="1" applyBorder="1" applyAlignment="1">
      <alignment horizontal="left" vertical="center" wrapText="1"/>
    </xf>
    <xf numFmtId="0" fontId="65" fillId="1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6" xfId="0" applyFont="1" applyBorder="1" applyAlignment="1">
      <alignment horizontal="center" vertical="center" wrapText="1"/>
    </xf>
    <xf numFmtId="49"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wrapText="1"/>
    </xf>
    <xf numFmtId="49" fontId="65" fillId="0" borderId="5" xfId="0" applyNumberFormat="1" applyFont="1" applyBorder="1" applyAlignment="1">
      <alignment horizontal="left" vertical="center" wrapText="1"/>
    </xf>
    <xf numFmtId="0" fontId="80" fillId="0" borderId="8" xfId="0" applyFont="1" applyBorder="1" applyAlignment="1">
      <alignment horizontal="left" vertical="center"/>
    </xf>
    <xf numFmtId="0" fontId="80" fillId="0" borderId="13" xfId="0" applyFont="1" applyBorder="1" applyAlignment="1">
      <alignment horizontal="left" vertical="center"/>
    </xf>
    <xf numFmtId="0" fontId="80" fillId="0" borderId="17" xfId="0" applyFont="1" applyBorder="1" applyAlignment="1">
      <alignment horizontal="left" vertical="center"/>
    </xf>
    <xf numFmtId="0" fontId="65" fillId="0" borderId="7" xfId="0" applyFont="1" applyFill="1" applyBorder="1" applyAlignment="1">
      <alignment horizontal="center" vertical="center"/>
    </xf>
    <xf numFmtId="0" fontId="65" fillId="0" borderId="49" xfId="0" applyFont="1" applyFill="1" applyBorder="1" applyAlignment="1">
      <alignment horizontal="center" vertical="center"/>
    </xf>
    <xf numFmtId="0" fontId="65" fillId="0" borderId="16"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32" xfId="0" applyFont="1" applyFill="1" applyBorder="1" applyAlignment="1">
      <alignment horizontal="center" vertical="center"/>
    </xf>
    <xf numFmtId="0" fontId="65" fillId="0" borderId="18" xfId="0" applyFont="1" applyFill="1" applyBorder="1" applyAlignment="1">
      <alignment horizontal="center" vertic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6" xfId="0" applyFont="1" applyBorder="1" applyAlignment="1">
      <alignment horizontal="center" vertical="center" wrapText="1"/>
    </xf>
    <xf numFmtId="0" fontId="58" fillId="0" borderId="66" xfId="0" applyFont="1" applyBorder="1" applyAlignment="1">
      <alignment horizontal="left" vertical="center" wrapText="1"/>
    </xf>
    <xf numFmtId="0" fontId="58" fillId="0" borderId="67" xfId="0" applyFont="1" applyBorder="1" applyAlignment="1">
      <alignment horizontal="left" vertical="center" wrapText="1"/>
    </xf>
    <xf numFmtId="0" fontId="58" fillId="0" borderId="68" xfId="0" applyFont="1" applyBorder="1" applyAlignment="1">
      <alignment horizontal="left" vertical="center" wrapText="1"/>
    </xf>
    <xf numFmtId="0" fontId="58" fillId="10" borderId="66" xfId="0" applyFont="1" applyFill="1" applyBorder="1" applyAlignment="1">
      <alignment horizontal="left" vertical="center" wrapText="1"/>
    </xf>
    <xf numFmtId="0" fontId="58" fillId="10" borderId="67" xfId="0" applyFont="1" applyFill="1" applyBorder="1" applyAlignment="1">
      <alignment horizontal="left" vertical="center" wrapText="1"/>
    </xf>
    <xf numFmtId="0" fontId="58" fillId="10" borderId="68" xfId="0" applyFont="1" applyFill="1" applyBorder="1" applyAlignment="1">
      <alignment horizontal="left" vertical="center" wrapText="1"/>
    </xf>
    <xf numFmtId="0" fontId="88" fillId="0" borderId="36" xfId="0" applyFont="1" applyBorder="1" applyAlignment="1">
      <alignment horizontal="left" vertical="center" wrapText="1"/>
    </xf>
    <xf numFmtId="0" fontId="88" fillId="0" borderId="37" xfId="0" applyFont="1" applyBorder="1"/>
    <xf numFmtId="0" fontId="88" fillId="0" borderId="26" xfId="0" applyFont="1" applyBorder="1"/>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9" fillId="0" borderId="68"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9" fillId="0" borderId="5" xfId="0" applyFont="1" applyBorder="1" applyAlignment="1">
      <alignment horizontal="center" vertical="center" wrapText="1"/>
    </xf>
    <xf numFmtId="0" fontId="3" fillId="5" borderId="69" xfId="1" applyFont="1" applyFill="1" applyBorder="1" applyAlignment="1">
      <alignment horizontal="left" vertical="center" wrapText="1"/>
    </xf>
    <xf numFmtId="0" fontId="3" fillId="5" borderId="49" xfId="1" applyFont="1" applyFill="1" applyBorder="1" applyAlignment="1">
      <alignment horizontal="left" vertical="center" wrapText="1"/>
    </xf>
    <xf numFmtId="0" fontId="3" fillId="5" borderId="50" xfId="1"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17" xfId="0" applyFont="1" applyFill="1" applyBorder="1" applyAlignment="1">
      <alignment horizontal="left" vertical="center" wrapText="1"/>
    </xf>
    <xf numFmtId="2" fontId="28" fillId="10" borderId="10" xfId="0" applyNumberFormat="1" applyFont="1" applyFill="1" applyBorder="1" applyAlignment="1">
      <alignment horizontal="center" vertical="center" wrapText="1"/>
    </xf>
    <xf numFmtId="2" fontId="28" fillId="10" borderId="11" xfId="0" applyNumberFormat="1" applyFont="1" applyFill="1" applyBorder="1" applyAlignment="1">
      <alignment horizontal="center" vertical="center" wrapText="1"/>
    </xf>
    <xf numFmtId="2" fontId="28" fillId="10" borderId="6" xfId="0" applyNumberFormat="1" applyFont="1" applyFill="1" applyBorder="1" applyAlignment="1">
      <alignment horizontal="center" vertical="center" wrapText="1"/>
    </xf>
    <xf numFmtId="2" fontId="30" fillId="10" borderId="11" xfId="0" applyNumberFormat="1" applyFont="1" applyFill="1" applyBorder="1" applyAlignment="1">
      <alignment horizontal="center" vertical="center" wrapText="1"/>
    </xf>
    <xf numFmtId="2" fontId="30" fillId="10" borderId="6" xfId="0" applyNumberFormat="1" applyFont="1" applyFill="1" applyBorder="1" applyAlignment="1">
      <alignment horizontal="center" vertical="center" wrapText="1"/>
    </xf>
    <xf numFmtId="2" fontId="30" fillId="10" borderId="10" xfId="0" applyNumberFormat="1"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2" fontId="30" fillId="0" borderId="11" xfId="0" applyNumberFormat="1" applyFont="1" applyBorder="1" applyAlignment="1">
      <alignment horizontal="left" vertical="center" wrapText="1"/>
    </xf>
    <xf numFmtId="0" fontId="88" fillId="0" borderId="37" xfId="0" applyFont="1" applyBorder="1" applyAlignment="1">
      <alignment horizontal="left" vertical="center" wrapText="1"/>
    </xf>
    <xf numFmtId="0" fontId="88" fillId="0" borderId="26" xfId="0" applyFont="1" applyBorder="1" applyAlignment="1">
      <alignment horizontal="left" vertical="center" wrapText="1"/>
    </xf>
    <xf numFmtId="0" fontId="60" fillId="0" borderId="49" xfId="0" applyFont="1" applyBorder="1" applyAlignment="1">
      <alignment horizontal="left" vertical="center" wrapText="1"/>
    </xf>
    <xf numFmtId="0" fontId="60" fillId="0" borderId="13" xfId="0" applyFont="1" applyBorder="1" applyAlignment="1">
      <alignment horizontal="left" vertical="center" wrapText="1"/>
    </xf>
    <xf numFmtId="0" fontId="2" fillId="5" borderId="41" xfId="1" applyFont="1" applyFill="1" applyBorder="1" applyAlignment="1">
      <alignment horizontal="center" vertical="center" wrapText="1"/>
    </xf>
    <xf numFmtId="0" fontId="2" fillId="5" borderId="25" xfId="1" applyFont="1" applyFill="1" applyBorder="1" applyAlignment="1">
      <alignment horizontal="center" vertical="center" wrapText="1"/>
    </xf>
    <xf numFmtId="0" fontId="2" fillId="5" borderId="40" xfId="1"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6" xfId="0" applyFont="1" applyBorder="1" applyAlignment="1">
      <alignment horizontal="center" vertical="center" wrapText="1"/>
    </xf>
    <xf numFmtId="0" fontId="9" fillId="32" borderId="36" xfId="0" applyFont="1" applyFill="1" applyBorder="1" applyAlignment="1" applyProtection="1">
      <alignment horizontal="center" vertical="center" wrapText="1"/>
      <protection locked="0" hidden="1"/>
    </xf>
    <xf numFmtId="0" fontId="9" fillId="32" borderId="37" xfId="0" applyFont="1" applyFill="1" applyBorder="1" applyAlignment="1" applyProtection="1">
      <alignment horizontal="center" vertical="center" wrapText="1"/>
      <protection locked="0" hidden="1"/>
    </xf>
    <xf numFmtId="0" fontId="9" fillId="32" borderId="26" xfId="0" applyFont="1" applyFill="1" applyBorder="1" applyAlignment="1" applyProtection="1">
      <alignment horizontal="center" vertical="center" wrapText="1"/>
      <protection locked="0" hidden="1"/>
    </xf>
    <xf numFmtId="0" fontId="58" fillId="0" borderId="60" xfId="0" applyFont="1" applyBorder="1" applyAlignment="1">
      <alignment horizontal="left" vertical="center" wrapText="1"/>
    </xf>
    <xf numFmtId="0" fontId="58" fillId="0" borderId="1" xfId="0" applyFont="1" applyBorder="1" applyAlignment="1">
      <alignment horizontal="left" vertical="center" wrapText="1"/>
    </xf>
    <xf numFmtId="0" fontId="58" fillId="0" borderId="2" xfId="0" applyFont="1" applyBorder="1" applyAlignment="1">
      <alignment horizontal="left" vertical="center" wrapText="1"/>
    </xf>
    <xf numFmtId="0" fontId="58" fillId="10" borderId="70" xfId="0" applyFont="1" applyFill="1" applyBorder="1" applyAlignment="1">
      <alignment horizontal="left" vertical="center" wrapText="1"/>
    </xf>
    <xf numFmtId="0" fontId="58" fillId="10" borderId="71" xfId="0" applyFont="1" applyFill="1" applyBorder="1" applyAlignment="1">
      <alignment horizontal="left" vertical="center" wrapText="1"/>
    </xf>
    <xf numFmtId="0" fontId="58" fillId="10" borderId="72" xfId="0" applyFont="1" applyFill="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58" fillId="0" borderId="36" xfId="0" applyFont="1" applyBorder="1" applyAlignment="1">
      <alignment horizontal="left" vertical="center" wrapText="1"/>
    </xf>
    <xf numFmtId="0" fontId="58" fillId="0" borderId="37" xfId="0" applyFont="1" applyBorder="1" applyAlignment="1">
      <alignment horizontal="left" vertical="center" wrapText="1"/>
    </xf>
    <xf numFmtId="0" fontId="60" fillId="0" borderId="58" xfId="0" applyFont="1" applyBorder="1" applyAlignment="1">
      <alignment horizontal="left" vertical="center" wrapText="1"/>
    </xf>
    <xf numFmtId="0" fontId="60" fillId="0" borderId="34"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6" xfId="0" applyFont="1" applyBorder="1" applyAlignment="1">
      <alignment horizontal="center" vertical="center" wrapText="1"/>
    </xf>
    <xf numFmtId="0" fontId="58" fillId="10" borderId="60" xfId="0" applyFont="1" applyFill="1" applyBorder="1" applyAlignment="1">
      <alignment horizontal="left" vertical="center" wrapText="1"/>
    </xf>
    <xf numFmtId="0" fontId="58" fillId="10" borderId="1" xfId="0" applyFont="1" applyFill="1" applyBorder="1" applyAlignment="1">
      <alignment horizontal="left" vertical="center"/>
    </xf>
    <xf numFmtId="0" fontId="58" fillId="10" borderId="2" xfId="0" applyFont="1" applyFill="1" applyBorder="1" applyAlignment="1">
      <alignment horizontal="left" vertical="center"/>
    </xf>
    <xf numFmtId="0" fontId="58" fillId="0" borderId="26" xfId="0" applyFont="1" applyBorder="1" applyAlignment="1">
      <alignment horizontal="left" vertical="center" wrapText="1"/>
    </xf>
    <xf numFmtId="0" fontId="0" fillId="0" borderId="37" xfId="0" applyBorder="1" applyAlignment="1">
      <alignment horizontal="left"/>
    </xf>
    <xf numFmtId="0" fontId="0" fillId="0" borderId="26" xfId="0" applyBorder="1" applyAlignment="1">
      <alignment horizontal="left"/>
    </xf>
    <xf numFmtId="0" fontId="60" fillId="0" borderId="59" xfId="0" applyFont="1" applyBorder="1" applyAlignment="1">
      <alignment horizontal="left" vertical="center" wrapText="1"/>
    </xf>
    <xf numFmtId="0" fontId="60" fillId="0" borderId="0" xfId="0" applyFont="1" applyBorder="1" applyAlignment="1">
      <alignment horizontal="left" vertical="center" wrapText="1"/>
    </xf>
    <xf numFmtId="0" fontId="56" fillId="0" borderId="0" xfId="0" applyFont="1" applyBorder="1" applyAlignment="1">
      <alignment horizontal="left"/>
    </xf>
    <xf numFmtId="0" fontId="56" fillId="0" borderId="21" xfId="0" applyFont="1" applyBorder="1" applyAlignment="1">
      <alignment horizontal="left"/>
    </xf>
    <xf numFmtId="0" fontId="58" fillId="0" borderId="1" xfId="0" applyFont="1" applyBorder="1" applyAlignment="1">
      <alignment horizontal="left" vertical="center"/>
    </xf>
    <xf numFmtId="0" fontId="58" fillId="0" borderId="2" xfId="0" applyFont="1" applyBorder="1" applyAlignment="1">
      <alignment horizontal="left" vertical="center"/>
    </xf>
    <xf numFmtId="0" fontId="60" fillId="0" borderId="31" xfId="0" applyFont="1" applyBorder="1" applyAlignment="1">
      <alignment horizontal="left" vertical="center" wrapText="1"/>
    </xf>
    <xf numFmtId="0" fontId="60" fillId="0" borderId="48" xfId="0" applyFont="1" applyBorder="1" applyAlignment="1">
      <alignment horizontal="left" vertical="center" wrapText="1"/>
    </xf>
    <xf numFmtId="0" fontId="60" fillId="0" borderId="20" xfId="0" applyFont="1" applyBorder="1" applyAlignment="1">
      <alignment horizontal="left" vertical="center" wrapText="1"/>
    </xf>
    <xf numFmtId="0" fontId="10" fillId="0" borderId="13" xfId="0" applyFont="1" applyBorder="1" applyAlignment="1">
      <alignment horizontal="left" vertical="center" wrapText="1"/>
    </xf>
    <xf numFmtId="0" fontId="58" fillId="10" borderId="36" xfId="0" applyFont="1" applyFill="1" applyBorder="1" applyAlignment="1">
      <alignment horizontal="left" vertical="center" wrapText="1"/>
    </xf>
    <xf numFmtId="0" fontId="58" fillId="0" borderId="37" xfId="0" applyFont="1" applyBorder="1" applyAlignment="1">
      <alignment horizontal="left" vertical="center"/>
    </xf>
    <xf numFmtId="0" fontId="58" fillId="0" borderId="26" xfId="0" applyFont="1" applyBorder="1" applyAlignment="1">
      <alignment horizontal="left" vertical="center"/>
    </xf>
    <xf numFmtId="0" fontId="58" fillId="0" borderId="36" xfId="0" applyFont="1" applyBorder="1" applyAlignment="1">
      <alignment horizontal="center" vertical="center" wrapText="1"/>
    </xf>
    <xf numFmtId="0" fontId="58" fillId="0" borderId="37" xfId="0" applyFont="1" applyBorder="1" applyAlignment="1">
      <alignment horizontal="center" vertical="center" wrapText="1"/>
    </xf>
    <xf numFmtId="0" fontId="58" fillId="10" borderId="36" xfId="0" applyFont="1" applyFill="1" applyBorder="1" applyAlignment="1">
      <alignment horizontal="center" vertical="center" wrapText="1"/>
    </xf>
    <xf numFmtId="0" fontId="58" fillId="10" borderId="37" xfId="0" applyFont="1" applyFill="1" applyBorder="1" applyAlignment="1">
      <alignment horizontal="center" vertical="center" wrapText="1"/>
    </xf>
    <xf numFmtId="0" fontId="9" fillId="0" borderId="36" xfId="0" applyFont="1" applyBorder="1" applyAlignment="1">
      <alignment horizontal="left" vertical="center" wrapText="1"/>
    </xf>
    <xf numFmtId="0" fontId="0" fillId="0" borderId="37" xfId="0" applyBorder="1" applyAlignment="1">
      <alignment horizontal="left" vertical="center" wrapText="1"/>
    </xf>
    <xf numFmtId="0" fontId="0" fillId="0" borderId="73" xfId="0" applyBorder="1" applyAlignment="1">
      <alignment horizontal="left" vertical="center" wrapText="1"/>
    </xf>
    <xf numFmtId="0" fontId="88" fillId="0" borderId="36" xfId="0" applyFont="1" applyBorder="1" applyAlignment="1">
      <alignment horizontal="center" vertical="center" wrapText="1"/>
    </xf>
    <xf numFmtId="0" fontId="88" fillId="0" borderId="37" xfId="0" applyFont="1" applyBorder="1" applyAlignment="1">
      <alignment horizontal="center" vertical="center" wrapText="1"/>
    </xf>
    <xf numFmtId="0" fontId="88" fillId="0" borderId="26" xfId="0" applyFont="1" applyBorder="1" applyAlignment="1">
      <alignment horizontal="center" vertical="center" wrapText="1"/>
    </xf>
    <xf numFmtId="0" fontId="58" fillId="10" borderId="37" xfId="0" applyFont="1" applyFill="1" applyBorder="1" applyAlignment="1">
      <alignment horizontal="left" vertical="center" wrapText="1"/>
    </xf>
    <xf numFmtId="0" fontId="58" fillId="10" borderId="26" xfId="0" applyFont="1" applyFill="1" applyBorder="1" applyAlignment="1">
      <alignment horizontal="left" vertical="center" wrapText="1"/>
    </xf>
    <xf numFmtId="0" fontId="58" fillId="10" borderId="5" xfId="0" applyFont="1" applyFill="1" applyBorder="1" applyAlignment="1">
      <alignment horizontal="left" vertical="center"/>
    </xf>
    <xf numFmtId="0" fontId="0" fillId="0" borderId="68" xfId="0" applyBorder="1" applyAlignment="1">
      <alignment horizontal="left"/>
    </xf>
    <xf numFmtId="0" fontId="60" fillId="0" borderId="66" xfId="0" applyFont="1" applyBorder="1" applyAlignment="1">
      <alignment horizontal="left" vertical="center" wrapText="1"/>
    </xf>
    <xf numFmtId="0" fontId="60" fillId="0" borderId="67" xfId="0" applyFont="1" applyBorder="1" applyAlignment="1">
      <alignment horizontal="left" vertical="center" wrapText="1"/>
    </xf>
    <xf numFmtId="0" fontId="56" fillId="0" borderId="68" xfId="0" applyFont="1" applyBorder="1" applyAlignment="1">
      <alignment horizontal="left"/>
    </xf>
    <xf numFmtId="0" fontId="60" fillId="0" borderId="36"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6" xfId="0" applyFont="1" applyBorder="1" applyAlignment="1">
      <alignment horizontal="center"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26" xfId="0" applyFont="1" applyBorder="1" applyAlignment="1">
      <alignment horizontal="left" vertical="center" wrapText="1"/>
    </xf>
    <xf numFmtId="0" fontId="0" fillId="0" borderId="36"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81" fillId="8" borderId="41" xfId="0" applyFont="1" applyFill="1" applyBorder="1" applyAlignment="1">
      <alignment horizontal="center"/>
    </xf>
    <xf numFmtId="0" fontId="81" fillId="8" borderId="25" xfId="0" applyFont="1" applyFill="1" applyBorder="1" applyAlignment="1">
      <alignment horizontal="center"/>
    </xf>
    <xf numFmtId="0" fontId="81" fillId="8" borderId="39" xfId="0" applyFont="1" applyFill="1" applyBorder="1" applyAlignment="1">
      <alignment horizontal="center"/>
    </xf>
    <xf numFmtId="0" fontId="58" fillId="0" borderId="26" xfId="0" applyFont="1" applyBorder="1" applyAlignment="1">
      <alignment horizontal="center" vertical="center" wrapText="1"/>
    </xf>
    <xf numFmtId="0" fontId="58" fillId="10" borderId="26" xfId="0" applyFont="1" applyFill="1" applyBorder="1" applyAlignment="1">
      <alignment horizontal="center" vertical="center" wrapText="1"/>
    </xf>
    <xf numFmtId="0" fontId="86" fillId="21" borderId="74" xfId="0" applyFont="1" applyFill="1" applyBorder="1" applyAlignment="1">
      <alignment horizontal="center" vertical="center"/>
    </xf>
    <xf numFmtId="0" fontId="86" fillId="21" borderId="34" xfId="0" applyFont="1" applyFill="1" applyBorder="1" applyAlignment="1">
      <alignment horizontal="center" vertical="center"/>
    </xf>
    <xf numFmtId="0" fontId="86" fillId="21" borderId="75" xfId="0" applyFont="1" applyFill="1" applyBorder="1" applyAlignment="1">
      <alignment horizontal="center" vertical="center"/>
    </xf>
    <xf numFmtId="0" fontId="84" fillId="33" borderId="8" xfId="0" applyFont="1" applyFill="1" applyBorder="1" applyAlignment="1">
      <alignment horizontal="left" vertical="center" wrapText="1"/>
    </xf>
    <xf numFmtId="0" fontId="84" fillId="33" borderId="13" xfId="0" applyFont="1" applyFill="1" applyBorder="1" applyAlignment="1">
      <alignment horizontal="left" vertical="center" wrapText="1"/>
    </xf>
    <xf numFmtId="0" fontId="84" fillId="33" borderId="17" xfId="0" applyFont="1" applyFill="1" applyBorder="1" applyAlignment="1">
      <alignment horizontal="left" vertical="center" wrapText="1"/>
    </xf>
    <xf numFmtId="0" fontId="0" fillId="0" borderId="5" xfId="0" applyBorder="1" applyAlignment="1">
      <alignment horizontal="center"/>
    </xf>
    <xf numFmtId="0" fontId="7" fillId="0" borderId="5" xfId="0" applyFont="1" applyBorder="1" applyAlignment="1">
      <alignment horizontal="center" vertical="center" wrapText="1"/>
    </xf>
    <xf numFmtId="2" fontId="9" fillId="0" borderId="17" xfId="0" applyNumberFormat="1" applyFont="1" applyBorder="1" applyAlignment="1">
      <alignment horizontal="center" vertical="center" wrapText="1"/>
    </xf>
    <xf numFmtId="0" fontId="58" fillId="10" borderId="10" xfId="0" applyFont="1" applyFill="1" applyBorder="1" applyAlignment="1">
      <alignment horizontal="center"/>
    </xf>
    <xf numFmtId="0" fontId="58" fillId="10" borderId="11" xfId="0" applyFont="1" applyFill="1" applyBorder="1" applyAlignment="1">
      <alignment horizontal="center"/>
    </xf>
    <xf numFmtId="0" fontId="58" fillId="10" borderId="6" xfId="0" applyFont="1" applyFill="1" applyBorder="1" applyAlignment="1">
      <alignment horizontal="center"/>
    </xf>
    <xf numFmtId="0" fontId="25" fillId="5" borderId="0" xfId="1" applyFont="1" applyFill="1" applyBorder="1" applyAlignment="1">
      <alignment horizontal="center" vertical="center" wrapText="1"/>
    </xf>
    <xf numFmtId="0" fontId="3" fillId="5" borderId="0" xfId="1" applyFont="1" applyFill="1" applyBorder="1" applyAlignment="1">
      <alignment horizontal="center" vertical="center" wrapText="1"/>
    </xf>
    <xf numFmtId="0" fontId="82" fillId="6" borderId="55" xfId="0" applyFont="1" applyFill="1" applyBorder="1" applyAlignment="1">
      <alignment horizontal="center" vertical="center" wrapText="1"/>
    </xf>
    <xf numFmtId="0" fontId="82" fillId="6" borderId="56" xfId="0" applyFont="1" applyFill="1" applyBorder="1" applyAlignment="1">
      <alignment horizontal="center" vertical="center" wrapText="1"/>
    </xf>
    <xf numFmtId="0" fontId="82" fillId="6" borderId="6" xfId="0" applyFont="1" applyFill="1" applyBorder="1" applyAlignment="1">
      <alignment horizontal="center" vertical="center" wrapText="1"/>
    </xf>
    <xf numFmtId="0" fontId="82" fillId="6" borderId="5" xfId="0" applyFont="1" applyFill="1" applyBorder="1" applyAlignment="1">
      <alignment horizontal="center" vertical="center" wrapText="1"/>
    </xf>
    <xf numFmtId="0" fontId="82" fillId="6" borderId="7" xfId="0" applyFont="1" applyFill="1" applyBorder="1" applyAlignment="1">
      <alignment horizontal="center" vertical="center" wrapText="1"/>
    </xf>
    <xf numFmtId="0" fontId="82" fillId="6" borderId="16" xfId="0" applyFont="1" applyFill="1" applyBorder="1" applyAlignment="1">
      <alignment horizontal="center" vertical="center" wrapText="1"/>
    </xf>
    <xf numFmtId="0" fontId="82" fillId="6" borderId="11"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82" fillId="6" borderId="62" xfId="0" applyFont="1" applyFill="1" applyBorder="1" applyAlignment="1">
      <alignment horizontal="center" vertical="center" wrapText="1"/>
    </xf>
    <xf numFmtId="0" fontId="82" fillId="6" borderId="52" xfId="0" applyFont="1" applyFill="1" applyBorder="1" applyAlignment="1">
      <alignment horizontal="center" vertical="center" wrapText="1"/>
    </xf>
    <xf numFmtId="0" fontId="84" fillId="33" borderId="5" xfId="0" applyFont="1" applyFill="1" applyBorder="1" applyAlignment="1">
      <alignment horizontal="left" vertical="center" wrapText="1"/>
    </xf>
    <xf numFmtId="0" fontId="58" fillId="9" borderId="8" xfId="0" applyFont="1" applyFill="1" applyBorder="1" applyAlignment="1">
      <alignment horizontal="center" vertical="center" wrapText="1"/>
    </xf>
    <xf numFmtId="0" fontId="58" fillId="9" borderId="13" xfId="0" applyFont="1" applyFill="1" applyBorder="1" applyAlignment="1">
      <alignment horizontal="center" vertical="center" wrapText="1"/>
    </xf>
    <xf numFmtId="0" fontId="58" fillId="9" borderId="17" xfId="0" applyFont="1" applyFill="1" applyBorder="1" applyAlignment="1">
      <alignment horizontal="center" vertical="center" wrapText="1"/>
    </xf>
    <xf numFmtId="2" fontId="63" fillId="9" borderId="8" xfId="0" applyNumberFormat="1" applyFont="1" applyFill="1" applyBorder="1" applyAlignment="1">
      <alignment horizontal="center" vertical="center" wrapText="1"/>
    </xf>
    <xf numFmtId="2" fontId="63" fillId="9" borderId="13" xfId="0" applyNumberFormat="1" applyFont="1" applyFill="1" applyBorder="1" applyAlignment="1">
      <alignment horizontal="center" vertical="center" wrapText="1"/>
    </xf>
    <xf numFmtId="2" fontId="63" fillId="9" borderId="17"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65" fillId="8" borderId="10" xfId="0" applyFont="1" applyFill="1" applyBorder="1" applyAlignment="1">
      <alignment horizontal="center" vertical="center"/>
    </xf>
    <xf numFmtId="0" fontId="65" fillId="8" borderId="11" xfId="0" applyFont="1" applyFill="1" applyBorder="1" applyAlignment="1">
      <alignment horizontal="center" vertical="center"/>
    </xf>
    <xf numFmtId="0" fontId="65" fillId="8" borderId="6" xfId="0" applyFont="1" applyFill="1" applyBorder="1" applyAlignment="1">
      <alignment horizontal="center" vertical="center"/>
    </xf>
    <xf numFmtId="0" fontId="65" fillId="0" borderId="10"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6" xfId="0" applyFont="1" applyFill="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6" xfId="0" applyNumberFormat="1" applyFont="1" applyBorder="1" applyAlignment="1">
      <alignment horizontal="center" vertical="center"/>
    </xf>
    <xf numFmtId="2" fontId="28" fillId="0" borderId="5" xfId="0" applyNumberFormat="1" applyFont="1" applyBorder="1" applyAlignment="1">
      <alignment horizontal="left" vertical="center" wrapText="1"/>
    </xf>
    <xf numFmtId="2" fontId="28" fillId="0" borderId="10" xfId="0" applyNumberFormat="1" applyFont="1" applyBorder="1" applyAlignment="1">
      <alignment horizontal="left" vertical="center" wrapText="1"/>
    </xf>
    <xf numFmtId="2" fontId="28" fillId="0" borderId="11" xfId="0" applyNumberFormat="1" applyFont="1" applyBorder="1" applyAlignment="1">
      <alignment horizontal="left" vertical="center" wrapText="1"/>
    </xf>
    <xf numFmtId="2" fontId="28" fillId="0" borderId="6" xfId="0" applyNumberFormat="1" applyFont="1" applyBorder="1" applyAlignment="1">
      <alignment horizontal="left" vertical="center" wrapText="1"/>
    </xf>
    <xf numFmtId="2" fontId="24" fillId="0" borderId="11" xfId="0" applyNumberFormat="1" applyFont="1" applyBorder="1" applyAlignment="1">
      <alignment horizontal="left" vertical="center" wrapText="1"/>
    </xf>
    <xf numFmtId="2" fontId="24" fillId="0" borderId="6" xfId="0" applyNumberFormat="1" applyFont="1" applyBorder="1" applyAlignment="1">
      <alignment horizontal="left" vertical="center" wrapText="1"/>
    </xf>
    <xf numFmtId="0" fontId="111" fillId="34" borderId="13" xfId="0" applyFont="1" applyFill="1" applyBorder="1" applyAlignment="1">
      <alignment horizontal="center"/>
    </xf>
    <xf numFmtId="0" fontId="111" fillId="34" borderId="17" xfId="0" applyFont="1" applyFill="1" applyBorder="1" applyAlignment="1">
      <alignment horizontal="center"/>
    </xf>
    <xf numFmtId="2" fontId="1" fillId="0" borderId="5" xfId="0" applyNumberFormat="1" applyFont="1" applyBorder="1" applyAlignment="1">
      <alignment horizontal="center" vertical="center"/>
    </xf>
    <xf numFmtId="0" fontId="9" fillId="0" borderId="10"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0" fillId="0" borderId="5" xfId="0" applyBorder="1"/>
    <xf numFmtId="0" fontId="65" fillId="10" borderId="10" xfId="0" applyFont="1" applyFill="1" applyBorder="1" applyAlignment="1">
      <alignment horizontal="center" vertical="center"/>
    </xf>
    <xf numFmtId="0" fontId="65" fillId="10" borderId="6" xfId="0" applyFont="1" applyFill="1" applyBorder="1" applyAlignment="1">
      <alignment horizontal="center" vertical="center"/>
    </xf>
    <xf numFmtId="0" fontId="9" fillId="0" borderId="10" xfId="0" applyNumberFormat="1" applyFont="1" applyBorder="1" applyAlignment="1">
      <alignment horizontal="left" vertical="center" wrapText="1"/>
    </xf>
    <xf numFmtId="0" fontId="9" fillId="0" borderId="6" xfId="0" applyNumberFormat="1" applyFont="1" applyBorder="1" applyAlignment="1">
      <alignment horizontal="left" vertical="center" wrapText="1"/>
    </xf>
    <xf numFmtId="0" fontId="65" fillId="10" borderId="11" xfId="0" applyFont="1" applyFill="1" applyBorder="1" applyAlignment="1">
      <alignment horizontal="center" vertical="center"/>
    </xf>
    <xf numFmtId="0" fontId="0" fillId="0" borderId="6" xfId="0" applyBorder="1"/>
    <xf numFmtId="0" fontId="9" fillId="8" borderId="10" xfId="0" applyFont="1" applyFill="1" applyBorder="1" applyAlignment="1">
      <alignment horizontal="center" vertical="center" wrapText="1"/>
    </xf>
    <xf numFmtId="0" fontId="9" fillId="8" borderId="6" xfId="0" applyFont="1" applyFill="1" applyBorder="1" applyAlignment="1">
      <alignment horizontal="center" vertical="center" wrapText="1"/>
    </xf>
    <xf numFmtId="2" fontId="1" fillId="0" borderId="10" xfId="0" applyNumberFormat="1" applyFont="1" applyFill="1" applyBorder="1" applyAlignment="1">
      <alignment horizontal="center" vertical="center"/>
    </xf>
    <xf numFmtId="2" fontId="1" fillId="0" borderId="6" xfId="0" applyNumberFormat="1" applyFont="1" applyFill="1" applyBorder="1" applyAlignment="1">
      <alignment horizontal="center" vertical="center"/>
    </xf>
    <xf numFmtId="2" fontId="30" fillId="0" borderId="6" xfId="0" applyNumberFormat="1" applyFont="1" applyBorder="1" applyAlignment="1">
      <alignment horizontal="left" vertical="center" wrapText="1"/>
    </xf>
    <xf numFmtId="0" fontId="0" fillId="0" borderId="11" xfId="0" applyBorder="1"/>
    <xf numFmtId="0" fontId="65" fillId="8" borderId="5" xfId="0" applyFont="1" applyFill="1" applyBorder="1" applyAlignment="1">
      <alignment horizontal="center" vertical="center"/>
    </xf>
    <xf numFmtId="0" fontId="9" fillId="8" borderId="11" xfId="0" applyFont="1" applyFill="1" applyBorder="1" applyAlignment="1">
      <alignment horizontal="center" vertical="center" wrapText="1"/>
    </xf>
    <xf numFmtId="0" fontId="2" fillId="5" borderId="31" xfId="1" applyFont="1" applyFill="1" applyBorder="1" applyAlignment="1">
      <alignment horizontal="center" vertical="center"/>
    </xf>
    <xf numFmtId="0" fontId="2" fillId="5" borderId="59" xfId="1" applyFont="1" applyFill="1" applyBorder="1" applyAlignment="1">
      <alignment horizontal="center" vertical="center"/>
    </xf>
    <xf numFmtId="0" fontId="2" fillId="5" borderId="60" xfId="1" applyFont="1" applyFill="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6" xfId="0" applyFont="1" applyBorder="1" applyAlignment="1">
      <alignment horizontal="center" vertical="center"/>
    </xf>
    <xf numFmtId="0" fontId="62" fillId="0" borderId="6" xfId="0" applyFont="1" applyBorder="1" applyAlignment="1">
      <alignment horizontal="center" vertical="center" wrapText="1"/>
    </xf>
    <xf numFmtId="0" fontId="58" fillId="10" borderId="10" xfId="0" applyFont="1" applyFill="1" applyBorder="1" applyAlignment="1">
      <alignment horizontal="center" wrapText="1"/>
    </xf>
    <xf numFmtId="0" fontId="58" fillId="10" borderId="6" xfId="0" applyFont="1" applyFill="1" applyBorder="1" applyAlignment="1">
      <alignment horizontal="center" wrapText="1"/>
    </xf>
    <xf numFmtId="0" fontId="63" fillId="0" borderId="10" xfId="0" applyFont="1" applyBorder="1" applyAlignment="1">
      <alignment horizontal="center" vertical="center" wrapText="1"/>
    </xf>
    <xf numFmtId="0" fontId="63" fillId="0" borderId="6" xfId="0" applyFont="1" applyBorder="1" applyAlignment="1">
      <alignment horizontal="center"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62" fillId="0" borderId="6" xfId="0" applyFont="1" applyBorder="1" applyAlignment="1">
      <alignment horizontal="left" vertical="center" wrapText="1"/>
    </xf>
    <xf numFmtId="0" fontId="58" fillId="0" borderId="17" xfId="0" applyFont="1" applyBorder="1" applyAlignment="1">
      <alignment horizontal="center" vertical="center" wrapText="1"/>
    </xf>
    <xf numFmtId="0" fontId="58" fillId="10" borderId="11" xfId="0" applyFont="1" applyFill="1" applyBorder="1" applyAlignment="1">
      <alignment horizontal="center" vertical="center"/>
    </xf>
    <xf numFmtId="0" fontId="58" fillId="10" borderId="6" xfId="0" applyFont="1" applyFill="1" applyBorder="1" applyAlignment="1">
      <alignment horizontal="center" vertical="center"/>
    </xf>
    <xf numFmtId="0" fontId="63" fillId="0" borderId="1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 xfId="0" applyFont="1" applyBorder="1" applyAlignment="1">
      <alignment horizontal="center" wrapText="1"/>
    </xf>
    <xf numFmtId="0" fontId="58" fillId="10" borderId="5" xfId="0" applyFont="1" applyFill="1" applyBorder="1" applyAlignment="1">
      <alignment horizontal="center" wrapText="1"/>
    </xf>
    <xf numFmtId="0" fontId="58" fillId="10" borderId="5" xfId="0" applyFont="1" applyFill="1" applyBorder="1" applyAlignment="1">
      <alignment horizontal="center"/>
    </xf>
    <xf numFmtId="0" fontId="63" fillId="0" borderId="10" xfId="0" applyFont="1" applyBorder="1" applyAlignment="1">
      <alignment horizontal="center" wrapText="1"/>
    </xf>
    <xf numFmtId="0" fontId="63" fillId="0" borderId="11" xfId="0" applyFont="1" applyBorder="1" applyAlignment="1">
      <alignment horizontal="center" wrapText="1"/>
    </xf>
    <xf numFmtId="0" fontId="63" fillId="0" borderId="6" xfId="0" applyFont="1" applyBorder="1" applyAlignment="1">
      <alignment horizontal="center" wrapText="1"/>
    </xf>
    <xf numFmtId="0" fontId="46" fillId="8" borderId="8" xfId="0" applyFont="1" applyFill="1" applyBorder="1" applyAlignment="1">
      <alignment horizontal="center" vertical="center" wrapText="1"/>
    </xf>
    <xf numFmtId="0" fontId="46" fillId="8" borderId="13"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46" fillId="8" borderId="8" xfId="0" applyFont="1" applyFill="1" applyBorder="1" applyAlignment="1">
      <alignment horizontal="center" vertical="center"/>
    </xf>
    <xf numFmtId="0" fontId="46" fillId="8" borderId="13" xfId="0" applyFont="1" applyFill="1" applyBorder="1" applyAlignment="1">
      <alignment horizontal="center" vertical="center"/>
    </xf>
    <xf numFmtId="0" fontId="46" fillId="8" borderId="17" xfId="0" applyFont="1" applyFill="1" applyBorder="1" applyAlignment="1">
      <alignment horizontal="center" vertical="center"/>
    </xf>
    <xf numFmtId="0" fontId="58" fillId="0" borderId="5" xfId="0" applyFont="1" applyBorder="1" applyAlignment="1">
      <alignment horizontal="center" vertical="center"/>
    </xf>
    <xf numFmtId="0" fontId="62" fillId="0" borderId="17" xfId="0" applyFont="1" applyBorder="1" applyAlignment="1">
      <alignment horizontal="center" vertical="center" wrapText="1"/>
    </xf>
    <xf numFmtId="0" fontId="46" fillId="8" borderId="14" xfId="0" applyFont="1" applyFill="1" applyBorder="1" applyAlignment="1">
      <alignment horizontal="center" vertical="center"/>
    </xf>
    <xf numFmtId="0" fontId="46" fillId="8" borderId="32" xfId="0" applyFont="1" applyFill="1" applyBorder="1" applyAlignment="1">
      <alignment horizontal="center" vertical="center"/>
    </xf>
    <xf numFmtId="0" fontId="46" fillId="8" borderId="18" xfId="0" applyFont="1" applyFill="1" applyBorder="1" applyAlignment="1">
      <alignment horizontal="center" vertical="center"/>
    </xf>
    <xf numFmtId="0" fontId="46" fillId="8" borderId="12" xfId="0" applyFont="1" applyFill="1" applyBorder="1" applyAlignment="1">
      <alignment horizontal="center" vertical="center"/>
    </xf>
    <xf numFmtId="0" fontId="46" fillId="8" borderId="0" xfId="0" applyFont="1" applyFill="1" applyBorder="1" applyAlignment="1">
      <alignment horizontal="center" vertical="center"/>
    </xf>
    <xf numFmtId="0" fontId="46" fillId="8" borderId="51" xfId="0" applyFont="1" applyFill="1" applyBorder="1" applyAlignment="1">
      <alignment horizontal="center" vertical="center"/>
    </xf>
    <xf numFmtId="0" fontId="46" fillId="8" borderId="7" xfId="0" applyFont="1" applyFill="1" applyBorder="1" applyAlignment="1">
      <alignment horizontal="center" vertical="center"/>
    </xf>
    <xf numFmtId="0" fontId="46" fillId="8" borderId="49" xfId="0" applyFont="1" applyFill="1" applyBorder="1" applyAlignment="1">
      <alignment horizontal="center" vertical="center"/>
    </xf>
    <xf numFmtId="0" fontId="46" fillId="8" borderId="16" xfId="0" applyFont="1" applyFill="1" applyBorder="1" applyAlignment="1">
      <alignment horizontal="center" vertical="center"/>
    </xf>
    <xf numFmtId="0" fontId="63" fillId="0" borderId="5" xfId="0" applyFont="1" applyBorder="1" applyAlignment="1">
      <alignment horizontal="center" vertical="center" wrapText="1"/>
    </xf>
    <xf numFmtId="0" fontId="58" fillId="0" borderId="11" xfId="0" applyFont="1" applyBorder="1" applyAlignment="1">
      <alignment horizontal="center"/>
    </xf>
    <xf numFmtId="0" fontId="58" fillId="0" borderId="6" xfId="0" applyFont="1" applyBorder="1" applyAlignment="1">
      <alignment horizontal="center"/>
    </xf>
    <xf numFmtId="0" fontId="85" fillId="0" borderId="5" xfId="0" applyFont="1" applyBorder="1" applyAlignment="1">
      <alignment horizontal="left" vertical="center" wrapText="1"/>
    </xf>
    <xf numFmtId="0" fontId="85" fillId="0" borderId="5" xfId="0" applyFont="1" applyBorder="1" applyAlignment="1">
      <alignment horizontal="center" vertical="center" wrapText="1"/>
    </xf>
    <xf numFmtId="0" fontId="85" fillId="0" borderId="5" xfId="0" applyFont="1" applyBorder="1" applyAlignment="1">
      <alignment horizontal="center" vertical="top" wrapText="1"/>
    </xf>
    <xf numFmtId="0" fontId="28" fillId="10" borderId="5" xfId="0" applyFont="1" applyFill="1" applyBorder="1" applyAlignment="1">
      <alignment horizontal="center" vertical="top" wrapText="1"/>
    </xf>
    <xf numFmtId="0" fontId="84" fillId="0" borderId="5" xfId="0" applyFont="1" applyBorder="1" applyAlignment="1">
      <alignment horizontal="left" vertical="center" wrapText="1"/>
    </xf>
    <xf numFmtId="0" fontId="84" fillId="0" borderId="5" xfId="0" applyFont="1" applyBorder="1" applyAlignment="1">
      <alignment horizontal="left" vertical="center"/>
    </xf>
    <xf numFmtId="0" fontId="28" fillId="10" borderId="5" xfId="0" applyFont="1" applyFill="1" applyBorder="1" applyAlignment="1">
      <alignment horizontal="left" vertical="center" wrapText="1"/>
    </xf>
    <xf numFmtId="0" fontId="85" fillId="0" borderId="10" xfId="0" applyFont="1" applyBorder="1" applyAlignment="1">
      <alignment horizontal="center" vertical="center" wrapText="1"/>
    </xf>
    <xf numFmtId="0" fontId="85" fillId="0" borderId="11"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10" xfId="0" applyFont="1" applyBorder="1" applyAlignment="1">
      <alignment horizontal="center"/>
    </xf>
    <xf numFmtId="0" fontId="85" fillId="0" borderId="11" xfId="0" applyFont="1" applyBorder="1" applyAlignment="1">
      <alignment horizontal="center"/>
    </xf>
    <xf numFmtId="0" fontId="85" fillId="0" borderId="6" xfId="0" applyFont="1" applyBorder="1" applyAlignment="1">
      <alignment horizontal="center"/>
    </xf>
    <xf numFmtId="0" fontId="85" fillId="0" borderId="10" xfId="0" applyFont="1" applyBorder="1" applyAlignment="1">
      <alignment horizontal="left" vertical="center" wrapText="1"/>
    </xf>
    <xf numFmtId="0" fontId="85" fillId="0" borderId="11" xfId="0" applyFont="1" applyBorder="1" applyAlignment="1">
      <alignment horizontal="left" vertical="center" wrapText="1"/>
    </xf>
    <xf numFmtId="0" fontId="84" fillId="0" borderId="10" xfId="0" applyFont="1" applyBorder="1" applyAlignment="1">
      <alignment horizontal="left" vertical="center" wrapText="1"/>
    </xf>
    <xf numFmtId="0" fontId="85" fillId="0" borderId="6" xfId="0" applyFont="1" applyBorder="1" applyAlignment="1">
      <alignment horizontal="left" vertical="center" wrapText="1"/>
    </xf>
    <xf numFmtId="0" fontId="85" fillId="0" borderId="5" xfId="0" applyFont="1" applyBorder="1" applyAlignment="1">
      <alignment horizontal="center" wrapText="1"/>
    </xf>
    <xf numFmtId="0" fontId="85" fillId="0" borderId="5" xfId="0" applyFont="1" applyBorder="1" applyAlignment="1">
      <alignment horizontal="center"/>
    </xf>
    <xf numFmtId="0" fontId="28" fillId="0" borderId="5" xfId="0" applyFont="1" applyBorder="1" applyAlignment="1">
      <alignment horizontal="center" vertical="top" wrapText="1"/>
    </xf>
    <xf numFmtId="0" fontId="28" fillId="0" borderId="5" xfId="0" applyFont="1" applyFill="1" applyBorder="1" applyAlignment="1">
      <alignment horizontal="center" vertical="top" wrapText="1"/>
    </xf>
    <xf numFmtId="0" fontId="5" fillId="2" borderId="5" xfId="0" applyFont="1" applyFill="1" applyBorder="1" applyAlignment="1">
      <alignment horizontal="center" wrapText="1"/>
    </xf>
    <xf numFmtId="0" fontId="28" fillId="20" borderId="5" xfId="0" applyFont="1" applyFill="1" applyBorder="1" applyAlignment="1">
      <alignment horizontal="center" vertical="top" wrapText="1"/>
    </xf>
    <xf numFmtId="0" fontId="85" fillId="0" borderId="5" xfId="0" applyFont="1" applyBorder="1" applyAlignment="1">
      <alignment horizontal="left" vertical="center"/>
    </xf>
    <xf numFmtId="0" fontId="85" fillId="0" borderId="5" xfId="0" applyFont="1" applyBorder="1" applyAlignment="1">
      <alignment vertical="center" wrapText="1"/>
    </xf>
    <xf numFmtId="0" fontId="85" fillId="0" borderId="11" xfId="0" applyFont="1" applyBorder="1" applyAlignment="1">
      <alignment horizontal="center" vertical="center"/>
    </xf>
    <xf numFmtId="0" fontId="85" fillId="0" borderId="6" xfId="0" applyFont="1" applyBorder="1" applyAlignment="1">
      <alignment horizontal="center" vertical="center"/>
    </xf>
    <xf numFmtId="0" fontId="85" fillId="0" borderId="10" xfId="0" applyFont="1" applyBorder="1" applyAlignment="1">
      <alignment horizontal="center" wrapText="1"/>
    </xf>
    <xf numFmtId="0" fontId="85" fillId="0" borderId="32"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49" xfId="0" applyFont="1" applyBorder="1" applyAlignment="1">
      <alignment horizontal="center" vertical="center" wrapText="1"/>
    </xf>
    <xf numFmtId="0" fontId="85" fillId="0" borderId="18" xfId="0" applyFont="1" applyBorder="1" applyAlignment="1">
      <alignment horizontal="center" vertical="center" wrapText="1"/>
    </xf>
    <xf numFmtId="0" fontId="85" fillId="0" borderId="51" xfId="0" applyFont="1" applyBorder="1" applyAlignment="1">
      <alignment horizontal="center" vertical="center" wrapText="1"/>
    </xf>
    <xf numFmtId="0" fontId="85" fillId="0" borderId="16" xfId="0" applyFont="1" applyBorder="1" applyAlignment="1">
      <alignment horizontal="center" vertical="center" wrapText="1"/>
    </xf>
    <xf numFmtId="0" fontId="85" fillId="0" borderId="14" xfId="0" applyFont="1" applyBorder="1" applyAlignment="1">
      <alignment horizontal="center" vertical="center" wrapText="1"/>
    </xf>
    <xf numFmtId="0" fontId="85" fillId="0" borderId="12" xfId="0" applyFont="1" applyBorder="1" applyAlignment="1">
      <alignment horizontal="center" vertical="center" wrapText="1"/>
    </xf>
    <xf numFmtId="0" fontId="85" fillId="0" borderId="7" xfId="0" applyFont="1" applyBorder="1" applyAlignment="1">
      <alignment horizontal="center" vertical="center" wrapText="1"/>
    </xf>
    <xf numFmtId="0" fontId="85" fillId="0" borderId="32" xfId="0" applyFont="1" applyBorder="1" applyAlignment="1">
      <alignment horizontal="center" wrapText="1"/>
    </xf>
    <xf numFmtId="0" fontId="85" fillId="0" borderId="0" xfId="0" applyFont="1" applyAlignment="1">
      <alignment horizontal="center"/>
    </xf>
    <xf numFmtId="0" fontId="85" fillId="0" borderId="14" xfId="0" applyFont="1" applyBorder="1" applyAlignment="1">
      <alignment horizontal="center" wrapText="1"/>
    </xf>
    <xf numFmtId="0" fontId="85" fillId="0" borderId="12" xfId="0" applyFont="1" applyBorder="1" applyAlignment="1">
      <alignment horizontal="center"/>
    </xf>
    <xf numFmtId="0" fontId="85" fillId="0" borderId="7" xfId="0" applyFont="1" applyBorder="1" applyAlignment="1">
      <alignment horizontal="center"/>
    </xf>
    <xf numFmtId="0" fontId="85" fillId="0" borderId="17" xfId="0" applyFont="1" applyBorder="1" applyAlignment="1">
      <alignment horizontal="center" vertical="center" wrapText="1"/>
    </xf>
    <xf numFmtId="0" fontId="85" fillId="0" borderId="17" xfId="0" applyFont="1" applyBorder="1" applyAlignment="1">
      <alignment horizontal="center"/>
    </xf>
    <xf numFmtId="0" fontId="85" fillId="0" borderId="5" xfId="0" applyFont="1" applyBorder="1" applyAlignment="1">
      <alignment horizontal="center" vertical="top"/>
    </xf>
    <xf numFmtId="0" fontId="24" fillId="7" borderId="5" xfId="0" applyFont="1" applyFill="1" applyBorder="1" applyAlignment="1">
      <alignment horizontal="left" vertical="center" wrapText="1"/>
    </xf>
    <xf numFmtId="0" fontId="81" fillId="0" borderId="41" xfId="0" applyFont="1" applyBorder="1" applyAlignment="1">
      <alignment horizontal="center" vertical="center" wrapText="1"/>
    </xf>
    <xf numFmtId="0" fontId="81" fillId="0" borderId="25" xfId="0" applyFont="1" applyBorder="1" applyAlignment="1">
      <alignment horizontal="center" vertical="center" wrapText="1"/>
    </xf>
    <xf numFmtId="0" fontId="81" fillId="0" borderId="39" xfId="0" applyFont="1" applyBorder="1" applyAlignment="1">
      <alignment horizontal="center" vertical="center" wrapText="1"/>
    </xf>
    <xf numFmtId="0" fontId="84" fillId="0" borderId="10" xfId="0" applyFont="1" applyBorder="1" applyAlignment="1">
      <alignment horizontal="center" vertical="center" wrapText="1"/>
    </xf>
    <xf numFmtId="0" fontId="28" fillId="0" borderId="5" xfId="0" applyFont="1" applyBorder="1" applyAlignment="1">
      <alignment horizontal="left" vertical="center" wrapText="1"/>
    </xf>
    <xf numFmtId="0" fontId="9" fillId="0" borderId="10" xfId="0" applyFont="1" applyBorder="1" applyAlignment="1">
      <alignment horizontal="justify" vertical="center"/>
    </xf>
    <xf numFmtId="0" fontId="9" fillId="0" borderId="11" xfId="0" applyFont="1" applyBorder="1" applyAlignment="1">
      <alignment horizontal="justify" vertical="center"/>
    </xf>
    <xf numFmtId="0" fontId="9" fillId="0" borderId="6" xfId="0" applyFont="1" applyBorder="1" applyAlignment="1">
      <alignment horizontal="justify" vertical="center"/>
    </xf>
    <xf numFmtId="2" fontId="28" fillId="0" borderId="10" xfId="0" applyNumberFormat="1" applyFont="1" applyBorder="1" applyAlignment="1">
      <alignment horizontal="justify" vertical="center" wrapText="1"/>
    </xf>
    <xf numFmtId="2" fontId="28" fillId="0" borderId="11" xfId="0" applyNumberFormat="1" applyFont="1" applyBorder="1" applyAlignment="1">
      <alignment horizontal="justify" vertical="center" wrapText="1"/>
    </xf>
    <xf numFmtId="2" fontId="28" fillId="0" borderId="6" xfId="0" applyNumberFormat="1" applyFont="1" applyBorder="1" applyAlignment="1">
      <alignment horizontal="justify" vertical="center" wrapText="1"/>
    </xf>
    <xf numFmtId="0" fontId="9" fillId="8" borderId="10"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0" borderId="10"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0" fillId="0" borderId="11" xfId="0" applyBorder="1" applyAlignment="1">
      <alignment horizontal="justify" vertical="center"/>
    </xf>
    <xf numFmtId="0" fontId="0" fillId="0" borderId="6" xfId="0" applyBorder="1" applyAlignment="1">
      <alignment horizontal="justify" vertical="center"/>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6" xfId="0" applyFont="1" applyBorder="1" applyAlignment="1">
      <alignment vertical="center"/>
    </xf>
    <xf numFmtId="0" fontId="65" fillId="0" borderId="10" xfId="0" applyFont="1" applyFill="1" applyBorder="1" applyAlignment="1">
      <alignment vertical="center"/>
    </xf>
    <xf numFmtId="0" fontId="65" fillId="0" borderId="11" xfId="0" applyFont="1" applyFill="1" applyBorder="1" applyAlignment="1">
      <alignment vertical="center"/>
    </xf>
    <xf numFmtId="0" fontId="65" fillId="0" borderId="6" xfId="0" applyFont="1" applyFill="1" applyBorder="1" applyAlignment="1">
      <alignment vertical="center"/>
    </xf>
    <xf numFmtId="0" fontId="10" fillId="0" borderId="10" xfId="0" applyFont="1" applyBorder="1" applyAlignment="1">
      <alignment vertical="center"/>
    </xf>
    <xf numFmtId="0" fontId="10" fillId="0" borderId="6" xfId="0" applyFont="1" applyBorder="1" applyAlignment="1">
      <alignment vertical="center"/>
    </xf>
    <xf numFmtId="2" fontId="4" fillId="0" borderId="10" xfId="0" applyNumberFormat="1" applyFont="1" applyBorder="1" applyAlignment="1">
      <alignment horizontal="center" vertical="center"/>
    </xf>
    <xf numFmtId="2" fontId="4" fillId="0" borderId="6" xfId="0" applyNumberFormat="1" applyFont="1" applyBorder="1" applyAlignment="1">
      <alignment horizontal="center" vertical="center"/>
    </xf>
    <xf numFmtId="2" fontId="30" fillId="0" borderId="10" xfId="0" applyNumberFormat="1" applyFont="1" applyBorder="1" applyAlignment="1">
      <alignment horizontal="justify" vertical="center" wrapText="1"/>
    </xf>
    <xf numFmtId="2" fontId="30" fillId="0" borderId="11" xfId="0" applyNumberFormat="1" applyFont="1" applyBorder="1" applyAlignment="1">
      <alignment horizontal="justify" vertical="center" wrapText="1"/>
    </xf>
    <xf numFmtId="2" fontId="30" fillId="0" borderId="6" xfId="0" applyNumberFormat="1" applyFont="1" applyBorder="1" applyAlignment="1">
      <alignment horizontal="justify" vertical="center" wrapText="1"/>
    </xf>
    <xf numFmtId="0" fontId="112" fillId="0" borderId="8" xfId="0" applyFont="1" applyBorder="1" applyAlignment="1">
      <alignment horizontal="center"/>
    </xf>
    <xf numFmtId="0" fontId="112" fillId="0" borderId="13" xfId="0" applyFont="1" applyBorder="1" applyAlignment="1">
      <alignment horizontal="center"/>
    </xf>
    <xf numFmtId="0" fontId="112" fillId="0" borderId="17" xfId="0" applyFont="1" applyBorder="1" applyAlignment="1">
      <alignment horizontal="center"/>
    </xf>
    <xf numFmtId="0" fontId="12" fillId="10" borderId="5" xfId="0" applyFont="1" applyFill="1" applyBorder="1" applyAlignment="1">
      <alignment horizontal="left" vertical="center" wrapText="1"/>
    </xf>
    <xf numFmtId="2" fontId="10" fillId="0" borderId="10" xfId="0" applyNumberFormat="1" applyFont="1" applyBorder="1" applyAlignment="1">
      <alignment horizontal="center" vertical="center" wrapText="1"/>
    </xf>
    <xf numFmtId="2" fontId="10" fillId="0" borderId="11"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7" fillId="10" borderId="10"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88" fillId="0" borderId="6" xfId="0" applyFont="1" applyBorder="1" applyAlignment="1">
      <alignment horizontal="center" vertical="center" wrapText="1"/>
    </xf>
    <xf numFmtId="0" fontId="88" fillId="10" borderId="10" xfId="0" applyFont="1" applyFill="1" applyBorder="1" applyAlignment="1">
      <alignment horizontal="center" vertical="center" wrapText="1"/>
    </xf>
    <xf numFmtId="0" fontId="88" fillId="10" borderId="11" xfId="0" applyFont="1" applyFill="1" applyBorder="1" applyAlignment="1">
      <alignment horizontal="center" vertical="center" wrapText="1"/>
    </xf>
    <xf numFmtId="0" fontId="88" fillId="10" borderId="6" xfId="0" applyFont="1" applyFill="1" applyBorder="1" applyAlignment="1">
      <alignment horizontal="center" vertical="center" wrapText="1"/>
    </xf>
    <xf numFmtId="0" fontId="50" fillId="5" borderId="48" xfId="1" applyFont="1" applyFill="1" applyBorder="1" applyAlignment="1">
      <alignment horizontal="left" vertical="center" wrapText="1"/>
    </xf>
    <xf numFmtId="0" fontId="50" fillId="5" borderId="0" xfId="1" applyFont="1" applyFill="1" applyBorder="1" applyAlignment="1">
      <alignment horizontal="left" vertical="center" wrapText="1"/>
    </xf>
    <xf numFmtId="0" fontId="50" fillId="5" borderId="1" xfId="1" applyFont="1" applyFill="1" applyBorder="1" applyAlignment="1">
      <alignment horizontal="left" vertical="center" wrapText="1"/>
    </xf>
    <xf numFmtId="0" fontId="48" fillId="2" borderId="5"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7" xfId="0" applyFont="1" applyFill="1" applyBorder="1" applyAlignment="1">
      <alignment horizontal="center" vertical="center" wrapText="1"/>
    </xf>
    <xf numFmtId="2" fontId="12" fillId="0" borderId="10" xfId="0" applyNumberFormat="1" applyFont="1" applyBorder="1" applyAlignment="1">
      <alignment horizontal="center" vertical="center" wrapText="1"/>
    </xf>
    <xf numFmtId="2" fontId="12" fillId="0" borderId="11"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center" vertical="center" wrapText="1"/>
    </xf>
    <xf numFmtId="2" fontId="4" fillId="0" borderId="10" xfId="0" applyNumberFormat="1" applyFont="1" applyBorder="1" applyAlignment="1">
      <alignment horizontal="center" vertical="center" wrapText="1"/>
    </xf>
    <xf numFmtId="2" fontId="4" fillId="0" borderId="11"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4" fillId="10" borderId="5" xfId="0" applyNumberFormat="1" applyFont="1" applyFill="1" applyBorder="1" applyAlignment="1">
      <alignment horizontal="center" vertical="center" wrapText="1"/>
    </xf>
    <xf numFmtId="0" fontId="106" fillId="0" borderId="11" xfId="0" applyFont="1" applyBorder="1"/>
    <xf numFmtId="0" fontId="106" fillId="0" borderId="6" xfId="0" applyFont="1" applyBorder="1"/>
    <xf numFmtId="2" fontId="12" fillId="0" borderId="5" xfId="0" applyNumberFormat="1" applyFont="1" applyBorder="1" applyAlignment="1">
      <alignment horizontal="left" vertical="center" wrapText="1"/>
    </xf>
    <xf numFmtId="0" fontId="19" fillId="0" borderId="5"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2" fontId="4" fillId="0" borderId="5" xfId="0" applyNumberFormat="1" applyFont="1" applyBorder="1" applyAlignment="1">
      <alignment horizontal="left" vertical="center" wrapText="1"/>
    </xf>
    <xf numFmtId="2" fontId="1" fillId="0" borderId="5" xfId="0" applyNumberFormat="1" applyFont="1" applyBorder="1" applyAlignment="1">
      <alignment horizontal="center" vertical="center" wrapText="1"/>
    </xf>
    <xf numFmtId="0" fontId="0" fillId="35" borderId="8" xfId="0" applyFill="1" applyBorder="1" applyAlignment="1">
      <alignment horizontal="center"/>
    </xf>
    <xf numFmtId="0" fontId="0" fillId="35" borderId="13" xfId="0" applyFill="1" applyBorder="1" applyAlignment="1">
      <alignment horizontal="center"/>
    </xf>
    <xf numFmtId="0" fontId="0" fillId="35" borderId="17" xfId="0" applyFill="1" applyBorder="1" applyAlignment="1">
      <alignment horizontal="center"/>
    </xf>
    <xf numFmtId="0" fontId="1" fillId="4" borderId="10" xfId="0" applyFont="1" applyFill="1" applyBorder="1" applyAlignment="1" applyProtection="1">
      <alignment horizontal="left" vertical="center" wrapText="1"/>
      <protection locked="0"/>
    </xf>
    <xf numFmtId="0" fontId="106" fillId="0" borderId="11" xfId="0" applyFont="1" applyBorder="1" applyAlignment="1">
      <alignment horizontal="left"/>
    </xf>
    <xf numFmtId="0" fontId="106" fillId="0" borderId="6" xfId="0" applyFont="1" applyBorder="1" applyAlignment="1">
      <alignment horizontal="left"/>
    </xf>
    <xf numFmtId="2" fontId="85" fillId="0" borderId="86" xfId="0" applyNumberFormat="1" applyFont="1" applyBorder="1" applyAlignment="1">
      <alignment horizontal="center" vertical="center" wrapText="1"/>
    </xf>
    <xf numFmtId="2" fontId="84" fillId="0" borderId="86" xfId="0" applyNumberFormat="1" applyFont="1" applyBorder="1" applyAlignment="1">
      <alignment horizontal="left" vertical="center" wrapText="1"/>
    </xf>
    <xf numFmtId="2" fontId="85" fillId="0" borderId="86" xfId="0" applyNumberFormat="1" applyFont="1" applyBorder="1" applyAlignment="1">
      <alignment horizontal="left" vertical="center" wrapText="1"/>
    </xf>
    <xf numFmtId="0" fontId="58" fillId="0" borderId="86" xfId="0" applyFont="1" applyBorder="1" applyAlignment="1">
      <alignment horizontal="center" vertical="center" wrapText="1"/>
    </xf>
    <xf numFmtId="2" fontId="84" fillId="10" borderId="86" xfId="0" applyNumberFormat="1" applyFont="1" applyFill="1" applyBorder="1" applyAlignment="1">
      <alignment horizontal="left" vertical="center" wrapText="1"/>
    </xf>
    <xf numFmtId="2" fontId="84" fillId="10" borderId="86" xfId="0" applyNumberFormat="1" applyFont="1" applyFill="1" applyBorder="1" applyAlignment="1">
      <alignment horizontal="left" vertical="center"/>
    </xf>
    <xf numFmtId="0" fontId="58" fillId="0" borderId="86" xfId="0" applyFont="1" applyFill="1" applyBorder="1" applyAlignment="1">
      <alignment horizontal="left" vertical="center" wrapText="1"/>
    </xf>
    <xf numFmtId="0" fontId="58" fillId="10" borderId="86" xfId="0" applyFont="1" applyFill="1" applyBorder="1" applyAlignment="1">
      <alignment horizontal="left" vertical="center" wrapText="1"/>
    </xf>
    <xf numFmtId="0" fontId="58" fillId="0" borderId="86" xfId="0" applyFont="1" applyBorder="1" applyAlignment="1">
      <alignment horizontal="left" vertical="center" wrapText="1"/>
    </xf>
    <xf numFmtId="0" fontId="103" fillId="0" borderId="86" xfId="0" applyFont="1" applyBorder="1" applyAlignment="1">
      <alignment horizontal="center" vertical="center"/>
    </xf>
    <xf numFmtId="2" fontId="27" fillId="0" borderId="84" xfId="0" applyNumberFormat="1" applyFont="1" applyBorder="1" applyAlignment="1">
      <alignment horizontal="center" vertical="center"/>
    </xf>
    <xf numFmtId="2" fontId="27" fillId="0" borderId="17" xfId="0" applyNumberFormat="1" applyFont="1" applyBorder="1" applyAlignment="1">
      <alignment horizontal="center" vertical="center"/>
    </xf>
    <xf numFmtId="0" fontId="58" fillId="0" borderId="86" xfId="0" applyFont="1" applyFill="1" applyBorder="1" applyAlignment="1">
      <alignment horizontal="center" vertical="center" wrapText="1"/>
    </xf>
    <xf numFmtId="2" fontId="84" fillId="0" borderId="86" xfId="0" applyNumberFormat="1" applyFont="1" applyBorder="1" applyAlignment="1">
      <alignment horizontal="left" vertical="center"/>
    </xf>
    <xf numFmtId="0" fontId="0" fillId="10" borderId="86" xfId="0" applyFont="1" applyFill="1" applyBorder="1" applyAlignment="1">
      <alignment horizontal="left"/>
    </xf>
    <xf numFmtId="0" fontId="0" fillId="0" borderId="86" xfId="0" applyFont="1" applyBorder="1" applyAlignment="1">
      <alignment horizontal="left"/>
    </xf>
    <xf numFmtId="0" fontId="88" fillId="0" borderId="86" xfId="0" applyFont="1" applyBorder="1" applyAlignment="1">
      <alignment horizontal="center"/>
    </xf>
    <xf numFmtId="0" fontId="88" fillId="0" borderId="86" xfId="0" applyFont="1" applyBorder="1" applyAlignment="1">
      <alignment horizontal="center" vertical="center" wrapText="1"/>
    </xf>
    <xf numFmtId="0" fontId="88" fillId="0" borderId="86" xfId="0" applyFont="1" applyBorder="1" applyAlignment="1">
      <alignment horizontal="left" vertical="center" wrapText="1"/>
    </xf>
    <xf numFmtId="0" fontId="94" fillId="7" borderId="86" xfId="0" applyFont="1" applyFill="1" applyBorder="1" applyAlignment="1">
      <alignment horizontal="left" vertical="center" wrapText="1"/>
    </xf>
    <xf numFmtId="0" fontId="58" fillId="10" borderId="86" xfId="0" applyFont="1" applyFill="1" applyBorder="1" applyAlignment="1">
      <alignment horizontal="center" vertical="center" wrapText="1"/>
    </xf>
    <xf numFmtId="0" fontId="58" fillId="4" borderId="86" xfId="0" applyFont="1" applyFill="1" applyBorder="1" applyAlignment="1">
      <alignment horizontal="center" vertical="center" wrapText="1"/>
    </xf>
    <xf numFmtId="2" fontId="85" fillId="10" borderId="86" xfId="0" applyNumberFormat="1" applyFont="1" applyFill="1" applyBorder="1" applyAlignment="1">
      <alignment horizontal="center" vertical="center" wrapText="1"/>
    </xf>
    <xf numFmtId="0" fontId="58" fillId="0" borderId="11" xfId="0" applyFont="1" applyFill="1" applyBorder="1" applyAlignment="1">
      <alignment horizontal="left" vertical="center" wrapText="1"/>
    </xf>
    <xf numFmtId="2" fontId="85" fillId="0" borderId="10" xfId="0" applyNumberFormat="1" applyFont="1" applyBorder="1" applyAlignment="1">
      <alignment horizontal="center" vertical="center" wrapText="1"/>
    </xf>
    <xf numFmtId="2" fontId="85" fillId="0" borderId="11" xfId="0" applyNumberFormat="1" applyFont="1" applyBorder="1" applyAlignment="1">
      <alignment horizontal="center" vertical="center" wrapText="1"/>
    </xf>
    <xf numFmtId="2" fontId="85" fillId="0" borderId="6" xfId="0" applyNumberFormat="1" applyFont="1" applyBorder="1" applyAlignment="1">
      <alignment horizontal="center" vertical="center" wrapText="1"/>
    </xf>
    <xf numFmtId="2" fontId="84" fillId="0" borderId="10" xfId="0" applyNumberFormat="1" applyFont="1" applyBorder="1" applyAlignment="1">
      <alignment horizontal="center" vertical="center" wrapText="1"/>
    </xf>
    <xf numFmtId="2" fontId="84" fillId="0" borderId="11" xfId="0" applyNumberFormat="1" applyFont="1" applyBorder="1" applyAlignment="1">
      <alignment horizontal="center" vertical="center" wrapText="1"/>
    </xf>
    <xf numFmtId="2" fontId="84" fillId="0" borderId="6" xfId="0" applyNumberFormat="1" applyFont="1" applyBorder="1" applyAlignment="1">
      <alignment horizontal="center" vertical="center" wrapText="1"/>
    </xf>
    <xf numFmtId="2" fontId="84" fillId="10" borderId="10" xfId="0" applyNumberFormat="1" applyFont="1" applyFill="1" applyBorder="1" applyAlignment="1">
      <alignment horizontal="left" vertical="center" wrapText="1"/>
    </xf>
    <xf numFmtId="2" fontId="84" fillId="10" borderId="11" xfId="0" applyNumberFormat="1" applyFont="1" applyFill="1" applyBorder="1" applyAlignment="1">
      <alignment horizontal="left" vertical="center" wrapText="1"/>
    </xf>
    <xf numFmtId="2" fontId="84" fillId="10" borderId="6" xfId="0" applyNumberFormat="1" applyFont="1" applyFill="1" applyBorder="1" applyAlignment="1">
      <alignment horizontal="left" vertical="center" wrapText="1"/>
    </xf>
    <xf numFmtId="0" fontId="12" fillId="7" borderId="86" xfId="0" applyFont="1" applyFill="1" applyBorder="1" applyAlignment="1">
      <alignment horizontal="left" vertical="center" wrapText="1"/>
    </xf>
    <xf numFmtId="0" fontId="5" fillId="2" borderId="86"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6" fillId="27" borderId="0" xfId="4" applyFont="1" applyFill="1" applyAlignment="1">
      <alignment horizontal="center" vertical="center" wrapText="1"/>
    </xf>
    <xf numFmtId="0" fontId="95" fillId="23" borderId="0" xfId="4" applyFont="1" applyFill="1" applyAlignment="1">
      <alignment horizontal="left" vertical="center" wrapText="1" indent="1"/>
    </xf>
    <xf numFmtId="0" fontId="63" fillId="9" borderId="10" xfId="4" applyFont="1" applyFill="1" applyBorder="1" applyAlignment="1">
      <alignment horizontal="center"/>
    </xf>
    <xf numFmtId="0" fontId="63" fillId="9" borderId="11" xfId="4" applyFont="1" applyFill="1" applyBorder="1" applyAlignment="1">
      <alignment horizontal="center"/>
    </xf>
    <xf numFmtId="0" fontId="63" fillId="9" borderId="6" xfId="4" applyFont="1" applyFill="1" applyBorder="1" applyAlignment="1">
      <alignment horizontal="center"/>
    </xf>
    <xf numFmtId="0" fontId="63" fillId="10" borderId="10" xfId="4" applyFont="1" applyFill="1" applyBorder="1" applyAlignment="1">
      <alignment horizontal="left" vertical="center" wrapText="1" indent="1"/>
    </xf>
    <xf numFmtId="0" fontId="63" fillId="10" borderId="11" xfId="4" applyFont="1" applyFill="1" applyBorder="1" applyAlignment="1">
      <alignment horizontal="left" vertical="center" wrapText="1" indent="1"/>
    </xf>
    <xf numFmtId="0" fontId="63" fillId="10" borderId="6" xfId="4" applyFont="1" applyFill="1" applyBorder="1" applyAlignment="1">
      <alignment horizontal="left" vertical="center" wrapText="1" indent="1"/>
    </xf>
    <xf numFmtId="0" fontId="1" fillId="0" borderId="10" xfId="4" applyFont="1" applyBorder="1" applyAlignment="1">
      <alignment horizontal="left" vertical="center" indent="1"/>
    </xf>
    <xf numFmtId="0" fontId="1" fillId="0" borderId="11" xfId="4" applyFont="1" applyBorder="1" applyAlignment="1">
      <alignment horizontal="left" vertical="center" indent="1"/>
    </xf>
    <xf numFmtId="0" fontId="1" fillId="0" borderId="6" xfId="4" applyFont="1" applyBorder="1" applyAlignment="1">
      <alignment horizontal="left" vertical="center" indent="1"/>
    </xf>
    <xf numFmtId="0" fontId="81" fillId="14" borderId="86" xfId="4" applyFont="1" applyFill="1" applyBorder="1" applyAlignment="1">
      <alignment horizontal="center" vertical="center"/>
    </xf>
    <xf numFmtId="0" fontId="58" fillId="14" borderId="8" xfId="4" applyFill="1" applyBorder="1" applyAlignment="1">
      <alignment horizontal="center"/>
    </xf>
    <xf numFmtId="0" fontId="58" fillId="14" borderId="84" xfId="4" applyFill="1" applyBorder="1" applyAlignment="1">
      <alignment horizontal="center"/>
    </xf>
    <xf numFmtId="0" fontId="58" fillId="14" borderId="17" xfId="4" applyFill="1" applyBorder="1" applyAlignment="1">
      <alignment horizontal="center"/>
    </xf>
    <xf numFmtId="0" fontId="63" fillId="0" borderId="10" xfId="4" applyFont="1" applyFill="1" applyBorder="1" applyAlignment="1">
      <alignment horizontal="left" vertical="center" wrapText="1" indent="1"/>
    </xf>
    <xf numFmtId="0" fontId="63" fillId="0" borderId="11" xfId="4" applyFont="1" applyFill="1" applyBorder="1" applyAlignment="1">
      <alignment horizontal="left" vertical="center" wrapText="1" indent="1"/>
    </xf>
    <xf numFmtId="0" fontId="63" fillId="0" borderId="6" xfId="4" applyFont="1" applyFill="1" applyBorder="1" applyAlignment="1">
      <alignment horizontal="left" vertical="center" wrapText="1" indent="1"/>
    </xf>
    <xf numFmtId="0" fontId="58" fillId="0" borderId="10" xfId="4" applyFont="1" applyBorder="1" applyAlignment="1">
      <alignment horizontal="left" vertical="center" wrapText="1" indent="1"/>
    </xf>
    <xf numFmtId="0" fontId="58" fillId="0" borderId="11" xfId="4" applyFont="1" applyBorder="1" applyAlignment="1">
      <alignment horizontal="left" vertical="center" wrapText="1" indent="1"/>
    </xf>
    <xf numFmtId="0" fontId="58" fillId="0" borderId="6" xfId="4" applyFont="1" applyBorder="1" applyAlignment="1">
      <alignment horizontal="left" vertical="center" wrapText="1" indent="1"/>
    </xf>
    <xf numFmtId="0" fontId="58" fillId="10" borderId="10" xfId="4" applyFont="1" applyFill="1" applyBorder="1" applyAlignment="1">
      <alignment horizontal="center" vertical="center" wrapText="1"/>
    </xf>
    <xf numFmtId="0" fontId="58" fillId="10" borderId="11" xfId="4" applyFont="1" applyFill="1" applyBorder="1" applyAlignment="1">
      <alignment horizontal="center" vertical="center" wrapText="1"/>
    </xf>
    <xf numFmtId="0" fontId="58" fillId="10" borderId="6" xfId="4" applyFont="1" applyFill="1" applyBorder="1" applyAlignment="1">
      <alignment horizontal="center" vertical="center" wrapText="1"/>
    </xf>
    <xf numFmtId="0" fontId="63" fillId="0" borderId="86" xfId="4" applyFont="1" applyFill="1" applyBorder="1" applyAlignment="1">
      <alignment horizontal="center" vertical="center"/>
    </xf>
    <xf numFmtId="0" fontId="63" fillId="0" borderId="10" xfId="4" applyFont="1" applyFill="1" applyBorder="1" applyAlignment="1">
      <alignment horizontal="center" vertical="center"/>
    </xf>
    <xf numFmtId="0" fontId="1" fillId="0" borderId="86" xfId="4" applyFont="1" applyBorder="1" applyAlignment="1">
      <alignment horizontal="left" vertical="center" wrapText="1" indent="1"/>
    </xf>
    <xf numFmtId="0" fontId="58" fillId="10" borderId="10" xfId="4" applyFill="1" applyBorder="1" applyAlignment="1">
      <alignment horizontal="left" vertical="center" wrapText="1" indent="1"/>
    </xf>
    <xf numFmtId="0" fontId="58" fillId="10" borderId="11" xfId="4" applyFill="1" applyBorder="1" applyAlignment="1">
      <alignment horizontal="left" vertical="center" wrapText="1" indent="1"/>
    </xf>
    <xf numFmtId="0" fontId="58" fillId="10" borderId="6" xfId="4" applyFill="1" applyBorder="1" applyAlignment="1">
      <alignment horizontal="left" vertical="center" wrapText="1" indent="1"/>
    </xf>
    <xf numFmtId="0" fontId="63" fillId="27" borderId="11" xfId="4" applyFont="1" applyFill="1" applyBorder="1" applyAlignment="1">
      <alignment horizontal="left" vertical="center" wrapText="1" indent="1"/>
    </xf>
    <xf numFmtId="0" fontId="63" fillId="27" borderId="6" xfId="4" applyFont="1" applyFill="1" applyBorder="1" applyAlignment="1">
      <alignment horizontal="left" vertical="center" wrapText="1" indent="1"/>
    </xf>
    <xf numFmtId="0" fontId="63" fillId="0" borderId="10" xfId="4" applyFont="1" applyBorder="1" applyAlignment="1">
      <alignment horizontal="left" vertical="center" wrapText="1" indent="1"/>
    </xf>
    <xf numFmtId="0" fontId="63" fillId="0" borderId="11" xfId="4" applyFont="1" applyBorder="1" applyAlignment="1">
      <alignment horizontal="left" vertical="center" wrapText="1" indent="1"/>
    </xf>
    <xf numFmtId="0" fontId="63" fillId="0" borderId="6" xfId="4" applyFont="1" applyBorder="1" applyAlignment="1">
      <alignment horizontal="left" vertical="center" wrapText="1" indent="1"/>
    </xf>
    <xf numFmtId="0" fontId="1" fillId="26" borderId="86" xfId="4" applyFont="1" applyFill="1" applyBorder="1" applyAlignment="1">
      <alignment horizontal="center" vertical="center"/>
    </xf>
    <xf numFmtId="0" fontId="1" fillId="26" borderId="10" xfId="4" applyFont="1" applyFill="1" applyBorder="1" applyAlignment="1">
      <alignment horizontal="center" vertical="center"/>
    </xf>
    <xf numFmtId="0" fontId="96" fillId="0" borderId="11" xfId="4" applyFont="1" applyFill="1" applyBorder="1" applyAlignment="1">
      <alignment horizontal="center" vertical="center" wrapText="1"/>
    </xf>
    <xf numFmtId="0" fontId="96" fillId="0" borderId="6" xfId="4" applyFont="1" applyFill="1" applyBorder="1" applyAlignment="1">
      <alignment horizontal="center" vertical="center" wrapText="1"/>
    </xf>
    <xf numFmtId="0" fontId="58" fillId="0" borderId="10" xfId="4" applyBorder="1" applyAlignment="1">
      <alignment horizontal="left" vertical="center" wrapText="1" indent="1"/>
    </xf>
    <xf numFmtId="0" fontId="58" fillId="0" borderId="11" xfId="4" applyBorder="1" applyAlignment="1">
      <alignment horizontal="left" vertical="center" wrapText="1" indent="1"/>
    </xf>
    <xf numFmtId="0" fontId="58" fillId="0" borderId="6" xfId="4" applyBorder="1" applyAlignment="1">
      <alignment horizontal="left" vertical="center" wrapText="1" indent="1"/>
    </xf>
    <xf numFmtId="0" fontId="51" fillId="0" borderId="11" xfId="4" applyFont="1" applyFill="1" applyBorder="1" applyAlignment="1">
      <alignment horizontal="center" vertical="center" wrapText="1"/>
    </xf>
    <xf numFmtId="0" fontId="63" fillId="0" borderId="10" xfId="4" applyFont="1" applyFill="1" applyBorder="1" applyAlignment="1">
      <alignment horizontal="center"/>
    </xf>
    <xf numFmtId="0" fontId="63" fillId="0" borderId="11" xfId="4" applyFont="1" applyFill="1" applyBorder="1" applyAlignment="1">
      <alignment horizontal="center"/>
    </xf>
    <xf numFmtId="0" fontId="63" fillId="0" borderId="6" xfId="4" applyFont="1" applyFill="1" applyBorder="1" applyAlignment="1">
      <alignment horizontal="center"/>
    </xf>
    <xf numFmtId="0" fontId="1" fillId="0" borderId="28" xfId="4" applyFont="1" applyFill="1" applyBorder="1" applyAlignment="1">
      <alignment horizontal="left" vertical="center" wrapText="1" indent="1"/>
    </xf>
    <xf numFmtId="0" fontId="1" fillId="0" borderId="62" xfId="4" applyFont="1" applyFill="1" applyBorder="1" applyAlignment="1">
      <alignment horizontal="left" vertical="center" wrapText="1" indent="1"/>
    </xf>
    <xf numFmtId="0" fontId="1" fillId="0" borderId="52" xfId="4" applyFont="1" applyFill="1" applyBorder="1" applyAlignment="1">
      <alignment horizontal="left" vertical="center" wrapText="1" indent="1"/>
    </xf>
    <xf numFmtId="0" fontId="4" fillId="11" borderId="8" xfId="4" applyFont="1" applyFill="1" applyBorder="1" applyAlignment="1">
      <alignment horizontal="center" vertical="center" wrapText="1"/>
    </xf>
    <xf numFmtId="0" fontId="4" fillId="11" borderId="84" xfId="4" applyFont="1" applyFill="1" applyBorder="1" applyAlignment="1">
      <alignment horizontal="center" vertical="center" wrapText="1"/>
    </xf>
    <xf numFmtId="0" fontId="4" fillId="11" borderId="71" xfId="4" applyFont="1" applyFill="1" applyBorder="1" applyAlignment="1">
      <alignment horizontal="center" vertical="center" wrapText="1"/>
    </xf>
    <xf numFmtId="0" fontId="1" fillId="0" borderId="10" xfId="4" applyFont="1" applyBorder="1" applyAlignment="1">
      <alignment horizontal="left" vertical="center" wrapText="1" indent="1"/>
    </xf>
    <xf numFmtId="0" fontId="1" fillId="0" borderId="11" xfId="4" applyFont="1" applyBorder="1" applyAlignment="1">
      <alignment horizontal="left" vertical="center" wrapText="1" indent="1"/>
    </xf>
    <xf numFmtId="0" fontId="1" fillId="0" borderId="6" xfId="4" applyFont="1" applyBorder="1" applyAlignment="1">
      <alignment horizontal="left" vertical="center" wrapText="1" indent="1"/>
    </xf>
    <xf numFmtId="0" fontId="9" fillId="0" borderId="86" xfId="4" applyFont="1" applyBorder="1" applyAlignment="1">
      <alignment horizontal="left" vertical="center"/>
    </xf>
    <xf numFmtId="0" fontId="9" fillId="0" borderId="10" xfId="4" applyFont="1" applyBorder="1" applyAlignment="1">
      <alignment horizontal="left" vertical="center" wrapText="1" indent="1"/>
    </xf>
    <xf numFmtId="0" fontId="9" fillId="0" borderId="11" xfId="4" applyFont="1" applyBorder="1" applyAlignment="1">
      <alignment horizontal="left" vertical="center" wrapText="1" indent="1"/>
    </xf>
    <xf numFmtId="0" fontId="9" fillId="0" borderId="6" xfId="4" applyFont="1" applyBorder="1" applyAlignment="1">
      <alignment horizontal="left" vertical="center" wrapText="1" indent="1"/>
    </xf>
    <xf numFmtId="0" fontId="4" fillId="11" borderId="7" xfId="4" applyFont="1" applyFill="1" applyBorder="1" applyAlignment="1">
      <alignment horizontal="center" vertical="center" wrapText="1"/>
    </xf>
    <xf numFmtId="0" fontId="4" fillId="11" borderId="49" xfId="4" applyFont="1" applyFill="1" applyBorder="1" applyAlignment="1">
      <alignment horizontal="center" vertical="center" wrapText="1"/>
    </xf>
    <xf numFmtId="0" fontId="4" fillId="11" borderId="50" xfId="4" applyFont="1" applyFill="1" applyBorder="1" applyAlignment="1">
      <alignment horizontal="center" vertical="center" wrapText="1"/>
    </xf>
    <xf numFmtId="0" fontId="1" fillId="0" borderId="10" xfId="4" applyFont="1" applyFill="1" applyBorder="1" applyAlignment="1">
      <alignment horizontal="left" vertical="center" wrapText="1" indent="1"/>
    </xf>
    <xf numFmtId="0" fontId="1" fillId="0" borderId="11" xfId="4" applyFont="1" applyFill="1" applyBorder="1" applyAlignment="1">
      <alignment horizontal="left" vertical="center" wrapText="1" indent="1"/>
    </xf>
    <xf numFmtId="0" fontId="1" fillId="0" borderId="6" xfId="4" applyFont="1" applyFill="1" applyBorder="1" applyAlignment="1">
      <alignment horizontal="left" vertical="center" wrapText="1" indent="1"/>
    </xf>
    <xf numFmtId="9" fontId="63" fillId="0" borderId="10" xfId="4" applyNumberFormat="1" applyFont="1" applyBorder="1" applyAlignment="1">
      <alignment horizontal="left" vertical="center" wrapText="1" indent="1"/>
    </xf>
    <xf numFmtId="0" fontId="58" fillId="0" borderId="86" xfId="4" applyBorder="1" applyAlignment="1">
      <alignment horizontal="left" vertical="center" wrapText="1" indent="1"/>
    </xf>
    <xf numFmtId="0" fontId="4" fillId="11" borderId="8" xfId="4" applyFont="1" applyFill="1" applyBorder="1" applyAlignment="1">
      <alignment horizontal="left" vertical="center" wrapText="1" indent="1"/>
    </xf>
    <xf numFmtId="0" fontId="4" fillId="11" borderId="84" xfId="4" applyFont="1" applyFill="1" applyBorder="1" applyAlignment="1">
      <alignment horizontal="left" vertical="center" wrapText="1" indent="1"/>
    </xf>
    <xf numFmtId="0" fontId="4" fillId="11" borderId="17" xfId="4" applyFont="1" applyFill="1" applyBorder="1" applyAlignment="1">
      <alignment horizontal="left" vertical="center" wrapText="1" indent="1"/>
    </xf>
    <xf numFmtId="0" fontId="9" fillId="0" borderId="10" xfId="4" applyFont="1" applyBorder="1" applyAlignment="1">
      <alignment horizontal="left" vertical="center" indent="1"/>
    </xf>
    <xf numFmtId="0" fontId="9" fillId="0" borderId="11" xfId="4" applyFont="1" applyBorder="1" applyAlignment="1">
      <alignment horizontal="left" vertical="center" indent="1"/>
    </xf>
    <xf numFmtId="0" fontId="9" fillId="0" borderId="6" xfId="4" applyFont="1" applyBorder="1" applyAlignment="1">
      <alignment horizontal="left" vertical="center" indent="1"/>
    </xf>
    <xf numFmtId="0" fontId="58" fillId="9" borderId="10" xfId="4" applyFill="1" applyBorder="1" applyAlignment="1">
      <alignment horizontal="center"/>
    </xf>
    <xf numFmtId="0" fontId="58" fillId="9" borderId="6" xfId="4" applyFill="1" applyBorder="1" applyAlignment="1">
      <alignment horizontal="center"/>
    </xf>
    <xf numFmtId="0" fontId="1" fillId="0" borderId="86" xfId="4" applyFont="1" applyFill="1" applyBorder="1" applyAlignment="1">
      <alignment horizontal="left" vertical="center" wrapText="1" indent="1"/>
    </xf>
    <xf numFmtId="0" fontId="63" fillId="10" borderId="86" xfId="4" applyFont="1" applyFill="1" applyBorder="1" applyAlignment="1">
      <alignment horizontal="center"/>
    </xf>
    <xf numFmtId="0" fontId="63" fillId="10" borderId="10" xfId="4" applyFont="1" applyFill="1" applyBorder="1" applyAlignment="1">
      <alignment horizontal="center"/>
    </xf>
    <xf numFmtId="9" fontId="63" fillId="0" borderId="86" xfId="4" applyNumberFormat="1" applyFont="1" applyFill="1" applyBorder="1" applyAlignment="1">
      <alignment horizontal="center" vertical="center" wrapText="1"/>
    </xf>
    <xf numFmtId="0" fontId="63" fillId="0" borderId="86" xfId="4" applyFont="1" applyFill="1" applyBorder="1" applyAlignment="1">
      <alignment horizontal="center" vertical="center" wrapText="1"/>
    </xf>
    <xf numFmtId="0" fontId="63" fillId="0" borderId="10" xfId="4" applyFont="1" applyFill="1" applyBorder="1" applyAlignment="1">
      <alignment horizontal="center" vertical="center" wrapText="1"/>
    </xf>
    <xf numFmtId="0" fontId="51" fillId="10" borderId="85" xfId="4" applyFont="1" applyFill="1" applyBorder="1" applyAlignment="1">
      <alignment horizontal="center" vertical="center" wrapText="1"/>
    </xf>
    <xf numFmtId="0" fontId="51" fillId="10" borderId="51" xfId="4" applyFont="1" applyFill="1" applyBorder="1" applyAlignment="1">
      <alignment horizontal="center" vertical="center" wrapText="1"/>
    </xf>
    <xf numFmtId="0" fontId="51" fillId="10" borderId="10" xfId="4" applyFont="1" applyFill="1" applyBorder="1" applyAlignment="1">
      <alignment horizontal="left" vertical="center" wrapText="1" indent="1"/>
    </xf>
    <xf numFmtId="0" fontId="51" fillId="10" borderId="11" xfId="4" applyFont="1" applyFill="1" applyBorder="1" applyAlignment="1">
      <alignment horizontal="left" vertical="center" wrapText="1" indent="1"/>
    </xf>
    <xf numFmtId="0" fontId="51" fillId="10" borderId="6" xfId="4" applyFont="1" applyFill="1" applyBorder="1" applyAlignment="1">
      <alignment horizontal="left" vertical="center" wrapText="1" indent="1"/>
    </xf>
    <xf numFmtId="0" fontId="1" fillId="10" borderId="86" xfId="4" applyFont="1" applyFill="1" applyBorder="1" applyAlignment="1">
      <alignment horizontal="center" vertical="center" wrapText="1"/>
    </xf>
    <xf numFmtId="0" fontId="1" fillId="10" borderId="10" xfId="4" applyFont="1" applyFill="1" applyBorder="1" applyAlignment="1">
      <alignment horizontal="center" vertical="center" wrapText="1"/>
    </xf>
    <xf numFmtId="0" fontId="58" fillId="10" borderId="10" xfId="4" applyFill="1" applyBorder="1" applyAlignment="1">
      <alignment horizontal="center" vertical="center" wrapText="1"/>
    </xf>
    <xf numFmtId="0" fontId="58" fillId="10" borderId="11" xfId="4" applyFill="1" applyBorder="1" applyAlignment="1">
      <alignment horizontal="center" vertical="center" wrapText="1"/>
    </xf>
    <xf numFmtId="0" fontId="58" fillId="10" borderId="6" xfId="4" applyFill="1" applyBorder="1" applyAlignment="1">
      <alignment horizontal="center" vertical="center" wrapText="1"/>
    </xf>
    <xf numFmtId="9" fontId="58" fillId="0" borderId="10" xfId="4" applyNumberFormat="1" applyFont="1" applyBorder="1" applyAlignment="1">
      <alignment horizontal="center" vertical="center" wrapText="1"/>
    </xf>
    <xf numFmtId="0" fontId="58" fillId="0" borderId="11" xfId="4" applyFont="1" applyBorder="1" applyAlignment="1">
      <alignment horizontal="center" vertical="center" wrapText="1"/>
    </xf>
    <xf numFmtId="0" fontId="58" fillId="0" borderId="6" xfId="4" applyFont="1" applyBorder="1" applyAlignment="1">
      <alignment horizontal="center" vertical="center" wrapText="1"/>
    </xf>
    <xf numFmtId="0" fontId="58" fillId="0" borderId="28" xfId="4" applyBorder="1" applyAlignment="1">
      <alignment horizontal="center" vertical="center" wrapText="1"/>
    </xf>
    <xf numFmtId="0" fontId="58" fillId="0" borderId="62" xfId="4" applyBorder="1" applyAlignment="1">
      <alignment horizontal="center" vertical="center" wrapText="1"/>
    </xf>
    <xf numFmtId="0" fontId="58" fillId="0" borderId="52" xfId="4" applyBorder="1" applyAlignment="1">
      <alignment horizontal="center" vertical="center" wrapText="1"/>
    </xf>
    <xf numFmtId="0" fontId="96" fillId="0" borderId="10" xfId="4" applyFont="1" applyFill="1" applyBorder="1" applyAlignment="1">
      <alignment horizontal="left" vertical="center" wrapText="1" indent="1"/>
    </xf>
    <xf numFmtId="0" fontId="96" fillId="0" borderId="11" xfId="4" applyFont="1" applyFill="1" applyBorder="1" applyAlignment="1">
      <alignment horizontal="left" vertical="center" wrapText="1" indent="1"/>
    </xf>
    <xf numFmtId="0" fontId="96" fillId="0" borderId="6" xfId="4" applyFont="1" applyFill="1" applyBorder="1" applyAlignment="1">
      <alignment horizontal="left" vertical="center" wrapText="1" indent="1"/>
    </xf>
    <xf numFmtId="0" fontId="58" fillId="9" borderId="11" xfId="4" applyFill="1" applyBorder="1" applyAlignment="1">
      <alignment horizontal="center"/>
    </xf>
    <xf numFmtId="0" fontId="99" fillId="10" borderId="10" xfId="4" applyFont="1" applyFill="1" applyBorder="1" applyAlignment="1">
      <alignment horizontal="center" vertical="center"/>
    </xf>
    <xf numFmtId="0" fontId="99" fillId="10" borderId="11" xfId="4" applyFont="1" applyFill="1" applyBorder="1" applyAlignment="1">
      <alignment horizontal="center" vertical="center"/>
    </xf>
    <xf numFmtId="0" fontId="99" fillId="10" borderId="6" xfId="4" applyFont="1" applyFill="1" applyBorder="1" applyAlignment="1">
      <alignment horizontal="center" vertical="center"/>
    </xf>
    <xf numFmtId="0" fontId="1" fillId="10" borderId="10" xfId="4" applyFont="1" applyFill="1" applyBorder="1" applyAlignment="1">
      <alignment horizontal="left" vertical="center" wrapText="1" indent="1"/>
    </xf>
    <xf numFmtId="0" fontId="1" fillId="10" borderId="11" xfId="4" applyFont="1" applyFill="1" applyBorder="1" applyAlignment="1">
      <alignment horizontal="left" vertical="center" wrapText="1" indent="1"/>
    </xf>
    <xf numFmtId="0" fontId="1" fillId="10" borderId="6" xfId="4" applyFont="1" applyFill="1" applyBorder="1" applyAlignment="1">
      <alignment horizontal="left" vertical="center" wrapText="1" indent="1"/>
    </xf>
    <xf numFmtId="0" fontId="1" fillId="10" borderId="11" xfId="4" applyFont="1" applyFill="1" applyBorder="1" applyAlignment="1">
      <alignment horizontal="center" vertical="center" wrapText="1"/>
    </xf>
    <xf numFmtId="0" fontId="1" fillId="10" borderId="6" xfId="4" applyFont="1" applyFill="1" applyBorder="1" applyAlignment="1">
      <alignment horizontal="center" vertical="center" wrapText="1"/>
    </xf>
    <xf numFmtId="0" fontId="58" fillId="0" borderId="10" xfId="4" applyBorder="1" applyAlignment="1">
      <alignment horizontal="center" vertical="center"/>
    </xf>
    <xf numFmtId="0" fontId="58" fillId="0" borderId="11" xfId="4" applyBorder="1" applyAlignment="1">
      <alignment horizontal="center" vertical="center"/>
    </xf>
    <xf numFmtId="0" fontId="58" fillId="0" borderId="6" xfId="4" applyBorder="1" applyAlignment="1">
      <alignment horizontal="center" vertical="center"/>
    </xf>
    <xf numFmtId="9" fontId="58" fillId="0" borderId="11" xfId="4" applyNumberFormat="1" applyFont="1" applyBorder="1" applyAlignment="1">
      <alignment horizontal="center" vertical="center"/>
    </xf>
    <xf numFmtId="0" fontId="58" fillId="0" borderId="11" xfId="4" applyFont="1" applyBorder="1" applyAlignment="1">
      <alignment horizontal="center" vertical="center"/>
    </xf>
    <xf numFmtId="0" fontId="58" fillId="0" borderId="6" xfId="4" applyFont="1" applyBorder="1" applyAlignment="1">
      <alignment horizontal="center" vertical="center"/>
    </xf>
    <xf numFmtId="0" fontId="58" fillId="0" borderId="28" xfId="4" applyBorder="1" applyAlignment="1">
      <alignment horizontal="left" vertical="center" indent="1"/>
    </xf>
    <xf numFmtId="0" fontId="58" fillId="0" borderId="62" xfId="4" applyBorder="1" applyAlignment="1">
      <alignment horizontal="left" vertical="center" indent="1"/>
    </xf>
    <xf numFmtId="0" fontId="58" fillId="0" borderId="52" xfId="4" applyBorder="1" applyAlignment="1">
      <alignment horizontal="left" vertical="center" indent="1"/>
    </xf>
    <xf numFmtId="0" fontId="58" fillId="0" borderId="10" xfId="4" applyBorder="1" applyAlignment="1">
      <alignment horizontal="center"/>
    </xf>
    <xf numFmtId="0" fontId="58" fillId="0" borderId="11" xfId="4" applyBorder="1" applyAlignment="1">
      <alignment horizontal="center"/>
    </xf>
    <xf numFmtId="0" fontId="58" fillId="0" borderId="6" xfId="4" applyBorder="1" applyAlignment="1">
      <alignment horizontal="center"/>
    </xf>
    <xf numFmtId="0" fontId="51" fillId="0" borderId="10" xfId="4" applyFont="1" applyFill="1" applyBorder="1" applyAlignment="1">
      <alignment horizontal="left" vertical="center" wrapText="1" indent="1"/>
    </xf>
    <xf numFmtId="0" fontId="51" fillId="0" borderId="11" xfId="4" applyFont="1" applyFill="1" applyBorder="1" applyAlignment="1">
      <alignment horizontal="left" vertical="center" wrapText="1" indent="1"/>
    </xf>
    <xf numFmtId="0" fontId="51" fillId="0" borderId="6" xfId="4" applyFont="1" applyFill="1" applyBorder="1" applyAlignment="1">
      <alignment horizontal="left" vertical="center" wrapText="1" indent="1"/>
    </xf>
    <xf numFmtId="0" fontId="63" fillId="0" borderId="10" xfId="4" applyFont="1" applyBorder="1" applyAlignment="1">
      <alignment horizontal="center"/>
    </xf>
    <xf numFmtId="0" fontId="63" fillId="0" borderId="11" xfId="4" applyFont="1" applyBorder="1" applyAlignment="1">
      <alignment horizontal="center"/>
    </xf>
    <xf numFmtId="0" fontId="63" fillId="0" borderId="6" xfId="4" applyFont="1" applyBorder="1" applyAlignment="1">
      <alignment horizontal="center"/>
    </xf>
    <xf numFmtId="0" fontId="1" fillId="10" borderId="28" xfId="4" applyFont="1" applyFill="1" applyBorder="1" applyAlignment="1">
      <alignment horizontal="left" vertical="center" wrapText="1" indent="1"/>
    </xf>
    <xf numFmtId="0" fontId="1" fillId="10" borderId="62" xfId="4" applyFont="1" applyFill="1" applyBorder="1" applyAlignment="1">
      <alignment horizontal="left" vertical="center" wrapText="1" indent="1"/>
    </xf>
    <xf numFmtId="0" fontId="1" fillId="10" borderId="52" xfId="4" applyFont="1" applyFill="1" applyBorder="1" applyAlignment="1">
      <alignment horizontal="left" vertical="center" wrapText="1" indent="1"/>
    </xf>
    <xf numFmtId="0" fontId="63" fillId="0" borderId="86" xfId="4" applyFont="1" applyFill="1" applyBorder="1" applyAlignment="1">
      <alignment horizontal="center"/>
    </xf>
    <xf numFmtId="0" fontId="1" fillId="0" borderId="10" xfId="4" applyFont="1" applyBorder="1" applyAlignment="1">
      <alignment horizontal="left" vertical="center" wrapText="1" indent="1" shrinkToFit="1"/>
    </xf>
    <xf numFmtId="0" fontId="1" fillId="0" borderId="11" xfId="4" applyFont="1" applyBorder="1" applyAlignment="1">
      <alignment horizontal="left" vertical="center" wrapText="1" indent="1" shrinkToFit="1"/>
    </xf>
    <xf numFmtId="0" fontId="1" fillId="0" borderId="6" xfId="4" applyFont="1" applyBorder="1" applyAlignment="1">
      <alignment horizontal="left" vertical="center" wrapText="1" indent="1" shrinkToFit="1"/>
    </xf>
    <xf numFmtId="0" fontId="51" fillId="0" borderId="10" xfId="4" applyFont="1" applyFill="1" applyBorder="1" applyAlignment="1">
      <alignment horizontal="center" vertical="center" wrapText="1"/>
    </xf>
    <xf numFmtId="0" fontId="51" fillId="0" borderId="6" xfId="4" applyFont="1" applyFill="1" applyBorder="1" applyAlignment="1">
      <alignment horizontal="center" vertical="center" wrapText="1"/>
    </xf>
    <xf numFmtId="0" fontId="1" fillId="26" borderId="86" xfId="4" applyFont="1" applyFill="1" applyBorder="1" applyAlignment="1">
      <alignment horizontal="center" vertical="center" wrapText="1"/>
    </xf>
    <xf numFmtId="0" fontId="9" fillId="0" borderId="10" xfId="4" applyFont="1" applyBorder="1" applyAlignment="1">
      <alignment horizontal="left" vertical="center" wrapText="1" indent="1" shrinkToFit="1"/>
    </xf>
    <xf numFmtId="0" fontId="9" fillId="0" borderId="11" xfId="4" applyFont="1" applyBorder="1" applyAlignment="1">
      <alignment horizontal="left" vertical="center" wrapText="1" indent="1" shrinkToFit="1"/>
    </xf>
    <xf numFmtId="0" fontId="9" fillId="0" borderId="6" xfId="4" applyFont="1" applyBorder="1" applyAlignment="1">
      <alignment horizontal="left" vertical="center" wrapText="1" indent="1" shrinkToFit="1"/>
    </xf>
    <xf numFmtId="0" fontId="1" fillId="0" borderId="28" xfId="4" applyFont="1" applyFill="1" applyBorder="1" applyAlignment="1">
      <alignment horizontal="center" vertical="center" wrapText="1"/>
    </xf>
    <xf numFmtId="0" fontId="1" fillId="0" borderId="62" xfId="4" applyFont="1" applyFill="1" applyBorder="1" applyAlignment="1">
      <alignment horizontal="center" vertical="center" wrapText="1"/>
    </xf>
    <xf numFmtId="0" fontId="1" fillId="0" borderId="52" xfId="4" applyFont="1" applyFill="1" applyBorder="1" applyAlignment="1">
      <alignment horizontal="center" vertical="center" wrapText="1"/>
    </xf>
    <xf numFmtId="0" fontId="9" fillId="10" borderId="10" xfId="4" applyFont="1" applyFill="1" applyBorder="1" applyAlignment="1">
      <alignment horizontal="left" vertical="center" wrapText="1" indent="1"/>
    </xf>
    <xf numFmtId="0" fontId="9" fillId="10" borderId="11" xfId="4" applyFont="1" applyFill="1" applyBorder="1" applyAlignment="1">
      <alignment horizontal="left" vertical="center" wrapText="1" indent="1"/>
    </xf>
    <xf numFmtId="0" fontId="9" fillId="10" borderId="6" xfId="4" applyFont="1" applyFill="1" applyBorder="1" applyAlignment="1">
      <alignment horizontal="left" vertical="center" wrapText="1" indent="1"/>
    </xf>
    <xf numFmtId="0" fontId="1" fillId="10" borderId="10" xfId="4" applyFont="1" applyFill="1" applyBorder="1" applyAlignment="1">
      <alignment horizontal="left" vertical="center" wrapText="1"/>
    </xf>
    <xf numFmtId="0" fontId="1" fillId="10" borderId="11" xfId="4" applyFont="1" applyFill="1" applyBorder="1" applyAlignment="1">
      <alignment horizontal="left" vertical="center" wrapText="1"/>
    </xf>
    <xf numFmtId="0" fontId="1" fillId="10" borderId="6" xfId="4" applyFont="1" applyFill="1" applyBorder="1" applyAlignment="1">
      <alignment horizontal="left" vertical="center" wrapText="1"/>
    </xf>
    <xf numFmtId="0" fontId="63" fillId="9" borderId="86" xfId="4" applyFont="1" applyFill="1" applyBorder="1" applyAlignment="1">
      <alignment horizontal="center"/>
    </xf>
    <xf numFmtId="0" fontId="1" fillId="27" borderId="10" xfId="4" applyFont="1" applyFill="1" applyBorder="1" applyAlignment="1">
      <alignment horizontal="left" vertical="center" wrapText="1" indent="1"/>
    </xf>
    <xf numFmtId="0" fontId="1" fillId="27" borderId="11" xfId="4" applyFont="1" applyFill="1" applyBorder="1" applyAlignment="1">
      <alignment horizontal="left" vertical="center" wrapText="1" indent="1"/>
    </xf>
    <xf numFmtId="0" fontId="1" fillId="27" borderId="6" xfId="4" applyFont="1" applyFill="1" applyBorder="1" applyAlignment="1">
      <alignment horizontal="left" vertical="center" wrapText="1" indent="1"/>
    </xf>
    <xf numFmtId="0" fontId="97" fillId="27" borderId="86" xfId="4" applyFont="1" applyFill="1" applyBorder="1" applyAlignment="1">
      <alignment horizontal="center"/>
    </xf>
    <xf numFmtId="0" fontId="97" fillId="27" borderId="10" xfId="4" applyFont="1" applyFill="1" applyBorder="1" applyAlignment="1">
      <alignment horizontal="center"/>
    </xf>
    <xf numFmtId="9" fontId="1" fillId="27" borderId="10" xfId="4" applyNumberFormat="1" applyFont="1" applyFill="1" applyBorder="1" applyAlignment="1">
      <alignment horizontal="left" vertical="center" wrapText="1" indent="1"/>
    </xf>
    <xf numFmtId="0" fontId="63" fillId="0" borderId="86" xfId="4" applyFont="1" applyFill="1" applyBorder="1" applyAlignment="1">
      <alignment horizontal="left" vertical="center" wrapText="1" indent="1"/>
    </xf>
    <xf numFmtId="0" fontId="58" fillId="0" borderId="86" xfId="4" applyFont="1" applyBorder="1" applyAlignment="1">
      <alignment horizontal="left" vertical="center" wrapText="1" indent="1"/>
    </xf>
    <xf numFmtId="0" fontId="51" fillId="0" borderId="86" xfId="4" applyFont="1" applyFill="1" applyBorder="1" applyAlignment="1">
      <alignment horizontal="center" vertical="center" wrapText="1"/>
    </xf>
    <xf numFmtId="0" fontId="51" fillId="0" borderId="86" xfId="4" applyFont="1" applyFill="1" applyBorder="1" applyAlignment="1">
      <alignment horizontal="left" vertical="center" wrapText="1" indent="1"/>
    </xf>
    <xf numFmtId="0" fontId="63" fillId="10" borderId="86" xfId="4" applyFont="1" applyFill="1" applyBorder="1" applyAlignment="1">
      <alignment horizontal="left" vertical="center" wrapText="1" indent="1"/>
    </xf>
    <xf numFmtId="0" fontId="63" fillId="0" borderId="86" xfId="4" applyFont="1" applyBorder="1" applyAlignment="1">
      <alignment horizontal="left" vertical="center" wrapText="1" indent="1"/>
    </xf>
    <xf numFmtId="9" fontId="63" fillId="0" borderId="10" xfId="4" applyNumberFormat="1" applyFont="1" applyFill="1" applyBorder="1" applyAlignment="1">
      <alignment horizontal="left" vertical="center" wrapText="1" indent="1"/>
    </xf>
    <xf numFmtId="0" fontId="1" fillId="26" borderId="10" xfId="4" applyFont="1" applyFill="1" applyBorder="1" applyAlignment="1">
      <alignment horizontal="center" vertical="center" wrapText="1"/>
    </xf>
    <xf numFmtId="0" fontId="63" fillId="29" borderId="10" xfId="4" applyFont="1" applyFill="1" applyBorder="1" applyAlignment="1">
      <alignment horizontal="left" vertical="center" wrapText="1" indent="1"/>
    </xf>
    <xf numFmtId="0" fontId="63" fillId="29" borderId="11" xfId="4" applyFont="1" applyFill="1" applyBorder="1" applyAlignment="1">
      <alignment horizontal="left" vertical="center" wrapText="1" indent="1"/>
    </xf>
    <xf numFmtId="0" fontId="63" fillId="29" borderId="6" xfId="4" applyFont="1" applyFill="1" applyBorder="1" applyAlignment="1">
      <alignment horizontal="left" vertical="center" wrapText="1" indent="1"/>
    </xf>
    <xf numFmtId="0" fontId="51" fillId="0" borderId="85" xfId="4" applyFont="1" applyFill="1" applyBorder="1" applyAlignment="1">
      <alignment horizontal="center" vertical="center" wrapText="1"/>
    </xf>
    <xf numFmtId="0" fontId="51" fillId="0" borderId="51" xfId="4" applyFont="1" applyFill="1" applyBorder="1" applyAlignment="1">
      <alignment horizontal="center" vertical="center" wrapText="1"/>
    </xf>
    <xf numFmtId="0" fontId="95" fillId="25" borderId="76" xfId="4" applyFont="1" applyFill="1" applyBorder="1" applyAlignment="1">
      <alignment horizontal="center" vertical="center"/>
    </xf>
    <xf numFmtId="0" fontId="57" fillId="25" borderId="76" xfId="4" applyFont="1" applyFill="1" applyBorder="1" applyAlignment="1">
      <alignment horizontal="center" vertical="center"/>
    </xf>
    <xf numFmtId="0" fontId="95" fillId="25" borderId="76" xfId="4" applyFont="1" applyFill="1" applyBorder="1" applyAlignment="1">
      <alignment horizontal="center" vertical="center" wrapText="1"/>
    </xf>
    <xf numFmtId="0" fontId="94" fillId="0" borderId="0" xfId="4" applyFont="1" applyAlignment="1">
      <alignment horizontal="left" vertical="center" wrapText="1"/>
    </xf>
    <xf numFmtId="0" fontId="3" fillId="11" borderId="77" xfId="4" applyFont="1" applyFill="1" applyBorder="1" applyAlignment="1">
      <alignment horizontal="left" vertical="center" wrapText="1" indent="1"/>
    </xf>
    <xf numFmtId="0" fontId="3" fillId="11" borderId="78" xfId="4" applyFont="1" applyFill="1" applyBorder="1" applyAlignment="1">
      <alignment horizontal="left" vertical="center" wrapText="1" indent="1"/>
    </xf>
    <xf numFmtId="0" fontId="3" fillId="11" borderId="79" xfId="4" applyFont="1" applyFill="1" applyBorder="1" applyAlignment="1">
      <alignment horizontal="left" vertical="center" wrapText="1" indent="1"/>
    </xf>
    <xf numFmtId="0" fontId="3" fillId="11" borderId="80" xfId="4" applyFont="1" applyFill="1" applyBorder="1" applyAlignment="1">
      <alignment horizontal="left" vertical="center" wrapText="1" indent="1"/>
    </xf>
    <xf numFmtId="0" fontId="89" fillId="0" borderId="0" xfId="4" applyFont="1" applyFill="1" applyBorder="1" applyAlignment="1">
      <alignment horizontal="center" vertical="center" wrapText="1"/>
    </xf>
    <xf numFmtId="0" fontId="49" fillId="5" borderId="82" xfId="1" applyFont="1" applyFill="1" applyBorder="1" applyAlignment="1">
      <alignment horizontal="center" vertical="center" wrapText="1"/>
    </xf>
    <xf numFmtId="0" fontId="49" fillId="5" borderId="83" xfId="1" applyFont="1" applyFill="1" applyBorder="1" applyAlignment="1">
      <alignment horizontal="center" vertical="center" wrapText="1"/>
    </xf>
    <xf numFmtId="0" fontId="49" fillId="5" borderId="85" xfId="1" applyFont="1" applyFill="1" applyBorder="1" applyAlignment="1">
      <alignment horizontal="center" vertical="center" wrapText="1"/>
    </xf>
    <xf numFmtId="0" fontId="50" fillId="5" borderId="12" xfId="1" applyFont="1" applyFill="1" applyBorder="1" applyAlignment="1">
      <alignment horizontal="left" vertical="center" wrapText="1" indent="1"/>
    </xf>
    <xf numFmtId="0" fontId="50" fillId="5" borderId="0" xfId="1" applyFont="1" applyFill="1" applyBorder="1" applyAlignment="1">
      <alignment horizontal="left" vertical="center" wrapText="1" indent="1"/>
    </xf>
    <xf numFmtId="0" fontId="4" fillId="5" borderId="0" xfId="1" applyFont="1" applyFill="1" applyBorder="1" applyAlignment="1">
      <alignment horizontal="center" vertical="center" wrapText="1"/>
    </xf>
    <xf numFmtId="167" fontId="0" fillId="0" borderId="8" xfId="8" applyNumberFormat="1" applyFont="1" applyBorder="1" applyAlignment="1">
      <alignment horizontal="center" vertical="center" wrapText="1"/>
    </xf>
    <xf numFmtId="167" fontId="132" fillId="0" borderId="84" xfId="8" applyNumberFormat="1" applyFont="1" applyBorder="1" applyAlignment="1">
      <alignment horizontal="center" vertical="center" wrapText="1"/>
    </xf>
    <xf numFmtId="167" fontId="132" fillId="0" borderId="71" xfId="8" applyNumberFormat="1"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86" xfId="0" applyBorder="1" applyAlignment="1">
      <alignment horizontal="center" vertical="center" wrapText="1"/>
    </xf>
    <xf numFmtId="0" fontId="0" fillId="0" borderId="19" xfId="0" applyBorder="1" applyAlignment="1">
      <alignment horizontal="center" vertical="center" wrapText="1"/>
    </xf>
    <xf numFmtId="0" fontId="12" fillId="0" borderId="8"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71" xfId="0" applyFont="1" applyBorder="1" applyAlignment="1">
      <alignment horizontal="center" vertical="center" wrapText="1"/>
    </xf>
    <xf numFmtId="0" fontId="116" fillId="35" borderId="92" xfId="0" applyFont="1" applyFill="1" applyBorder="1" applyAlignment="1">
      <alignment horizontal="center" vertical="center" wrapText="1"/>
    </xf>
    <xf numFmtId="0" fontId="116" fillId="35" borderId="58" xfId="0" applyFont="1" applyFill="1" applyBorder="1" applyAlignment="1">
      <alignment horizontal="center" vertical="center" wrapText="1"/>
    </xf>
    <xf numFmtId="0" fontId="116" fillId="35" borderId="23" xfId="0" applyFont="1" applyFill="1" applyBorder="1" applyAlignment="1">
      <alignment horizontal="center" vertical="center" wrapText="1"/>
    </xf>
    <xf numFmtId="0" fontId="116" fillId="35" borderId="86"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34" xfId="0" applyBorder="1" applyAlignment="1">
      <alignment horizontal="center" vertical="center" wrapText="1"/>
    </xf>
    <xf numFmtId="0" fontId="0" fillId="0" borderId="72" xfId="0" applyBorder="1" applyAlignment="1">
      <alignment horizontal="center" vertical="center" wrapText="1"/>
    </xf>
    <xf numFmtId="0" fontId="10" fillId="35" borderId="8" xfId="0" applyFont="1" applyFill="1" applyBorder="1" applyAlignment="1">
      <alignment horizontal="center" vertical="center" wrapText="1"/>
    </xf>
    <xf numFmtId="0" fontId="10" fillId="35" borderId="84" xfId="0" applyFont="1" applyFill="1" applyBorder="1" applyAlignment="1">
      <alignment horizontal="center" vertical="center" wrapText="1"/>
    </xf>
    <xf numFmtId="0" fontId="115" fillId="0" borderId="0" xfId="0" applyFont="1" applyAlignment="1">
      <alignment horizontal="center" wrapText="1"/>
    </xf>
    <xf numFmtId="0" fontId="54" fillId="6" borderId="82" xfId="0" applyFont="1" applyFill="1" applyBorder="1" applyAlignment="1">
      <alignment horizontal="center" vertical="center" wrapText="1"/>
    </xf>
    <xf numFmtId="0" fontId="54" fillId="6" borderId="7" xfId="0" applyFont="1" applyFill="1" applyBorder="1" applyAlignment="1">
      <alignment horizontal="center" vertical="center" wrapText="1"/>
    </xf>
    <xf numFmtId="0" fontId="54" fillId="6" borderId="83" xfId="0" applyFont="1" applyFill="1" applyBorder="1" applyAlignment="1">
      <alignment horizontal="center" vertical="center"/>
    </xf>
    <xf numFmtId="0" fontId="54" fillId="6" borderId="49" xfId="0" applyFont="1" applyFill="1" applyBorder="1" applyAlignment="1">
      <alignment horizontal="center" vertical="center"/>
    </xf>
    <xf numFmtId="0" fontId="54" fillId="6" borderId="83" xfId="0" applyFont="1" applyFill="1" applyBorder="1" applyAlignment="1">
      <alignment horizontal="center" vertical="center" wrapText="1"/>
    </xf>
    <xf numFmtId="0" fontId="54" fillId="6" borderId="49" xfId="0" applyFont="1" applyFill="1" applyBorder="1" applyAlignment="1">
      <alignment horizontal="center" vertical="center" wrapText="1"/>
    </xf>
    <xf numFmtId="0" fontId="54" fillId="6" borderId="85" xfId="0" applyFont="1" applyFill="1" applyBorder="1" applyAlignment="1">
      <alignment horizontal="center" vertical="center" wrapText="1"/>
    </xf>
    <xf numFmtId="0" fontId="54" fillId="6" borderId="16" xfId="0" applyFont="1" applyFill="1" applyBorder="1" applyAlignment="1">
      <alignment horizontal="center" vertical="center" wrapText="1"/>
    </xf>
    <xf numFmtId="0" fontId="77" fillId="6" borderId="86" xfId="0" applyFont="1" applyFill="1" applyBorder="1" applyAlignment="1">
      <alignment horizontal="center" vertical="center" wrapText="1"/>
    </xf>
    <xf numFmtId="0" fontId="114" fillId="36" borderId="81" xfId="0" applyFont="1" applyFill="1" applyBorder="1" applyAlignment="1">
      <alignment horizontal="center" vertical="center"/>
    </xf>
    <xf numFmtId="0" fontId="114" fillId="36" borderId="81" xfId="0" applyFont="1" applyFill="1" applyBorder="1" applyAlignment="1">
      <alignment horizontal="center"/>
    </xf>
    <xf numFmtId="17" fontId="114" fillId="36" borderId="81" xfId="0" applyNumberFormat="1" applyFont="1" applyFill="1" applyBorder="1" applyAlignment="1">
      <alignment horizontal="center"/>
    </xf>
    <xf numFmtId="0" fontId="113" fillId="36" borderId="81" xfId="0" applyFont="1" applyFill="1" applyBorder="1" applyAlignment="1">
      <alignment horizontal="center"/>
    </xf>
    <xf numFmtId="0" fontId="62" fillId="0" borderId="81" xfId="0" applyFont="1" applyBorder="1" applyAlignment="1">
      <alignment horizontal="left" vertical="top" wrapText="1"/>
    </xf>
    <xf numFmtId="0" fontId="113" fillId="36" borderId="81" xfId="0" applyFont="1" applyFill="1" applyBorder="1" applyAlignment="1">
      <alignment horizontal="center" vertical="center"/>
    </xf>
    <xf numFmtId="0" fontId="60" fillId="40" borderId="53" xfId="0" applyFont="1" applyFill="1" applyBorder="1" applyAlignment="1">
      <alignment horizontal="left" vertical="center" wrapText="1"/>
    </xf>
    <xf numFmtId="0" fontId="0" fillId="0" borderId="49" xfId="0" applyBorder="1" applyAlignment="1"/>
    <xf numFmtId="0" fontId="0" fillId="0" borderId="0" xfId="0" applyBorder="1" applyAlignment="1"/>
    <xf numFmtId="0" fontId="0" fillId="0" borderId="1" xfId="0" applyBorder="1" applyAlignment="1"/>
    <xf numFmtId="0" fontId="0" fillId="0" borderId="26" xfId="0" applyBorder="1" applyAlignment="1">
      <alignment horizontal="left" vertical="center" wrapText="1"/>
    </xf>
    <xf numFmtId="0" fontId="0" fillId="0" borderId="48" xfId="0" applyBorder="1" applyAlignment="1">
      <alignment horizontal="left" vertical="center" wrapText="1"/>
    </xf>
    <xf numFmtId="0" fontId="56" fillId="40" borderId="41" xfId="0" applyFont="1" applyFill="1" applyBorder="1" applyAlignment="1">
      <alignment horizontal="left" vertical="center"/>
    </xf>
    <xf numFmtId="0" fontId="56" fillId="0" borderId="25" xfId="0" applyFont="1" applyBorder="1" applyAlignment="1">
      <alignment vertical="center"/>
    </xf>
    <xf numFmtId="0" fontId="56" fillId="0" borderId="40" xfId="0" applyFont="1" applyBorder="1" applyAlignment="1">
      <alignment vertical="center"/>
    </xf>
    <xf numFmtId="0" fontId="0" fillId="0" borderId="54" xfId="0" applyBorder="1" applyAlignment="1">
      <alignment vertical="center" wrapText="1"/>
    </xf>
    <xf numFmtId="0" fontId="0" fillId="0" borderId="69" xfId="0" applyBorder="1" applyAlignment="1">
      <alignment vertical="center" wrapText="1"/>
    </xf>
    <xf numFmtId="0" fontId="58" fillId="0" borderId="31" xfId="0" applyFont="1" applyBorder="1" applyAlignment="1">
      <alignment horizontal="left" vertical="center" wrapText="1"/>
    </xf>
    <xf numFmtId="0" fontId="4" fillId="5" borderId="59" xfId="1" applyFont="1" applyFill="1" applyBorder="1" applyAlignment="1">
      <alignment horizontal="center" vertical="center" wrapText="1"/>
    </xf>
    <xf numFmtId="0" fontId="57" fillId="6" borderId="57" xfId="0" applyFont="1" applyFill="1" applyBorder="1" applyAlignment="1">
      <alignment horizontal="center" vertical="center" wrapText="1"/>
    </xf>
    <xf numFmtId="0" fontId="57" fillId="6" borderId="87" xfId="0" applyFont="1" applyFill="1" applyBorder="1" applyAlignment="1">
      <alignment horizontal="center" vertical="center" wrapText="1"/>
    </xf>
    <xf numFmtId="0" fontId="57" fillId="6" borderId="36" xfId="0" applyFont="1" applyFill="1" applyBorder="1" applyAlignment="1">
      <alignment horizontal="center" vertical="center" wrapText="1"/>
    </xf>
    <xf numFmtId="0" fontId="57" fillId="6" borderId="26" xfId="0" applyFont="1" applyFill="1" applyBorder="1" applyAlignment="1">
      <alignment horizontal="center" vertical="center" wrapText="1"/>
    </xf>
    <xf numFmtId="0" fontId="57" fillId="6" borderId="42" xfId="0" applyFont="1" applyFill="1" applyBorder="1" applyAlignment="1">
      <alignment horizontal="center" vertical="center" wrapText="1"/>
    </xf>
    <xf numFmtId="0" fontId="57" fillId="6" borderId="29" xfId="0" applyFont="1" applyFill="1" applyBorder="1" applyAlignment="1">
      <alignment horizontal="center" vertical="center" wrapText="1"/>
    </xf>
    <xf numFmtId="0" fontId="57" fillId="6" borderId="30" xfId="0" applyFont="1" applyFill="1" applyBorder="1" applyAlignment="1">
      <alignment horizontal="center" vertical="center" wrapText="1"/>
    </xf>
    <xf numFmtId="0" fontId="60" fillId="14" borderId="41" xfId="0" applyFont="1" applyFill="1" applyBorder="1" applyAlignment="1">
      <alignment horizontal="left" wrapText="1"/>
    </xf>
    <xf numFmtId="0" fontId="60" fillId="14" borderId="25" xfId="0" applyFont="1" applyFill="1" applyBorder="1" applyAlignment="1">
      <alignment horizontal="left" wrapText="1"/>
    </xf>
    <xf numFmtId="0" fontId="60" fillId="14" borderId="40" xfId="0" applyFont="1" applyFill="1" applyBorder="1" applyAlignment="1">
      <alignment horizontal="left" wrapText="1"/>
    </xf>
    <xf numFmtId="0" fontId="58" fillId="40" borderId="41" xfId="0" applyFont="1" applyFill="1" applyBorder="1" applyAlignment="1">
      <alignment horizontal="left" vertical="center" wrapText="1"/>
    </xf>
    <xf numFmtId="0" fontId="0" fillId="0" borderId="25" xfId="0" applyBorder="1" applyAlignment="1"/>
    <xf numFmtId="0" fontId="0" fillId="0" borderId="40" xfId="0" applyBorder="1" applyAlignment="1"/>
    <xf numFmtId="0" fontId="88" fillId="0" borderId="48" xfId="0" applyFont="1" applyBorder="1" applyAlignment="1">
      <alignment horizontal="left" vertical="center" wrapText="1"/>
    </xf>
    <xf numFmtId="0" fontId="58" fillId="0" borderId="48" xfId="0" applyFont="1" applyBorder="1" applyAlignment="1">
      <alignment horizontal="left" vertical="center" wrapText="1"/>
    </xf>
    <xf numFmtId="0" fontId="58" fillId="0" borderId="20" xfId="0" applyFont="1" applyBorder="1" applyAlignment="1">
      <alignment horizontal="left" vertical="center" wrapText="1"/>
    </xf>
    <xf numFmtId="0" fontId="60" fillId="40" borderId="41" xfId="0" applyFont="1" applyFill="1" applyBorder="1" applyAlignment="1">
      <alignment horizontal="left" vertical="center" wrapText="1"/>
    </xf>
    <xf numFmtId="0" fontId="56" fillId="0" borderId="25" xfId="0" applyFont="1" applyBorder="1" applyAlignment="1"/>
    <xf numFmtId="0" fontId="56" fillId="0" borderId="40" xfId="0" applyFont="1" applyBorder="1" applyAlignment="1"/>
    <xf numFmtId="0" fontId="4" fillId="5" borderId="0" xfId="1" applyFont="1" applyFill="1" applyBorder="1" applyAlignment="1">
      <alignment horizontal="left" wrapText="1"/>
    </xf>
    <xf numFmtId="0" fontId="57" fillId="6" borderId="31" xfId="0" applyFont="1" applyFill="1" applyBorder="1" applyAlignment="1">
      <alignment horizontal="center" vertical="center" wrapText="1"/>
    </xf>
    <xf numFmtId="0" fontId="57" fillId="6" borderId="20" xfId="0" applyFont="1" applyFill="1" applyBorder="1" applyAlignment="1">
      <alignment horizontal="center" vertical="center" wrapText="1"/>
    </xf>
    <xf numFmtId="0" fontId="81" fillId="0" borderId="8" xfId="0" applyFont="1" applyBorder="1" applyAlignment="1">
      <alignment horizontal="center" vertical="top"/>
    </xf>
    <xf numFmtId="0" fontId="81" fillId="0" borderId="84" xfId="0" applyFont="1" applyBorder="1" applyAlignment="1">
      <alignment horizontal="center" vertical="top"/>
    </xf>
    <xf numFmtId="0" fontId="81" fillId="0" borderId="17" xfId="0" applyFont="1" applyBorder="1" applyAlignment="1">
      <alignment horizontal="center" vertical="top"/>
    </xf>
    <xf numFmtId="0" fontId="62" fillId="0" borderId="8" xfId="0" applyFont="1" applyBorder="1" applyAlignment="1">
      <alignment horizontal="center" vertical="top"/>
    </xf>
    <xf numFmtId="0" fontId="62" fillId="0" borderId="84" xfId="0" applyFont="1" applyBorder="1" applyAlignment="1">
      <alignment horizontal="center" vertical="top"/>
    </xf>
    <xf numFmtId="0" fontId="62" fillId="0" borderId="17" xfId="0" applyFont="1" applyBorder="1" applyAlignment="1">
      <alignment horizontal="center" vertical="top"/>
    </xf>
    <xf numFmtId="0" fontId="95" fillId="41" borderId="6" xfId="0" applyFont="1" applyFill="1" applyBorder="1" applyAlignment="1">
      <alignment horizontal="center" vertical="center" wrapText="1"/>
    </xf>
    <xf numFmtId="49" fontId="95" fillId="41" borderId="86" xfId="0" applyNumberFormat="1" applyFont="1" applyFill="1" applyBorder="1" applyAlignment="1">
      <alignment horizontal="center" vertical="center" wrapText="1"/>
    </xf>
    <xf numFmtId="0" fontId="95" fillId="41" borderId="7" xfId="0" applyFont="1" applyFill="1" applyBorder="1" applyAlignment="1">
      <alignment horizontal="center" vertical="center" wrapText="1"/>
    </xf>
    <xf numFmtId="0" fontId="95" fillId="41" borderId="49" xfId="0" applyFont="1" applyFill="1" applyBorder="1" applyAlignment="1">
      <alignment horizontal="center" vertical="center" wrapText="1"/>
    </xf>
    <xf numFmtId="0" fontId="95" fillId="41" borderId="16" xfId="0" applyFont="1" applyFill="1" applyBorder="1" applyAlignment="1">
      <alignment horizontal="center" vertical="center" wrapText="1"/>
    </xf>
    <xf numFmtId="0" fontId="95" fillId="41" borderId="86" xfId="0" applyFont="1" applyFill="1" applyBorder="1" applyAlignment="1">
      <alignment horizontal="center" vertical="center" wrapText="1"/>
    </xf>
    <xf numFmtId="1" fontId="3" fillId="18" borderId="8" xfId="0" applyNumberFormat="1" applyFont="1" applyFill="1" applyBorder="1" applyAlignment="1">
      <alignment horizontal="center" vertical="center" wrapText="1"/>
    </xf>
    <xf numFmtId="1" fontId="3" fillId="18" borderId="84" xfId="0" applyNumberFormat="1" applyFont="1" applyFill="1" applyBorder="1" applyAlignment="1">
      <alignment horizontal="center" vertical="center" wrapText="1"/>
    </xf>
    <xf numFmtId="1" fontId="3" fillId="18" borderId="17" xfId="0" applyNumberFormat="1" applyFont="1" applyFill="1" applyBorder="1" applyAlignment="1">
      <alignment horizontal="center" vertical="center" wrapText="1"/>
    </xf>
    <xf numFmtId="0" fontId="103" fillId="42" borderId="86" xfId="0" applyFont="1" applyFill="1" applyBorder="1" applyAlignment="1">
      <alignment horizontal="center" vertical="center" wrapText="1"/>
    </xf>
    <xf numFmtId="0" fontId="46" fillId="42" borderId="86" xfId="0" applyFont="1" applyFill="1" applyBorder="1" applyAlignment="1">
      <alignment horizontal="center" vertical="center" wrapText="1"/>
    </xf>
    <xf numFmtId="0" fontId="62" fillId="42" borderId="10" xfId="0" applyFont="1" applyFill="1" applyBorder="1" applyAlignment="1">
      <alignment horizontal="center"/>
    </xf>
    <xf numFmtId="0" fontId="62" fillId="42" borderId="11" xfId="0" applyFont="1" applyFill="1" applyBorder="1" applyAlignment="1">
      <alignment horizontal="center"/>
    </xf>
    <xf numFmtId="0" fontId="62" fillId="42" borderId="6" xfId="0" applyFont="1" applyFill="1" applyBorder="1" applyAlignment="1">
      <alignment horizontal="center"/>
    </xf>
    <xf numFmtId="0" fontId="46" fillId="42" borderId="8" xfId="0" applyFont="1" applyFill="1" applyBorder="1" applyAlignment="1">
      <alignment horizontal="center" vertical="center" wrapText="1"/>
    </xf>
    <xf numFmtId="0" fontId="46" fillId="42" borderId="84" xfId="0" applyFont="1" applyFill="1" applyBorder="1" applyAlignment="1">
      <alignment horizontal="center" vertical="center" wrapText="1"/>
    </xf>
    <xf numFmtId="0" fontId="46" fillId="42" borderId="17" xfId="0" applyFont="1" applyFill="1" applyBorder="1" applyAlignment="1">
      <alignment horizontal="center" vertical="center" wrapText="1"/>
    </xf>
    <xf numFmtId="0" fontId="99" fillId="42" borderId="10" xfId="0" applyFont="1" applyFill="1" applyBorder="1" applyAlignment="1">
      <alignment horizontal="center" vertical="center"/>
    </xf>
    <xf numFmtId="0" fontId="99" fillId="42" borderId="11" xfId="0" applyFont="1" applyFill="1" applyBorder="1" applyAlignment="1">
      <alignment horizontal="center" vertical="center"/>
    </xf>
    <xf numFmtId="0" fontId="99" fillId="42" borderId="6" xfId="0" applyFont="1" applyFill="1" applyBorder="1" applyAlignment="1">
      <alignment horizontal="center" vertical="center"/>
    </xf>
    <xf numFmtId="0" fontId="58" fillId="4" borderId="11" xfId="0" applyFont="1" applyFill="1" applyBorder="1" applyAlignment="1">
      <alignment horizontal="left" vertical="center" wrapText="1"/>
    </xf>
  </cellXfs>
  <cellStyles count="9">
    <cellStyle name="Hipervínculo 2" xfId="2"/>
    <cellStyle name="Hipervínculo 3" xfId="3"/>
    <cellStyle name="Moneda" xfId="8" builtinId="4"/>
    <cellStyle name="Normal" xfId="0" builtinId="0"/>
    <cellStyle name="Normal 2" xfId="1"/>
    <cellStyle name="Normal 3" xfId="4"/>
    <cellStyle name="Porcentual 2" xfId="5"/>
    <cellStyle name="Porcentual 3" xfId="6"/>
    <cellStyle name="Porcentual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102</xdr:row>
      <xdr:rowOff>0</xdr:rowOff>
    </xdr:from>
    <xdr:to>
      <xdr:col>1</xdr:col>
      <xdr:colOff>152400</xdr:colOff>
      <xdr:row>102</xdr:row>
      <xdr:rowOff>9525</xdr:rowOff>
    </xdr:to>
    <xdr:pic>
      <xdr:nvPicPr>
        <xdr:cNvPr id="1304" name="Picture 37"/>
        <xdr:cNvPicPr>
          <a:picLocks noChangeAspect="1" noChangeArrowheads="1"/>
        </xdr:cNvPicPr>
      </xdr:nvPicPr>
      <xdr:blipFill>
        <a:blip xmlns:r="http://schemas.openxmlformats.org/officeDocument/2006/relationships" r:embed="rId1"/>
        <a:srcRect/>
        <a:stretch>
          <a:fillRect/>
        </a:stretch>
      </xdr:blipFill>
      <xdr:spPr bwMode="auto">
        <a:xfrm>
          <a:off x="0" y="24717375"/>
          <a:ext cx="1371600" cy="9525"/>
        </a:xfrm>
        <a:prstGeom prst="rect">
          <a:avLst/>
        </a:prstGeom>
        <a:noFill/>
        <a:ln w="9525">
          <a:noFill/>
          <a:miter lim="800000"/>
          <a:headEnd/>
          <a:tailEnd/>
        </a:ln>
      </xdr:spPr>
    </xdr:pic>
    <xdr:clientData/>
  </xdr:twoCellAnchor>
  <xdr:twoCellAnchor editAs="oneCell">
    <xdr:from>
      <xdr:col>0</xdr:col>
      <xdr:colOff>0</xdr:colOff>
      <xdr:row>102</xdr:row>
      <xdr:rowOff>0</xdr:rowOff>
    </xdr:from>
    <xdr:to>
      <xdr:col>1</xdr:col>
      <xdr:colOff>228600</xdr:colOff>
      <xdr:row>102</xdr:row>
      <xdr:rowOff>9525</xdr:rowOff>
    </xdr:to>
    <xdr:pic>
      <xdr:nvPicPr>
        <xdr:cNvPr id="1305" name="Picture 37"/>
        <xdr:cNvPicPr>
          <a:picLocks noChangeAspect="1" noChangeArrowheads="1"/>
        </xdr:cNvPicPr>
      </xdr:nvPicPr>
      <xdr:blipFill>
        <a:blip xmlns:r="http://schemas.openxmlformats.org/officeDocument/2006/relationships" r:embed="rId1"/>
        <a:srcRect/>
        <a:stretch>
          <a:fillRect/>
        </a:stretch>
      </xdr:blipFill>
      <xdr:spPr bwMode="auto">
        <a:xfrm>
          <a:off x="0" y="24717375"/>
          <a:ext cx="1447800" cy="9525"/>
        </a:xfrm>
        <a:prstGeom prst="rect">
          <a:avLst/>
        </a:prstGeom>
        <a:noFill/>
        <a:ln w="9525">
          <a:noFill/>
          <a:miter lim="800000"/>
          <a:headEnd/>
          <a:tailEnd/>
        </a:ln>
      </xdr:spPr>
    </xdr:pic>
    <xdr:clientData/>
  </xdr:twoCellAnchor>
  <xdr:twoCellAnchor editAs="oneCell">
    <xdr:from>
      <xdr:col>0</xdr:col>
      <xdr:colOff>76200</xdr:colOff>
      <xdr:row>102</xdr:row>
      <xdr:rowOff>0</xdr:rowOff>
    </xdr:from>
    <xdr:to>
      <xdr:col>1</xdr:col>
      <xdr:colOff>390525</xdr:colOff>
      <xdr:row>102</xdr:row>
      <xdr:rowOff>9525</xdr:rowOff>
    </xdr:to>
    <xdr:pic>
      <xdr:nvPicPr>
        <xdr:cNvPr id="1306" name="Picture 37"/>
        <xdr:cNvPicPr>
          <a:picLocks noChangeAspect="1" noChangeArrowheads="1"/>
        </xdr:cNvPicPr>
      </xdr:nvPicPr>
      <xdr:blipFill>
        <a:blip xmlns:r="http://schemas.openxmlformats.org/officeDocument/2006/relationships" r:embed="rId1"/>
        <a:srcRect/>
        <a:stretch>
          <a:fillRect/>
        </a:stretch>
      </xdr:blipFill>
      <xdr:spPr bwMode="auto">
        <a:xfrm>
          <a:off x="76200" y="24717375"/>
          <a:ext cx="1533525" cy="9525"/>
        </a:xfrm>
        <a:prstGeom prst="rect">
          <a:avLst/>
        </a:prstGeom>
        <a:noFill/>
        <a:ln w="9525">
          <a:noFill/>
          <a:miter lim="800000"/>
          <a:headEnd/>
          <a:tailEnd/>
        </a:ln>
      </xdr:spPr>
    </xdr:pic>
    <xdr:clientData/>
  </xdr:twoCellAnchor>
  <xdr:twoCellAnchor editAs="oneCell">
    <xdr:from>
      <xdr:col>0</xdr:col>
      <xdr:colOff>38100</xdr:colOff>
      <xdr:row>102</xdr:row>
      <xdr:rowOff>0</xdr:rowOff>
    </xdr:from>
    <xdr:to>
      <xdr:col>1</xdr:col>
      <xdr:colOff>428625</xdr:colOff>
      <xdr:row>102</xdr:row>
      <xdr:rowOff>9525</xdr:rowOff>
    </xdr:to>
    <xdr:pic>
      <xdr:nvPicPr>
        <xdr:cNvPr id="1307" name="Picture 37"/>
        <xdr:cNvPicPr>
          <a:picLocks noChangeAspect="1" noChangeArrowheads="1"/>
        </xdr:cNvPicPr>
      </xdr:nvPicPr>
      <xdr:blipFill>
        <a:blip xmlns:r="http://schemas.openxmlformats.org/officeDocument/2006/relationships" r:embed="rId1"/>
        <a:srcRect/>
        <a:stretch>
          <a:fillRect/>
        </a:stretch>
      </xdr:blipFill>
      <xdr:spPr bwMode="auto">
        <a:xfrm>
          <a:off x="38100" y="24717375"/>
          <a:ext cx="1609725" cy="9525"/>
        </a:xfrm>
        <a:prstGeom prst="rect">
          <a:avLst/>
        </a:prstGeom>
        <a:noFill/>
        <a:ln w="9525">
          <a:noFill/>
          <a:miter lim="800000"/>
          <a:headEnd/>
          <a:tailEnd/>
        </a:ln>
      </xdr:spPr>
    </xdr:pic>
    <xdr:clientData/>
  </xdr:twoCellAnchor>
  <xdr:twoCellAnchor editAs="oneCell">
    <xdr:from>
      <xdr:col>8</xdr:col>
      <xdr:colOff>0</xdr:colOff>
      <xdr:row>102</xdr:row>
      <xdr:rowOff>0</xdr:rowOff>
    </xdr:from>
    <xdr:to>
      <xdr:col>8</xdr:col>
      <xdr:colOff>1238250</xdr:colOff>
      <xdr:row>102</xdr:row>
      <xdr:rowOff>9525</xdr:rowOff>
    </xdr:to>
    <xdr:pic>
      <xdr:nvPicPr>
        <xdr:cNvPr id="1308" name="Picture 37"/>
        <xdr:cNvPicPr>
          <a:picLocks noChangeAspect="1" noChangeArrowheads="1"/>
        </xdr:cNvPicPr>
      </xdr:nvPicPr>
      <xdr:blipFill>
        <a:blip xmlns:r="http://schemas.openxmlformats.org/officeDocument/2006/relationships" r:embed="rId1"/>
        <a:srcRect/>
        <a:stretch>
          <a:fillRect/>
        </a:stretch>
      </xdr:blipFill>
      <xdr:spPr bwMode="auto">
        <a:xfrm>
          <a:off x="10610850" y="24717375"/>
          <a:ext cx="1238250" cy="9525"/>
        </a:xfrm>
        <a:prstGeom prst="rect">
          <a:avLst/>
        </a:prstGeom>
        <a:noFill/>
        <a:ln w="9525">
          <a:noFill/>
          <a:miter lim="800000"/>
          <a:headEnd/>
          <a:tailEnd/>
        </a:ln>
      </xdr:spPr>
    </xdr:pic>
    <xdr:clientData/>
  </xdr:twoCellAnchor>
  <xdr:twoCellAnchor editAs="oneCell">
    <xdr:from>
      <xdr:col>8</xdr:col>
      <xdr:colOff>0</xdr:colOff>
      <xdr:row>102</xdr:row>
      <xdr:rowOff>0</xdr:rowOff>
    </xdr:from>
    <xdr:to>
      <xdr:col>9</xdr:col>
      <xdr:colOff>19050</xdr:colOff>
      <xdr:row>102</xdr:row>
      <xdr:rowOff>9525</xdr:rowOff>
    </xdr:to>
    <xdr:pic>
      <xdr:nvPicPr>
        <xdr:cNvPr id="1309" name="Picture 37"/>
        <xdr:cNvPicPr>
          <a:picLocks noChangeAspect="1" noChangeArrowheads="1"/>
        </xdr:cNvPicPr>
      </xdr:nvPicPr>
      <xdr:blipFill>
        <a:blip xmlns:r="http://schemas.openxmlformats.org/officeDocument/2006/relationships" r:embed="rId1"/>
        <a:srcRect/>
        <a:stretch>
          <a:fillRect/>
        </a:stretch>
      </xdr:blipFill>
      <xdr:spPr bwMode="auto">
        <a:xfrm>
          <a:off x="10610850" y="24717375"/>
          <a:ext cx="1314450" cy="9525"/>
        </a:xfrm>
        <a:prstGeom prst="rect">
          <a:avLst/>
        </a:prstGeom>
        <a:noFill/>
        <a:ln w="9525">
          <a:noFill/>
          <a:miter lim="800000"/>
          <a:headEnd/>
          <a:tailEnd/>
        </a:ln>
      </xdr:spPr>
    </xdr:pic>
    <xdr:clientData/>
  </xdr:twoCellAnchor>
  <xdr:twoCellAnchor editAs="oneCell">
    <xdr:from>
      <xdr:col>5</xdr:col>
      <xdr:colOff>76200</xdr:colOff>
      <xdr:row>102</xdr:row>
      <xdr:rowOff>0</xdr:rowOff>
    </xdr:from>
    <xdr:to>
      <xdr:col>6</xdr:col>
      <xdr:colOff>152400</xdr:colOff>
      <xdr:row>102</xdr:row>
      <xdr:rowOff>9525</xdr:rowOff>
    </xdr:to>
    <xdr:pic>
      <xdr:nvPicPr>
        <xdr:cNvPr id="1310" name="Picture 37"/>
        <xdr:cNvPicPr>
          <a:picLocks noChangeAspect="1" noChangeArrowheads="1"/>
        </xdr:cNvPicPr>
      </xdr:nvPicPr>
      <xdr:blipFill>
        <a:blip xmlns:r="http://schemas.openxmlformats.org/officeDocument/2006/relationships" r:embed="rId1"/>
        <a:srcRect/>
        <a:stretch>
          <a:fillRect/>
        </a:stretch>
      </xdr:blipFill>
      <xdr:spPr bwMode="auto">
        <a:xfrm>
          <a:off x="6657975" y="24717375"/>
          <a:ext cx="1533525" cy="9525"/>
        </a:xfrm>
        <a:prstGeom prst="rect">
          <a:avLst/>
        </a:prstGeom>
        <a:noFill/>
        <a:ln w="9525">
          <a:noFill/>
          <a:miter lim="800000"/>
          <a:headEnd/>
          <a:tailEnd/>
        </a:ln>
      </xdr:spPr>
    </xdr:pic>
    <xdr:clientData/>
  </xdr:twoCellAnchor>
  <xdr:twoCellAnchor editAs="oneCell">
    <xdr:from>
      <xdr:col>5</xdr:col>
      <xdr:colOff>38100</xdr:colOff>
      <xdr:row>102</xdr:row>
      <xdr:rowOff>0</xdr:rowOff>
    </xdr:from>
    <xdr:to>
      <xdr:col>6</xdr:col>
      <xdr:colOff>190500</xdr:colOff>
      <xdr:row>102</xdr:row>
      <xdr:rowOff>9525</xdr:rowOff>
    </xdr:to>
    <xdr:pic>
      <xdr:nvPicPr>
        <xdr:cNvPr id="1311" name="Picture 37"/>
        <xdr:cNvPicPr>
          <a:picLocks noChangeAspect="1" noChangeArrowheads="1"/>
        </xdr:cNvPicPr>
      </xdr:nvPicPr>
      <xdr:blipFill>
        <a:blip xmlns:r="http://schemas.openxmlformats.org/officeDocument/2006/relationships" r:embed="rId1"/>
        <a:srcRect/>
        <a:stretch>
          <a:fillRect/>
        </a:stretch>
      </xdr:blipFill>
      <xdr:spPr bwMode="auto">
        <a:xfrm>
          <a:off x="6619875" y="24717375"/>
          <a:ext cx="1609725" cy="9525"/>
        </a:xfrm>
        <a:prstGeom prst="rect">
          <a:avLst/>
        </a:prstGeom>
        <a:noFill/>
        <a:ln w="9525">
          <a:noFill/>
          <a:miter lim="800000"/>
          <a:headEnd/>
          <a:tailEnd/>
        </a:ln>
      </xdr:spPr>
    </xdr:pic>
    <xdr:clientData/>
  </xdr:twoCellAnchor>
  <xdr:twoCellAnchor editAs="oneCell">
    <xdr:from>
      <xdr:col>0</xdr:col>
      <xdr:colOff>19050</xdr:colOff>
      <xdr:row>1</xdr:row>
      <xdr:rowOff>19050</xdr:rowOff>
    </xdr:from>
    <xdr:to>
      <xdr:col>0</xdr:col>
      <xdr:colOff>495300</xdr:colOff>
      <xdr:row>1</xdr:row>
      <xdr:rowOff>190500</xdr:rowOff>
    </xdr:to>
    <xdr:pic>
      <xdr:nvPicPr>
        <xdr:cNvPr id="1312" name="Picture 4" descr="http://suptel-intranet/supertel/images/logo_supertel.jpg"/>
        <xdr:cNvPicPr>
          <a:picLocks noChangeAspect="1" noChangeArrowheads="1"/>
        </xdr:cNvPicPr>
      </xdr:nvPicPr>
      <xdr:blipFill>
        <a:blip xmlns:r="http://schemas.openxmlformats.org/officeDocument/2006/relationships" r:embed="rId2"/>
        <a:srcRect/>
        <a:stretch>
          <a:fillRect/>
        </a:stretch>
      </xdr:blipFill>
      <xdr:spPr bwMode="auto">
        <a:xfrm>
          <a:off x="19050" y="219075"/>
          <a:ext cx="476250" cy="17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523875</xdr:colOff>
      <xdr:row>0</xdr:row>
      <xdr:rowOff>190500</xdr:rowOff>
    </xdr:to>
    <xdr:pic>
      <xdr:nvPicPr>
        <xdr:cNvPr id="3101"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47625" y="19050"/>
          <a:ext cx="476250" cy="171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523875</xdr:colOff>
      <xdr:row>0</xdr:row>
      <xdr:rowOff>190500</xdr:rowOff>
    </xdr:to>
    <xdr:pic>
      <xdr:nvPicPr>
        <xdr:cNvPr id="19303"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47625" y="19050"/>
          <a:ext cx="476250" cy="171450"/>
        </a:xfrm>
        <a:prstGeom prst="rect">
          <a:avLst/>
        </a:prstGeom>
        <a:noFill/>
        <a:ln w="9525">
          <a:noFill/>
          <a:miter lim="800000"/>
          <a:headEnd/>
          <a:tailEnd/>
        </a:ln>
      </xdr:spPr>
    </xdr:pic>
    <xdr:clientData/>
  </xdr:twoCellAnchor>
  <xdr:twoCellAnchor>
    <xdr:from>
      <xdr:col>14</xdr:col>
      <xdr:colOff>381000</xdr:colOff>
      <xdr:row>6</xdr:row>
      <xdr:rowOff>781050</xdr:rowOff>
    </xdr:from>
    <xdr:to>
      <xdr:col>15</xdr:col>
      <xdr:colOff>161925</xdr:colOff>
      <xdr:row>6</xdr:row>
      <xdr:rowOff>828675</xdr:rowOff>
    </xdr:to>
    <xdr:sp macro="" textlink="">
      <xdr:nvSpPr>
        <xdr:cNvPr id="19304" name="2 Rectángulo"/>
        <xdr:cNvSpPr>
          <a:spLocks noChangeArrowheads="1"/>
        </xdr:cNvSpPr>
      </xdr:nvSpPr>
      <xdr:spPr bwMode="auto">
        <a:xfrm>
          <a:off x="18897600" y="2247900"/>
          <a:ext cx="161925" cy="47625"/>
        </a:xfrm>
        <a:prstGeom prst="rect">
          <a:avLst/>
        </a:prstGeom>
        <a:solidFill>
          <a:srgbClr val="4F81BD"/>
        </a:solidFill>
        <a:ln w="25400" algn="ctr">
          <a:solidFill>
            <a:srgbClr val="385D8A"/>
          </a:solidFill>
          <a:miter lim="800000"/>
          <a:headEnd/>
          <a:tailEnd/>
        </a:ln>
      </xdr:spPr>
    </xdr:sp>
    <xdr:clientData/>
  </xdr:twoCellAnchor>
  <xdr:twoCellAnchor>
    <xdr:from>
      <xdr:col>15</xdr:col>
      <xdr:colOff>152400</xdr:colOff>
      <xdr:row>6</xdr:row>
      <xdr:rowOff>904875</xdr:rowOff>
    </xdr:from>
    <xdr:to>
      <xdr:col>15</xdr:col>
      <xdr:colOff>323850</xdr:colOff>
      <xdr:row>6</xdr:row>
      <xdr:rowOff>952500</xdr:rowOff>
    </xdr:to>
    <xdr:sp macro="" textlink="">
      <xdr:nvSpPr>
        <xdr:cNvPr id="19305" name="3 Rectángulo"/>
        <xdr:cNvSpPr>
          <a:spLocks noChangeArrowheads="1"/>
        </xdr:cNvSpPr>
      </xdr:nvSpPr>
      <xdr:spPr bwMode="auto">
        <a:xfrm>
          <a:off x="19050000" y="2371725"/>
          <a:ext cx="171450" cy="47625"/>
        </a:xfrm>
        <a:prstGeom prst="rect">
          <a:avLst/>
        </a:prstGeom>
        <a:solidFill>
          <a:srgbClr val="4F81BD"/>
        </a:solidFill>
        <a:ln w="25400" algn="ctr">
          <a:solidFill>
            <a:srgbClr val="385D8A"/>
          </a:solidFill>
          <a:miter lim="800000"/>
          <a:headEnd/>
          <a:tailEnd/>
        </a:ln>
      </xdr:spPr>
    </xdr:sp>
    <xdr:clientData/>
  </xdr:twoCellAnchor>
  <xdr:twoCellAnchor>
    <xdr:from>
      <xdr:col>15</xdr:col>
      <xdr:colOff>247650</xdr:colOff>
      <xdr:row>6</xdr:row>
      <xdr:rowOff>1057275</xdr:rowOff>
    </xdr:from>
    <xdr:to>
      <xdr:col>16</xdr:col>
      <xdr:colOff>0</xdr:colOff>
      <xdr:row>6</xdr:row>
      <xdr:rowOff>1114425</xdr:rowOff>
    </xdr:to>
    <xdr:sp macro="" textlink="">
      <xdr:nvSpPr>
        <xdr:cNvPr id="19306" name="4 Rectángulo"/>
        <xdr:cNvSpPr>
          <a:spLocks noChangeArrowheads="1"/>
        </xdr:cNvSpPr>
      </xdr:nvSpPr>
      <xdr:spPr bwMode="auto">
        <a:xfrm>
          <a:off x="19145250" y="2524125"/>
          <a:ext cx="133350" cy="57150"/>
        </a:xfrm>
        <a:prstGeom prst="rect">
          <a:avLst/>
        </a:prstGeom>
        <a:solidFill>
          <a:srgbClr val="4F81BD"/>
        </a:solidFill>
        <a:ln w="25400" algn="ctr">
          <a:solidFill>
            <a:srgbClr val="385D8A"/>
          </a:solidFill>
          <a:miter lim="800000"/>
          <a:headEnd/>
          <a:tailEnd/>
        </a:ln>
      </xdr:spPr>
    </xdr:sp>
    <xdr:clientData/>
  </xdr:twoCellAnchor>
  <xdr:twoCellAnchor>
    <xdr:from>
      <xdr:col>16</xdr:col>
      <xdr:colOff>9525</xdr:colOff>
      <xdr:row>6</xdr:row>
      <xdr:rowOff>1219200</xdr:rowOff>
    </xdr:from>
    <xdr:to>
      <xdr:col>16</xdr:col>
      <xdr:colOff>171450</xdr:colOff>
      <xdr:row>6</xdr:row>
      <xdr:rowOff>1266825</xdr:rowOff>
    </xdr:to>
    <xdr:sp macro="" textlink="">
      <xdr:nvSpPr>
        <xdr:cNvPr id="19307" name="5 Rectángulo"/>
        <xdr:cNvSpPr>
          <a:spLocks noChangeArrowheads="1"/>
        </xdr:cNvSpPr>
      </xdr:nvSpPr>
      <xdr:spPr bwMode="auto">
        <a:xfrm>
          <a:off x="19288125" y="2686050"/>
          <a:ext cx="161925" cy="47625"/>
        </a:xfrm>
        <a:prstGeom prst="rect">
          <a:avLst/>
        </a:prstGeom>
        <a:solidFill>
          <a:srgbClr val="4F81BD"/>
        </a:solidFill>
        <a:ln w="25400" algn="ctr">
          <a:solidFill>
            <a:srgbClr val="385D8A"/>
          </a:solidFill>
          <a:miter lim="800000"/>
          <a:headEnd/>
          <a:tailEnd/>
        </a:ln>
      </xdr:spPr>
    </xdr:sp>
    <xdr:clientData/>
  </xdr:twoCellAnchor>
  <xdr:twoCellAnchor>
    <xdr:from>
      <xdr:col>16</xdr:col>
      <xdr:colOff>133350</xdr:colOff>
      <xdr:row>6</xdr:row>
      <xdr:rowOff>1371600</xdr:rowOff>
    </xdr:from>
    <xdr:to>
      <xdr:col>16</xdr:col>
      <xdr:colOff>304800</xdr:colOff>
      <xdr:row>6</xdr:row>
      <xdr:rowOff>1419225</xdr:rowOff>
    </xdr:to>
    <xdr:sp macro="" textlink="">
      <xdr:nvSpPr>
        <xdr:cNvPr id="19308" name="6 Rectángulo"/>
        <xdr:cNvSpPr>
          <a:spLocks noChangeArrowheads="1"/>
        </xdr:cNvSpPr>
      </xdr:nvSpPr>
      <xdr:spPr bwMode="auto">
        <a:xfrm>
          <a:off x="19411950" y="2838450"/>
          <a:ext cx="171450" cy="47625"/>
        </a:xfrm>
        <a:prstGeom prst="rect">
          <a:avLst/>
        </a:prstGeom>
        <a:solidFill>
          <a:srgbClr val="4F81BD"/>
        </a:solidFill>
        <a:ln w="25400" algn="ctr">
          <a:solidFill>
            <a:srgbClr val="385D8A"/>
          </a:solidFill>
          <a:miter lim="800000"/>
          <a:headEnd/>
          <a:tailEnd/>
        </a:ln>
      </xdr:spPr>
    </xdr:sp>
    <xdr:clientData/>
  </xdr:twoCellAnchor>
  <xdr:twoCellAnchor>
    <xdr:from>
      <xdr:col>20</xdr:col>
      <xdr:colOff>200025</xdr:colOff>
      <xdr:row>7</xdr:row>
      <xdr:rowOff>885825</xdr:rowOff>
    </xdr:from>
    <xdr:to>
      <xdr:col>20</xdr:col>
      <xdr:colOff>361950</xdr:colOff>
      <xdr:row>7</xdr:row>
      <xdr:rowOff>933450</xdr:rowOff>
    </xdr:to>
    <xdr:sp macro="" textlink="">
      <xdr:nvSpPr>
        <xdr:cNvPr id="19309" name="7 Rectángulo"/>
        <xdr:cNvSpPr>
          <a:spLocks noChangeArrowheads="1"/>
        </xdr:cNvSpPr>
      </xdr:nvSpPr>
      <xdr:spPr bwMode="auto">
        <a:xfrm>
          <a:off x="21002625" y="4295775"/>
          <a:ext cx="161925" cy="47625"/>
        </a:xfrm>
        <a:prstGeom prst="rect">
          <a:avLst/>
        </a:prstGeom>
        <a:solidFill>
          <a:srgbClr val="4F81BD"/>
        </a:solidFill>
        <a:ln w="25400" algn="ctr">
          <a:solidFill>
            <a:srgbClr val="385D8A"/>
          </a:solidFill>
          <a:miter lim="800000"/>
          <a:headEnd/>
          <a:tailEnd/>
        </a:ln>
      </xdr:spPr>
    </xdr:sp>
    <xdr:clientData/>
  </xdr:twoCellAnchor>
  <xdr:twoCellAnchor>
    <xdr:from>
      <xdr:col>20</xdr:col>
      <xdr:colOff>371475</xdr:colOff>
      <xdr:row>7</xdr:row>
      <xdr:rowOff>1066800</xdr:rowOff>
    </xdr:from>
    <xdr:to>
      <xdr:col>21</xdr:col>
      <xdr:colOff>152400</xdr:colOff>
      <xdr:row>7</xdr:row>
      <xdr:rowOff>1114425</xdr:rowOff>
    </xdr:to>
    <xdr:sp macro="" textlink="">
      <xdr:nvSpPr>
        <xdr:cNvPr id="19310" name="8 Rectángulo"/>
        <xdr:cNvSpPr>
          <a:spLocks noChangeArrowheads="1"/>
        </xdr:cNvSpPr>
      </xdr:nvSpPr>
      <xdr:spPr bwMode="auto">
        <a:xfrm>
          <a:off x="21174075" y="4476750"/>
          <a:ext cx="161925" cy="47625"/>
        </a:xfrm>
        <a:prstGeom prst="rect">
          <a:avLst/>
        </a:prstGeom>
        <a:solidFill>
          <a:srgbClr val="4F81BD"/>
        </a:solidFill>
        <a:ln w="25400" algn="ctr">
          <a:solidFill>
            <a:srgbClr val="385D8A"/>
          </a:solidFill>
          <a:miter lim="800000"/>
          <a:headEnd/>
          <a:tailEnd/>
        </a:ln>
      </xdr:spPr>
    </xdr:sp>
    <xdr:clientData/>
  </xdr:twoCellAnchor>
  <xdr:twoCellAnchor>
    <xdr:from>
      <xdr:col>21</xdr:col>
      <xdr:colOff>104775</xdr:colOff>
      <xdr:row>7</xdr:row>
      <xdr:rowOff>1266825</xdr:rowOff>
    </xdr:from>
    <xdr:to>
      <xdr:col>21</xdr:col>
      <xdr:colOff>266700</xdr:colOff>
      <xdr:row>7</xdr:row>
      <xdr:rowOff>1314450</xdr:rowOff>
    </xdr:to>
    <xdr:sp macro="" textlink="">
      <xdr:nvSpPr>
        <xdr:cNvPr id="19311" name="9 Rectángulo"/>
        <xdr:cNvSpPr>
          <a:spLocks noChangeArrowheads="1"/>
        </xdr:cNvSpPr>
      </xdr:nvSpPr>
      <xdr:spPr bwMode="auto">
        <a:xfrm>
          <a:off x="21288375" y="4676775"/>
          <a:ext cx="161925" cy="47625"/>
        </a:xfrm>
        <a:prstGeom prst="rect">
          <a:avLst/>
        </a:prstGeom>
        <a:solidFill>
          <a:srgbClr val="4F81BD"/>
        </a:solidFill>
        <a:ln w="25400" algn="ctr">
          <a:solidFill>
            <a:srgbClr val="385D8A"/>
          </a:solidFill>
          <a:miter lim="800000"/>
          <a:headEnd/>
          <a:tailEnd/>
        </a:ln>
      </xdr:spPr>
    </xdr:sp>
    <xdr:clientData/>
  </xdr:twoCellAnchor>
  <xdr:twoCellAnchor>
    <xdr:from>
      <xdr:col>11</xdr:col>
      <xdr:colOff>0</xdr:colOff>
      <xdr:row>99</xdr:row>
      <xdr:rowOff>0</xdr:rowOff>
    </xdr:from>
    <xdr:to>
      <xdr:col>11</xdr:col>
      <xdr:colOff>179917</xdr:colOff>
      <xdr:row>100</xdr:row>
      <xdr:rowOff>74083</xdr:rowOff>
    </xdr:to>
    <xdr:sp macro="" textlink="">
      <xdr:nvSpPr>
        <xdr:cNvPr id="11" name="10 Rectángulo"/>
        <xdr:cNvSpPr/>
      </xdr:nvSpPr>
      <xdr:spPr>
        <a:xfrm>
          <a:off x="17373600" y="62769750"/>
          <a:ext cx="179917"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95250</xdr:colOff>
      <xdr:row>101</xdr:row>
      <xdr:rowOff>63500</xdr:rowOff>
    </xdr:from>
    <xdr:to>
      <xdr:col>11</xdr:col>
      <xdr:colOff>275167</xdr:colOff>
      <xdr:row>101</xdr:row>
      <xdr:rowOff>137583</xdr:rowOff>
    </xdr:to>
    <xdr:sp macro="" textlink="">
      <xdr:nvSpPr>
        <xdr:cNvPr id="12" name="11 Rectángulo"/>
        <xdr:cNvSpPr/>
      </xdr:nvSpPr>
      <xdr:spPr>
        <a:xfrm>
          <a:off x="17468850" y="63471425"/>
          <a:ext cx="179917"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137584</xdr:colOff>
      <xdr:row>102</xdr:row>
      <xdr:rowOff>169334</xdr:rowOff>
    </xdr:from>
    <xdr:to>
      <xdr:col>11</xdr:col>
      <xdr:colOff>370417</xdr:colOff>
      <xdr:row>102</xdr:row>
      <xdr:rowOff>243417</xdr:rowOff>
    </xdr:to>
    <xdr:sp macro="" textlink="">
      <xdr:nvSpPr>
        <xdr:cNvPr id="13" name="12 Rectángulo"/>
        <xdr:cNvSpPr/>
      </xdr:nvSpPr>
      <xdr:spPr>
        <a:xfrm>
          <a:off x="17511184" y="64215434"/>
          <a:ext cx="232833"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84667</xdr:colOff>
      <xdr:row>103</xdr:row>
      <xdr:rowOff>264585</xdr:rowOff>
    </xdr:from>
    <xdr:to>
      <xdr:col>12</xdr:col>
      <xdr:colOff>359834</xdr:colOff>
      <xdr:row>103</xdr:row>
      <xdr:rowOff>328085</xdr:rowOff>
    </xdr:to>
    <xdr:sp macro="" textlink="">
      <xdr:nvSpPr>
        <xdr:cNvPr id="14" name="13 Rectángulo"/>
        <xdr:cNvSpPr/>
      </xdr:nvSpPr>
      <xdr:spPr>
        <a:xfrm>
          <a:off x="17839267" y="64948860"/>
          <a:ext cx="275167"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20</xdr:col>
      <xdr:colOff>0</xdr:colOff>
      <xdr:row>104</xdr:row>
      <xdr:rowOff>0</xdr:rowOff>
    </xdr:from>
    <xdr:to>
      <xdr:col>20</xdr:col>
      <xdr:colOff>179917</xdr:colOff>
      <xdr:row>104</xdr:row>
      <xdr:rowOff>74083</xdr:rowOff>
    </xdr:to>
    <xdr:sp macro="" textlink="">
      <xdr:nvSpPr>
        <xdr:cNvPr id="15" name="14 Rectángulo"/>
        <xdr:cNvSpPr/>
      </xdr:nvSpPr>
      <xdr:spPr>
        <a:xfrm>
          <a:off x="20802600" y="65322450"/>
          <a:ext cx="179917"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20</xdr:col>
      <xdr:colOff>95250</xdr:colOff>
      <xdr:row>105</xdr:row>
      <xdr:rowOff>0</xdr:rowOff>
    </xdr:from>
    <xdr:to>
      <xdr:col>20</xdr:col>
      <xdr:colOff>275167</xdr:colOff>
      <xdr:row>105</xdr:row>
      <xdr:rowOff>74083</xdr:rowOff>
    </xdr:to>
    <xdr:sp macro="" textlink="">
      <xdr:nvSpPr>
        <xdr:cNvPr id="16" name="15 Rectángulo"/>
        <xdr:cNvSpPr/>
      </xdr:nvSpPr>
      <xdr:spPr>
        <a:xfrm>
          <a:off x="20897850" y="65960625"/>
          <a:ext cx="179917"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20</xdr:col>
      <xdr:colOff>211666</xdr:colOff>
      <xdr:row>106</xdr:row>
      <xdr:rowOff>74083</xdr:rowOff>
    </xdr:from>
    <xdr:to>
      <xdr:col>21</xdr:col>
      <xdr:colOff>10583</xdr:colOff>
      <xdr:row>106</xdr:row>
      <xdr:rowOff>148166</xdr:rowOff>
    </xdr:to>
    <xdr:sp macro="" textlink="">
      <xdr:nvSpPr>
        <xdr:cNvPr id="17" name="16 Rectángulo"/>
        <xdr:cNvSpPr/>
      </xdr:nvSpPr>
      <xdr:spPr>
        <a:xfrm>
          <a:off x="21014266" y="66672883"/>
          <a:ext cx="179917"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21</xdr:col>
      <xdr:colOff>21167</xdr:colOff>
      <xdr:row>107</xdr:row>
      <xdr:rowOff>74083</xdr:rowOff>
    </xdr:from>
    <xdr:to>
      <xdr:col>21</xdr:col>
      <xdr:colOff>201084</xdr:colOff>
      <xdr:row>107</xdr:row>
      <xdr:rowOff>148166</xdr:rowOff>
    </xdr:to>
    <xdr:sp macro="" textlink="">
      <xdr:nvSpPr>
        <xdr:cNvPr id="18" name="17 Rectángulo"/>
        <xdr:cNvSpPr/>
      </xdr:nvSpPr>
      <xdr:spPr>
        <a:xfrm>
          <a:off x="21204767" y="67311058"/>
          <a:ext cx="179917"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18</xdr:col>
      <xdr:colOff>10583</xdr:colOff>
      <xdr:row>9</xdr:row>
      <xdr:rowOff>105833</xdr:rowOff>
    </xdr:from>
    <xdr:to>
      <xdr:col>18</xdr:col>
      <xdr:colOff>148167</xdr:colOff>
      <xdr:row>9</xdr:row>
      <xdr:rowOff>179916</xdr:rowOff>
    </xdr:to>
    <xdr:sp macro="" textlink="">
      <xdr:nvSpPr>
        <xdr:cNvPr id="19" name="18 Rectángulo"/>
        <xdr:cNvSpPr/>
      </xdr:nvSpPr>
      <xdr:spPr>
        <a:xfrm>
          <a:off x="20051183" y="7811558"/>
          <a:ext cx="137584"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18</xdr:col>
      <xdr:colOff>161925</xdr:colOff>
      <xdr:row>10</xdr:row>
      <xdr:rowOff>66675</xdr:rowOff>
    </xdr:from>
    <xdr:to>
      <xdr:col>18</xdr:col>
      <xdr:colOff>314325</xdr:colOff>
      <xdr:row>10</xdr:row>
      <xdr:rowOff>161925</xdr:rowOff>
    </xdr:to>
    <xdr:pic>
      <xdr:nvPicPr>
        <xdr:cNvPr id="19321" name="19 Imagen"/>
        <xdr:cNvPicPr>
          <a:picLocks noChangeAspect="1"/>
        </xdr:cNvPicPr>
      </xdr:nvPicPr>
      <xdr:blipFill>
        <a:blip xmlns:r="http://schemas.openxmlformats.org/officeDocument/2006/relationships" r:embed="rId2"/>
        <a:srcRect/>
        <a:stretch>
          <a:fillRect/>
        </a:stretch>
      </xdr:blipFill>
      <xdr:spPr bwMode="auto">
        <a:xfrm>
          <a:off x="20202525" y="5314950"/>
          <a:ext cx="152400" cy="95250"/>
        </a:xfrm>
        <a:prstGeom prst="rect">
          <a:avLst/>
        </a:prstGeom>
        <a:noFill/>
        <a:ln w="9525">
          <a:noFill/>
          <a:miter lim="800000"/>
          <a:headEnd/>
          <a:tailEnd/>
        </a:ln>
      </xdr:spPr>
    </xdr:pic>
    <xdr:clientData/>
  </xdr:twoCellAnchor>
  <xdr:twoCellAnchor editAs="oneCell">
    <xdr:from>
      <xdr:col>18</xdr:col>
      <xdr:colOff>219075</xdr:colOff>
      <xdr:row>11</xdr:row>
      <xdr:rowOff>123825</xdr:rowOff>
    </xdr:from>
    <xdr:to>
      <xdr:col>18</xdr:col>
      <xdr:colOff>381000</xdr:colOff>
      <xdr:row>12</xdr:row>
      <xdr:rowOff>0</xdr:rowOff>
    </xdr:to>
    <xdr:pic>
      <xdr:nvPicPr>
        <xdr:cNvPr id="19322" name="20 Imagen"/>
        <xdr:cNvPicPr>
          <a:picLocks noChangeAspect="1"/>
        </xdr:cNvPicPr>
      </xdr:nvPicPr>
      <xdr:blipFill>
        <a:blip xmlns:r="http://schemas.openxmlformats.org/officeDocument/2006/relationships" r:embed="rId3"/>
        <a:srcRect/>
        <a:stretch>
          <a:fillRect/>
        </a:stretch>
      </xdr:blipFill>
      <xdr:spPr bwMode="auto">
        <a:xfrm>
          <a:off x="20259675" y="5857875"/>
          <a:ext cx="161925" cy="66675"/>
        </a:xfrm>
        <a:prstGeom prst="rect">
          <a:avLst/>
        </a:prstGeom>
        <a:noFill/>
        <a:ln w="9525">
          <a:noFill/>
          <a:miter lim="800000"/>
          <a:headEnd/>
          <a:tailEnd/>
        </a:ln>
      </xdr:spPr>
    </xdr:pic>
    <xdr:clientData/>
  </xdr:twoCellAnchor>
  <xdr:twoCellAnchor editAs="oneCell">
    <xdr:from>
      <xdr:col>19</xdr:col>
      <xdr:colOff>57150</xdr:colOff>
      <xdr:row>12</xdr:row>
      <xdr:rowOff>28575</xdr:rowOff>
    </xdr:from>
    <xdr:to>
      <xdr:col>19</xdr:col>
      <xdr:colOff>209550</xdr:colOff>
      <xdr:row>12</xdr:row>
      <xdr:rowOff>133350</xdr:rowOff>
    </xdr:to>
    <xdr:pic>
      <xdr:nvPicPr>
        <xdr:cNvPr id="19323" name="21 Imagen"/>
        <xdr:cNvPicPr>
          <a:picLocks noChangeAspect="1"/>
        </xdr:cNvPicPr>
      </xdr:nvPicPr>
      <xdr:blipFill>
        <a:blip xmlns:r="http://schemas.openxmlformats.org/officeDocument/2006/relationships" r:embed="rId3"/>
        <a:srcRect/>
        <a:stretch>
          <a:fillRect/>
        </a:stretch>
      </xdr:blipFill>
      <xdr:spPr bwMode="auto">
        <a:xfrm>
          <a:off x="20478750" y="5953125"/>
          <a:ext cx="152400" cy="104775"/>
        </a:xfrm>
        <a:prstGeom prst="rect">
          <a:avLst/>
        </a:prstGeom>
        <a:noFill/>
        <a:ln w="9525">
          <a:noFill/>
          <a:miter lim="800000"/>
          <a:headEnd/>
          <a:tailEnd/>
        </a:ln>
      </xdr:spPr>
    </xdr:pic>
    <xdr:clientData/>
  </xdr:twoCellAnchor>
  <xdr:twoCellAnchor>
    <xdr:from>
      <xdr:col>10</xdr:col>
      <xdr:colOff>275166</xdr:colOff>
      <xdr:row>14</xdr:row>
      <xdr:rowOff>21166</xdr:rowOff>
    </xdr:from>
    <xdr:to>
      <xdr:col>11</xdr:col>
      <xdr:colOff>169333</xdr:colOff>
      <xdr:row>14</xdr:row>
      <xdr:rowOff>84666</xdr:rowOff>
    </xdr:to>
    <xdr:sp macro="" textlink="">
      <xdr:nvSpPr>
        <xdr:cNvPr id="23" name="22 Rectángulo"/>
        <xdr:cNvSpPr/>
      </xdr:nvSpPr>
      <xdr:spPr>
        <a:xfrm>
          <a:off x="17267766" y="10917766"/>
          <a:ext cx="275167"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95250</xdr:colOff>
      <xdr:row>15</xdr:row>
      <xdr:rowOff>31749</xdr:rowOff>
    </xdr:from>
    <xdr:to>
      <xdr:col>11</xdr:col>
      <xdr:colOff>254000</xdr:colOff>
      <xdr:row>15</xdr:row>
      <xdr:rowOff>95250</xdr:rowOff>
    </xdr:to>
    <xdr:sp macro="" textlink="">
      <xdr:nvSpPr>
        <xdr:cNvPr id="24" name="23 Rectángulo"/>
        <xdr:cNvSpPr/>
      </xdr:nvSpPr>
      <xdr:spPr>
        <a:xfrm>
          <a:off x="17468850" y="11566524"/>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254000</xdr:colOff>
      <xdr:row>16</xdr:row>
      <xdr:rowOff>126999</xdr:rowOff>
    </xdr:from>
    <xdr:to>
      <xdr:col>12</xdr:col>
      <xdr:colOff>31750</xdr:colOff>
      <xdr:row>16</xdr:row>
      <xdr:rowOff>190500</xdr:rowOff>
    </xdr:to>
    <xdr:sp macro="" textlink="">
      <xdr:nvSpPr>
        <xdr:cNvPr id="25" name="24 Rectángulo"/>
        <xdr:cNvSpPr/>
      </xdr:nvSpPr>
      <xdr:spPr>
        <a:xfrm>
          <a:off x="17627600" y="12299949"/>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95249</xdr:colOff>
      <xdr:row>18</xdr:row>
      <xdr:rowOff>74084</xdr:rowOff>
    </xdr:from>
    <xdr:to>
      <xdr:col>12</xdr:col>
      <xdr:colOff>253999</xdr:colOff>
      <xdr:row>18</xdr:row>
      <xdr:rowOff>137585</xdr:rowOff>
    </xdr:to>
    <xdr:sp macro="" textlink="">
      <xdr:nvSpPr>
        <xdr:cNvPr id="26" name="25 Rectángulo"/>
        <xdr:cNvSpPr/>
      </xdr:nvSpPr>
      <xdr:spPr>
        <a:xfrm>
          <a:off x="17849849" y="13523384"/>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137583</xdr:colOff>
      <xdr:row>19</xdr:row>
      <xdr:rowOff>74083</xdr:rowOff>
    </xdr:from>
    <xdr:to>
      <xdr:col>12</xdr:col>
      <xdr:colOff>296333</xdr:colOff>
      <xdr:row>19</xdr:row>
      <xdr:rowOff>137584</xdr:rowOff>
    </xdr:to>
    <xdr:sp macro="" textlink="">
      <xdr:nvSpPr>
        <xdr:cNvPr id="27" name="26 Rectángulo"/>
        <xdr:cNvSpPr/>
      </xdr:nvSpPr>
      <xdr:spPr>
        <a:xfrm>
          <a:off x="17892183" y="14161558"/>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253999</xdr:colOff>
      <xdr:row>20</xdr:row>
      <xdr:rowOff>95250</xdr:rowOff>
    </xdr:from>
    <xdr:to>
      <xdr:col>13</xdr:col>
      <xdr:colOff>31749</xdr:colOff>
      <xdr:row>20</xdr:row>
      <xdr:rowOff>158751</xdr:rowOff>
    </xdr:to>
    <xdr:sp macro="" textlink="">
      <xdr:nvSpPr>
        <xdr:cNvPr id="28" name="27 Rectángulo"/>
        <xdr:cNvSpPr/>
      </xdr:nvSpPr>
      <xdr:spPr>
        <a:xfrm>
          <a:off x="18008599" y="14820900"/>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370417</xdr:colOff>
      <xdr:row>17</xdr:row>
      <xdr:rowOff>74083</xdr:rowOff>
    </xdr:from>
    <xdr:to>
      <xdr:col>12</xdr:col>
      <xdr:colOff>148167</xdr:colOff>
      <xdr:row>17</xdr:row>
      <xdr:rowOff>137584</xdr:rowOff>
    </xdr:to>
    <xdr:sp macro="" textlink="">
      <xdr:nvSpPr>
        <xdr:cNvPr id="29" name="28 Rectángulo"/>
        <xdr:cNvSpPr/>
      </xdr:nvSpPr>
      <xdr:spPr>
        <a:xfrm>
          <a:off x="17744017" y="12885208"/>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0</xdr:colOff>
      <xdr:row>21</xdr:row>
      <xdr:rowOff>74083</xdr:rowOff>
    </xdr:from>
    <xdr:to>
      <xdr:col>11</xdr:col>
      <xdr:colOff>158750</xdr:colOff>
      <xdr:row>21</xdr:row>
      <xdr:rowOff>137584</xdr:rowOff>
    </xdr:to>
    <xdr:sp macro="" textlink="">
      <xdr:nvSpPr>
        <xdr:cNvPr id="30" name="29 Rectángulo"/>
        <xdr:cNvSpPr/>
      </xdr:nvSpPr>
      <xdr:spPr>
        <a:xfrm>
          <a:off x="17373600" y="15437908"/>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21166</xdr:colOff>
      <xdr:row>22</xdr:row>
      <xdr:rowOff>52916</xdr:rowOff>
    </xdr:from>
    <xdr:to>
      <xdr:col>11</xdr:col>
      <xdr:colOff>179916</xdr:colOff>
      <xdr:row>22</xdr:row>
      <xdr:rowOff>137583</xdr:rowOff>
    </xdr:to>
    <xdr:sp macro="" textlink="">
      <xdr:nvSpPr>
        <xdr:cNvPr id="31" name="30 Rectángulo"/>
        <xdr:cNvSpPr/>
      </xdr:nvSpPr>
      <xdr:spPr>
        <a:xfrm>
          <a:off x="17394766" y="16054916"/>
          <a:ext cx="158750" cy="846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95249</xdr:colOff>
      <xdr:row>23</xdr:row>
      <xdr:rowOff>42334</xdr:rowOff>
    </xdr:from>
    <xdr:to>
      <xdr:col>11</xdr:col>
      <xdr:colOff>328082</xdr:colOff>
      <xdr:row>23</xdr:row>
      <xdr:rowOff>105834</xdr:rowOff>
    </xdr:to>
    <xdr:sp macro="" textlink="">
      <xdr:nvSpPr>
        <xdr:cNvPr id="32" name="31 Rectángulo"/>
        <xdr:cNvSpPr/>
      </xdr:nvSpPr>
      <xdr:spPr>
        <a:xfrm>
          <a:off x="17468849" y="16682509"/>
          <a:ext cx="232833"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179917</xdr:colOff>
      <xdr:row>24</xdr:row>
      <xdr:rowOff>52917</xdr:rowOff>
    </xdr:from>
    <xdr:to>
      <xdr:col>12</xdr:col>
      <xdr:colOff>338667</xdr:colOff>
      <xdr:row>24</xdr:row>
      <xdr:rowOff>116418</xdr:rowOff>
    </xdr:to>
    <xdr:sp macro="" textlink="">
      <xdr:nvSpPr>
        <xdr:cNvPr id="33" name="32 Rectángulo"/>
        <xdr:cNvSpPr/>
      </xdr:nvSpPr>
      <xdr:spPr>
        <a:xfrm>
          <a:off x="17934517" y="17331267"/>
          <a:ext cx="158750" cy="6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10</xdr:col>
      <xdr:colOff>0</xdr:colOff>
      <xdr:row>25</xdr:row>
      <xdr:rowOff>0</xdr:rowOff>
    </xdr:from>
    <xdr:to>
      <xdr:col>10</xdr:col>
      <xdr:colOff>161925</xdr:colOff>
      <xdr:row>25</xdr:row>
      <xdr:rowOff>95250</xdr:rowOff>
    </xdr:to>
    <xdr:pic>
      <xdr:nvPicPr>
        <xdr:cNvPr id="19335" name="33 Imagen"/>
        <xdr:cNvPicPr>
          <a:picLocks noChangeAspect="1"/>
        </xdr:cNvPicPr>
      </xdr:nvPicPr>
      <xdr:blipFill>
        <a:blip xmlns:r="http://schemas.openxmlformats.org/officeDocument/2006/relationships" r:embed="rId4"/>
        <a:srcRect/>
        <a:stretch>
          <a:fillRect/>
        </a:stretch>
      </xdr:blipFill>
      <xdr:spPr bwMode="auto">
        <a:xfrm>
          <a:off x="16992600" y="9429750"/>
          <a:ext cx="161925" cy="9525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161925</xdr:colOff>
      <xdr:row>26</xdr:row>
      <xdr:rowOff>95250</xdr:rowOff>
    </xdr:to>
    <xdr:pic>
      <xdr:nvPicPr>
        <xdr:cNvPr id="19336" name="34 Imagen"/>
        <xdr:cNvPicPr>
          <a:picLocks noChangeAspect="1"/>
        </xdr:cNvPicPr>
      </xdr:nvPicPr>
      <xdr:blipFill>
        <a:blip xmlns:r="http://schemas.openxmlformats.org/officeDocument/2006/relationships" r:embed="rId4"/>
        <a:srcRect/>
        <a:stretch>
          <a:fillRect/>
        </a:stretch>
      </xdr:blipFill>
      <xdr:spPr bwMode="auto">
        <a:xfrm>
          <a:off x="16992600" y="9620250"/>
          <a:ext cx="161925" cy="95250"/>
        </a:xfrm>
        <a:prstGeom prst="rect">
          <a:avLst/>
        </a:prstGeom>
        <a:noFill/>
        <a:ln w="9525">
          <a:noFill/>
          <a:miter lim="800000"/>
          <a:headEnd/>
          <a:tailEnd/>
        </a:ln>
      </xdr:spPr>
    </xdr:pic>
    <xdr:clientData/>
  </xdr:twoCellAnchor>
  <xdr:twoCellAnchor editAs="oneCell">
    <xdr:from>
      <xdr:col>19</xdr:col>
      <xdr:colOff>381000</xdr:colOff>
      <xdr:row>27</xdr:row>
      <xdr:rowOff>0</xdr:rowOff>
    </xdr:from>
    <xdr:to>
      <xdr:col>21</xdr:col>
      <xdr:colOff>323850</xdr:colOff>
      <xdr:row>27</xdr:row>
      <xdr:rowOff>85725</xdr:rowOff>
    </xdr:to>
    <xdr:pic>
      <xdr:nvPicPr>
        <xdr:cNvPr id="19337" name="35 Imagen"/>
        <xdr:cNvPicPr>
          <a:picLocks noChangeAspect="1"/>
        </xdr:cNvPicPr>
      </xdr:nvPicPr>
      <xdr:blipFill>
        <a:blip xmlns:r="http://schemas.openxmlformats.org/officeDocument/2006/relationships" r:embed="rId4"/>
        <a:srcRect/>
        <a:stretch>
          <a:fillRect/>
        </a:stretch>
      </xdr:blipFill>
      <xdr:spPr bwMode="auto">
        <a:xfrm>
          <a:off x="20802600" y="9810750"/>
          <a:ext cx="704850" cy="85725"/>
        </a:xfrm>
        <a:prstGeom prst="rect">
          <a:avLst/>
        </a:prstGeom>
        <a:noFill/>
        <a:ln w="9525">
          <a:noFill/>
          <a:miter lim="800000"/>
          <a:headEnd/>
          <a:tailEnd/>
        </a:ln>
      </xdr:spPr>
    </xdr:pic>
    <xdr:clientData/>
  </xdr:twoCellAnchor>
  <xdr:twoCellAnchor editAs="oneCell">
    <xdr:from>
      <xdr:col>19</xdr:col>
      <xdr:colOff>381000</xdr:colOff>
      <xdr:row>28</xdr:row>
      <xdr:rowOff>0</xdr:rowOff>
    </xdr:from>
    <xdr:to>
      <xdr:col>21</xdr:col>
      <xdr:colOff>295275</xdr:colOff>
      <xdr:row>28</xdr:row>
      <xdr:rowOff>95250</xdr:rowOff>
    </xdr:to>
    <xdr:pic>
      <xdr:nvPicPr>
        <xdr:cNvPr id="19338" name="36 Imagen"/>
        <xdr:cNvPicPr>
          <a:picLocks noChangeAspect="1"/>
        </xdr:cNvPicPr>
      </xdr:nvPicPr>
      <xdr:blipFill>
        <a:blip xmlns:r="http://schemas.openxmlformats.org/officeDocument/2006/relationships" r:embed="rId4"/>
        <a:srcRect/>
        <a:stretch>
          <a:fillRect/>
        </a:stretch>
      </xdr:blipFill>
      <xdr:spPr bwMode="auto">
        <a:xfrm>
          <a:off x="20802600" y="10001250"/>
          <a:ext cx="676275" cy="95250"/>
        </a:xfrm>
        <a:prstGeom prst="rect">
          <a:avLst/>
        </a:prstGeom>
        <a:noFill/>
        <a:ln w="9525">
          <a:noFill/>
          <a:miter lim="800000"/>
          <a:headEnd/>
          <a:tailEnd/>
        </a:ln>
      </xdr:spPr>
    </xdr:pic>
    <xdr:clientData/>
  </xdr:twoCellAnchor>
  <xdr:twoCellAnchor editAs="oneCell">
    <xdr:from>
      <xdr:col>15</xdr:col>
      <xdr:colOff>0</xdr:colOff>
      <xdr:row>29</xdr:row>
      <xdr:rowOff>0</xdr:rowOff>
    </xdr:from>
    <xdr:to>
      <xdr:col>15</xdr:col>
      <xdr:colOff>161925</xdr:colOff>
      <xdr:row>29</xdr:row>
      <xdr:rowOff>95250</xdr:rowOff>
    </xdr:to>
    <xdr:pic>
      <xdr:nvPicPr>
        <xdr:cNvPr id="19339" name="37 Imagen"/>
        <xdr:cNvPicPr>
          <a:picLocks noChangeAspect="1"/>
        </xdr:cNvPicPr>
      </xdr:nvPicPr>
      <xdr:blipFill>
        <a:blip xmlns:r="http://schemas.openxmlformats.org/officeDocument/2006/relationships" r:embed="rId4"/>
        <a:srcRect/>
        <a:stretch>
          <a:fillRect/>
        </a:stretch>
      </xdr:blipFill>
      <xdr:spPr bwMode="auto">
        <a:xfrm>
          <a:off x="18897600" y="10191750"/>
          <a:ext cx="161925" cy="95250"/>
        </a:xfrm>
        <a:prstGeom prst="rect">
          <a:avLst/>
        </a:prstGeom>
        <a:noFill/>
        <a:ln w="9525">
          <a:noFill/>
          <a:miter lim="800000"/>
          <a:headEnd/>
          <a:tailEnd/>
        </a:ln>
      </xdr:spPr>
    </xdr:pic>
    <xdr:clientData/>
  </xdr:twoCellAnchor>
  <xdr:twoCellAnchor editAs="oneCell">
    <xdr:from>
      <xdr:col>18</xdr:col>
      <xdr:colOff>0</xdr:colOff>
      <xdr:row>29</xdr:row>
      <xdr:rowOff>0</xdr:rowOff>
    </xdr:from>
    <xdr:to>
      <xdr:col>18</xdr:col>
      <xdr:colOff>161925</xdr:colOff>
      <xdr:row>29</xdr:row>
      <xdr:rowOff>95250</xdr:rowOff>
    </xdr:to>
    <xdr:pic>
      <xdr:nvPicPr>
        <xdr:cNvPr id="19340" name="38 Imagen"/>
        <xdr:cNvPicPr>
          <a:picLocks noChangeAspect="1"/>
        </xdr:cNvPicPr>
      </xdr:nvPicPr>
      <xdr:blipFill>
        <a:blip xmlns:r="http://schemas.openxmlformats.org/officeDocument/2006/relationships" r:embed="rId4"/>
        <a:srcRect/>
        <a:stretch>
          <a:fillRect/>
        </a:stretch>
      </xdr:blipFill>
      <xdr:spPr bwMode="auto">
        <a:xfrm>
          <a:off x="20040600" y="10191750"/>
          <a:ext cx="161925" cy="95250"/>
        </a:xfrm>
        <a:prstGeom prst="rect">
          <a:avLst/>
        </a:prstGeom>
        <a:noFill/>
        <a:ln w="9525">
          <a:noFill/>
          <a:miter lim="800000"/>
          <a:headEnd/>
          <a:tailEnd/>
        </a:ln>
      </xdr:spPr>
    </xdr:pic>
    <xdr:clientData/>
  </xdr:twoCellAnchor>
  <xdr:twoCellAnchor editAs="oneCell">
    <xdr:from>
      <xdr:col>14</xdr:col>
      <xdr:colOff>371475</xdr:colOff>
      <xdr:row>30</xdr:row>
      <xdr:rowOff>0</xdr:rowOff>
    </xdr:from>
    <xdr:to>
      <xdr:col>15</xdr:col>
      <xdr:colOff>152400</xdr:colOff>
      <xdr:row>30</xdr:row>
      <xdr:rowOff>95250</xdr:rowOff>
    </xdr:to>
    <xdr:pic>
      <xdr:nvPicPr>
        <xdr:cNvPr id="19341" name="39 Imagen"/>
        <xdr:cNvPicPr>
          <a:picLocks noChangeAspect="1"/>
        </xdr:cNvPicPr>
      </xdr:nvPicPr>
      <xdr:blipFill>
        <a:blip xmlns:r="http://schemas.openxmlformats.org/officeDocument/2006/relationships" r:embed="rId4"/>
        <a:srcRect/>
        <a:stretch>
          <a:fillRect/>
        </a:stretch>
      </xdr:blipFill>
      <xdr:spPr bwMode="auto">
        <a:xfrm>
          <a:off x="18888075" y="10525125"/>
          <a:ext cx="161925" cy="95250"/>
        </a:xfrm>
        <a:prstGeom prst="rect">
          <a:avLst/>
        </a:prstGeom>
        <a:noFill/>
        <a:ln w="9525">
          <a:noFill/>
          <a:miter lim="800000"/>
          <a:headEnd/>
          <a:tailEnd/>
        </a:ln>
      </xdr:spPr>
    </xdr:pic>
    <xdr:clientData/>
  </xdr:twoCellAnchor>
  <xdr:twoCellAnchor editAs="oneCell">
    <xdr:from>
      <xdr:col>15</xdr:col>
      <xdr:colOff>28575</xdr:colOff>
      <xdr:row>30</xdr:row>
      <xdr:rowOff>419100</xdr:rowOff>
    </xdr:from>
    <xdr:to>
      <xdr:col>15</xdr:col>
      <xdr:colOff>190500</xdr:colOff>
      <xdr:row>31</xdr:row>
      <xdr:rowOff>85725</xdr:rowOff>
    </xdr:to>
    <xdr:pic>
      <xdr:nvPicPr>
        <xdr:cNvPr id="19342" name="40 Imagen"/>
        <xdr:cNvPicPr>
          <a:picLocks noChangeAspect="1"/>
        </xdr:cNvPicPr>
      </xdr:nvPicPr>
      <xdr:blipFill>
        <a:blip xmlns:r="http://schemas.openxmlformats.org/officeDocument/2006/relationships" r:embed="rId4"/>
        <a:srcRect/>
        <a:stretch>
          <a:fillRect/>
        </a:stretch>
      </xdr:blipFill>
      <xdr:spPr bwMode="auto">
        <a:xfrm>
          <a:off x="18926175" y="10858500"/>
          <a:ext cx="161925" cy="85725"/>
        </a:xfrm>
        <a:prstGeom prst="rect">
          <a:avLst/>
        </a:prstGeom>
        <a:noFill/>
        <a:ln w="9525">
          <a:noFill/>
          <a:miter lim="800000"/>
          <a:headEnd/>
          <a:tailEnd/>
        </a:ln>
      </xdr:spPr>
    </xdr:pic>
    <xdr:clientData/>
  </xdr:twoCellAnchor>
  <xdr:twoCellAnchor editAs="oneCell">
    <xdr:from>
      <xdr:col>15</xdr:col>
      <xdr:colOff>57150</xdr:colOff>
      <xdr:row>32</xdr:row>
      <xdr:rowOff>0</xdr:rowOff>
    </xdr:from>
    <xdr:to>
      <xdr:col>15</xdr:col>
      <xdr:colOff>209550</xdr:colOff>
      <xdr:row>32</xdr:row>
      <xdr:rowOff>95250</xdr:rowOff>
    </xdr:to>
    <xdr:pic>
      <xdr:nvPicPr>
        <xdr:cNvPr id="19343" name="41 Imagen"/>
        <xdr:cNvPicPr>
          <a:picLocks noChangeAspect="1"/>
        </xdr:cNvPicPr>
      </xdr:nvPicPr>
      <xdr:blipFill>
        <a:blip xmlns:r="http://schemas.openxmlformats.org/officeDocument/2006/relationships" r:embed="rId4"/>
        <a:srcRect/>
        <a:stretch>
          <a:fillRect/>
        </a:stretch>
      </xdr:blipFill>
      <xdr:spPr bwMode="auto">
        <a:xfrm>
          <a:off x="18954750" y="11049000"/>
          <a:ext cx="152400" cy="95250"/>
        </a:xfrm>
        <a:prstGeom prst="rect">
          <a:avLst/>
        </a:prstGeom>
        <a:noFill/>
        <a:ln w="9525">
          <a:noFill/>
          <a:miter lim="800000"/>
          <a:headEnd/>
          <a:tailEnd/>
        </a:ln>
      </xdr:spPr>
    </xdr:pic>
    <xdr:clientData/>
  </xdr:twoCellAnchor>
  <xdr:twoCellAnchor editAs="oneCell">
    <xdr:from>
      <xdr:col>15</xdr:col>
      <xdr:colOff>76200</xdr:colOff>
      <xdr:row>33</xdr:row>
      <xdr:rowOff>0</xdr:rowOff>
    </xdr:from>
    <xdr:to>
      <xdr:col>15</xdr:col>
      <xdr:colOff>228600</xdr:colOff>
      <xdr:row>33</xdr:row>
      <xdr:rowOff>95250</xdr:rowOff>
    </xdr:to>
    <xdr:pic>
      <xdr:nvPicPr>
        <xdr:cNvPr id="19344" name="42 Imagen"/>
        <xdr:cNvPicPr>
          <a:picLocks noChangeAspect="1"/>
        </xdr:cNvPicPr>
      </xdr:nvPicPr>
      <xdr:blipFill>
        <a:blip xmlns:r="http://schemas.openxmlformats.org/officeDocument/2006/relationships" r:embed="rId4"/>
        <a:srcRect/>
        <a:stretch>
          <a:fillRect/>
        </a:stretch>
      </xdr:blipFill>
      <xdr:spPr bwMode="auto">
        <a:xfrm>
          <a:off x="18973800" y="11372850"/>
          <a:ext cx="152400" cy="95250"/>
        </a:xfrm>
        <a:prstGeom prst="rect">
          <a:avLst/>
        </a:prstGeom>
        <a:noFill/>
        <a:ln w="9525">
          <a:noFill/>
          <a:miter lim="800000"/>
          <a:headEnd/>
          <a:tailEnd/>
        </a:ln>
      </xdr:spPr>
    </xdr:pic>
    <xdr:clientData/>
  </xdr:twoCellAnchor>
  <xdr:twoCellAnchor editAs="oneCell">
    <xdr:from>
      <xdr:col>15</xdr:col>
      <xdr:colOff>133350</xdr:colOff>
      <xdr:row>34</xdr:row>
      <xdr:rowOff>0</xdr:rowOff>
    </xdr:from>
    <xdr:to>
      <xdr:col>15</xdr:col>
      <xdr:colOff>295275</xdr:colOff>
      <xdr:row>34</xdr:row>
      <xdr:rowOff>95250</xdr:rowOff>
    </xdr:to>
    <xdr:pic>
      <xdr:nvPicPr>
        <xdr:cNvPr id="19345" name="43 Imagen"/>
        <xdr:cNvPicPr>
          <a:picLocks noChangeAspect="1"/>
        </xdr:cNvPicPr>
      </xdr:nvPicPr>
      <xdr:blipFill>
        <a:blip xmlns:r="http://schemas.openxmlformats.org/officeDocument/2006/relationships" r:embed="rId4"/>
        <a:srcRect/>
        <a:stretch>
          <a:fillRect/>
        </a:stretch>
      </xdr:blipFill>
      <xdr:spPr bwMode="auto">
        <a:xfrm>
          <a:off x="19030950" y="11696700"/>
          <a:ext cx="161925" cy="95250"/>
        </a:xfrm>
        <a:prstGeom prst="rect">
          <a:avLst/>
        </a:prstGeom>
        <a:noFill/>
        <a:ln w="9525">
          <a:noFill/>
          <a:miter lim="800000"/>
          <a:headEnd/>
          <a:tailEnd/>
        </a:ln>
      </xdr:spPr>
    </xdr:pic>
    <xdr:clientData/>
  </xdr:twoCellAnchor>
  <xdr:twoCellAnchor editAs="oneCell">
    <xdr:from>
      <xdr:col>15</xdr:col>
      <xdr:colOff>219075</xdr:colOff>
      <xdr:row>35</xdr:row>
      <xdr:rowOff>38100</xdr:rowOff>
    </xdr:from>
    <xdr:to>
      <xdr:col>15</xdr:col>
      <xdr:colOff>381000</xdr:colOff>
      <xdr:row>35</xdr:row>
      <xdr:rowOff>142875</xdr:rowOff>
    </xdr:to>
    <xdr:pic>
      <xdr:nvPicPr>
        <xdr:cNvPr id="19346" name="44 Imagen"/>
        <xdr:cNvPicPr>
          <a:picLocks noChangeAspect="1"/>
        </xdr:cNvPicPr>
      </xdr:nvPicPr>
      <xdr:blipFill>
        <a:blip xmlns:r="http://schemas.openxmlformats.org/officeDocument/2006/relationships" r:embed="rId4"/>
        <a:srcRect/>
        <a:stretch>
          <a:fillRect/>
        </a:stretch>
      </xdr:blipFill>
      <xdr:spPr bwMode="auto">
        <a:xfrm>
          <a:off x="19116675" y="11925300"/>
          <a:ext cx="161925" cy="104775"/>
        </a:xfrm>
        <a:prstGeom prst="rect">
          <a:avLst/>
        </a:prstGeom>
        <a:noFill/>
        <a:ln w="9525">
          <a:noFill/>
          <a:miter lim="800000"/>
          <a:headEnd/>
          <a:tailEnd/>
        </a:ln>
      </xdr:spPr>
    </xdr:pic>
    <xdr:clientData/>
  </xdr:twoCellAnchor>
  <xdr:twoCellAnchor editAs="oneCell">
    <xdr:from>
      <xdr:col>15</xdr:col>
      <xdr:colOff>323850</xdr:colOff>
      <xdr:row>36</xdr:row>
      <xdr:rowOff>9525</xdr:rowOff>
    </xdr:from>
    <xdr:to>
      <xdr:col>16</xdr:col>
      <xdr:colOff>104775</xdr:colOff>
      <xdr:row>36</xdr:row>
      <xdr:rowOff>104775</xdr:rowOff>
    </xdr:to>
    <xdr:pic>
      <xdr:nvPicPr>
        <xdr:cNvPr id="19347" name="45 Imagen"/>
        <xdr:cNvPicPr>
          <a:picLocks noChangeAspect="1"/>
        </xdr:cNvPicPr>
      </xdr:nvPicPr>
      <xdr:blipFill>
        <a:blip xmlns:r="http://schemas.openxmlformats.org/officeDocument/2006/relationships" r:embed="rId4"/>
        <a:srcRect/>
        <a:stretch>
          <a:fillRect/>
        </a:stretch>
      </xdr:blipFill>
      <xdr:spPr bwMode="auto">
        <a:xfrm>
          <a:off x="19221450" y="12220575"/>
          <a:ext cx="161925" cy="95250"/>
        </a:xfrm>
        <a:prstGeom prst="rect">
          <a:avLst/>
        </a:prstGeom>
        <a:noFill/>
        <a:ln w="9525">
          <a:noFill/>
          <a:miter lim="800000"/>
          <a:headEnd/>
          <a:tailEnd/>
        </a:ln>
      </xdr:spPr>
    </xdr:pic>
    <xdr:clientData/>
  </xdr:twoCellAnchor>
  <xdr:twoCellAnchor editAs="oneCell">
    <xdr:from>
      <xdr:col>16</xdr:col>
      <xdr:colOff>19050</xdr:colOff>
      <xdr:row>37</xdr:row>
      <xdr:rowOff>19050</xdr:rowOff>
    </xdr:from>
    <xdr:to>
      <xdr:col>16</xdr:col>
      <xdr:colOff>180975</xdr:colOff>
      <xdr:row>37</xdr:row>
      <xdr:rowOff>114300</xdr:rowOff>
    </xdr:to>
    <xdr:pic>
      <xdr:nvPicPr>
        <xdr:cNvPr id="19348" name="46 Imagen"/>
        <xdr:cNvPicPr>
          <a:picLocks noChangeAspect="1"/>
        </xdr:cNvPicPr>
      </xdr:nvPicPr>
      <xdr:blipFill>
        <a:blip xmlns:r="http://schemas.openxmlformats.org/officeDocument/2006/relationships" r:embed="rId4"/>
        <a:srcRect/>
        <a:stretch>
          <a:fillRect/>
        </a:stretch>
      </xdr:blipFill>
      <xdr:spPr bwMode="auto">
        <a:xfrm>
          <a:off x="19297650" y="12420600"/>
          <a:ext cx="161925" cy="95250"/>
        </a:xfrm>
        <a:prstGeom prst="rect">
          <a:avLst/>
        </a:prstGeom>
        <a:noFill/>
        <a:ln w="9525">
          <a:noFill/>
          <a:miter lim="800000"/>
          <a:headEnd/>
          <a:tailEnd/>
        </a:ln>
      </xdr:spPr>
    </xdr:pic>
    <xdr:clientData/>
  </xdr:twoCellAnchor>
  <xdr:twoCellAnchor editAs="oneCell">
    <xdr:from>
      <xdr:col>16</xdr:col>
      <xdr:colOff>133350</xdr:colOff>
      <xdr:row>38</xdr:row>
      <xdr:rowOff>0</xdr:rowOff>
    </xdr:from>
    <xdr:to>
      <xdr:col>16</xdr:col>
      <xdr:colOff>295275</xdr:colOff>
      <xdr:row>38</xdr:row>
      <xdr:rowOff>95250</xdr:rowOff>
    </xdr:to>
    <xdr:pic>
      <xdr:nvPicPr>
        <xdr:cNvPr id="19349" name="47 Imagen"/>
        <xdr:cNvPicPr>
          <a:picLocks noChangeAspect="1"/>
        </xdr:cNvPicPr>
      </xdr:nvPicPr>
      <xdr:blipFill>
        <a:blip xmlns:r="http://schemas.openxmlformats.org/officeDocument/2006/relationships" r:embed="rId4"/>
        <a:srcRect/>
        <a:stretch>
          <a:fillRect/>
        </a:stretch>
      </xdr:blipFill>
      <xdr:spPr bwMode="auto">
        <a:xfrm>
          <a:off x="19411950" y="12592050"/>
          <a:ext cx="161925" cy="95250"/>
        </a:xfrm>
        <a:prstGeom prst="rect">
          <a:avLst/>
        </a:prstGeom>
        <a:noFill/>
        <a:ln w="9525">
          <a:noFill/>
          <a:miter lim="800000"/>
          <a:headEnd/>
          <a:tailEnd/>
        </a:ln>
      </xdr:spPr>
    </xdr:pic>
    <xdr:clientData/>
  </xdr:twoCellAnchor>
  <xdr:twoCellAnchor editAs="oneCell">
    <xdr:from>
      <xdr:col>16</xdr:col>
      <xdr:colOff>180975</xdr:colOff>
      <xdr:row>38</xdr:row>
      <xdr:rowOff>152400</xdr:rowOff>
    </xdr:from>
    <xdr:to>
      <xdr:col>16</xdr:col>
      <xdr:colOff>342900</xdr:colOff>
      <xdr:row>39</xdr:row>
      <xdr:rowOff>85725</xdr:rowOff>
    </xdr:to>
    <xdr:pic>
      <xdr:nvPicPr>
        <xdr:cNvPr id="19350" name="48 Imagen"/>
        <xdr:cNvPicPr>
          <a:picLocks noChangeAspect="1"/>
        </xdr:cNvPicPr>
      </xdr:nvPicPr>
      <xdr:blipFill>
        <a:blip xmlns:r="http://schemas.openxmlformats.org/officeDocument/2006/relationships" r:embed="rId4"/>
        <a:srcRect/>
        <a:stretch>
          <a:fillRect/>
        </a:stretch>
      </xdr:blipFill>
      <xdr:spPr bwMode="auto">
        <a:xfrm>
          <a:off x="19459575" y="12744450"/>
          <a:ext cx="161925" cy="123825"/>
        </a:xfrm>
        <a:prstGeom prst="rect">
          <a:avLst/>
        </a:prstGeom>
        <a:noFill/>
        <a:ln w="9525">
          <a:noFill/>
          <a:miter lim="800000"/>
          <a:headEnd/>
          <a:tailEnd/>
        </a:ln>
      </xdr:spPr>
    </xdr:pic>
    <xdr:clientData/>
  </xdr:twoCellAnchor>
  <xdr:twoCellAnchor editAs="oneCell">
    <xdr:from>
      <xdr:col>16</xdr:col>
      <xdr:colOff>190500</xdr:colOff>
      <xdr:row>40</xdr:row>
      <xdr:rowOff>38100</xdr:rowOff>
    </xdr:from>
    <xdr:to>
      <xdr:col>16</xdr:col>
      <xdr:colOff>352425</xdr:colOff>
      <xdr:row>40</xdr:row>
      <xdr:rowOff>142875</xdr:rowOff>
    </xdr:to>
    <xdr:pic>
      <xdr:nvPicPr>
        <xdr:cNvPr id="19351" name="49 Imagen"/>
        <xdr:cNvPicPr>
          <a:picLocks noChangeAspect="1"/>
        </xdr:cNvPicPr>
      </xdr:nvPicPr>
      <xdr:blipFill>
        <a:blip xmlns:r="http://schemas.openxmlformats.org/officeDocument/2006/relationships" r:embed="rId4"/>
        <a:srcRect/>
        <a:stretch>
          <a:fillRect/>
        </a:stretch>
      </xdr:blipFill>
      <xdr:spPr bwMode="auto">
        <a:xfrm>
          <a:off x="19469100" y="13011150"/>
          <a:ext cx="161925" cy="104775"/>
        </a:xfrm>
        <a:prstGeom prst="rect">
          <a:avLst/>
        </a:prstGeom>
        <a:noFill/>
        <a:ln w="9525">
          <a:noFill/>
          <a:miter lim="800000"/>
          <a:headEnd/>
          <a:tailEnd/>
        </a:ln>
      </xdr:spPr>
    </xdr:pic>
    <xdr:clientData/>
  </xdr:twoCellAnchor>
  <xdr:twoCellAnchor editAs="oneCell">
    <xdr:from>
      <xdr:col>16</xdr:col>
      <xdr:colOff>200025</xdr:colOff>
      <xdr:row>41</xdr:row>
      <xdr:rowOff>9525</xdr:rowOff>
    </xdr:from>
    <xdr:to>
      <xdr:col>16</xdr:col>
      <xdr:colOff>361950</xdr:colOff>
      <xdr:row>41</xdr:row>
      <xdr:rowOff>104775</xdr:rowOff>
    </xdr:to>
    <xdr:pic>
      <xdr:nvPicPr>
        <xdr:cNvPr id="19352" name="50 Imagen"/>
        <xdr:cNvPicPr>
          <a:picLocks noChangeAspect="1"/>
        </xdr:cNvPicPr>
      </xdr:nvPicPr>
      <xdr:blipFill>
        <a:blip xmlns:r="http://schemas.openxmlformats.org/officeDocument/2006/relationships" r:embed="rId4"/>
        <a:srcRect/>
        <a:stretch>
          <a:fillRect/>
        </a:stretch>
      </xdr:blipFill>
      <xdr:spPr bwMode="auto">
        <a:xfrm>
          <a:off x="19478625" y="13306425"/>
          <a:ext cx="161925" cy="95250"/>
        </a:xfrm>
        <a:prstGeom prst="rect">
          <a:avLst/>
        </a:prstGeom>
        <a:noFill/>
        <a:ln w="9525">
          <a:noFill/>
          <a:miter lim="800000"/>
          <a:headEnd/>
          <a:tailEnd/>
        </a:ln>
      </xdr:spPr>
    </xdr:pic>
    <xdr:clientData/>
  </xdr:twoCellAnchor>
  <xdr:twoCellAnchor editAs="oneCell">
    <xdr:from>
      <xdr:col>16</xdr:col>
      <xdr:colOff>276225</xdr:colOff>
      <xdr:row>42</xdr:row>
      <xdr:rowOff>38100</xdr:rowOff>
    </xdr:from>
    <xdr:to>
      <xdr:col>17</xdr:col>
      <xdr:colOff>57150</xdr:colOff>
      <xdr:row>42</xdr:row>
      <xdr:rowOff>142875</xdr:rowOff>
    </xdr:to>
    <xdr:pic>
      <xdr:nvPicPr>
        <xdr:cNvPr id="19353" name="51 Imagen"/>
        <xdr:cNvPicPr>
          <a:picLocks noChangeAspect="1"/>
        </xdr:cNvPicPr>
      </xdr:nvPicPr>
      <xdr:blipFill>
        <a:blip xmlns:r="http://schemas.openxmlformats.org/officeDocument/2006/relationships" r:embed="rId4"/>
        <a:srcRect/>
        <a:stretch>
          <a:fillRect/>
        </a:stretch>
      </xdr:blipFill>
      <xdr:spPr bwMode="auto">
        <a:xfrm>
          <a:off x="19554825" y="13525500"/>
          <a:ext cx="161925" cy="104775"/>
        </a:xfrm>
        <a:prstGeom prst="rect">
          <a:avLst/>
        </a:prstGeom>
        <a:noFill/>
        <a:ln w="9525">
          <a:noFill/>
          <a:miter lim="800000"/>
          <a:headEnd/>
          <a:tailEnd/>
        </a:ln>
      </xdr:spPr>
    </xdr:pic>
    <xdr:clientData/>
  </xdr:twoCellAnchor>
  <xdr:twoCellAnchor editAs="oneCell">
    <xdr:from>
      <xdr:col>17</xdr:col>
      <xdr:colOff>0</xdr:colOff>
      <xdr:row>43</xdr:row>
      <xdr:rowOff>0</xdr:rowOff>
    </xdr:from>
    <xdr:to>
      <xdr:col>17</xdr:col>
      <xdr:colOff>161925</xdr:colOff>
      <xdr:row>43</xdr:row>
      <xdr:rowOff>95250</xdr:rowOff>
    </xdr:to>
    <xdr:pic>
      <xdr:nvPicPr>
        <xdr:cNvPr id="19354" name="52 Imagen"/>
        <xdr:cNvPicPr>
          <a:picLocks noChangeAspect="1"/>
        </xdr:cNvPicPr>
      </xdr:nvPicPr>
      <xdr:blipFill>
        <a:blip xmlns:r="http://schemas.openxmlformats.org/officeDocument/2006/relationships" r:embed="rId4"/>
        <a:srcRect/>
        <a:stretch>
          <a:fillRect/>
        </a:stretch>
      </xdr:blipFill>
      <xdr:spPr bwMode="auto">
        <a:xfrm>
          <a:off x="19659600" y="13677900"/>
          <a:ext cx="161925" cy="95250"/>
        </a:xfrm>
        <a:prstGeom prst="rect">
          <a:avLst/>
        </a:prstGeom>
        <a:noFill/>
        <a:ln w="9525">
          <a:noFill/>
          <a:miter lim="800000"/>
          <a:headEnd/>
          <a:tailEnd/>
        </a:ln>
      </xdr:spPr>
    </xdr:pic>
    <xdr:clientData/>
  </xdr:twoCellAnchor>
  <xdr:twoCellAnchor editAs="oneCell">
    <xdr:from>
      <xdr:col>17</xdr:col>
      <xdr:colOff>104775</xdr:colOff>
      <xdr:row>44</xdr:row>
      <xdr:rowOff>9525</xdr:rowOff>
    </xdr:from>
    <xdr:to>
      <xdr:col>17</xdr:col>
      <xdr:colOff>266700</xdr:colOff>
      <xdr:row>44</xdr:row>
      <xdr:rowOff>104775</xdr:rowOff>
    </xdr:to>
    <xdr:pic>
      <xdr:nvPicPr>
        <xdr:cNvPr id="19355" name="53 Imagen"/>
        <xdr:cNvPicPr>
          <a:picLocks noChangeAspect="1"/>
        </xdr:cNvPicPr>
      </xdr:nvPicPr>
      <xdr:blipFill>
        <a:blip xmlns:r="http://schemas.openxmlformats.org/officeDocument/2006/relationships" r:embed="rId4"/>
        <a:srcRect/>
        <a:stretch>
          <a:fillRect/>
        </a:stretch>
      </xdr:blipFill>
      <xdr:spPr bwMode="auto">
        <a:xfrm>
          <a:off x="19764375" y="13877925"/>
          <a:ext cx="161925" cy="95250"/>
        </a:xfrm>
        <a:prstGeom prst="rect">
          <a:avLst/>
        </a:prstGeom>
        <a:noFill/>
        <a:ln w="9525">
          <a:noFill/>
          <a:miter lim="800000"/>
          <a:headEnd/>
          <a:tailEnd/>
        </a:ln>
      </xdr:spPr>
    </xdr:pic>
    <xdr:clientData/>
  </xdr:twoCellAnchor>
  <xdr:twoCellAnchor editAs="oneCell">
    <xdr:from>
      <xdr:col>17</xdr:col>
      <xdr:colOff>133350</xdr:colOff>
      <xdr:row>45</xdr:row>
      <xdr:rowOff>0</xdr:rowOff>
    </xdr:from>
    <xdr:to>
      <xdr:col>17</xdr:col>
      <xdr:colOff>295275</xdr:colOff>
      <xdr:row>45</xdr:row>
      <xdr:rowOff>95250</xdr:rowOff>
    </xdr:to>
    <xdr:pic>
      <xdr:nvPicPr>
        <xdr:cNvPr id="19356" name="54 Imagen"/>
        <xdr:cNvPicPr>
          <a:picLocks noChangeAspect="1"/>
        </xdr:cNvPicPr>
      </xdr:nvPicPr>
      <xdr:blipFill>
        <a:blip xmlns:r="http://schemas.openxmlformats.org/officeDocument/2006/relationships" r:embed="rId4"/>
        <a:srcRect/>
        <a:stretch>
          <a:fillRect/>
        </a:stretch>
      </xdr:blipFill>
      <xdr:spPr bwMode="auto">
        <a:xfrm>
          <a:off x="19792950" y="14058900"/>
          <a:ext cx="161925" cy="95250"/>
        </a:xfrm>
        <a:prstGeom prst="rect">
          <a:avLst/>
        </a:prstGeom>
        <a:noFill/>
        <a:ln w="9525">
          <a:noFill/>
          <a:miter lim="800000"/>
          <a:headEnd/>
          <a:tailEnd/>
        </a:ln>
      </xdr:spPr>
    </xdr:pic>
    <xdr:clientData/>
  </xdr:twoCellAnchor>
  <xdr:twoCellAnchor editAs="oneCell">
    <xdr:from>
      <xdr:col>17</xdr:col>
      <xdr:colOff>161925</xdr:colOff>
      <xdr:row>45</xdr:row>
      <xdr:rowOff>314325</xdr:rowOff>
    </xdr:from>
    <xdr:to>
      <xdr:col>17</xdr:col>
      <xdr:colOff>314325</xdr:colOff>
      <xdr:row>46</xdr:row>
      <xdr:rowOff>76200</xdr:rowOff>
    </xdr:to>
    <xdr:pic>
      <xdr:nvPicPr>
        <xdr:cNvPr id="19357" name="55 Imagen"/>
        <xdr:cNvPicPr>
          <a:picLocks noChangeAspect="1"/>
        </xdr:cNvPicPr>
      </xdr:nvPicPr>
      <xdr:blipFill>
        <a:blip xmlns:r="http://schemas.openxmlformats.org/officeDocument/2006/relationships" r:embed="rId4"/>
        <a:srcRect/>
        <a:stretch>
          <a:fillRect/>
        </a:stretch>
      </xdr:blipFill>
      <xdr:spPr bwMode="auto">
        <a:xfrm>
          <a:off x="19821525" y="14373225"/>
          <a:ext cx="152400" cy="85725"/>
        </a:xfrm>
        <a:prstGeom prst="rect">
          <a:avLst/>
        </a:prstGeom>
        <a:noFill/>
        <a:ln w="9525">
          <a:noFill/>
          <a:miter lim="800000"/>
          <a:headEnd/>
          <a:tailEnd/>
        </a:ln>
      </xdr:spPr>
    </xdr:pic>
    <xdr:clientData/>
  </xdr:twoCellAnchor>
  <xdr:twoCellAnchor editAs="oneCell">
    <xdr:from>
      <xdr:col>17</xdr:col>
      <xdr:colOff>247650</xdr:colOff>
      <xdr:row>46</xdr:row>
      <xdr:rowOff>314325</xdr:rowOff>
    </xdr:from>
    <xdr:to>
      <xdr:col>18</xdr:col>
      <xdr:colOff>19050</xdr:colOff>
      <xdr:row>47</xdr:row>
      <xdr:rowOff>76200</xdr:rowOff>
    </xdr:to>
    <xdr:pic>
      <xdr:nvPicPr>
        <xdr:cNvPr id="19358" name="56 Imagen"/>
        <xdr:cNvPicPr>
          <a:picLocks noChangeAspect="1"/>
        </xdr:cNvPicPr>
      </xdr:nvPicPr>
      <xdr:blipFill>
        <a:blip xmlns:r="http://schemas.openxmlformats.org/officeDocument/2006/relationships" r:embed="rId4"/>
        <a:srcRect/>
        <a:stretch>
          <a:fillRect/>
        </a:stretch>
      </xdr:blipFill>
      <xdr:spPr bwMode="auto">
        <a:xfrm>
          <a:off x="19907250" y="14697075"/>
          <a:ext cx="152400" cy="85725"/>
        </a:xfrm>
        <a:prstGeom prst="rect">
          <a:avLst/>
        </a:prstGeom>
        <a:noFill/>
        <a:ln w="9525">
          <a:noFill/>
          <a:miter lim="800000"/>
          <a:headEnd/>
          <a:tailEnd/>
        </a:ln>
      </xdr:spPr>
    </xdr:pic>
    <xdr:clientData/>
  </xdr:twoCellAnchor>
  <xdr:twoCellAnchor editAs="oneCell">
    <xdr:from>
      <xdr:col>17</xdr:col>
      <xdr:colOff>209550</xdr:colOff>
      <xdr:row>48</xdr:row>
      <xdr:rowOff>0</xdr:rowOff>
    </xdr:from>
    <xdr:to>
      <xdr:col>17</xdr:col>
      <xdr:colOff>371475</xdr:colOff>
      <xdr:row>48</xdr:row>
      <xdr:rowOff>95250</xdr:rowOff>
    </xdr:to>
    <xdr:pic>
      <xdr:nvPicPr>
        <xdr:cNvPr id="19359" name="57 Imagen"/>
        <xdr:cNvPicPr>
          <a:picLocks noChangeAspect="1"/>
        </xdr:cNvPicPr>
      </xdr:nvPicPr>
      <xdr:blipFill>
        <a:blip xmlns:r="http://schemas.openxmlformats.org/officeDocument/2006/relationships" r:embed="rId4"/>
        <a:srcRect/>
        <a:stretch>
          <a:fillRect/>
        </a:stretch>
      </xdr:blipFill>
      <xdr:spPr bwMode="auto">
        <a:xfrm>
          <a:off x="19869150" y="15030450"/>
          <a:ext cx="161925" cy="95250"/>
        </a:xfrm>
        <a:prstGeom prst="rect">
          <a:avLst/>
        </a:prstGeom>
        <a:noFill/>
        <a:ln w="9525">
          <a:noFill/>
          <a:miter lim="800000"/>
          <a:headEnd/>
          <a:tailEnd/>
        </a:ln>
      </xdr:spPr>
    </xdr:pic>
    <xdr:clientData/>
  </xdr:twoCellAnchor>
  <xdr:twoCellAnchor editAs="oneCell">
    <xdr:from>
      <xdr:col>18</xdr:col>
      <xdr:colOff>0</xdr:colOff>
      <xdr:row>29</xdr:row>
      <xdr:rowOff>0</xdr:rowOff>
    </xdr:from>
    <xdr:to>
      <xdr:col>18</xdr:col>
      <xdr:colOff>161925</xdr:colOff>
      <xdr:row>29</xdr:row>
      <xdr:rowOff>95250</xdr:rowOff>
    </xdr:to>
    <xdr:pic>
      <xdr:nvPicPr>
        <xdr:cNvPr id="19360" name="58 Imagen"/>
        <xdr:cNvPicPr>
          <a:picLocks noChangeAspect="1"/>
        </xdr:cNvPicPr>
      </xdr:nvPicPr>
      <xdr:blipFill>
        <a:blip xmlns:r="http://schemas.openxmlformats.org/officeDocument/2006/relationships" r:embed="rId4"/>
        <a:srcRect/>
        <a:stretch>
          <a:fillRect/>
        </a:stretch>
      </xdr:blipFill>
      <xdr:spPr bwMode="auto">
        <a:xfrm>
          <a:off x="20040600" y="10191750"/>
          <a:ext cx="161925" cy="95250"/>
        </a:xfrm>
        <a:prstGeom prst="rect">
          <a:avLst/>
        </a:prstGeom>
        <a:noFill/>
        <a:ln w="9525">
          <a:noFill/>
          <a:miter lim="800000"/>
          <a:headEnd/>
          <a:tailEnd/>
        </a:ln>
      </xdr:spPr>
    </xdr:pic>
    <xdr:clientData/>
  </xdr:twoCellAnchor>
  <xdr:twoCellAnchor editAs="oneCell">
    <xdr:from>
      <xdr:col>17</xdr:col>
      <xdr:colOff>371475</xdr:colOff>
      <xdr:row>30</xdr:row>
      <xdr:rowOff>0</xdr:rowOff>
    </xdr:from>
    <xdr:to>
      <xdr:col>18</xdr:col>
      <xdr:colOff>152400</xdr:colOff>
      <xdr:row>30</xdr:row>
      <xdr:rowOff>95250</xdr:rowOff>
    </xdr:to>
    <xdr:pic>
      <xdr:nvPicPr>
        <xdr:cNvPr id="19361" name="59 Imagen"/>
        <xdr:cNvPicPr>
          <a:picLocks noChangeAspect="1"/>
        </xdr:cNvPicPr>
      </xdr:nvPicPr>
      <xdr:blipFill>
        <a:blip xmlns:r="http://schemas.openxmlformats.org/officeDocument/2006/relationships" r:embed="rId4"/>
        <a:srcRect/>
        <a:stretch>
          <a:fillRect/>
        </a:stretch>
      </xdr:blipFill>
      <xdr:spPr bwMode="auto">
        <a:xfrm>
          <a:off x="20031075" y="10525125"/>
          <a:ext cx="161925" cy="95250"/>
        </a:xfrm>
        <a:prstGeom prst="rect">
          <a:avLst/>
        </a:prstGeom>
        <a:noFill/>
        <a:ln w="9525">
          <a:noFill/>
          <a:miter lim="800000"/>
          <a:headEnd/>
          <a:tailEnd/>
        </a:ln>
      </xdr:spPr>
    </xdr:pic>
    <xdr:clientData/>
  </xdr:twoCellAnchor>
  <xdr:twoCellAnchor editAs="oneCell">
    <xdr:from>
      <xdr:col>18</xdr:col>
      <xdr:colOff>28575</xdr:colOff>
      <xdr:row>30</xdr:row>
      <xdr:rowOff>419100</xdr:rowOff>
    </xdr:from>
    <xdr:to>
      <xdr:col>18</xdr:col>
      <xdr:colOff>190500</xdr:colOff>
      <xdr:row>31</xdr:row>
      <xdr:rowOff>85725</xdr:rowOff>
    </xdr:to>
    <xdr:pic>
      <xdr:nvPicPr>
        <xdr:cNvPr id="19362" name="60 Imagen"/>
        <xdr:cNvPicPr>
          <a:picLocks noChangeAspect="1"/>
        </xdr:cNvPicPr>
      </xdr:nvPicPr>
      <xdr:blipFill>
        <a:blip xmlns:r="http://schemas.openxmlformats.org/officeDocument/2006/relationships" r:embed="rId4"/>
        <a:srcRect/>
        <a:stretch>
          <a:fillRect/>
        </a:stretch>
      </xdr:blipFill>
      <xdr:spPr bwMode="auto">
        <a:xfrm>
          <a:off x="20069175" y="10858500"/>
          <a:ext cx="161925" cy="85725"/>
        </a:xfrm>
        <a:prstGeom prst="rect">
          <a:avLst/>
        </a:prstGeom>
        <a:noFill/>
        <a:ln w="9525">
          <a:noFill/>
          <a:miter lim="800000"/>
          <a:headEnd/>
          <a:tailEnd/>
        </a:ln>
      </xdr:spPr>
    </xdr:pic>
    <xdr:clientData/>
  </xdr:twoCellAnchor>
  <xdr:twoCellAnchor editAs="oneCell">
    <xdr:from>
      <xdr:col>18</xdr:col>
      <xdr:colOff>57150</xdr:colOff>
      <xdr:row>32</xdr:row>
      <xdr:rowOff>0</xdr:rowOff>
    </xdr:from>
    <xdr:to>
      <xdr:col>18</xdr:col>
      <xdr:colOff>209550</xdr:colOff>
      <xdr:row>32</xdr:row>
      <xdr:rowOff>95250</xdr:rowOff>
    </xdr:to>
    <xdr:pic>
      <xdr:nvPicPr>
        <xdr:cNvPr id="19363" name="61 Imagen"/>
        <xdr:cNvPicPr>
          <a:picLocks noChangeAspect="1"/>
        </xdr:cNvPicPr>
      </xdr:nvPicPr>
      <xdr:blipFill>
        <a:blip xmlns:r="http://schemas.openxmlformats.org/officeDocument/2006/relationships" r:embed="rId4"/>
        <a:srcRect/>
        <a:stretch>
          <a:fillRect/>
        </a:stretch>
      </xdr:blipFill>
      <xdr:spPr bwMode="auto">
        <a:xfrm>
          <a:off x="20097750" y="11049000"/>
          <a:ext cx="152400" cy="95250"/>
        </a:xfrm>
        <a:prstGeom prst="rect">
          <a:avLst/>
        </a:prstGeom>
        <a:noFill/>
        <a:ln w="9525">
          <a:noFill/>
          <a:miter lim="800000"/>
          <a:headEnd/>
          <a:tailEnd/>
        </a:ln>
      </xdr:spPr>
    </xdr:pic>
    <xdr:clientData/>
  </xdr:twoCellAnchor>
  <xdr:twoCellAnchor editAs="oneCell">
    <xdr:from>
      <xdr:col>18</xdr:col>
      <xdr:colOff>76200</xdr:colOff>
      <xdr:row>33</xdr:row>
      <xdr:rowOff>0</xdr:rowOff>
    </xdr:from>
    <xdr:to>
      <xdr:col>18</xdr:col>
      <xdr:colOff>228600</xdr:colOff>
      <xdr:row>33</xdr:row>
      <xdr:rowOff>95250</xdr:rowOff>
    </xdr:to>
    <xdr:pic>
      <xdr:nvPicPr>
        <xdr:cNvPr id="19364" name="62 Imagen"/>
        <xdr:cNvPicPr>
          <a:picLocks noChangeAspect="1"/>
        </xdr:cNvPicPr>
      </xdr:nvPicPr>
      <xdr:blipFill>
        <a:blip xmlns:r="http://schemas.openxmlformats.org/officeDocument/2006/relationships" r:embed="rId4"/>
        <a:srcRect/>
        <a:stretch>
          <a:fillRect/>
        </a:stretch>
      </xdr:blipFill>
      <xdr:spPr bwMode="auto">
        <a:xfrm>
          <a:off x="20116800" y="11372850"/>
          <a:ext cx="152400" cy="95250"/>
        </a:xfrm>
        <a:prstGeom prst="rect">
          <a:avLst/>
        </a:prstGeom>
        <a:noFill/>
        <a:ln w="9525">
          <a:noFill/>
          <a:miter lim="800000"/>
          <a:headEnd/>
          <a:tailEnd/>
        </a:ln>
      </xdr:spPr>
    </xdr:pic>
    <xdr:clientData/>
  </xdr:twoCellAnchor>
  <xdr:twoCellAnchor editAs="oneCell">
    <xdr:from>
      <xdr:col>18</xdr:col>
      <xdr:colOff>133350</xdr:colOff>
      <xdr:row>34</xdr:row>
      <xdr:rowOff>0</xdr:rowOff>
    </xdr:from>
    <xdr:to>
      <xdr:col>18</xdr:col>
      <xdr:colOff>295275</xdr:colOff>
      <xdr:row>34</xdr:row>
      <xdr:rowOff>95250</xdr:rowOff>
    </xdr:to>
    <xdr:pic>
      <xdr:nvPicPr>
        <xdr:cNvPr id="19365" name="63 Imagen"/>
        <xdr:cNvPicPr>
          <a:picLocks noChangeAspect="1"/>
        </xdr:cNvPicPr>
      </xdr:nvPicPr>
      <xdr:blipFill>
        <a:blip xmlns:r="http://schemas.openxmlformats.org/officeDocument/2006/relationships" r:embed="rId4"/>
        <a:srcRect/>
        <a:stretch>
          <a:fillRect/>
        </a:stretch>
      </xdr:blipFill>
      <xdr:spPr bwMode="auto">
        <a:xfrm>
          <a:off x="20173950" y="11696700"/>
          <a:ext cx="161925" cy="95250"/>
        </a:xfrm>
        <a:prstGeom prst="rect">
          <a:avLst/>
        </a:prstGeom>
        <a:noFill/>
        <a:ln w="9525">
          <a:noFill/>
          <a:miter lim="800000"/>
          <a:headEnd/>
          <a:tailEnd/>
        </a:ln>
      </xdr:spPr>
    </xdr:pic>
    <xdr:clientData/>
  </xdr:twoCellAnchor>
  <xdr:twoCellAnchor editAs="oneCell">
    <xdr:from>
      <xdr:col>18</xdr:col>
      <xdr:colOff>219075</xdr:colOff>
      <xdr:row>35</xdr:row>
      <xdr:rowOff>38100</xdr:rowOff>
    </xdr:from>
    <xdr:to>
      <xdr:col>18</xdr:col>
      <xdr:colOff>381000</xdr:colOff>
      <xdr:row>35</xdr:row>
      <xdr:rowOff>142875</xdr:rowOff>
    </xdr:to>
    <xdr:pic>
      <xdr:nvPicPr>
        <xdr:cNvPr id="19366" name="64 Imagen"/>
        <xdr:cNvPicPr>
          <a:picLocks noChangeAspect="1"/>
        </xdr:cNvPicPr>
      </xdr:nvPicPr>
      <xdr:blipFill>
        <a:blip xmlns:r="http://schemas.openxmlformats.org/officeDocument/2006/relationships" r:embed="rId4"/>
        <a:srcRect/>
        <a:stretch>
          <a:fillRect/>
        </a:stretch>
      </xdr:blipFill>
      <xdr:spPr bwMode="auto">
        <a:xfrm>
          <a:off x="20259675" y="11925300"/>
          <a:ext cx="161925" cy="104775"/>
        </a:xfrm>
        <a:prstGeom prst="rect">
          <a:avLst/>
        </a:prstGeom>
        <a:noFill/>
        <a:ln w="9525">
          <a:noFill/>
          <a:miter lim="800000"/>
          <a:headEnd/>
          <a:tailEnd/>
        </a:ln>
      </xdr:spPr>
    </xdr:pic>
    <xdr:clientData/>
  </xdr:twoCellAnchor>
  <xdr:twoCellAnchor editAs="oneCell">
    <xdr:from>
      <xdr:col>18</xdr:col>
      <xdr:colOff>323850</xdr:colOff>
      <xdr:row>36</xdr:row>
      <xdr:rowOff>9525</xdr:rowOff>
    </xdr:from>
    <xdr:to>
      <xdr:col>19</xdr:col>
      <xdr:colOff>104775</xdr:colOff>
      <xdr:row>36</xdr:row>
      <xdr:rowOff>104775</xdr:rowOff>
    </xdr:to>
    <xdr:pic>
      <xdr:nvPicPr>
        <xdr:cNvPr id="19367" name="65 Imagen"/>
        <xdr:cNvPicPr>
          <a:picLocks noChangeAspect="1"/>
        </xdr:cNvPicPr>
      </xdr:nvPicPr>
      <xdr:blipFill>
        <a:blip xmlns:r="http://schemas.openxmlformats.org/officeDocument/2006/relationships" r:embed="rId4"/>
        <a:srcRect/>
        <a:stretch>
          <a:fillRect/>
        </a:stretch>
      </xdr:blipFill>
      <xdr:spPr bwMode="auto">
        <a:xfrm>
          <a:off x="20364450" y="12220575"/>
          <a:ext cx="161925" cy="95250"/>
        </a:xfrm>
        <a:prstGeom prst="rect">
          <a:avLst/>
        </a:prstGeom>
        <a:noFill/>
        <a:ln w="9525">
          <a:noFill/>
          <a:miter lim="800000"/>
          <a:headEnd/>
          <a:tailEnd/>
        </a:ln>
      </xdr:spPr>
    </xdr:pic>
    <xdr:clientData/>
  </xdr:twoCellAnchor>
  <xdr:twoCellAnchor editAs="oneCell">
    <xdr:from>
      <xdr:col>19</xdr:col>
      <xdr:colOff>19050</xdr:colOff>
      <xdr:row>37</xdr:row>
      <xdr:rowOff>19050</xdr:rowOff>
    </xdr:from>
    <xdr:to>
      <xdr:col>19</xdr:col>
      <xdr:colOff>180975</xdr:colOff>
      <xdr:row>37</xdr:row>
      <xdr:rowOff>114300</xdr:rowOff>
    </xdr:to>
    <xdr:pic>
      <xdr:nvPicPr>
        <xdr:cNvPr id="19368" name="66 Imagen"/>
        <xdr:cNvPicPr>
          <a:picLocks noChangeAspect="1"/>
        </xdr:cNvPicPr>
      </xdr:nvPicPr>
      <xdr:blipFill>
        <a:blip xmlns:r="http://schemas.openxmlformats.org/officeDocument/2006/relationships" r:embed="rId4"/>
        <a:srcRect/>
        <a:stretch>
          <a:fillRect/>
        </a:stretch>
      </xdr:blipFill>
      <xdr:spPr bwMode="auto">
        <a:xfrm>
          <a:off x="20440650" y="12420600"/>
          <a:ext cx="161925" cy="95250"/>
        </a:xfrm>
        <a:prstGeom prst="rect">
          <a:avLst/>
        </a:prstGeom>
        <a:noFill/>
        <a:ln w="9525">
          <a:noFill/>
          <a:miter lim="800000"/>
          <a:headEnd/>
          <a:tailEnd/>
        </a:ln>
      </xdr:spPr>
    </xdr:pic>
    <xdr:clientData/>
  </xdr:twoCellAnchor>
  <xdr:twoCellAnchor editAs="oneCell">
    <xdr:from>
      <xdr:col>19</xdr:col>
      <xdr:colOff>133350</xdr:colOff>
      <xdr:row>38</xdr:row>
      <xdr:rowOff>0</xdr:rowOff>
    </xdr:from>
    <xdr:to>
      <xdr:col>19</xdr:col>
      <xdr:colOff>295275</xdr:colOff>
      <xdr:row>38</xdr:row>
      <xdr:rowOff>95250</xdr:rowOff>
    </xdr:to>
    <xdr:pic>
      <xdr:nvPicPr>
        <xdr:cNvPr id="19369" name="67 Imagen"/>
        <xdr:cNvPicPr>
          <a:picLocks noChangeAspect="1"/>
        </xdr:cNvPicPr>
      </xdr:nvPicPr>
      <xdr:blipFill>
        <a:blip xmlns:r="http://schemas.openxmlformats.org/officeDocument/2006/relationships" r:embed="rId4"/>
        <a:srcRect/>
        <a:stretch>
          <a:fillRect/>
        </a:stretch>
      </xdr:blipFill>
      <xdr:spPr bwMode="auto">
        <a:xfrm>
          <a:off x="20554950" y="12592050"/>
          <a:ext cx="161925" cy="95250"/>
        </a:xfrm>
        <a:prstGeom prst="rect">
          <a:avLst/>
        </a:prstGeom>
        <a:noFill/>
        <a:ln w="9525">
          <a:noFill/>
          <a:miter lim="800000"/>
          <a:headEnd/>
          <a:tailEnd/>
        </a:ln>
      </xdr:spPr>
    </xdr:pic>
    <xdr:clientData/>
  </xdr:twoCellAnchor>
  <xdr:twoCellAnchor editAs="oneCell">
    <xdr:from>
      <xdr:col>19</xdr:col>
      <xdr:colOff>180975</xdr:colOff>
      <xdr:row>38</xdr:row>
      <xdr:rowOff>152400</xdr:rowOff>
    </xdr:from>
    <xdr:to>
      <xdr:col>19</xdr:col>
      <xdr:colOff>342900</xdr:colOff>
      <xdr:row>39</xdr:row>
      <xdr:rowOff>85725</xdr:rowOff>
    </xdr:to>
    <xdr:pic>
      <xdr:nvPicPr>
        <xdr:cNvPr id="19370" name="68 Imagen"/>
        <xdr:cNvPicPr>
          <a:picLocks noChangeAspect="1"/>
        </xdr:cNvPicPr>
      </xdr:nvPicPr>
      <xdr:blipFill>
        <a:blip xmlns:r="http://schemas.openxmlformats.org/officeDocument/2006/relationships" r:embed="rId4"/>
        <a:srcRect/>
        <a:stretch>
          <a:fillRect/>
        </a:stretch>
      </xdr:blipFill>
      <xdr:spPr bwMode="auto">
        <a:xfrm>
          <a:off x="20602575" y="12744450"/>
          <a:ext cx="161925" cy="123825"/>
        </a:xfrm>
        <a:prstGeom prst="rect">
          <a:avLst/>
        </a:prstGeom>
        <a:noFill/>
        <a:ln w="9525">
          <a:noFill/>
          <a:miter lim="800000"/>
          <a:headEnd/>
          <a:tailEnd/>
        </a:ln>
      </xdr:spPr>
    </xdr:pic>
    <xdr:clientData/>
  </xdr:twoCellAnchor>
  <xdr:twoCellAnchor editAs="oneCell">
    <xdr:from>
      <xdr:col>19</xdr:col>
      <xdr:colOff>190500</xdr:colOff>
      <xdr:row>40</xdr:row>
      <xdr:rowOff>38100</xdr:rowOff>
    </xdr:from>
    <xdr:to>
      <xdr:col>19</xdr:col>
      <xdr:colOff>352425</xdr:colOff>
      <xdr:row>40</xdr:row>
      <xdr:rowOff>142875</xdr:rowOff>
    </xdr:to>
    <xdr:pic>
      <xdr:nvPicPr>
        <xdr:cNvPr id="19371" name="69 Imagen"/>
        <xdr:cNvPicPr>
          <a:picLocks noChangeAspect="1"/>
        </xdr:cNvPicPr>
      </xdr:nvPicPr>
      <xdr:blipFill>
        <a:blip xmlns:r="http://schemas.openxmlformats.org/officeDocument/2006/relationships" r:embed="rId4"/>
        <a:srcRect/>
        <a:stretch>
          <a:fillRect/>
        </a:stretch>
      </xdr:blipFill>
      <xdr:spPr bwMode="auto">
        <a:xfrm>
          <a:off x="20612100" y="13011150"/>
          <a:ext cx="161925" cy="104775"/>
        </a:xfrm>
        <a:prstGeom prst="rect">
          <a:avLst/>
        </a:prstGeom>
        <a:noFill/>
        <a:ln w="9525">
          <a:noFill/>
          <a:miter lim="800000"/>
          <a:headEnd/>
          <a:tailEnd/>
        </a:ln>
      </xdr:spPr>
    </xdr:pic>
    <xdr:clientData/>
  </xdr:twoCellAnchor>
  <xdr:twoCellAnchor editAs="oneCell">
    <xdr:from>
      <xdr:col>19</xdr:col>
      <xdr:colOff>200025</xdr:colOff>
      <xdr:row>41</xdr:row>
      <xdr:rowOff>9525</xdr:rowOff>
    </xdr:from>
    <xdr:to>
      <xdr:col>19</xdr:col>
      <xdr:colOff>361950</xdr:colOff>
      <xdr:row>41</xdr:row>
      <xdr:rowOff>104775</xdr:rowOff>
    </xdr:to>
    <xdr:pic>
      <xdr:nvPicPr>
        <xdr:cNvPr id="19372" name="70 Imagen"/>
        <xdr:cNvPicPr>
          <a:picLocks noChangeAspect="1"/>
        </xdr:cNvPicPr>
      </xdr:nvPicPr>
      <xdr:blipFill>
        <a:blip xmlns:r="http://schemas.openxmlformats.org/officeDocument/2006/relationships" r:embed="rId4"/>
        <a:srcRect/>
        <a:stretch>
          <a:fillRect/>
        </a:stretch>
      </xdr:blipFill>
      <xdr:spPr bwMode="auto">
        <a:xfrm>
          <a:off x="20621625" y="13306425"/>
          <a:ext cx="161925" cy="95250"/>
        </a:xfrm>
        <a:prstGeom prst="rect">
          <a:avLst/>
        </a:prstGeom>
        <a:noFill/>
        <a:ln w="9525">
          <a:noFill/>
          <a:miter lim="800000"/>
          <a:headEnd/>
          <a:tailEnd/>
        </a:ln>
      </xdr:spPr>
    </xdr:pic>
    <xdr:clientData/>
  </xdr:twoCellAnchor>
  <xdr:twoCellAnchor editAs="oneCell">
    <xdr:from>
      <xdr:col>19</xdr:col>
      <xdr:colOff>276225</xdr:colOff>
      <xdr:row>42</xdr:row>
      <xdr:rowOff>38100</xdr:rowOff>
    </xdr:from>
    <xdr:to>
      <xdr:col>20</xdr:col>
      <xdr:colOff>57150</xdr:colOff>
      <xdr:row>42</xdr:row>
      <xdr:rowOff>142875</xdr:rowOff>
    </xdr:to>
    <xdr:pic>
      <xdr:nvPicPr>
        <xdr:cNvPr id="19373" name="71 Imagen"/>
        <xdr:cNvPicPr>
          <a:picLocks noChangeAspect="1"/>
        </xdr:cNvPicPr>
      </xdr:nvPicPr>
      <xdr:blipFill>
        <a:blip xmlns:r="http://schemas.openxmlformats.org/officeDocument/2006/relationships" r:embed="rId4"/>
        <a:srcRect/>
        <a:stretch>
          <a:fillRect/>
        </a:stretch>
      </xdr:blipFill>
      <xdr:spPr bwMode="auto">
        <a:xfrm>
          <a:off x="20697825" y="13525500"/>
          <a:ext cx="161925" cy="104775"/>
        </a:xfrm>
        <a:prstGeom prst="rect">
          <a:avLst/>
        </a:prstGeom>
        <a:noFill/>
        <a:ln w="9525">
          <a:noFill/>
          <a:miter lim="800000"/>
          <a:headEnd/>
          <a:tailEnd/>
        </a:ln>
      </xdr:spPr>
    </xdr:pic>
    <xdr:clientData/>
  </xdr:twoCellAnchor>
  <xdr:twoCellAnchor editAs="oneCell">
    <xdr:from>
      <xdr:col>20</xdr:col>
      <xdr:colOff>0</xdr:colOff>
      <xdr:row>43</xdr:row>
      <xdr:rowOff>0</xdr:rowOff>
    </xdr:from>
    <xdr:to>
      <xdr:col>20</xdr:col>
      <xdr:colOff>161925</xdr:colOff>
      <xdr:row>43</xdr:row>
      <xdr:rowOff>95250</xdr:rowOff>
    </xdr:to>
    <xdr:pic>
      <xdr:nvPicPr>
        <xdr:cNvPr id="19374" name="72 Imagen"/>
        <xdr:cNvPicPr>
          <a:picLocks noChangeAspect="1"/>
        </xdr:cNvPicPr>
      </xdr:nvPicPr>
      <xdr:blipFill>
        <a:blip xmlns:r="http://schemas.openxmlformats.org/officeDocument/2006/relationships" r:embed="rId4"/>
        <a:srcRect/>
        <a:stretch>
          <a:fillRect/>
        </a:stretch>
      </xdr:blipFill>
      <xdr:spPr bwMode="auto">
        <a:xfrm>
          <a:off x="20802600" y="13677900"/>
          <a:ext cx="161925" cy="95250"/>
        </a:xfrm>
        <a:prstGeom prst="rect">
          <a:avLst/>
        </a:prstGeom>
        <a:noFill/>
        <a:ln w="9525">
          <a:noFill/>
          <a:miter lim="800000"/>
          <a:headEnd/>
          <a:tailEnd/>
        </a:ln>
      </xdr:spPr>
    </xdr:pic>
    <xdr:clientData/>
  </xdr:twoCellAnchor>
  <xdr:twoCellAnchor editAs="oneCell">
    <xdr:from>
      <xdr:col>20</xdr:col>
      <xdr:colOff>104775</xdr:colOff>
      <xdr:row>44</xdr:row>
      <xdr:rowOff>9525</xdr:rowOff>
    </xdr:from>
    <xdr:to>
      <xdr:col>20</xdr:col>
      <xdr:colOff>266700</xdr:colOff>
      <xdr:row>44</xdr:row>
      <xdr:rowOff>104775</xdr:rowOff>
    </xdr:to>
    <xdr:pic>
      <xdr:nvPicPr>
        <xdr:cNvPr id="19375" name="73 Imagen"/>
        <xdr:cNvPicPr>
          <a:picLocks noChangeAspect="1"/>
        </xdr:cNvPicPr>
      </xdr:nvPicPr>
      <xdr:blipFill>
        <a:blip xmlns:r="http://schemas.openxmlformats.org/officeDocument/2006/relationships" r:embed="rId4"/>
        <a:srcRect/>
        <a:stretch>
          <a:fillRect/>
        </a:stretch>
      </xdr:blipFill>
      <xdr:spPr bwMode="auto">
        <a:xfrm>
          <a:off x="20907375" y="13877925"/>
          <a:ext cx="161925" cy="95250"/>
        </a:xfrm>
        <a:prstGeom prst="rect">
          <a:avLst/>
        </a:prstGeom>
        <a:noFill/>
        <a:ln w="9525">
          <a:noFill/>
          <a:miter lim="800000"/>
          <a:headEnd/>
          <a:tailEnd/>
        </a:ln>
      </xdr:spPr>
    </xdr:pic>
    <xdr:clientData/>
  </xdr:twoCellAnchor>
  <xdr:twoCellAnchor editAs="oneCell">
    <xdr:from>
      <xdr:col>20</xdr:col>
      <xdr:colOff>133350</xdr:colOff>
      <xdr:row>45</xdr:row>
      <xdr:rowOff>0</xdr:rowOff>
    </xdr:from>
    <xdr:to>
      <xdr:col>20</xdr:col>
      <xdr:colOff>295275</xdr:colOff>
      <xdr:row>45</xdr:row>
      <xdr:rowOff>95250</xdr:rowOff>
    </xdr:to>
    <xdr:pic>
      <xdr:nvPicPr>
        <xdr:cNvPr id="19376" name="74 Imagen"/>
        <xdr:cNvPicPr>
          <a:picLocks noChangeAspect="1"/>
        </xdr:cNvPicPr>
      </xdr:nvPicPr>
      <xdr:blipFill>
        <a:blip xmlns:r="http://schemas.openxmlformats.org/officeDocument/2006/relationships" r:embed="rId4"/>
        <a:srcRect/>
        <a:stretch>
          <a:fillRect/>
        </a:stretch>
      </xdr:blipFill>
      <xdr:spPr bwMode="auto">
        <a:xfrm>
          <a:off x="20935950" y="14058900"/>
          <a:ext cx="161925" cy="95250"/>
        </a:xfrm>
        <a:prstGeom prst="rect">
          <a:avLst/>
        </a:prstGeom>
        <a:noFill/>
        <a:ln w="9525">
          <a:noFill/>
          <a:miter lim="800000"/>
          <a:headEnd/>
          <a:tailEnd/>
        </a:ln>
      </xdr:spPr>
    </xdr:pic>
    <xdr:clientData/>
  </xdr:twoCellAnchor>
  <xdr:twoCellAnchor editAs="oneCell">
    <xdr:from>
      <xdr:col>20</xdr:col>
      <xdr:colOff>161925</xdr:colOff>
      <xdr:row>45</xdr:row>
      <xdr:rowOff>314325</xdr:rowOff>
    </xdr:from>
    <xdr:to>
      <xdr:col>20</xdr:col>
      <xdr:colOff>314325</xdr:colOff>
      <xdr:row>46</xdr:row>
      <xdr:rowOff>76200</xdr:rowOff>
    </xdr:to>
    <xdr:pic>
      <xdr:nvPicPr>
        <xdr:cNvPr id="19377" name="75 Imagen"/>
        <xdr:cNvPicPr>
          <a:picLocks noChangeAspect="1"/>
        </xdr:cNvPicPr>
      </xdr:nvPicPr>
      <xdr:blipFill>
        <a:blip xmlns:r="http://schemas.openxmlformats.org/officeDocument/2006/relationships" r:embed="rId4"/>
        <a:srcRect/>
        <a:stretch>
          <a:fillRect/>
        </a:stretch>
      </xdr:blipFill>
      <xdr:spPr bwMode="auto">
        <a:xfrm>
          <a:off x="20964525" y="14373225"/>
          <a:ext cx="152400" cy="85725"/>
        </a:xfrm>
        <a:prstGeom prst="rect">
          <a:avLst/>
        </a:prstGeom>
        <a:noFill/>
        <a:ln w="9525">
          <a:noFill/>
          <a:miter lim="800000"/>
          <a:headEnd/>
          <a:tailEnd/>
        </a:ln>
      </xdr:spPr>
    </xdr:pic>
    <xdr:clientData/>
  </xdr:twoCellAnchor>
  <xdr:twoCellAnchor editAs="oneCell">
    <xdr:from>
      <xdr:col>20</xdr:col>
      <xdr:colOff>247650</xdr:colOff>
      <xdr:row>46</xdr:row>
      <xdr:rowOff>314325</xdr:rowOff>
    </xdr:from>
    <xdr:to>
      <xdr:col>21</xdr:col>
      <xdr:colOff>19050</xdr:colOff>
      <xdr:row>47</xdr:row>
      <xdr:rowOff>76200</xdr:rowOff>
    </xdr:to>
    <xdr:pic>
      <xdr:nvPicPr>
        <xdr:cNvPr id="19378" name="76 Imagen"/>
        <xdr:cNvPicPr>
          <a:picLocks noChangeAspect="1"/>
        </xdr:cNvPicPr>
      </xdr:nvPicPr>
      <xdr:blipFill>
        <a:blip xmlns:r="http://schemas.openxmlformats.org/officeDocument/2006/relationships" r:embed="rId4"/>
        <a:srcRect/>
        <a:stretch>
          <a:fillRect/>
        </a:stretch>
      </xdr:blipFill>
      <xdr:spPr bwMode="auto">
        <a:xfrm>
          <a:off x="21050250" y="14697075"/>
          <a:ext cx="152400" cy="85725"/>
        </a:xfrm>
        <a:prstGeom prst="rect">
          <a:avLst/>
        </a:prstGeom>
        <a:noFill/>
        <a:ln w="9525">
          <a:noFill/>
          <a:miter lim="800000"/>
          <a:headEnd/>
          <a:tailEnd/>
        </a:ln>
      </xdr:spPr>
    </xdr:pic>
    <xdr:clientData/>
  </xdr:twoCellAnchor>
  <xdr:twoCellAnchor editAs="oneCell">
    <xdr:from>
      <xdr:col>20</xdr:col>
      <xdr:colOff>209550</xdr:colOff>
      <xdr:row>48</xdr:row>
      <xdr:rowOff>0</xdr:rowOff>
    </xdr:from>
    <xdr:to>
      <xdr:col>20</xdr:col>
      <xdr:colOff>371475</xdr:colOff>
      <xdr:row>48</xdr:row>
      <xdr:rowOff>95250</xdr:rowOff>
    </xdr:to>
    <xdr:pic>
      <xdr:nvPicPr>
        <xdr:cNvPr id="19379" name="77 Imagen"/>
        <xdr:cNvPicPr>
          <a:picLocks noChangeAspect="1"/>
        </xdr:cNvPicPr>
      </xdr:nvPicPr>
      <xdr:blipFill>
        <a:blip xmlns:r="http://schemas.openxmlformats.org/officeDocument/2006/relationships" r:embed="rId4"/>
        <a:srcRect/>
        <a:stretch>
          <a:fillRect/>
        </a:stretch>
      </xdr:blipFill>
      <xdr:spPr bwMode="auto">
        <a:xfrm>
          <a:off x="21012150" y="15030450"/>
          <a:ext cx="161925" cy="95250"/>
        </a:xfrm>
        <a:prstGeom prst="rect">
          <a:avLst/>
        </a:prstGeom>
        <a:noFill/>
        <a:ln w="9525">
          <a:noFill/>
          <a:miter lim="800000"/>
          <a:headEnd/>
          <a:tailEnd/>
        </a:ln>
      </xdr:spPr>
    </xdr:pic>
    <xdr:clientData/>
  </xdr:twoCellAnchor>
  <xdr:twoCellAnchor editAs="oneCell">
    <xdr:from>
      <xdr:col>10</xdr:col>
      <xdr:colOff>38100</xdr:colOff>
      <xdr:row>49</xdr:row>
      <xdr:rowOff>66675</xdr:rowOff>
    </xdr:from>
    <xdr:to>
      <xdr:col>21</xdr:col>
      <xdr:colOff>352425</xdr:colOff>
      <xdr:row>49</xdr:row>
      <xdr:rowOff>152400</xdr:rowOff>
    </xdr:to>
    <xdr:pic>
      <xdr:nvPicPr>
        <xdr:cNvPr id="19380" name="78 Imagen"/>
        <xdr:cNvPicPr>
          <a:picLocks noChangeAspect="1"/>
        </xdr:cNvPicPr>
      </xdr:nvPicPr>
      <xdr:blipFill>
        <a:blip xmlns:r="http://schemas.openxmlformats.org/officeDocument/2006/relationships" r:embed="rId4"/>
        <a:srcRect/>
        <a:stretch>
          <a:fillRect/>
        </a:stretch>
      </xdr:blipFill>
      <xdr:spPr bwMode="auto">
        <a:xfrm>
          <a:off x="17030700" y="15582900"/>
          <a:ext cx="4505325" cy="85725"/>
        </a:xfrm>
        <a:prstGeom prst="rect">
          <a:avLst/>
        </a:prstGeom>
        <a:noFill/>
        <a:ln w="9525">
          <a:noFill/>
          <a:miter lim="800000"/>
          <a:headEnd/>
          <a:tailEnd/>
        </a:ln>
      </xdr:spPr>
    </xdr:pic>
    <xdr:clientData/>
  </xdr:twoCellAnchor>
  <xdr:twoCellAnchor editAs="oneCell">
    <xdr:from>
      <xdr:col>10</xdr:col>
      <xdr:colOff>0</xdr:colOff>
      <xdr:row>50</xdr:row>
      <xdr:rowOff>57150</xdr:rowOff>
    </xdr:from>
    <xdr:to>
      <xdr:col>21</xdr:col>
      <xdr:colOff>304800</xdr:colOff>
      <xdr:row>50</xdr:row>
      <xdr:rowOff>133350</xdr:rowOff>
    </xdr:to>
    <xdr:pic>
      <xdr:nvPicPr>
        <xdr:cNvPr id="19381" name="79 Imagen"/>
        <xdr:cNvPicPr>
          <a:picLocks noChangeAspect="1"/>
        </xdr:cNvPicPr>
      </xdr:nvPicPr>
      <xdr:blipFill>
        <a:blip xmlns:r="http://schemas.openxmlformats.org/officeDocument/2006/relationships" r:embed="rId4"/>
        <a:srcRect/>
        <a:stretch>
          <a:fillRect/>
        </a:stretch>
      </xdr:blipFill>
      <xdr:spPr bwMode="auto">
        <a:xfrm>
          <a:off x="16992600" y="15763875"/>
          <a:ext cx="4495800" cy="76200"/>
        </a:xfrm>
        <a:prstGeom prst="rect">
          <a:avLst/>
        </a:prstGeom>
        <a:noFill/>
        <a:ln w="9525">
          <a:noFill/>
          <a:miter lim="800000"/>
          <a:headEnd/>
          <a:tailEnd/>
        </a:ln>
      </xdr:spPr>
    </xdr:pic>
    <xdr:clientData/>
  </xdr:twoCellAnchor>
  <xdr:twoCellAnchor editAs="oneCell">
    <xdr:from>
      <xdr:col>10</xdr:col>
      <xdr:colOff>0</xdr:colOff>
      <xdr:row>51</xdr:row>
      <xdr:rowOff>76200</xdr:rowOff>
    </xdr:from>
    <xdr:to>
      <xdr:col>21</xdr:col>
      <xdr:colOff>304800</xdr:colOff>
      <xdr:row>51</xdr:row>
      <xdr:rowOff>161925</xdr:rowOff>
    </xdr:to>
    <xdr:pic>
      <xdr:nvPicPr>
        <xdr:cNvPr id="19382" name="80 Imagen"/>
        <xdr:cNvPicPr>
          <a:picLocks noChangeAspect="1"/>
        </xdr:cNvPicPr>
      </xdr:nvPicPr>
      <xdr:blipFill>
        <a:blip xmlns:r="http://schemas.openxmlformats.org/officeDocument/2006/relationships" r:embed="rId4"/>
        <a:srcRect/>
        <a:stretch>
          <a:fillRect/>
        </a:stretch>
      </xdr:blipFill>
      <xdr:spPr bwMode="auto">
        <a:xfrm>
          <a:off x="16992600" y="15973425"/>
          <a:ext cx="4495800" cy="85725"/>
        </a:xfrm>
        <a:prstGeom prst="rect">
          <a:avLst/>
        </a:prstGeom>
        <a:noFill/>
        <a:ln w="9525">
          <a:noFill/>
          <a:miter lim="800000"/>
          <a:headEnd/>
          <a:tailEnd/>
        </a:ln>
      </xdr:spPr>
    </xdr:pic>
    <xdr:clientData/>
  </xdr:twoCellAnchor>
  <xdr:twoCellAnchor editAs="oneCell">
    <xdr:from>
      <xdr:col>10</xdr:col>
      <xdr:colOff>95250</xdr:colOff>
      <xdr:row>52</xdr:row>
      <xdr:rowOff>228600</xdr:rowOff>
    </xdr:from>
    <xdr:to>
      <xdr:col>22</xdr:col>
      <xdr:colOff>19050</xdr:colOff>
      <xdr:row>52</xdr:row>
      <xdr:rowOff>238125</xdr:rowOff>
    </xdr:to>
    <xdr:pic>
      <xdr:nvPicPr>
        <xdr:cNvPr id="19383" name="81 Imagen"/>
        <xdr:cNvPicPr>
          <a:picLocks noChangeAspect="1"/>
        </xdr:cNvPicPr>
      </xdr:nvPicPr>
      <xdr:blipFill>
        <a:blip xmlns:r="http://schemas.openxmlformats.org/officeDocument/2006/relationships" r:embed="rId4"/>
        <a:srcRect/>
        <a:stretch>
          <a:fillRect/>
        </a:stretch>
      </xdr:blipFill>
      <xdr:spPr bwMode="auto">
        <a:xfrm>
          <a:off x="17087850" y="16316325"/>
          <a:ext cx="4495800" cy="9525"/>
        </a:xfrm>
        <a:prstGeom prst="rect">
          <a:avLst/>
        </a:prstGeom>
        <a:noFill/>
        <a:ln w="9525">
          <a:noFill/>
          <a:miter lim="800000"/>
          <a:headEnd/>
          <a:tailEnd/>
        </a:ln>
      </xdr:spPr>
    </xdr:pic>
    <xdr:clientData/>
  </xdr:twoCellAnchor>
  <xdr:twoCellAnchor editAs="oneCell">
    <xdr:from>
      <xdr:col>10</xdr:col>
      <xdr:colOff>19050</xdr:colOff>
      <xdr:row>53</xdr:row>
      <xdr:rowOff>571500</xdr:rowOff>
    </xdr:from>
    <xdr:to>
      <xdr:col>21</xdr:col>
      <xdr:colOff>323850</xdr:colOff>
      <xdr:row>53</xdr:row>
      <xdr:rowOff>571500</xdr:rowOff>
    </xdr:to>
    <xdr:pic>
      <xdr:nvPicPr>
        <xdr:cNvPr id="19384" name="82 Imagen"/>
        <xdr:cNvPicPr>
          <a:picLocks noChangeAspect="1"/>
        </xdr:cNvPicPr>
      </xdr:nvPicPr>
      <xdr:blipFill>
        <a:blip xmlns:r="http://schemas.openxmlformats.org/officeDocument/2006/relationships" r:embed="rId4"/>
        <a:srcRect/>
        <a:stretch>
          <a:fillRect/>
        </a:stretch>
      </xdr:blipFill>
      <xdr:spPr bwMode="auto">
        <a:xfrm>
          <a:off x="17011650" y="16983075"/>
          <a:ext cx="4495800" cy="0"/>
        </a:xfrm>
        <a:prstGeom prst="rect">
          <a:avLst/>
        </a:prstGeom>
        <a:noFill/>
        <a:ln w="9525">
          <a:noFill/>
          <a:miter lim="800000"/>
          <a:headEnd/>
          <a:tailEnd/>
        </a:ln>
      </xdr:spPr>
    </xdr:pic>
    <xdr:clientData/>
  </xdr:twoCellAnchor>
  <xdr:twoCellAnchor editAs="oneCell">
    <xdr:from>
      <xdr:col>10</xdr:col>
      <xdr:colOff>0</xdr:colOff>
      <xdr:row>54</xdr:row>
      <xdr:rowOff>0</xdr:rowOff>
    </xdr:from>
    <xdr:to>
      <xdr:col>10</xdr:col>
      <xdr:colOff>161925</xdr:colOff>
      <xdr:row>54</xdr:row>
      <xdr:rowOff>95250</xdr:rowOff>
    </xdr:to>
    <xdr:pic>
      <xdr:nvPicPr>
        <xdr:cNvPr id="19385" name="83 Imagen"/>
        <xdr:cNvPicPr>
          <a:picLocks noChangeAspect="1"/>
        </xdr:cNvPicPr>
      </xdr:nvPicPr>
      <xdr:blipFill>
        <a:blip xmlns:r="http://schemas.openxmlformats.org/officeDocument/2006/relationships" r:embed="rId4"/>
        <a:srcRect/>
        <a:stretch>
          <a:fillRect/>
        </a:stretch>
      </xdr:blipFill>
      <xdr:spPr bwMode="auto">
        <a:xfrm>
          <a:off x="16992600" y="17545050"/>
          <a:ext cx="161925" cy="95250"/>
        </a:xfrm>
        <a:prstGeom prst="rect">
          <a:avLst/>
        </a:prstGeom>
        <a:noFill/>
        <a:ln w="9525">
          <a:noFill/>
          <a:miter lim="800000"/>
          <a:headEnd/>
          <a:tailEnd/>
        </a:ln>
      </xdr:spPr>
    </xdr:pic>
    <xdr:clientData/>
  </xdr:twoCellAnchor>
  <xdr:twoCellAnchor editAs="oneCell">
    <xdr:from>
      <xdr:col>10</xdr:col>
      <xdr:colOff>38100</xdr:colOff>
      <xdr:row>55</xdr:row>
      <xdr:rowOff>9525</xdr:rowOff>
    </xdr:from>
    <xdr:to>
      <xdr:col>10</xdr:col>
      <xdr:colOff>200025</xdr:colOff>
      <xdr:row>55</xdr:row>
      <xdr:rowOff>104775</xdr:rowOff>
    </xdr:to>
    <xdr:pic>
      <xdr:nvPicPr>
        <xdr:cNvPr id="19386" name="84 Imagen"/>
        <xdr:cNvPicPr>
          <a:picLocks noChangeAspect="1"/>
        </xdr:cNvPicPr>
      </xdr:nvPicPr>
      <xdr:blipFill>
        <a:blip xmlns:r="http://schemas.openxmlformats.org/officeDocument/2006/relationships" r:embed="rId4"/>
        <a:srcRect/>
        <a:stretch>
          <a:fillRect/>
        </a:stretch>
      </xdr:blipFill>
      <xdr:spPr bwMode="auto">
        <a:xfrm>
          <a:off x="17030700" y="17745075"/>
          <a:ext cx="161925" cy="95250"/>
        </a:xfrm>
        <a:prstGeom prst="rect">
          <a:avLst/>
        </a:prstGeom>
        <a:noFill/>
        <a:ln w="9525">
          <a:noFill/>
          <a:miter lim="800000"/>
          <a:headEnd/>
          <a:tailEnd/>
        </a:ln>
      </xdr:spPr>
    </xdr:pic>
    <xdr:clientData/>
  </xdr:twoCellAnchor>
  <xdr:twoCellAnchor editAs="oneCell">
    <xdr:from>
      <xdr:col>10</xdr:col>
      <xdr:colOff>85725</xdr:colOff>
      <xdr:row>56</xdr:row>
      <xdr:rowOff>180975</xdr:rowOff>
    </xdr:from>
    <xdr:to>
      <xdr:col>10</xdr:col>
      <xdr:colOff>238125</xdr:colOff>
      <xdr:row>56</xdr:row>
      <xdr:rowOff>190500</xdr:rowOff>
    </xdr:to>
    <xdr:pic>
      <xdr:nvPicPr>
        <xdr:cNvPr id="19387" name="85 Imagen"/>
        <xdr:cNvPicPr>
          <a:picLocks noChangeAspect="1"/>
        </xdr:cNvPicPr>
      </xdr:nvPicPr>
      <xdr:blipFill>
        <a:blip xmlns:r="http://schemas.openxmlformats.org/officeDocument/2006/relationships" r:embed="rId4"/>
        <a:srcRect/>
        <a:stretch>
          <a:fillRect/>
        </a:stretch>
      </xdr:blipFill>
      <xdr:spPr bwMode="auto">
        <a:xfrm>
          <a:off x="17078325" y="18107025"/>
          <a:ext cx="152400" cy="9525"/>
        </a:xfrm>
        <a:prstGeom prst="rect">
          <a:avLst/>
        </a:prstGeom>
        <a:noFill/>
        <a:ln w="9525">
          <a:noFill/>
          <a:miter lim="800000"/>
          <a:headEnd/>
          <a:tailEnd/>
        </a:ln>
      </xdr:spPr>
    </xdr:pic>
    <xdr:clientData/>
  </xdr:twoCellAnchor>
  <xdr:twoCellAnchor editAs="oneCell">
    <xdr:from>
      <xdr:col>10</xdr:col>
      <xdr:colOff>9525</xdr:colOff>
      <xdr:row>57</xdr:row>
      <xdr:rowOff>66675</xdr:rowOff>
    </xdr:from>
    <xdr:to>
      <xdr:col>21</xdr:col>
      <xdr:colOff>314325</xdr:colOff>
      <xdr:row>57</xdr:row>
      <xdr:rowOff>152400</xdr:rowOff>
    </xdr:to>
    <xdr:pic>
      <xdr:nvPicPr>
        <xdr:cNvPr id="19388" name="86 Imagen"/>
        <xdr:cNvPicPr>
          <a:picLocks noChangeAspect="1"/>
        </xdr:cNvPicPr>
      </xdr:nvPicPr>
      <xdr:blipFill>
        <a:blip xmlns:r="http://schemas.openxmlformats.org/officeDocument/2006/relationships" r:embed="rId4"/>
        <a:srcRect/>
        <a:stretch>
          <a:fillRect/>
        </a:stretch>
      </xdr:blipFill>
      <xdr:spPr bwMode="auto">
        <a:xfrm>
          <a:off x="17002125" y="18478500"/>
          <a:ext cx="4495800" cy="85725"/>
        </a:xfrm>
        <a:prstGeom prst="rect">
          <a:avLst/>
        </a:prstGeom>
        <a:noFill/>
        <a:ln w="9525">
          <a:noFill/>
          <a:miter lim="800000"/>
          <a:headEnd/>
          <a:tailEnd/>
        </a:ln>
      </xdr:spPr>
    </xdr:pic>
    <xdr:clientData/>
  </xdr:twoCellAnchor>
  <xdr:twoCellAnchor editAs="oneCell">
    <xdr:from>
      <xdr:col>10</xdr:col>
      <xdr:colOff>85725</xdr:colOff>
      <xdr:row>56</xdr:row>
      <xdr:rowOff>180975</xdr:rowOff>
    </xdr:from>
    <xdr:to>
      <xdr:col>22</xdr:col>
      <xdr:colOff>9525</xdr:colOff>
      <xdr:row>56</xdr:row>
      <xdr:rowOff>190500</xdr:rowOff>
    </xdr:to>
    <xdr:pic>
      <xdr:nvPicPr>
        <xdr:cNvPr id="19389" name="87 Imagen"/>
        <xdr:cNvPicPr>
          <a:picLocks noChangeAspect="1"/>
        </xdr:cNvPicPr>
      </xdr:nvPicPr>
      <xdr:blipFill>
        <a:blip xmlns:r="http://schemas.openxmlformats.org/officeDocument/2006/relationships" r:embed="rId4"/>
        <a:srcRect/>
        <a:stretch>
          <a:fillRect/>
        </a:stretch>
      </xdr:blipFill>
      <xdr:spPr bwMode="auto">
        <a:xfrm>
          <a:off x="17078325" y="18107025"/>
          <a:ext cx="4495800" cy="9525"/>
        </a:xfrm>
        <a:prstGeom prst="rect">
          <a:avLst/>
        </a:prstGeom>
        <a:noFill/>
        <a:ln w="9525">
          <a:noFill/>
          <a:miter lim="800000"/>
          <a:headEnd/>
          <a:tailEnd/>
        </a:ln>
      </xdr:spPr>
    </xdr:pic>
    <xdr:clientData/>
  </xdr:twoCellAnchor>
  <xdr:twoCellAnchor editAs="oneCell">
    <xdr:from>
      <xdr:col>10</xdr:col>
      <xdr:colOff>257175</xdr:colOff>
      <xdr:row>58</xdr:row>
      <xdr:rowOff>114300</xdr:rowOff>
    </xdr:from>
    <xdr:to>
      <xdr:col>11</xdr:col>
      <xdr:colOff>9525</xdr:colOff>
      <xdr:row>59</xdr:row>
      <xdr:rowOff>0</xdr:rowOff>
    </xdr:to>
    <xdr:pic>
      <xdr:nvPicPr>
        <xdr:cNvPr id="19390" name="88 Imagen"/>
        <xdr:cNvPicPr>
          <a:picLocks noChangeAspect="1"/>
        </xdr:cNvPicPr>
      </xdr:nvPicPr>
      <xdr:blipFill>
        <a:blip xmlns:r="http://schemas.openxmlformats.org/officeDocument/2006/relationships" r:embed="rId4"/>
        <a:srcRect/>
        <a:stretch>
          <a:fillRect/>
        </a:stretch>
      </xdr:blipFill>
      <xdr:spPr bwMode="auto">
        <a:xfrm>
          <a:off x="17249775" y="18716625"/>
          <a:ext cx="133350" cy="76200"/>
        </a:xfrm>
        <a:prstGeom prst="rect">
          <a:avLst/>
        </a:prstGeom>
        <a:noFill/>
        <a:ln w="9525">
          <a:noFill/>
          <a:miter lim="800000"/>
          <a:headEnd/>
          <a:tailEnd/>
        </a:ln>
      </xdr:spPr>
    </xdr:pic>
    <xdr:clientData/>
  </xdr:twoCellAnchor>
  <xdr:twoCellAnchor editAs="oneCell">
    <xdr:from>
      <xdr:col>11</xdr:col>
      <xdr:colOff>209550</xdr:colOff>
      <xdr:row>58</xdr:row>
      <xdr:rowOff>133350</xdr:rowOff>
    </xdr:from>
    <xdr:to>
      <xdr:col>11</xdr:col>
      <xdr:colOff>371475</xdr:colOff>
      <xdr:row>59</xdr:row>
      <xdr:rowOff>0</xdr:rowOff>
    </xdr:to>
    <xdr:pic>
      <xdr:nvPicPr>
        <xdr:cNvPr id="19391" name="89 Imagen"/>
        <xdr:cNvPicPr>
          <a:picLocks noChangeAspect="1"/>
        </xdr:cNvPicPr>
      </xdr:nvPicPr>
      <xdr:blipFill>
        <a:blip xmlns:r="http://schemas.openxmlformats.org/officeDocument/2006/relationships" r:embed="rId4"/>
        <a:srcRect/>
        <a:stretch>
          <a:fillRect/>
        </a:stretch>
      </xdr:blipFill>
      <xdr:spPr bwMode="auto">
        <a:xfrm>
          <a:off x="17583150" y="18735675"/>
          <a:ext cx="161925" cy="57150"/>
        </a:xfrm>
        <a:prstGeom prst="rect">
          <a:avLst/>
        </a:prstGeom>
        <a:noFill/>
        <a:ln w="9525">
          <a:noFill/>
          <a:miter lim="800000"/>
          <a:headEnd/>
          <a:tailEnd/>
        </a:ln>
      </xdr:spPr>
    </xdr:pic>
    <xdr:clientData/>
  </xdr:twoCellAnchor>
  <xdr:twoCellAnchor editAs="oneCell">
    <xdr:from>
      <xdr:col>12</xdr:col>
      <xdr:colOff>247650</xdr:colOff>
      <xdr:row>58</xdr:row>
      <xdr:rowOff>123825</xdr:rowOff>
    </xdr:from>
    <xdr:to>
      <xdr:col>13</xdr:col>
      <xdr:colOff>19050</xdr:colOff>
      <xdr:row>59</xdr:row>
      <xdr:rowOff>0</xdr:rowOff>
    </xdr:to>
    <xdr:pic>
      <xdr:nvPicPr>
        <xdr:cNvPr id="19392" name="90 Imagen"/>
        <xdr:cNvPicPr>
          <a:picLocks noChangeAspect="1"/>
        </xdr:cNvPicPr>
      </xdr:nvPicPr>
      <xdr:blipFill>
        <a:blip xmlns:r="http://schemas.openxmlformats.org/officeDocument/2006/relationships" r:embed="rId4"/>
        <a:srcRect/>
        <a:stretch>
          <a:fillRect/>
        </a:stretch>
      </xdr:blipFill>
      <xdr:spPr bwMode="auto">
        <a:xfrm>
          <a:off x="18002250" y="18726150"/>
          <a:ext cx="152400" cy="66675"/>
        </a:xfrm>
        <a:prstGeom prst="rect">
          <a:avLst/>
        </a:prstGeom>
        <a:noFill/>
        <a:ln w="9525">
          <a:noFill/>
          <a:miter lim="800000"/>
          <a:headEnd/>
          <a:tailEnd/>
        </a:ln>
      </xdr:spPr>
    </xdr:pic>
    <xdr:clientData/>
  </xdr:twoCellAnchor>
  <xdr:twoCellAnchor editAs="oneCell">
    <xdr:from>
      <xdr:col>13</xdr:col>
      <xdr:colOff>266700</xdr:colOff>
      <xdr:row>58</xdr:row>
      <xdr:rowOff>123825</xdr:rowOff>
    </xdr:from>
    <xdr:to>
      <xdr:col>14</xdr:col>
      <xdr:colOff>38100</xdr:colOff>
      <xdr:row>59</xdr:row>
      <xdr:rowOff>0</xdr:rowOff>
    </xdr:to>
    <xdr:pic>
      <xdr:nvPicPr>
        <xdr:cNvPr id="19393" name="91 Imagen"/>
        <xdr:cNvPicPr>
          <a:picLocks noChangeAspect="1"/>
        </xdr:cNvPicPr>
      </xdr:nvPicPr>
      <xdr:blipFill>
        <a:blip xmlns:r="http://schemas.openxmlformats.org/officeDocument/2006/relationships" r:embed="rId4"/>
        <a:srcRect/>
        <a:stretch>
          <a:fillRect/>
        </a:stretch>
      </xdr:blipFill>
      <xdr:spPr bwMode="auto">
        <a:xfrm>
          <a:off x="18402300" y="18726150"/>
          <a:ext cx="152400" cy="66675"/>
        </a:xfrm>
        <a:prstGeom prst="rect">
          <a:avLst/>
        </a:prstGeom>
        <a:noFill/>
        <a:ln w="9525">
          <a:noFill/>
          <a:miter lim="800000"/>
          <a:headEnd/>
          <a:tailEnd/>
        </a:ln>
      </xdr:spPr>
    </xdr:pic>
    <xdr:clientData/>
  </xdr:twoCellAnchor>
  <xdr:twoCellAnchor editAs="oneCell">
    <xdr:from>
      <xdr:col>14</xdr:col>
      <xdr:colOff>247650</xdr:colOff>
      <xdr:row>58</xdr:row>
      <xdr:rowOff>133350</xdr:rowOff>
    </xdr:from>
    <xdr:to>
      <xdr:col>15</xdr:col>
      <xdr:colOff>19050</xdr:colOff>
      <xdr:row>59</xdr:row>
      <xdr:rowOff>0</xdr:rowOff>
    </xdr:to>
    <xdr:pic>
      <xdr:nvPicPr>
        <xdr:cNvPr id="19394" name="92 Imagen"/>
        <xdr:cNvPicPr>
          <a:picLocks noChangeAspect="1"/>
        </xdr:cNvPicPr>
      </xdr:nvPicPr>
      <xdr:blipFill>
        <a:blip xmlns:r="http://schemas.openxmlformats.org/officeDocument/2006/relationships" r:embed="rId4"/>
        <a:srcRect/>
        <a:stretch>
          <a:fillRect/>
        </a:stretch>
      </xdr:blipFill>
      <xdr:spPr bwMode="auto">
        <a:xfrm>
          <a:off x="18764250" y="18735675"/>
          <a:ext cx="152400" cy="57150"/>
        </a:xfrm>
        <a:prstGeom prst="rect">
          <a:avLst/>
        </a:prstGeom>
        <a:noFill/>
        <a:ln w="9525">
          <a:noFill/>
          <a:miter lim="800000"/>
          <a:headEnd/>
          <a:tailEnd/>
        </a:ln>
      </xdr:spPr>
    </xdr:pic>
    <xdr:clientData/>
  </xdr:twoCellAnchor>
  <xdr:twoCellAnchor editAs="oneCell">
    <xdr:from>
      <xdr:col>15</xdr:col>
      <xdr:colOff>247650</xdr:colOff>
      <xdr:row>58</xdr:row>
      <xdr:rowOff>123825</xdr:rowOff>
    </xdr:from>
    <xdr:to>
      <xdr:col>16</xdr:col>
      <xdr:colOff>19050</xdr:colOff>
      <xdr:row>59</xdr:row>
      <xdr:rowOff>0</xdr:rowOff>
    </xdr:to>
    <xdr:pic>
      <xdr:nvPicPr>
        <xdr:cNvPr id="19395" name="93 Imagen"/>
        <xdr:cNvPicPr>
          <a:picLocks noChangeAspect="1"/>
        </xdr:cNvPicPr>
      </xdr:nvPicPr>
      <xdr:blipFill>
        <a:blip xmlns:r="http://schemas.openxmlformats.org/officeDocument/2006/relationships" r:embed="rId4"/>
        <a:srcRect/>
        <a:stretch>
          <a:fillRect/>
        </a:stretch>
      </xdr:blipFill>
      <xdr:spPr bwMode="auto">
        <a:xfrm>
          <a:off x="19145250" y="18726150"/>
          <a:ext cx="152400" cy="66675"/>
        </a:xfrm>
        <a:prstGeom prst="rect">
          <a:avLst/>
        </a:prstGeom>
        <a:noFill/>
        <a:ln w="9525">
          <a:noFill/>
          <a:miter lim="800000"/>
          <a:headEnd/>
          <a:tailEnd/>
        </a:ln>
      </xdr:spPr>
    </xdr:pic>
    <xdr:clientData/>
  </xdr:twoCellAnchor>
  <xdr:twoCellAnchor editAs="oneCell">
    <xdr:from>
      <xdr:col>16</xdr:col>
      <xdr:colOff>219075</xdr:colOff>
      <xdr:row>58</xdr:row>
      <xdr:rowOff>123825</xdr:rowOff>
    </xdr:from>
    <xdr:to>
      <xdr:col>16</xdr:col>
      <xdr:colOff>381000</xdr:colOff>
      <xdr:row>59</xdr:row>
      <xdr:rowOff>0</xdr:rowOff>
    </xdr:to>
    <xdr:pic>
      <xdr:nvPicPr>
        <xdr:cNvPr id="19396" name="94 Imagen"/>
        <xdr:cNvPicPr>
          <a:picLocks noChangeAspect="1"/>
        </xdr:cNvPicPr>
      </xdr:nvPicPr>
      <xdr:blipFill>
        <a:blip xmlns:r="http://schemas.openxmlformats.org/officeDocument/2006/relationships" r:embed="rId4"/>
        <a:srcRect/>
        <a:stretch>
          <a:fillRect/>
        </a:stretch>
      </xdr:blipFill>
      <xdr:spPr bwMode="auto">
        <a:xfrm>
          <a:off x="19497675" y="18726150"/>
          <a:ext cx="161925" cy="66675"/>
        </a:xfrm>
        <a:prstGeom prst="rect">
          <a:avLst/>
        </a:prstGeom>
        <a:noFill/>
        <a:ln w="9525">
          <a:noFill/>
          <a:miter lim="800000"/>
          <a:headEnd/>
          <a:tailEnd/>
        </a:ln>
      </xdr:spPr>
    </xdr:pic>
    <xdr:clientData/>
  </xdr:twoCellAnchor>
  <xdr:twoCellAnchor editAs="oneCell">
    <xdr:from>
      <xdr:col>17</xdr:col>
      <xdr:colOff>200025</xdr:colOff>
      <xdr:row>58</xdr:row>
      <xdr:rowOff>123825</xdr:rowOff>
    </xdr:from>
    <xdr:to>
      <xdr:col>17</xdr:col>
      <xdr:colOff>361950</xdr:colOff>
      <xdr:row>59</xdr:row>
      <xdr:rowOff>0</xdr:rowOff>
    </xdr:to>
    <xdr:pic>
      <xdr:nvPicPr>
        <xdr:cNvPr id="19397" name="95 Imagen"/>
        <xdr:cNvPicPr>
          <a:picLocks noChangeAspect="1"/>
        </xdr:cNvPicPr>
      </xdr:nvPicPr>
      <xdr:blipFill>
        <a:blip xmlns:r="http://schemas.openxmlformats.org/officeDocument/2006/relationships" r:embed="rId4"/>
        <a:srcRect/>
        <a:stretch>
          <a:fillRect/>
        </a:stretch>
      </xdr:blipFill>
      <xdr:spPr bwMode="auto">
        <a:xfrm>
          <a:off x="19859625" y="18726150"/>
          <a:ext cx="161925" cy="66675"/>
        </a:xfrm>
        <a:prstGeom prst="rect">
          <a:avLst/>
        </a:prstGeom>
        <a:noFill/>
        <a:ln w="9525">
          <a:noFill/>
          <a:miter lim="800000"/>
          <a:headEnd/>
          <a:tailEnd/>
        </a:ln>
      </xdr:spPr>
    </xdr:pic>
    <xdr:clientData/>
  </xdr:twoCellAnchor>
  <xdr:twoCellAnchor editAs="oneCell">
    <xdr:from>
      <xdr:col>18</xdr:col>
      <xdr:colOff>219075</xdr:colOff>
      <xdr:row>58</xdr:row>
      <xdr:rowOff>114300</xdr:rowOff>
    </xdr:from>
    <xdr:to>
      <xdr:col>18</xdr:col>
      <xdr:colOff>381000</xdr:colOff>
      <xdr:row>59</xdr:row>
      <xdr:rowOff>0</xdr:rowOff>
    </xdr:to>
    <xdr:pic>
      <xdr:nvPicPr>
        <xdr:cNvPr id="19398" name="96 Imagen"/>
        <xdr:cNvPicPr>
          <a:picLocks noChangeAspect="1"/>
        </xdr:cNvPicPr>
      </xdr:nvPicPr>
      <xdr:blipFill>
        <a:blip xmlns:r="http://schemas.openxmlformats.org/officeDocument/2006/relationships" r:embed="rId4"/>
        <a:srcRect/>
        <a:stretch>
          <a:fillRect/>
        </a:stretch>
      </xdr:blipFill>
      <xdr:spPr bwMode="auto">
        <a:xfrm>
          <a:off x="20259675" y="18716625"/>
          <a:ext cx="161925" cy="76200"/>
        </a:xfrm>
        <a:prstGeom prst="rect">
          <a:avLst/>
        </a:prstGeom>
        <a:noFill/>
        <a:ln w="9525">
          <a:noFill/>
          <a:miter lim="800000"/>
          <a:headEnd/>
          <a:tailEnd/>
        </a:ln>
      </xdr:spPr>
    </xdr:pic>
    <xdr:clientData/>
  </xdr:twoCellAnchor>
  <xdr:twoCellAnchor editAs="oneCell">
    <xdr:from>
      <xdr:col>19</xdr:col>
      <xdr:colOff>209550</xdr:colOff>
      <xdr:row>58</xdr:row>
      <xdr:rowOff>123825</xdr:rowOff>
    </xdr:from>
    <xdr:to>
      <xdr:col>19</xdr:col>
      <xdr:colOff>371475</xdr:colOff>
      <xdr:row>59</xdr:row>
      <xdr:rowOff>0</xdr:rowOff>
    </xdr:to>
    <xdr:pic>
      <xdr:nvPicPr>
        <xdr:cNvPr id="19399" name="97 Imagen"/>
        <xdr:cNvPicPr>
          <a:picLocks noChangeAspect="1"/>
        </xdr:cNvPicPr>
      </xdr:nvPicPr>
      <xdr:blipFill>
        <a:blip xmlns:r="http://schemas.openxmlformats.org/officeDocument/2006/relationships" r:embed="rId4"/>
        <a:srcRect/>
        <a:stretch>
          <a:fillRect/>
        </a:stretch>
      </xdr:blipFill>
      <xdr:spPr bwMode="auto">
        <a:xfrm>
          <a:off x="20631150" y="18726150"/>
          <a:ext cx="161925" cy="66675"/>
        </a:xfrm>
        <a:prstGeom prst="rect">
          <a:avLst/>
        </a:prstGeom>
        <a:noFill/>
        <a:ln w="9525">
          <a:noFill/>
          <a:miter lim="800000"/>
          <a:headEnd/>
          <a:tailEnd/>
        </a:ln>
      </xdr:spPr>
    </xdr:pic>
    <xdr:clientData/>
  </xdr:twoCellAnchor>
  <xdr:twoCellAnchor editAs="oneCell">
    <xdr:from>
      <xdr:col>20</xdr:col>
      <xdr:colOff>257175</xdr:colOff>
      <xdr:row>58</xdr:row>
      <xdr:rowOff>123825</xdr:rowOff>
    </xdr:from>
    <xdr:to>
      <xdr:col>21</xdr:col>
      <xdr:colOff>28575</xdr:colOff>
      <xdr:row>59</xdr:row>
      <xdr:rowOff>0</xdr:rowOff>
    </xdr:to>
    <xdr:pic>
      <xdr:nvPicPr>
        <xdr:cNvPr id="19400" name="98 Imagen"/>
        <xdr:cNvPicPr>
          <a:picLocks noChangeAspect="1"/>
        </xdr:cNvPicPr>
      </xdr:nvPicPr>
      <xdr:blipFill>
        <a:blip xmlns:r="http://schemas.openxmlformats.org/officeDocument/2006/relationships" r:embed="rId4"/>
        <a:srcRect/>
        <a:stretch>
          <a:fillRect/>
        </a:stretch>
      </xdr:blipFill>
      <xdr:spPr bwMode="auto">
        <a:xfrm>
          <a:off x="21059775" y="18726150"/>
          <a:ext cx="152400" cy="66675"/>
        </a:xfrm>
        <a:prstGeom prst="rect">
          <a:avLst/>
        </a:prstGeom>
        <a:noFill/>
        <a:ln w="9525">
          <a:noFill/>
          <a:miter lim="800000"/>
          <a:headEnd/>
          <a:tailEnd/>
        </a:ln>
      </xdr:spPr>
    </xdr:pic>
    <xdr:clientData/>
  </xdr:twoCellAnchor>
  <xdr:twoCellAnchor editAs="oneCell">
    <xdr:from>
      <xdr:col>21</xdr:col>
      <xdr:colOff>228600</xdr:colOff>
      <xdr:row>58</xdr:row>
      <xdr:rowOff>114300</xdr:rowOff>
    </xdr:from>
    <xdr:to>
      <xdr:col>22</xdr:col>
      <xdr:colOff>9525</xdr:colOff>
      <xdr:row>59</xdr:row>
      <xdr:rowOff>0</xdr:rowOff>
    </xdr:to>
    <xdr:pic>
      <xdr:nvPicPr>
        <xdr:cNvPr id="19401" name="99 Imagen"/>
        <xdr:cNvPicPr>
          <a:picLocks noChangeAspect="1"/>
        </xdr:cNvPicPr>
      </xdr:nvPicPr>
      <xdr:blipFill>
        <a:blip xmlns:r="http://schemas.openxmlformats.org/officeDocument/2006/relationships" r:embed="rId4"/>
        <a:srcRect/>
        <a:stretch>
          <a:fillRect/>
        </a:stretch>
      </xdr:blipFill>
      <xdr:spPr bwMode="auto">
        <a:xfrm>
          <a:off x="21412200" y="18716625"/>
          <a:ext cx="161925" cy="76200"/>
        </a:xfrm>
        <a:prstGeom prst="rect">
          <a:avLst/>
        </a:prstGeom>
        <a:noFill/>
        <a:ln w="9525">
          <a:noFill/>
          <a:miter lim="800000"/>
          <a:headEnd/>
          <a:tailEnd/>
        </a:ln>
      </xdr:spPr>
    </xdr:pic>
    <xdr:clientData/>
  </xdr:twoCellAnchor>
  <xdr:twoCellAnchor editAs="oneCell">
    <xdr:from>
      <xdr:col>20</xdr:col>
      <xdr:colOff>257175</xdr:colOff>
      <xdr:row>59</xdr:row>
      <xdr:rowOff>133350</xdr:rowOff>
    </xdr:from>
    <xdr:to>
      <xdr:col>21</xdr:col>
      <xdr:colOff>28575</xdr:colOff>
      <xdr:row>59</xdr:row>
      <xdr:rowOff>190500</xdr:rowOff>
    </xdr:to>
    <xdr:pic>
      <xdr:nvPicPr>
        <xdr:cNvPr id="19402" name="100 Imagen"/>
        <xdr:cNvPicPr>
          <a:picLocks noChangeAspect="1"/>
        </xdr:cNvPicPr>
      </xdr:nvPicPr>
      <xdr:blipFill>
        <a:blip xmlns:r="http://schemas.openxmlformats.org/officeDocument/2006/relationships" r:embed="rId4"/>
        <a:srcRect/>
        <a:stretch>
          <a:fillRect/>
        </a:stretch>
      </xdr:blipFill>
      <xdr:spPr bwMode="auto">
        <a:xfrm>
          <a:off x="21059775" y="18926175"/>
          <a:ext cx="152400" cy="57150"/>
        </a:xfrm>
        <a:prstGeom prst="rect">
          <a:avLst/>
        </a:prstGeom>
        <a:noFill/>
        <a:ln w="9525">
          <a:noFill/>
          <a:miter lim="800000"/>
          <a:headEnd/>
          <a:tailEnd/>
        </a:ln>
      </xdr:spPr>
    </xdr:pic>
    <xdr:clientData/>
  </xdr:twoCellAnchor>
  <xdr:twoCellAnchor editAs="oneCell">
    <xdr:from>
      <xdr:col>10</xdr:col>
      <xdr:colOff>190500</xdr:colOff>
      <xdr:row>64</xdr:row>
      <xdr:rowOff>923925</xdr:rowOff>
    </xdr:from>
    <xdr:to>
      <xdr:col>11</xdr:col>
      <xdr:colOff>285750</xdr:colOff>
      <xdr:row>64</xdr:row>
      <xdr:rowOff>923925</xdr:rowOff>
    </xdr:to>
    <xdr:pic>
      <xdr:nvPicPr>
        <xdr:cNvPr id="19403" name="101 Imagen"/>
        <xdr:cNvPicPr>
          <a:picLocks noChangeAspect="1"/>
        </xdr:cNvPicPr>
      </xdr:nvPicPr>
      <xdr:blipFill>
        <a:blip xmlns:r="http://schemas.openxmlformats.org/officeDocument/2006/relationships" r:embed="rId4"/>
        <a:srcRect/>
        <a:stretch>
          <a:fillRect/>
        </a:stretch>
      </xdr:blipFill>
      <xdr:spPr bwMode="auto">
        <a:xfrm>
          <a:off x="17183100" y="21497925"/>
          <a:ext cx="476250" cy="0"/>
        </a:xfrm>
        <a:prstGeom prst="rect">
          <a:avLst/>
        </a:prstGeom>
        <a:noFill/>
        <a:ln w="9525">
          <a:noFill/>
          <a:miter lim="800000"/>
          <a:headEnd/>
          <a:tailEnd/>
        </a:ln>
      </xdr:spPr>
    </xdr:pic>
    <xdr:clientData/>
  </xdr:twoCellAnchor>
  <xdr:twoCellAnchor editAs="oneCell">
    <xdr:from>
      <xdr:col>12</xdr:col>
      <xdr:colOff>76200</xdr:colOff>
      <xdr:row>60</xdr:row>
      <xdr:rowOff>95250</xdr:rowOff>
    </xdr:from>
    <xdr:to>
      <xdr:col>12</xdr:col>
      <xdr:colOff>228600</xdr:colOff>
      <xdr:row>60</xdr:row>
      <xdr:rowOff>190500</xdr:rowOff>
    </xdr:to>
    <xdr:pic>
      <xdr:nvPicPr>
        <xdr:cNvPr id="19404" name="102 Imagen"/>
        <xdr:cNvPicPr>
          <a:picLocks noChangeAspect="1"/>
        </xdr:cNvPicPr>
      </xdr:nvPicPr>
      <xdr:blipFill>
        <a:blip xmlns:r="http://schemas.openxmlformats.org/officeDocument/2006/relationships" r:embed="rId4"/>
        <a:srcRect/>
        <a:stretch>
          <a:fillRect/>
        </a:stretch>
      </xdr:blipFill>
      <xdr:spPr bwMode="auto">
        <a:xfrm>
          <a:off x="17830800" y="19211925"/>
          <a:ext cx="152400" cy="95250"/>
        </a:xfrm>
        <a:prstGeom prst="rect">
          <a:avLst/>
        </a:prstGeom>
        <a:noFill/>
        <a:ln w="9525">
          <a:noFill/>
          <a:miter lim="800000"/>
          <a:headEnd/>
          <a:tailEnd/>
        </a:ln>
      </xdr:spPr>
    </xdr:pic>
    <xdr:clientData/>
  </xdr:twoCellAnchor>
  <xdr:twoCellAnchor editAs="oneCell">
    <xdr:from>
      <xdr:col>12</xdr:col>
      <xdr:colOff>38100</xdr:colOff>
      <xdr:row>64</xdr:row>
      <xdr:rowOff>1162050</xdr:rowOff>
    </xdr:from>
    <xdr:to>
      <xdr:col>12</xdr:col>
      <xdr:colOff>200025</xdr:colOff>
      <xdr:row>64</xdr:row>
      <xdr:rowOff>1162050</xdr:rowOff>
    </xdr:to>
    <xdr:pic>
      <xdr:nvPicPr>
        <xdr:cNvPr id="19405" name="103 Imagen"/>
        <xdr:cNvPicPr>
          <a:picLocks noChangeAspect="1"/>
        </xdr:cNvPicPr>
      </xdr:nvPicPr>
      <xdr:blipFill>
        <a:blip xmlns:r="http://schemas.openxmlformats.org/officeDocument/2006/relationships" r:embed="rId4"/>
        <a:srcRect/>
        <a:stretch>
          <a:fillRect/>
        </a:stretch>
      </xdr:blipFill>
      <xdr:spPr bwMode="auto">
        <a:xfrm>
          <a:off x="17792700" y="21736050"/>
          <a:ext cx="161925" cy="0"/>
        </a:xfrm>
        <a:prstGeom prst="rect">
          <a:avLst/>
        </a:prstGeom>
        <a:noFill/>
        <a:ln w="9525">
          <a:noFill/>
          <a:miter lim="800000"/>
          <a:headEnd/>
          <a:tailEnd/>
        </a:ln>
      </xdr:spPr>
    </xdr:pic>
    <xdr:clientData/>
  </xdr:twoCellAnchor>
  <xdr:twoCellAnchor editAs="oneCell">
    <xdr:from>
      <xdr:col>14</xdr:col>
      <xdr:colOff>28575</xdr:colOff>
      <xdr:row>64</xdr:row>
      <xdr:rowOff>1619250</xdr:rowOff>
    </xdr:from>
    <xdr:to>
      <xdr:col>14</xdr:col>
      <xdr:colOff>190500</xdr:colOff>
      <xdr:row>64</xdr:row>
      <xdr:rowOff>1619250</xdr:rowOff>
    </xdr:to>
    <xdr:pic>
      <xdr:nvPicPr>
        <xdr:cNvPr id="19406" name="104 Imagen"/>
        <xdr:cNvPicPr>
          <a:picLocks noChangeAspect="1"/>
        </xdr:cNvPicPr>
      </xdr:nvPicPr>
      <xdr:blipFill>
        <a:blip xmlns:r="http://schemas.openxmlformats.org/officeDocument/2006/relationships" r:embed="rId4"/>
        <a:srcRect/>
        <a:stretch>
          <a:fillRect/>
        </a:stretch>
      </xdr:blipFill>
      <xdr:spPr bwMode="auto">
        <a:xfrm>
          <a:off x="18545175" y="22193250"/>
          <a:ext cx="161925" cy="0"/>
        </a:xfrm>
        <a:prstGeom prst="rect">
          <a:avLst/>
        </a:prstGeom>
        <a:noFill/>
        <a:ln w="9525">
          <a:noFill/>
          <a:miter lim="800000"/>
          <a:headEnd/>
          <a:tailEnd/>
        </a:ln>
      </xdr:spPr>
    </xdr:pic>
    <xdr:clientData/>
  </xdr:twoCellAnchor>
  <xdr:twoCellAnchor editAs="oneCell">
    <xdr:from>
      <xdr:col>15</xdr:col>
      <xdr:colOff>28575</xdr:colOff>
      <xdr:row>61</xdr:row>
      <xdr:rowOff>257175</xdr:rowOff>
    </xdr:from>
    <xdr:to>
      <xdr:col>15</xdr:col>
      <xdr:colOff>190500</xdr:colOff>
      <xdr:row>61</xdr:row>
      <xdr:rowOff>257175</xdr:rowOff>
    </xdr:to>
    <xdr:pic>
      <xdr:nvPicPr>
        <xdr:cNvPr id="19407" name="105 Imagen"/>
        <xdr:cNvPicPr>
          <a:picLocks noChangeAspect="1"/>
        </xdr:cNvPicPr>
      </xdr:nvPicPr>
      <xdr:blipFill>
        <a:blip xmlns:r="http://schemas.openxmlformats.org/officeDocument/2006/relationships" r:embed="rId4"/>
        <a:srcRect/>
        <a:stretch>
          <a:fillRect/>
        </a:stretch>
      </xdr:blipFill>
      <xdr:spPr bwMode="auto">
        <a:xfrm>
          <a:off x="18926175" y="19697700"/>
          <a:ext cx="161925" cy="0"/>
        </a:xfrm>
        <a:prstGeom prst="rect">
          <a:avLst/>
        </a:prstGeom>
        <a:noFill/>
        <a:ln w="9525">
          <a:noFill/>
          <a:miter lim="800000"/>
          <a:headEnd/>
          <a:tailEnd/>
        </a:ln>
      </xdr:spPr>
    </xdr:pic>
    <xdr:clientData/>
  </xdr:twoCellAnchor>
  <xdr:twoCellAnchor editAs="oneCell">
    <xdr:from>
      <xdr:col>17</xdr:col>
      <xdr:colOff>19050</xdr:colOff>
      <xdr:row>62</xdr:row>
      <xdr:rowOff>295275</xdr:rowOff>
    </xdr:from>
    <xdr:to>
      <xdr:col>17</xdr:col>
      <xdr:colOff>180975</xdr:colOff>
      <xdr:row>62</xdr:row>
      <xdr:rowOff>295275</xdr:rowOff>
    </xdr:to>
    <xdr:pic>
      <xdr:nvPicPr>
        <xdr:cNvPr id="19408" name="106 Imagen"/>
        <xdr:cNvPicPr>
          <a:picLocks noChangeAspect="1"/>
        </xdr:cNvPicPr>
      </xdr:nvPicPr>
      <xdr:blipFill>
        <a:blip xmlns:r="http://schemas.openxmlformats.org/officeDocument/2006/relationships" r:embed="rId4"/>
        <a:srcRect/>
        <a:stretch>
          <a:fillRect/>
        </a:stretch>
      </xdr:blipFill>
      <xdr:spPr bwMode="auto">
        <a:xfrm>
          <a:off x="19678650" y="20221575"/>
          <a:ext cx="161925" cy="0"/>
        </a:xfrm>
        <a:prstGeom prst="rect">
          <a:avLst/>
        </a:prstGeom>
        <a:noFill/>
        <a:ln w="9525">
          <a:noFill/>
          <a:miter lim="800000"/>
          <a:headEnd/>
          <a:tailEnd/>
        </a:ln>
      </xdr:spPr>
    </xdr:pic>
    <xdr:clientData/>
  </xdr:twoCellAnchor>
  <xdr:twoCellAnchor editAs="oneCell">
    <xdr:from>
      <xdr:col>19</xdr:col>
      <xdr:colOff>9525</xdr:colOff>
      <xdr:row>63</xdr:row>
      <xdr:rowOff>276225</xdr:rowOff>
    </xdr:from>
    <xdr:to>
      <xdr:col>19</xdr:col>
      <xdr:colOff>171450</xdr:colOff>
      <xdr:row>63</xdr:row>
      <xdr:rowOff>276225</xdr:rowOff>
    </xdr:to>
    <xdr:pic>
      <xdr:nvPicPr>
        <xdr:cNvPr id="19409" name="107 Imagen"/>
        <xdr:cNvPicPr>
          <a:picLocks noChangeAspect="1"/>
        </xdr:cNvPicPr>
      </xdr:nvPicPr>
      <xdr:blipFill>
        <a:blip xmlns:r="http://schemas.openxmlformats.org/officeDocument/2006/relationships" r:embed="rId4"/>
        <a:srcRect/>
        <a:stretch>
          <a:fillRect/>
        </a:stretch>
      </xdr:blipFill>
      <xdr:spPr bwMode="auto">
        <a:xfrm>
          <a:off x="20431125" y="20526375"/>
          <a:ext cx="161925" cy="0"/>
        </a:xfrm>
        <a:prstGeom prst="rect">
          <a:avLst/>
        </a:prstGeom>
        <a:noFill/>
        <a:ln w="9525">
          <a:noFill/>
          <a:miter lim="800000"/>
          <a:headEnd/>
          <a:tailEnd/>
        </a:ln>
      </xdr:spPr>
    </xdr:pic>
    <xdr:clientData/>
  </xdr:twoCellAnchor>
  <xdr:twoCellAnchor editAs="oneCell">
    <xdr:from>
      <xdr:col>14</xdr:col>
      <xdr:colOff>28575</xdr:colOff>
      <xdr:row>64</xdr:row>
      <xdr:rowOff>1619250</xdr:rowOff>
    </xdr:from>
    <xdr:to>
      <xdr:col>14</xdr:col>
      <xdr:colOff>190500</xdr:colOff>
      <xdr:row>64</xdr:row>
      <xdr:rowOff>1619250</xdr:rowOff>
    </xdr:to>
    <xdr:pic>
      <xdr:nvPicPr>
        <xdr:cNvPr id="19410" name="108 Imagen"/>
        <xdr:cNvPicPr>
          <a:picLocks noChangeAspect="1"/>
        </xdr:cNvPicPr>
      </xdr:nvPicPr>
      <xdr:blipFill>
        <a:blip xmlns:r="http://schemas.openxmlformats.org/officeDocument/2006/relationships" r:embed="rId4"/>
        <a:srcRect/>
        <a:stretch>
          <a:fillRect/>
        </a:stretch>
      </xdr:blipFill>
      <xdr:spPr bwMode="auto">
        <a:xfrm>
          <a:off x="18545175" y="22193250"/>
          <a:ext cx="161925" cy="0"/>
        </a:xfrm>
        <a:prstGeom prst="rect">
          <a:avLst/>
        </a:prstGeom>
        <a:noFill/>
        <a:ln w="9525">
          <a:noFill/>
          <a:miter lim="800000"/>
          <a:headEnd/>
          <a:tailEnd/>
        </a:ln>
      </xdr:spPr>
    </xdr:pic>
    <xdr:clientData/>
  </xdr:twoCellAnchor>
  <xdr:twoCellAnchor editAs="oneCell">
    <xdr:from>
      <xdr:col>10</xdr:col>
      <xdr:colOff>190500</xdr:colOff>
      <xdr:row>64</xdr:row>
      <xdr:rowOff>923925</xdr:rowOff>
    </xdr:from>
    <xdr:to>
      <xdr:col>11</xdr:col>
      <xdr:colOff>285750</xdr:colOff>
      <xdr:row>64</xdr:row>
      <xdr:rowOff>923925</xdr:rowOff>
    </xdr:to>
    <xdr:pic>
      <xdr:nvPicPr>
        <xdr:cNvPr id="19411" name="109 Imagen"/>
        <xdr:cNvPicPr>
          <a:picLocks noChangeAspect="1"/>
        </xdr:cNvPicPr>
      </xdr:nvPicPr>
      <xdr:blipFill>
        <a:blip xmlns:r="http://schemas.openxmlformats.org/officeDocument/2006/relationships" r:embed="rId4"/>
        <a:srcRect/>
        <a:stretch>
          <a:fillRect/>
        </a:stretch>
      </xdr:blipFill>
      <xdr:spPr bwMode="auto">
        <a:xfrm>
          <a:off x="17183100" y="21497925"/>
          <a:ext cx="476250" cy="0"/>
        </a:xfrm>
        <a:prstGeom prst="rect">
          <a:avLst/>
        </a:prstGeom>
        <a:noFill/>
        <a:ln w="9525">
          <a:noFill/>
          <a:miter lim="800000"/>
          <a:headEnd/>
          <a:tailEnd/>
        </a:ln>
      </xdr:spPr>
    </xdr:pic>
    <xdr:clientData/>
  </xdr:twoCellAnchor>
  <xdr:twoCellAnchor editAs="oneCell">
    <xdr:from>
      <xdr:col>12</xdr:col>
      <xdr:colOff>38100</xdr:colOff>
      <xdr:row>64</xdr:row>
      <xdr:rowOff>1162050</xdr:rowOff>
    </xdr:from>
    <xdr:to>
      <xdr:col>12</xdr:col>
      <xdr:colOff>200025</xdr:colOff>
      <xdr:row>64</xdr:row>
      <xdr:rowOff>1162050</xdr:rowOff>
    </xdr:to>
    <xdr:pic>
      <xdr:nvPicPr>
        <xdr:cNvPr id="19412" name="110 Imagen"/>
        <xdr:cNvPicPr>
          <a:picLocks noChangeAspect="1"/>
        </xdr:cNvPicPr>
      </xdr:nvPicPr>
      <xdr:blipFill>
        <a:blip xmlns:r="http://schemas.openxmlformats.org/officeDocument/2006/relationships" r:embed="rId4"/>
        <a:srcRect/>
        <a:stretch>
          <a:fillRect/>
        </a:stretch>
      </xdr:blipFill>
      <xdr:spPr bwMode="auto">
        <a:xfrm>
          <a:off x="17792700" y="21736050"/>
          <a:ext cx="161925" cy="0"/>
        </a:xfrm>
        <a:prstGeom prst="rect">
          <a:avLst/>
        </a:prstGeom>
        <a:noFill/>
        <a:ln w="9525">
          <a:noFill/>
          <a:miter lim="800000"/>
          <a:headEnd/>
          <a:tailEnd/>
        </a:ln>
      </xdr:spPr>
    </xdr:pic>
    <xdr:clientData/>
  </xdr:twoCellAnchor>
  <xdr:twoCellAnchor editAs="oneCell">
    <xdr:from>
      <xdr:col>14</xdr:col>
      <xdr:colOff>28575</xdr:colOff>
      <xdr:row>64</xdr:row>
      <xdr:rowOff>1619250</xdr:rowOff>
    </xdr:from>
    <xdr:to>
      <xdr:col>14</xdr:col>
      <xdr:colOff>190500</xdr:colOff>
      <xdr:row>64</xdr:row>
      <xdr:rowOff>1619250</xdr:rowOff>
    </xdr:to>
    <xdr:pic>
      <xdr:nvPicPr>
        <xdr:cNvPr id="19413" name="111 Imagen"/>
        <xdr:cNvPicPr>
          <a:picLocks noChangeAspect="1"/>
        </xdr:cNvPicPr>
      </xdr:nvPicPr>
      <xdr:blipFill>
        <a:blip xmlns:r="http://schemas.openxmlformats.org/officeDocument/2006/relationships" r:embed="rId4"/>
        <a:srcRect/>
        <a:stretch>
          <a:fillRect/>
        </a:stretch>
      </xdr:blipFill>
      <xdr:spPr bwMode="auto">
        <a:xfrm>
          <a:off x="18545175" y="22193250"/>
          <a:ext cx="161925" cy="0"/>
        </a:xfrm>
        <a:prstGeom prst="rect">
          <a:avLst/>
        </a:prstGeom>
        <a:noFill/>
        <a:ln w="9525">
          <a:noFill/>
          <a:miter lim="800000"/>
          <a:headEnd/>
          <a:tailEnd/>
        </a:ln>
      </xdr:spPr>
    </xdr:pic>
    <xdr:clientData/>
  </xdr:twoCellAnchor>
  <xdr:twoCellAnchor editAs="oneCell">
    <xdr:from>
      <xdr:col>10</xdr:col>
      <xdr:colOff>9525</xdr:colOff>
      <xdr:row>66</xdr:row>
      <xdr:rowOff>104775</xdr:rowOff>
    </xdr:from>
    <xdr:to>
      <xdr:col>21</xdr:col>
      <xdr:colOff>314325</xdr:colOff>
      <xdr:row>67</xdr:row>
      <xdr:rowOff>9525</xdr:rowOff>
    </xdr:to>
    <xdr:pic>
      <xdr:nvPicPr>
        <xdr:cNvPr id="19414" name="112 Imagen"/>
        <xdr:cNvPicPr>
          <a:picLocks noChangeAspect="1"/>
        </xdr:cNvPicPr>
      </xdr:nvPicPr>
      <xdr:blipFill>
        <a:blip xmlns:r="http://schemas.openxmlformats.org/officeDocument/2006/relationships" r:embed="rId4"/>
        <a:srcRect/>
        <a:stretch>
          <a:fillRect/>
        </a:stretch>
      </xdr:blipFill>
      <xdr:spPr bwMode="auto">
        <a:xfrm>
          <a:off x="17002125" y="23622000"/>
          <a:ext cx="4495800" cy="95250"/>
        </a:xfrm>
        <a:prstGeom prst="rect">
          <a:avLst/>
        </a:prstGeom>
        <a:noFill/>
        <a:ln w="9525">
          <a:noFill/>
          <a:miter lim="800000"/>
          <a:headEnd/>
          <a:tailEnd/>
        </a:ln>
      </xdr:spPr>
    </xdr:pic>
    <xdr:clientData/>
  </xdr:twoCellAnchor>
  <xdr:twoCellAnchor editAs="oneCell">
    <xdr:from>
      <xdr:col>10</xdr:col>
      <xdr:colOff>0</xdr:colOff>
      <xdr:row>65</xdr:row>
      <xdr:rowOff>133350</xdr:rowOff>
    </xdr:from>
    <xdr:to>
      <xdr:col>21</xdr:col>
      <xdr:colOff>304800</xdr:colOff>
      <xdr:row>66</xdr:row>
      <xdr:rowOff>0</xdr:rowOff>
    </xdr:to>
    <xdr:pic>
      <xdr:nvPicPr>
        <xdr:cNvPr id="19415" name="113 Imagen"/>
        <xdr:cNvPicPr>
          <a:picLocks noChangeAspect="1"/>
        </xdr:cNvPicPr>
      </xdr:nvPicPr>
      <xdr:blipFill>
        <a:blip xmlns:r="http://schemas.openxmlformats.org/officeDocument/2006/relationships" r:embed="rId4"/>
        <a:srcRect/>
        <a:stretch>
          <a:fillRect/>
        </a:stretch>
      </xdr:blipFill>
      <xdr:spPr bwMode="auto">
        <a:xfrm>
          <a:off x="16992600" y="23460075"/>
          <a:ext cx="4495800" cy="57150"/>
        </a:xfrm>
        <a:prstGeom prst="rect">
          <a:avLst/>
        </a:prstGeom>
        <a:noFill/>
        <a:ln w="9525">
          <a:noFill/>
          <a:miter lim="800000"/>
          <a:headEnd/>
          <a:tailEnd/>
        </a:ln>
      </xdr:spPr>
    </xdr:pic>
    <xdr:clientData/>
  </xdr:twoCellAnchor>
  <xdr:twoCellAnchor editAs="oneCell">
    <xdr:from>
      <xdr:col>10</xdr:col>
      <xdr:colOff>0</xdr:colOff>
      <xdr:row>67</xdr:row>
      <xdr:rowOff>0</xdr:rowOff>
    </xdr:from>
    <xdr:to>
      <xdr:col>21</xdr:col>
      <xdr:colOff>304800</xdr:colOff>
      <xdr:row>67</xdr:row>
      <xdr:rowOff>85725</xdr:rowOff>
    </xdr:to>
    <xdr:pic>
      <xdr:nvPicPr>
        <xdr:cNvPr id="19416" name="114 Imagen"/>
        <xdr:cNvPicPr>
          <a:picLocks noChangeAspect="1"/>
        </xdr:cNvPicPr>
      </xdr:nvPicPr>
      <xdr:blipFill>
        <a:blip xmlns:r="http://schemas.openxmlformats.org/officeDocument/2006/relationships" r:embed="rId4"/>
        <a:srcRect/>
        <a:stretch>
          <a:fillRect/>
        </a:stretch>
      </xdr:blipFill>
      <xdr:spPr bwMode="auto">
        <a:xfrm>
          <a:off x="16992600" y="23707725"/>
          <a:ext cx="4495800" cy="85725"/>
        </a:xfrm>
        <a:prstGeom prst="rect">
          <a:avLst/>
        </a:prstGeom>
        <a:noFill/>
        <a:ln w="9525">
          <a:noFill/>
          <a:miter lim="800000"/>
          <a:headEnd/>
          <a:tailEnd/>
        </a:ln>
      </xdr:spPr>
    </xdr:pic>
    <xdr:clientData/>
  </xdr:twoCellAnchor>
  <xdr:twoCellAnchor editAs="oneCell">
    <xdr:from>
      <xdr:col>15</xdr:col>
      <xdr:colOff>9525</xdr:colOff>
      <xdr:row>68</xdr:row>
      <xdr:rowOff>104775</xdr:rowOff>
    </xdr:from>
    <xdr:to>
      <xdr:col>15</xdr:col>
      <xdr:colOff>171450</xdr:colOff>
      <xdr:row>69</xdr:row>
      <xdr:rowOff>0</xdr:rowOff>
    </xdr:to>
    <xdr:pic>
      <xdr:nvPicPr>
        <xdr:cNvPr id="19417" name="115 Imagen"/>
        <xdr:cNvPicPr>
          <a:picLocks noChangeAspect="1"/>
        </xdr:cNvPicPr>
      </xdr:nvPicPr>
      <xdr:blipFill>
        <a:blip xmlns:r="http://schemas.openxmlformats.org/officeDocument/2006/relationships" r:embed="rId4"/>
        <a:srcRect/>
        <a:stretch>
          <a:fillRect/>
        </a:stretch>
      </xdr:blipFill>
      <xdr:spPr bwMode="auto">
        <a:xfrm>
          <a:off x="18907125" y="24136350"/>
          <a:ext cx="161925" cy="85725"/>
        </a:xfrm>
        <a:prstGeom prst="rect">
          <a:avLst/>
        </a:prstGeom>
        <a:noFill/>
        <a:ln w="9525">
          <a:noFill/>
          <a:miter lim="800000"/>
          <a:headEnd/>
          <a:tailEnd/>
        </a:ln>
      </xdr:spPr>
    </xdr:pic>
    <xdr:clientData/>
  </xdr:twoCellAnchor>
  <xdr:twoCellAnchor editAs="oneCell">
    <xdr:from>
      <xdr:col>17</xdr:col>
      <xdr:colOff>9525</xdr:colOff>
      <xdr:row>69</xdr:row>
      <xdr:rowOff>85725</xdr:rowOff>
    </xdr:from>
    <xdr:to>
      <xdr:col>17</xdr:col>
      <xdr:colOff>171450</xdr:colOff>
      <xdr:row>69</xdr:row>
      <xdr:rowOff>180975</xdr:rowOff>
    </xdr:to>
    <xdr:pic>
      <xdr:nvPicPr>
        <xdr:cNvPr id="19418" name="116 Imagen"/>
        <xdr:cNvPicPr>
          <a:picLocks noChangeAspect="1"/>
        </xdr:cNvPicPr>
      </xdr:nvPicPr>
      <xdr:blipFill>
        <a:blip xmlns:r="http://schemas.openxmlformats.org/officeDocument/2006/relationships" r:embed="rId4"/>
        <a:srcRect/>
        <a:stretch>
          <a:fillRect/>
        </a:stretch>
      </xdr:blipFill>
      <xdr:spPr bwMode="auto">
        <a:xfrm>
          <a:off x="19669125" y="24307800"/>
          <a:ext cx="161925" cy="95250"/>
        </a:xfrm>
        <a:prstGeom prst="rect">
          <a:avLst/>
        </a:prstGeom>
        <a:noFill/>
        <a:ln w="9525">
          <a:noFill/>
          <a:miter lim="800000"/>
          <a:headEnd/>
          <a:tailEnd/>
        </a:ln>
      </xdr:spPr>
    </xdr:pic>
    <xdr:clientData/>
  </xdr:twoCellAnchor>
  <xdr:twoCellAnchor editAs="oneCell">
    <xdr:from>
      <xdr:col>17</xdr:col>
      <xdr:colOff>152400</xdr:colOff>
      <xdr:row>70</xdr:row>
      <xdr:rowOff>85725</xdr:rowOff>
    </xdr:from>
    <xdr:to>
      <xdr:col>17</xdr:col>
      <xdr:colOff>304800</xdr:colOff>
      <xdr:row>70</xdr:row>
      <xdr:rowOff>180975</xdr:rowOff>
    </xdr:to>
    <xdr:pic>
      <xdr:nvPicPr>
        <xdr:cNvPr id="19419" name="117 Imagen"/>
        <xdr:cNvPicPr>
          <a:picLocks noChangeAspect="1"/>
        </xdr:cNvPicPr>
      </xdr:nvPicPr>
      <xdr:blipFill>
        <a:blip xmlns:r="http://schemas.openxmlformats.org/officeDocument/2006/relationships" r:embed="rId4"/>
        <a:srcRect/>
        <a:stretch>
          <a:fillRect/>
        </a:stretch>
      </xdr:blipFill>
      <xdr:spPr bwMode="auto">
        <a:xfrm>
          <a:off x="19812000" y="24498300"/>
          <a:ext cx="152400" cy="95250"/>
        </a:xfrm>
        <a:prstGeom prst="rect">
          <a:avLst/>
        </a:prstGeom>
        <a:noFill/>
        <a:ln w="9525">
          <a:noFill/>
          <a:miter lim="800000"/>
          <a:headEnd/>
          <a:tailEnd/>
        </a:ln>
      </xdr:spPr>
    </xdr:pic>
    <xdr:clientData/>
  </xdr:twoCellAnchor>
  <xdr:twoCellAnchor editAs="oneCell">
    <xdr:from>
      <xdr:col>17</xdr:col>
      <xdr:colOff>361950</xdr:colOff>
      <xdr:row>71</xdr:row>
      <xdr:rowOff>133350</xdr:rowOff>
    </xdr:from>
    <xdr:to>
      <xdr:col>22</xdr:col>
      <xdr:colOff>9525</xdr:colOff>
      <xdr:row>71</xdr:row>
      <xdr:rowOff>190500</xdr:rowOff>
    </xdr:to>
    <xdr:pic>
      <xdr:nvPicPr>
        <xdr:cNvPr id="19420" name="118 Imagen"/>
        <xdr:cNvPicPr>
          <a:picLocks noChangeAspect="1"/>
        </xdr:cNvPicPr>
      </xdr:nvPicPr>
      <xdr:blipFill>
        <a:blip xmlns:r="http://schemas.openxmlformats.org/officeDocument/2006/relationships" r:embed="rId4"/>
        <a:srcRect/>
        <a:stretch>
          <a:fillRect/>
        </a:stretch>
      </xdr:blipFill>
      <xdr:spPr bwMode="auto">
        <a:xfrm>
          <a:off x="20021550" y="24869775"/>
          <a:ext cx="1552575" cy="57150"/>
        </a:xfrm>
        <a:prstGeom prst="rect">
          <a:avLst/>
        </a:prstGeom>
        <a:noFill/>
        <a:ln w="9525">
          <a:noFill/>
          <a:miter lim="800000"/>
          <a:headEnd/>
          <a:tailEnd/>
        </a:ln>
      </xdr:spPr>
    </xdr:pic>
    <xdr:clientData/>
  </xdr:twoCellAnchor>
  <xdr:twoCellAnchor editAs="oneCell">
    <xdr:from>
      <xdr:col>10</xdr:col>
      <xdr:colOff>0</xdr:colOff>
      <xdr:row>72</xdr:row>
      <xdr:rowOff>114300</xdr:rowOff>
    </xdr:from>
    <xdr:to>
      <xdr:col>21</xdr:col>
      <xdr:colOff>304800</xdr:colOff>
      <xdr:row>72</xdr:row>
      <xdr:rowOff>190500</xdr:rowOff>
    </xdr:to>
    <xdr:pic>
      <xdr:nvPicPr>
        <xdr:cNvPr id="19421" name="119 Imagen"/>
        <xdr:cNvPicPr>
          <a:picLocks noChangeAspect="1"/>
        </xdr:cNvPicPr>
      </xdr:nvPicPr>
      <xdr:blipFill>
        <a:blip xmlns:r="http://schemas.openxmlformats.org/officeDocument/2006/relationships" r:embed="rId4"/>
        <a:srcRect/>
        <a:stretch>
          <a:fillRect/>
        </a:stretch>
      </xdr:blipFill>
      <xdr:spPr bwMode="auto">
        <a:xfrm>
          <a:off x="16992600" y="25184100"/>
          <a:ext cx="4495800" cy="76200"/>
        </a:xfrm>
        <a:prstGeom prst="rect">
          <a:avLst/>
        </a:prstGeom>
        <a:noFill/>
        <a:ln w="9525">
          <a:noFill/>
          <a:miter lim="800000"/>
          <a:headEnd/>
          <a:tailEnd/>
        </a:ln>
      </xdr:spPr>
    </xdr:pic>
    <xdr:clientData/>
  </xdr:twoCellAnchor>
  <xdr:twoCellAnchor editAs="oneCell">
    <xdr:from>
      <xdr:col>10</xdr:col>
      <xdr:colOff>57150</xdr:colOff>
      <xdr:row>73</xdr:row>
      <xdr:rowOff>476250</xdr:rowOff>
    </xdr:from>
    <xdr:to>
      <xdr:col>21</xdr:col>
      <xdr:colOff>361950</xdr:colOff>
      <xdr:row>74</xdr:row>
      <xdr:rowOff>38100</xdr:rowOff>
    </xdr:to>
    <xdr:pic>
      <xdr:nvPicPr>
        <xdr:cNvPr id="19422" name="120 Imagen"/>
        <xdr:cNvPicPr>
          <a:picLocks noChangeAspect="1"/>
        </xdr:cNvPicPr>
      </xdr:nvPicPr>
      <xdr:blipFill>
        <a:blip xmlns:r="http://schemas.openxmlformats.org/officeDocument/2006/relationships" r:embed="rId4"/>
        <a:srcRect/>
        <a:stretch>
          <a:fillRect/>
        </a:stretch>
      </xdr:blipFill>
      <xdr:spPr bwMode="auto">
        <a:xfrm>
          <a:off x="17049750" y="25593675"/>
          <a:ext cx="4495800" cy="38100"/>
        </a:xfrm>
        <a:prstGeom prst="rect">
          <a:avLst/>
        </a:prstGeom>
        <a:noFill/>
        <a:ln w="9525">
          <a:noFill/>
          <a:miter lim="800000"/>
          <a:headEnd/>
          <a:tailEnd/>
        </a:ln>
      </xdr:spPr>
    </xdr:pic>
    <xdr:clientData/>
  </xdr:twoCellAnchor>
  <xdr:twoCellAnchor editAs="oneCell">
    <xdr:from>
      <xdr:col>10</xdr:col>
      <xdr:colOff>66675</xdr:colOff>
      <xdr:row>75</xdr:row>
      <xdr:rowOff>466725</xdr:rowOff>
    </xdr:from>
    <xdr:to>
      <xdr:col>21</xdr:col>
      <xdr:colOff>371475</xdr:colOff>
      <xdr:row>76</xdr:row>
      <xdr:rowOff>38100</xdr:rowOff>
    </xdr:to>
    <xdr:pic>
      <xdr:nvPicPr>
        <xdr:cNvPr id="19423" name="121 Imagen"/>
        <xdr:cNvPicPr>
          <a:picLocks noChangeAspect="1"/>
        </xdr:cNvPicPr>
      </xdr:nvPicPr>
      <xdr:blipFill>
        <a:blip xmlns:r="http://schemas.openxmlformats.org/officeDocument/2006/relationships" r:embed="rId4"/>
        <a:srcRect/>
        <a:stretch>
          <a:fillRect/>
        </a:stretch>
      </xdr:blipFill>
      <xdr:spPr bwMode="auto">
        <a:xfrm>
          <a:off x="17059275" y="25974675"/>
          <a:ext cx="4495800" cy="38100"/>
        </a:xfrm>
        <a:prstGeom prst="rect">
          <a:avLst/>
        </a:prstGeom>
        <a:noFill/>
        <a:ln w="9525">
          <a:noFill/>
          <a:miter lim="800000"/>
          <a:headEnd/>
          <a:tailEnd/>
        </a:ln>
      </xdr:spPr>
    </xdr:pic>
    <xdr:clientData/>
  </xdr:twoCellAnchor>
  <xdr:twoCellAnchor editAs="oneCell">
    <xdr:from>
      <xdr:col>10</xdr:col>
      <xdr:colOff>0</xdr:colOff>
      <xdr:row>77</xdr:row>
      <xdr:rowOff>485775</xdr:rowOff>
    </xdr:from>
    <xdr:to>
      <xdr:col>21</xdr:col>
      <xdr:colOff>304800</xdr:colOff>
      <xdr:row>78</xdr:row>
      <xdr:rowOff>47625</xdr:rowOff>
    </xdr:to>
    <xdr:pic>
      <xdr:nvPicPr>
        <xdr:cNvPr id="19424" name="122 Imagen"/>
        <xdr:cNvPicPr>
          <a:picLocks noChangeAspect="1"/>
        </xdr:cNvPicPr>
      </xdr:nvPicPr>
      <xdr:blipFill>
        <a:blip xmlns:r="http://schemas.openxmlformats.org/officeDocument/2006/relationships" r:embed="rId4"/>
        <a:srcRect/>
        <a:stretch>
          <a:fillRect/>
        </a:stretch>
      </xdr:blipFill>
      <xdr:spPr bwMode="auto">
        <a:xfrm>
          <a:off x="16992600" y="26355675"/>
          <a:ext cx="4495800" cy="47625"/>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21</xdr:col>
      <xdr:colOff>304800</xdr:colOff>
      <xdr:row>80</xdr:row>
      <xdr:rowOff>85725</xdr:rowOff>
    </xdr:to>
    <xdr:pic>
      <xdr:nvPicPr>
        <xdr:cNvPr id="19425" name="123 Imagen"/>
        <xdr:cNvPicPr>
          <a:picLocks noChangeAspect="1"/>
        </xdr:cNvPicPr>
      </xdr:nvPicPr>
      <xdr:blipFill>
        <a:blip xmlns:r="http://schemas.openxmlformats.org/officeDocument/2006/relationships" r:embed="rId4"/>
        <a:srcRect/>
        <a:stretch>
          <a:fillRect/>
        </a:stretch>
      </xdr:blipFill>
      <xdr:spPr bwMode="auto">
        <a:xfrm>
          <a:off x="16992600" y="26736675"/>
          <a:ext cx="4495800" cy="85725"/>
        </a:xfrm>
        <a:prstGeom prst="rect">
          <a:avLst/>
        </a:prstGeom>
        <a:noFill/>
        <a:ln w="9525">
          <a:noFill/>
          <a:miter lim="800000"/>
          <a:headEnd/>
          <a:tailEnd/>
        </a:ln>
      </xdr:spPr>
    </xdr:pic>
    <xdr:clientData/>
  </xdr:twoCellAnchor>
  <xdr:twoCellAnchor editAs="oneCell">
    <xdr:from>
      <xdr:col>10</xdr:col>
      <xdr:colOff>0</xdr:colOff>
      <xdr:row>82</xdr:row>
      <xdr:rowOff>0</xdr:rowOff>
    </xdr:from>
    <xdr:to>
      <xdr:col>21</xdr:col>
      <xdr:colOff>304800</xdr:colOff>
      <xdr:row>82</xdr:row>
      <xdr:rowOff>85725</xdr:rowOff>
    </xdr:to>
    <xdr:pic>
      <xdr:nvPicPr>
        <xdr:cNvPr id="19426" name="124 Imagen"/>
        <xdr:cNvPicPr>
          <a:picLocks noChangeAspect="1"/>
        </xdr:cNvPicPr>
      </xdr:nvPicPr>
      <xdr:blipFill>
        <a:blip xmlns:r="http://schemas.openxmlformats.org/officeDocument/2006/relationships" r:embed="rId4"/>
        <a:srcRect/>
        <a:stretch>
          <a:fillRect/>
        </a:stretch>
      </xdr:blipFill>
      <xdr:spPr bwMode="auto">
        <a:xfrm>
          <a:off x="16992600" y="27117675"/>
          <a:ext cx="4495800" cy="85725"/>
        </a:xfrm>
        <a:prstGeom prst="rect">
          <a:avLst/>
        </a:prstGeom>
        <a:noFill/>
        <a:ln w="9525">
          <a:noFill/>
          <a:miter lim="800000"/>
          <a:headEnd/>
          <a:tailEnd/>
        </a:ln>
      </xdr:spPr>
    </xdr:pic>
    <xdr:clientData/>
  </xdr:twoCellAnchor>
  <xdr:twoCellAnchor editAs="oneCell">
    <xdr:from>
      <xdr:col>10</xdr:col>
      <xdr:colOff>0</xdr:colOff>
      <xdr:row>84</xdr:row>
      <xdr:rowOff>0</xdr:rowOff>
    </xdr:from>
    <xdr:to>
      <xdr:col>21</xdr:col>
      <xdr:colOff>304800</xdr:colOff>
      <xdr:row>84</xdr:row>
      <xdr:rowOff>85725</xdr:rowOff>
    </xdr:to>
    <xdr:pic>
      <xdr:nvPicPr>
        <xdr:cNvPr id="19427" name="125 Imagen"/>
        <xdr:cNvPicPr>
          <a:picLocks noChangeAspect="1"/>
        </xdr:cNvPicPr>
      </xdr:nvPicPr>
      <xdr:blipFill>
        <a:blip xmlns:r="http://schemas.openxmlformats.org/officeDocument/2006/relationships" r:embed="rId4"/>
        <a:srcRect/>
        <a:stretch>
          <a:fillRect/>
        </a:stretch>
      </xdr:blipFill>
      <xdr:spPr bwMode="auto">
        <a:xfrm>
          <a:off x="16992600" y="27498675"/>
          <a:ext cx="4495800" cy="85725"/>
        </a:xfrm>
        <a:prstGeom prst="rect">
          <a:avLst/>
        </a:prstGeom>
        <a:noFill/>
        <a:ln w="9525">
          <a:noFill/>
          <a:miter lim="800000"/>
          <a:headEnd/>
          <a:tailEnd/>
        </a:ln>
      </xdr:spPr>
    </xdr:pic>
    <xdr:clientData/>
  </xdr:twoCellAnchor>
  <xdr:twoCellAnchor editAs="oneCell">
    <xdr:from>
      <xdr:col>10</xdr:col>
      <xdr:colOff>0</xdr:colOff>
      <xdr:row>139</xdr:row>
      <xdr:rowOff>123825</xdr:rowOff>
    </xdr:from>
    <xdr:to>
      <xdr:col>21</xdr:col>
      <xdr:colOff>304800</xdr:colOff>
      <xdr:row>139</xdr:row>
      <xdr:rowOff>190500</xdr:rowOff>
    </xdr:to>
    <xdr:pic>
      <xdr:nvPicPr>
        <xdr:cNvPr id="19428" name="126 Imagen"/>
        <xdr:cNvPicPr>
          <a:picLocks noChangeAspect="1"/>
        </xdr:cNvPicPr>
      </xdr:nvPicPr>
      <xdr:blipFill>
        <a:blip xmlns:r="http://schemas.openxmlformats.org/officeDocument/2006/relationships" r:embed="rId4"/>
        <a:srcRect/>
        <a:stretch>
          <a:fillRect/>
        </a:stretch>
      </xdr:blipFill>
      <xdr:spPr bwMode="auto">
        <a:xfrm>
          <a:off x="16992600" y="43062525"/>
          <a:ext cx="4495800" cy="66675"/>
        </a:xfrm>
        <a:prstGeom prst="rect">
          <a:avLst/>
        </a:prstGeom>
        <a:noFill/>
        <a:ln w="9525">
          <a:noFill/>
          <a:miter lim="800000"/>
          <a:headEnd/>
          <a:tailEnd/>
        </a:ln>
      </xdr:spPr>
    </xdr:pic>
    <xdr:clientData/>
  </xdr:twoCellAnchor>
  <xdr:twoCellAnchor editAs="oneCell">
    <xdr:from>
      <xdr:col>10</xdr:col>
      <xdr:colOff>76200</xdr:colOff>
      <xdr:row>140</xdr:row>
      <xdr:rowOff>57150</xdr:rowOff>
    </xdr:from>
    <xdr:to>
      <xdr:col>22</xdr:col>
      <xdr:colOff>0</xdr:colOff>
      <xdr:row>140</xdr:row>
      <xdr:rowOff>133350</xdr:rowOff>
    </xdr:to>
    <xdr:pic>
      <xdr:nvPicPr>
        <xdr:cNvPr id="19429" name="127 Imagen"/>
        <xdr:cNvPicPr>
          <a:picLocks noChangeAspect="1"/>
        </xdr:cNvPicPr>
      </xdr:nvPicPr>
      <xdr:blipFill>
        <a:blip xmlns:r="http://schemas.openxmlformats.org/officeDocument/2006/relationships" r:embed="rId4"/>
        <a:srcRect/>
        <a:stretch>
          <a:fillRect/>
        </a:stretch>
      </xdr:blipFill>
      <xdr:spPr bwMode="auto">
        <a:xfrm>
          <a:off x="17068800" y="43319700"/>
          <a:ext cx="4495800" cy="76200"/>
        </a:xfrm>
        <a:prstGeom prst="rect">
          <a:avLst/>
        </a:prstGeom>
        <a:noFill/>
        <a:ln w="9525">
          <a:noFill/>
          <a:miter lim="800000"/>
          <a:headEnd/>
          <a:tailEnd/>
        </a:ln>
      </xdr:spPr>
    </xdr:pic>
    <xdr:clientData/>
  </xdr:twoCellAnchor>
  <xdr:twoCellAnchor editAs="oneCell">
    <xdr:from>
      <xdr:col>10</xdr:col>
      <xdr:colOff>9525</xdr:colOff>
      <xdr:row>141</xdr:row>
      <xdr:rowOff>28575</xdr:rowOff>
    </xdr:from>
    <xdr:to>
      <xdr:col>21</xdr:col>
      <xdr:colOff>314325</xdr:colOff>
      <xdr:row>141</xdr:row>
      <xdr:rowOff>114300</xdr:rowOff>
    </xdr:to>
    <xdr:pic>
      <xdr:nvPicPr>
        <xdr:cNvPr id="19430" name="128 Imagen"/>
        <xdr:cNvPicPr>
          <a:picLocks noChangeAspect="1"/>
        </xdr:cNvPicPr>
      </xdr:nvPicPr>
      <xdr:blipFill>
        <a:blip xmlns:r="http://schemas.openxmlformats.org/officeDocument/2006/relationships" r:embed="rId4"/>
        <a:srcRect/>
        <a:stretch>
          <a:fillRect/>
        </a:stretch>
      </xdr:blipFill>
      <xdr:spPr bwMode="auto">
        <a:xfrm>
          <a:off x="17002125" y="43481625"/>
          <a:ext cx="4495800" cy="85725"/>
        </a:xfrm>
        <a:prstGeom prst="rect">
          <a:avLst/>
        </a:prstGeom>
        <a:noFill/>
        <a:ln w="9525">
          <a:noFill/>
          <a:miter lim="800000"/>
          <a:headEnd/>
          <a:tailEnd/>
        </a:ln>
      </xdr:spPr>
    </xdr:pic>
    <xdr:clientData/>
  </xdr:twoCellAnchor>
  <xdr:twoCellAnchor editAs="oneCell">
    <xdr:from>
      <xdr:col>10</xdr:col>
      <xdr:colOff>85725</xdr:colOff>
      <xdr:row>142</xdr:row>
      <xdr:rowOff>352425</xdr:rowOff>
    </xdr:from>
    <xdr:to>
      <xdr:col>22</xdr:col>
      <xdr:colOff>9525</xdr:colOff>
      <xdr:row>142</xdr:row>
      <xdr:rowOff>352425</xdr:rowOff>
    </xdr:to>
    <xdr:pic>
      <xdr:nvPicPr>
        <xdr:cNvPr id="19431" name="129 Imagen"/>
        <xdr:cNvPicPr>
          <a:picLocks noChangeAspect="1"/>
        </xdr:cNvPicPr>
      </xdr:nvPicPr>
      <xdr:blipFill>
        <a:blip xmlns:r="http://schemas.openxmlformats.org/officeDocument/2006/relationships" r:embed="rId4"/>
        <a:srcRect/>
        <a:stretch>
          <a:fillRect/>
        </a:stretch>
      </xdr:blipFill>
      <xdr:spPr bwMode="auto">
        <a:xfrm>
          <a:off x="17078325" y="43995975"/>
          <a:ext cx="4495800" cy="0"/>
        </a:xfrm>
        <a:prstGeom prst="rect">
          <a:avLst/>
        </a:prstGeom>
        <a:noFill/>
        <a:ln w="9525">
          <a:noFill/>
          <a:miter lim="800000"/>
          <a:headEnd/>
          <a:tailEnd/>
        </a:ln>
      </xdr:spPr>
    </xdr:pic>
    <xdr:clientData/>
  </xdr:twoCellAnchor>
  <xdr:twoCellAnchor editAs="oneCell">
    <xdr:from>
      <xdr:col>10</xdr:col>
      <xdr:colOff>9525</xdr:colOff>
      <xdr:row>143</xdr:row>
      <xdr:rowOff>209550</xdr:rowOff>
    </xdr:from>
    <xdr:to>
      <xdr:col>21</xdr:col>
      <xdr:colOff>314325</xdr:colOff>
      <xdr:row>144</xdr:row>
      <xdr:rowOff>9525</xdr:rowOff>
    </xdr:to>
    <xdr:pic>
      <xdr:nvPicPr>
        <xdr:cNvPr id="19432" name="130 Imagen"/>
        <xdr:cNvPicPr>
          <a:picLocks noChangeAspect="1"/>
        </xdr:cNvPicPr>
      </xdr:nvPicPr>
      <xdr:blipFill>
        <a:blip xmlns:r="http://schemas.openxmlformats.org/officeDocument/2006/relationships" r:embed="rId4"/>
        <a:srcRect/>
        <a:stretch>
          <a:fillRect/>
        </a:stretch>
      </xdr:blipFill>
      <xdr:spPr bwMode="auto">
        <a:xfrm>
          <a:off x="17002125" y="44319825"/>
          <a:ext cx="4495800" cy="9525"/>
        </a:xfrm>
        <a:prstGeom prst="rect">
          <a:avLst/>
        </a:prstGeom>
        <a:noFill/>
        <a:ln w="9525">
          <a:noFill/>
          <a:miter lim="800000"/>
          <a:headEnd/>
          <a:tailEnd/>
        </a:ln>
      </xdr:spPr>
    </xdr:pic>
    <xdr:clientData/>
  </xdr:twoCellAnchor>
  <xdr:twoCellAnchor editAs="oneCell">
    <xdr:from>
      <xdr:col>10</xdr:col>
      <xdr:colOff>0</xdr:colOff>
      <xdr:row>129</xdr:row>
      <xdr:rowOff>0</xdr:rowOff>
    </xdr:from>
    <xdr:to>
      <xdr:col>21</xdr:col>
      <xdr:colOff>304800</xdr:colOff>
      <xdr:row>129</xdr:row>
      <xdr:rowOff>85725</xdr:rowOff>
    </xdr:to>
    <xdr:pic>
      <xdr:nvPicPr>
        <xdr:cNvPr id="19433" name="131 Imagen"/>
        <xdr:cNvPicPr>
          <a:picLocks noChangeAspect="1"/>
        </xdr:cNvPicPr>
      </xdr:nvPicPr>
      <xdr:blipFill>
        <a:blip xmlns:r="http://schemas.openxmlformats.org/officeDocument/2006/relationships" r:embed="rId4"/>
        <a:srcRect/>
        <a:stretch>
          <a:fillRect/>
        </a:stretch>
      </xdr:blipFill>
      <xdr:spPr bwMode="auto">
        <a:xfrm>
          <a:off x="16992600" y="40767000"/>
          <a:ext cx="4495800" cy="85725"/>
        </a:xfrm>
        <a:prstGeom prst="rect">
          <a:avLst/>
        </a:prstGeom>
        <a:noFill/>
        <a:ln w="9525">
          <a:noFill/>
          <a:miter lim="800000"/>
          <a:headEnd/>
          <a:tailEnd/>
        </a:ln>
      </xdr:spPr>
    </xdr:pic>
    <xdr:clientData/>
  </xdr:twoCellAnchor>
  <xdr:twoCellAnchor editAs="oneCell">
    <xdr:from>
      <xdr:col>10</xdr:col>
      <xdr:colOff>0</xdr:colOff>
      <xdr:row>130</xdr:row>
      <xdr:rowOff>0</xdr:rowOff>
    </xdr:from>
    <xdr:to>
      <xdr:col>21</xdr:col>
      <xdr:colOff>304800</xdr:colOff>
      <xdr:row>130</xdr:row>
      <xdr:rowOff>85725</xdr:rowOff>
    </xdr:to>
    <xdr:pic>
      <xdr:nvPicPr>
        <xdr:cNvPr id="19434" name="132 Imagen"/>
        <xdr:cNvPicPr>
          <a:picLocks noChangeAspect="1"/>
        </xdr:cNvPicPr>
      </xdr:nvPicPr>
      <xdr:blipFill>
        <a:blip xmlns:r="http://schemas.openxmlformats.org/officeDocument/2006/relationships" r:embed="rId4"/>
        <a:srcRect/>
        <a:stretch>
          <a:fillRect/>
        </a:stretch>
      </xdr:blipFill>
      <xdr:spPr bwMode="auto">
        <a:xfrm>
          <a:off x="16992600" y="40957500"/>
          <a:ext cx="4495800" cy="85725"/>
        </a:xfrm>
        <a:prstGeom prst="rect">
          <a:avLst/>
        </a:prstGeom>
        <a:noFill/>
        <a:ln w="9525">
          <a:noFill/>
          <a:miter lim="800000"/>
          <a:headEnd/>
          <a:tailEnd/>
        </a:ln>
      </xdr:spPr>
    </xdr:pic>
    <xdr:clientData/>
  </xdr:twoCellAnchor>
  <xdr:twoCellAnchor editAs="oneCell">
    <xdr:from>
      <xdr:col>10</xdr:col>
      <xdr:colOff>0</xdr:colOff>
      <xdr:row>131</xdr:row>
      <xdr:rowOff>0</xdr:rowOff>
    </xdr:from>
    <xdr:to>
      <xdr:col>21</xdr:col>
      <xdr:colOff>304800</xdr:colOff>
      <xdr:row>131</xdr:row>
      <xdr:rowOff>85725</xdr:rowOff>
    </xdr:to>
    <xdr:pic>
      <xdr:nvPicPr>
        <xdr:cNvPr id="19435" name="133 Imagen"/>
        <xdr:cNvPicPr>
          <a:picLocks noChangeAspect="1"/>
        </xdr:cNvPicPr>
      </xdr:nvPicPr>
      <xdr:blipFill>
        <a:blip xmlns:r="http://schemas.openxmlformats.org/officeDocument/2006/relationships" r:embed="rId4"/>
        <a:srcRect/>
        <a:stretch>
          <a:fillRect/>
        </a:stretch>
      </xdr:blipFill>
      <xdr:spPr bwMode="auto">
        <a:xfrm>
          <a:off x="16992600" y="41148000"/>
          <a:ext cx="4495800" cy="85725"/>
        </a:xfrm>
        <a:prstGeom prst="rect">
          <a:avLst/>
        </a:prstGeom>
        <a:noFill/>
        <a:ln w="9525">
          <a:noFill/>
          <a:miter lim="800000"/>
          <a:headEnd/>
          <a:tailEnd/>
        </a:ln>
      </xdr:spPr>
    </xdr:pic>
    <xdr:clientData/>
  </xdr:twoCellAnchor>
  <xdr:twoCellAnchor editAs="oneCell">
    <xdr:from>
      <xdr:col>10</xdr:col>
      <xdr:colOff>0</xdr:colOff>
      <xdr:row>132</xdr:row>
      <xdr:rowOff>0</xdr:rowOff>
    </xdr:from>
    <xdr:to>
      <xdr:col>21</xdr:col>
      <xdr:colOff>304800</xdr:colOff>
      <xdr:row>132</xdr:row>
      <xdr:rowOff>85725</xdr:rowOff>
    </xdr:to>
    <xdr:pic>
      <xdr:nvPicPr>
        <xdr:cNvPr id="19436" name="134 Imagen"/>
        <xdr:cNvPicPr>
          <a:picLocks noChangeAspect="1"/>
        </xdr:cNvPicPr>
      </xdr:nvPicPr>
      <xdr:blipFill>
        <a:blip xmlns:r="http://schemas.openxmlformats.org/officeDocument/2006/relationships" r:embed="rId4"/>
        <a:srcRect/>
        <a:stretch>
          <a:fillRect/>
        </a:stretch>
      </xdr:blipFill>
      <xdr:spPr bwMode="auto">
        <a:xfrm>
          <a:off x="16992600" y="41471850"/>
          <a:ext cx="4495800" cy="85725"/>
        </a:xfrm>
        <a:prstGeom prst="rect">
          <a:avLst/>
        </a:prstGeom>
        <a:noFill/>
        <a:ln w="9525">
          <a:noFill/>
          <a:miter lim="800000"/>
          <a:headEnd/>
          <a:tailEnd/>
        </a:ln>
      </xdr:spPr>
    </xdr:pic>
    <xdr:clientData/>
  </xdr:twoCellAnchor>
  <xdr:twoCellAnchor>
    <xdr:from>
      <xdr:col>18</xdr:col>
      <xdr:colOff>10583</xdr:colOff>
      <xdr:row>113</xdr:row>
      <xdr:rowOff>105833</xdr:rowOff>
    </xdr:from>
    <xdr:to>
      <xdr:col>18</xdr:col>
      <xdr:colOff>148167</xdr:colOff>
      <xdr:row>113</xdr:row>
      <xdr:rowOff>179916</xdr:rowOff>
    </xdr:to>
    <xdr:sp macro="" textlink="">
      <xdr:nvSpPr>
        <xdr:cNvPr id="136" name="135 Rectángulo"/>
        <xdr:cNvSpPr/>
      </xdr:nvSpPr>
      <xdr:spPr>
        <a:xfrm>
          <a:off x="20051183" y="69428783"/>
          <a:ext cx="137584" cy="74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18</xdr:col>
      <xdr:colOff>161925</xdr:colOff>
      <xdr:row>114</xdr:row>
      <xdr:rowOff>66675</xdr:rowOff>
    </xdr:from>
    <xdr:to>
      <xdr:col>18</xdr:col>
      <xdr:colOff>314325</xdr:colOff>
      <xdr:row>114</xdr:row>
      <xdr:rowOff>161925</xdr:rowOff>
    </xdr:to>
    <xdr:pic>
      <xdr:nvPicPr>
        <xdr:cNvPr id="19438" name="136 Imagen"/>
        <xdr:cNvPicPr>
          <a:picLocks noChangeAspect="1"/>
        </xdr:cNvPicPr>
      </xdr:nvPicPr>
      <xdr:blipFill>
        <a:blip xmlns:r="http://schemas.openxmlformats.org/officeDocument/2006/relationships" r:embed="rId2"/>
        <a:srcRect/>
        <a:stretch>
          <a:fillRect/>
        </a:stretch>
      </xdr:blipFill>
      <xdr:spPr bwMode="auto">
        <a:xfrm>
          <a:off x="20202525" y="36985575"/>
          <a:ext cx="152400" cy="95250"/>
        </a:xfrm>
        <a:prstGeom prst="rect">
          <a:avLst/>
        </a:prstGeom>
        <a:noFill/>
        <a:ln w="9525">
          <a:noFill/>
          <a:miter lim="800000"/>
          <a:headEnd/>
          <a:tailEnd/>
        </a:ln>
      </xdr:spPr>
    </xdr:pic>
    <xdr:clientData/>
  </xdr:twoCellAnchor>
  <xdr:twoCellAnchor editAs="oneCell">
    <xdr:from>
      <xdr:col>18</xdr:col>
      <xdr:colOff>219075</xdr:colOff>
      <xdr:row>115</xdr:row>
      <xdr:rowOff>123825</xdr:rowOff>
    </xdr:from>
    <xdr:to>
      <xdr:col>18</xdr:col>
      <xdr:colOff>381000</xdr:colOff>
      <xdr:row>116</xdr:row>
      <xdr:rowOff>0</xdr:rowOff>
    </xdr:to>
    <xdr:pic>
      <xdr:nvPicPr>
        <xdr:cNvPr id="19439" name="137 Imagen"/>
        <xdr:cNvPicPr>
          <a:picLocks noChangeAspect="1"/>
        </xdr:cNvPicPr>
      </xdr:nvPicPr>
      <xdr:blipFill>
        <a:blip xmlns:r="http://schemas.openxmlformats.org/officeDocument/2006/relationships" r:embed="rId3"/>
        <a:srcRect/>
        <a:stretch>
          <a:fillRect/>
        </a:stretch>
      </xdr:blipFill>
      <xdr:spPr bwMode="auto">
        <a:xfrm>
          <a:off x="20259675" y="37233225"/>
          <a:ext cx="161925" cy="66675"/>
        </a:xfrm>
        <a:prstGeom prst="rect">
          <a:avLst/>
        </a:prstGeom>
        <a:noFill/>
        <a:ln w="9525">
          <a:noFill/>
          <a:miter lim="800000"/>
          <a:headEnd/>
          <a:tailEnd/>
        </a:ln>
      </xdr:spPr>
    </xdr:pic>
    <xdr:clientData/>
  </xdr:twoCellAnchor>
  <xdr:twoCellAnchor editAs="oneCell">
    <xdr:from>
      <xdr:col>19</xdr:col>
      <xdr:colOff>57150</xdr:colOff>
      <xdr:row>116</xdr:row>
      <xdr:rowOff>28575</xdr:rowOff>
    </xdr:from>
    <xdr:to>
      <xdr:col>19</xdr:col>
      <xdr:colOff>209550</xdr:colOff>
      <xdr:row>116</xdr:row>
      <xdr:rowOff>133350</xdr:rowOff>
    </xdr:to>
    <xdr:pic>
      <xdr:nvPicPr>
        <xdr:cNvPr id="19440" name="138 Imagen"/>
        <xdr:cNvPicPr>
          <a:picLocks noChangeAspect="1"/>
        </xdr:cNvPicPr>
      </xdr:nvPicPr>
      <xdr:blipFill>
        <a:blip xmlns:r="http://schemas.openxmlformats.org/officeDocument/2006/relationships" r:embed="rId3"/>
        <a:srcRect/>
        <a:stretch>
          <a:fillRect/>
        </a:stretch>
      </xdr:blipFill>
      <xdr:spPr bwMode="auto">
        <a:xfrm>
          <a:off x="20478750" y="37328475"/>
          <a:ext cx="152400" cy="104775"/>
        </a:xfrm>
        <a:prstGeom prst="rect">
          <a:avLst/>
        </a:prstGeom>
        <a:noFill/>
        <a:ln w="9525">
          <a:noFill/>
          <a:miter lim="800000"/>
          <a:headEnd/>
          <a:tailEnd/>
        </a:ln>
      </xdr:spPr>
    </xdr:pic>
    <xdr:clientData/>
  </xdr:twoCellAnchor>
  <xdr:twoCellAnchor>
    <xdr:from>
      <xdr:col>10</xdr:col>
      <xdr:colOff>52917</xdr:colOff>
      <xdr:row>118</xdr:row>
      <xdr:rowOff>179917</xdr:rowOff>
    </xdr:from>
    <xdr:to>
      <xdr:col>21</xdr:col>
      <xdr:colOff>190500</xdr:colOff>
      <xdr:row>118</xdr:row>
      <xdr:rowOff>232833</xdr:rowOff>
    </xdr:to>
    <xdr:sp macro="" textlink="">
      <xdr:nvSpPr>
        <xdr:cNvPr id="140" name="139 Rectángulo"/>
        <xdr:cNvSpPr/>
      </xdr:nvSpPr>
      <xdr:spPr>
        <a:xfrm>
          <a:off x="17045517" y="71093542"/>
          <a:ext cx="4328583" cy="52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10</xdr:col>
      <xdr:colOff>57150</xdr:colOff>
      <xdr:row>119</xdr:row>
      <xdr:rowOff>76200</xdr:rowOff>
    </xdr:from>
    <xdr:to>
      <xdr:col>19</xdr:col>
      <xdr:colOff>47625</xdr:colOff>
      <xdr:row>119</xdr:row>
      <xdr:rowOff>152400</xdr:rowOff>
    </xdr:to>
    <xdr:pic>
      <xdr:nvPicPr>
        <xdr:cNvPr id="19442" name="140 Imagen"/>
        <xdr:cNvPicPr>
          <a:picLocks noChangeAspect="1"/>
        </xdr:cNvPicPr>
      </xdr:nvPicPr>
      <xdr:blipFill>
        <a:blip xmlns:r="http://schemas.openxmlformats.org/officeDocument/2006/relationships" r:embed="rId5"/>
        <a:srcRect/>
        <a:stretch>
          <a:fillRect/>
        </a:stretch>
      </xdr:blipFill>
      <xdr:spPr bwMode="auto">
        <a:xfrm>
          <a:off x="17049750" y="38376225"/>
          <a:ext cx="3419475" cy="76200"/>
        </a:xfrm>
        <a:prstGeom prst="rect">
          <a:avLst/>
        </a:prstGeom>
        <a:noFill/>
        <a:ln w="9525">
          <a:noFill/>
          <a:miter lim="800000"/>
          <a:headEnd/>
          <a:tailEnd/>
        </a:ln>
      </xdr:spPr>
    </xdr:pic>
    <xdr:clientData/>
  </xdr:twoCellAnchor>
  <xdr:twoCellAnchor editAs="oneCell">
    <xdr:from>
      <xdr:col>10</xdr:col>
      <xdr:colOff>38100</xdr:colOff>
      <xdr:row>120</xdr:row>
      <xdr:rowOff>104775</xdr:rowOff>
    </xdr:from>
    <xdr:to>
      <xdr:col>19</xdr:col>
      <xdr:colOff>38100</xdr:colOff>
      <xdr:row>120</xdr:row>
      <xdr:rowOff>180975</xdr:rowOff>
    </xdr:to>
    <xdr:pic>
      <xdr:nvPicPr>
        <xdr:cNvPr id="19443" name="141 Imagen"/>
        <xdr:cNvPicPr>
          <a:picLocks noChangeAspect="1"/>
        </xdr:cNvPicPr>
      </xdr:nvPicPr>
      <xdr:blipFill>
        <a:blip xmlns:r="http://schemas.openxmlformats.org/officeDocument/2006/relationships" r:embed="rId5"/>
        <a:srcRect/>
        <a:stretch>
          <a:fillRect/>
        </a:stretch>
      </xdr:blipFill>
      <xdr:spPr bwMode="auto">
        <a:xfrm>
          <a:off x="17030700" y="38595300"/>
          <a:ext cx="3429000" cy="76200"/>
        </a:xfrm>
        <a:prstGeom prst="rect">
          <a:avLst/>
        </a:prstGeom>
        <a:noFill/>
        <a:ln w="9525">
          <a:noFill/>
          <a:miter lim="800000"/>
          <a:headEnd/>
          <a:tailEnd/>
        </a:ln>
      </xdr:spPr>
    </xdr:pic>
    <xdr:clientData/>
  </xdr:twoCellAnchor>
  <xdr:twoCellAnchor editAs="oneCell">
    <xdr:from>
      <xdr:col>10</xdr:col>
      <xdr:colOff>38100</xdr:colOff>
      <xdr:row>121</xdr:row>
      <xdr:rowOff>66675</xdr:rowOff>
    </xdr:from>
    <xdr:to>
      <xdr:col>19</xdr:col>
      <xdr:colOff>38100</xdr:colOff>
      <xdr:row>121</xdr:row>
      <xdr:rowOff>142875</xdr:rowOff>
    </xdr:to>
    <xdr:pic>
      <xdr:nvPicPr>
        <xdr:cNvPr id="19444" name="142 Imagen"/>
        <xdr:cNvPicPr>
          <a:picLocks noChangeAspect="1"/>
        </xdr:cNvPicPr>
      </xdr:nvPicPr>
      <xdr:blipFill>
        <a:blip xmlns:r="http://schemas.openxmlformats.org/officeDocument/2006/relationships" r:embed="rId5"/>
        <a:srcRect/>
        <a:stretch>
          <a:fillRect/>
        </a:stretch>
      </xdr:blipFill>
      <xdr:spPr bwMode="auto">
        <a:xfrm>
          <a:off x="17030700" y="39042975"/>
          <a:ext cx="3429000" cy="76200"/>
        </a:xfrm>
        <a:prstGeom prst="rect">
          <a:avLst/>
        </a:prstGeom>
        <a:noFill/>
        <a:ln w="9525">
          <a:noFill/>
          <a:miter lim="800000"/>
          <a:headEnd/>
          <a:tailEnd/>
        </a:ln>
      </xdr:spPr>
    </xdr:pic>
    <xdr:clientData/>
  </xdr:twoCellAnchor>
  <xdr:twoCellAnchor editAs="oneCell">
    <xdr:from>
      <xdr:col>10</xdr:col>
      <xdr:colOff>28575</xdr:colOff>
      <xdr:row>122</xdr:row>
      <xdr:rowOff>161925</xdr:rowOff>
    </xdr:from>
    <xdr:to>
      <xdr:col>19</xdr:col>
      <xdr:colOff>19050</xdr:colOff>
      <xdr:row>122</xdr:row>
      <xdr:rowOff>190500</xdr:rowOff>
    </xdr:to>
    <xdr:pic>
      <xdr:nvPicPr>
        <xdr:cNvPr id="19445" name="143 Imagen"/>
        <xdr:cNvPicPr>
          <a:picLocks noChangeAspect="1"/>
        </xdr:cNvPicPr>
      </xdr:nvPicPr>
      <xdr:blipFill>
        <a:blip xmlns:r="http://schemas.openxmlformats.org/officeDocument/2006/relationships" r:embed="rId6"/>
        <a:srcRect/>
        <a:stretch>
          <a:fillRect/>
        </a:stretch>
      </xdr:blipFill>
      <xdr:spPr bwMode="auto">
        <a:xfrm>
          <a:off x="17021175" y="39328725"/>
          <a:ext cx="3419475" cy="28575"/>
        </a:xfrm>
        <a:prstGeom prst="rect">
          <a:avLst/>
        </a:prstGeom>
        <a:noFill/>
        <a:ln w="9525">
          <a:noFill/>
          <a:miter lim="800000"/>
          <a:headEnd/>
          <a:tailEnd/>
        </a:ln>
      </xdr:spPr>
    </xdr:pic>
    <xdr:clientData/>
  </xdr:twoCellAnchor>
  <xdr:twoCellAnchor editAs="oneCell">
    <xdr:from>
      <xdr:col>10</xdr:col>
      <xdr:colOff>28575</xdr:colOff>
      <xdr:row>123</xdr:row>
      <xdr:rowOff>114300</xdr:rowOff>
    </xdr:from>
    <xdr:to>
      <xdr:col>19</xdr:col>
      <xdr:colOff>19050</xdr:colOff>
      <xdr:row>123</xdr:row>
      <xdr:rowOff>190500</xdr:rowOff>
    </xdr:to>
    <xdr:pic>
      <xdr:nvPicPr>
        <xdr:cNvPr id="19446" name="144 Imagen"/>
        <xdr:cNvPicPr>
          <a:picLocks noChangeAspect="1"/>
        </xdr:cNvPicPr>
      </xdr:nvPicPr>
      <xdr:blipFill>
        <a:blip xmlns:r="http://schemas.openxmlformats.org/officeDocument/2006/relationships" r:embed="rId6"/>
        <a:srcRect/>
        <a:stretch>
          <a:fillRect/>
        </a:stretch>
      </xdr:blipFill>
      <xdr:spPr bwMode="auto">
        <a:xfrm>
          <a:off x="17021175" y="39604950"/>
          <a:ext cx="3419475" cy="76200"/>
        </a:xfrm>
        <a:prstGeom prst="rect">
          <a:avLst/>
        </a:prstGeom>
        <a:noFill/>
        <a:ln w="9525">
          <a:noFill/>
          <a:miter lim="800000"/>
          <a:headEnd/>
          <a:tailEnd/>
        </a:ln>
      </xdr:spPr>
    </xdr:pic>
    <xdr:clientData/>
  </xdr:twoCellAnchor>
  <xdr:twoCellAnchor editAs="oneCell">
    <xdr:from>
      <xdr:col>10</xdr:col>
      <xdr:colOff>57150</xdr:colOff>
      <xdr:row>124</xdr:row>
      <xdr:rowOff>85725</xdr:rowOff>
    </xdr:from>
    <xdr:to>
      <xdr:col>19</xdr:col>
      <xdr:colOff>47625</xdr:colOff>
      <xdr:row>124</xdr:row>
      <xdr:rowOff>161925</xdr:rowOff>
    </xdr:to>
    <xdr:pic>
      <xdr:nvPicPr>
        <xdr:cNvPr id="19447" name="145 Imagen"/>
        <xdr:cNvPicPr>
          <a:picLocks noChangeAspect="1"/>
        </xdr:cNvPicPr>
      </xdr:nvPicPr>
      <xdr:blipFill>
        <a:blip xmlns:r="http://schemas.openxmlformats.org/officeDocument/2006/relationships" r:embed="rId6"/>
        <a:srcRect/>
        <a:stretch>
          <a:fillRect/>
        </a:stretch>
      </xdr:blipFill>
      <xdr:spPr bwMode="auto">
        <a:xfrm>
          <a:off x="17049750" y="39900225"/>
          <a:ext cx="3419475" cy="76200"/>
        </a:xfrm>
        <a:prstGeom prst="rect">
          <a:avLst/>
        </a:prstGeom>
        <a:noFill/>
        <a:ln w="9525">
          <a:noFill/>
          <a:miter lim="800000"/>
          <a:headEnd/>
          <a:tailEnd/>
        </a:ln>
      </xdr:spPr>
    </xdr:pic>
    <xdr:clientData/>
  </xdr:twoCellAnchor>
  <xdr:twoCellAnchor editAs="oneCell">
    <xdr:from>
      <xdr:col>10</xdr:col>
      <xdr:colOff>38100</xdr:colOff>
      <xdr:row>125</xdr:row>
      <xdr:rowOff>66675</xdr:rowOff>
    </xdr:from>
    <xdr:to>
      <xdr:col>19</xdr:col>
      <xdr:colOff>38100</xdr:colOff>
      <xdr:row>125</xdr:row>
      <xdr:rowOff>142875</xdr:rowOff>
    </xdr:to>
    <xdr:pic>
      <xdr:nvPicPr>
        <xdr:cNvPr id="19448" name="146 Imagen"/>
        <xdr:cNvPicPr>
          <a:picLocks noChangeAspect="1"/>
        </xdr:cNvPicPr>
      </xdr:nvPicPr>
      <xdr:blipFill>
        <a:blip xmlns:r="http://schemas.openxmlformats.org/officeDocument/2006/relationships" r:embed="rId6"/>
        <a:srcRect/>
        <a:stretch>
          <a:fillRect/>
        </a:stretch>
      </xdr:blipFill>
      <xdr:spPr bwMode="auto">
        <a:xfrm>
          <a:off x="17030700" y="40071675"/>
          <a:ext cx="3429000" cy="76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85725</xdr:rowOff>
    </xdr:from>
    <xdr:to>
      <xdr:col>1</xdr:col>
      <xdr:colOff>371475</xdr:colOff>
      <xdr:row>0</xdr:row>
      <xdr:rowOff>390525</xdr:rowOff>
    </xdr:to>
    <xdr:pic>
      <xdr:nvPicPr>
        <xdr:cNvPr id="5146"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285750" y="85725"/>
          <a:ext cx="647700" cy="304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1104900</xdr:colOff>
      <xdr:row>0</xdr:row>
      <xdr:rowOff>190500</xdr:rowOff>
    </xdr:to>
    <xdr:pic>
      <xdr:nvPicPr>
        <xdr:cNvPr id="6166"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47625" y="19050"/>
          <a:ext cx="1057275" cy="171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523875</xdr:colOff>
      <xdr:row>0</xdr:row>
      <xdr:rowOff>190500</xdr:rowOff>
    </xdr:to>
    <xdr:pic>
      <xdr:nvPicPr>
        <xdr:cNvPr id="7189"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47625" y="19050"/>
          <a:ext cx="476250" cy="171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523875</xdr:colOff>
      <xdr:row>1</xdr:row>
      <xdr:rowOff>66675</xdr:rowOff>
    </xdr:to>
    <xdr:pic>
      <xdr:nvPicPr>
        <xdr:cNvPr id="9233"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47625" y="19050"/>
          <a:ext cx="476250" cy="419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209550</xdr:rowOff>
    </xdr:from>
    <xdr:to>
      <xdr:col>0</xdr:col>
      <xdr:colOff>647700</xdr:colOff>
      <xdr:row>1</xdr:row>
      <xdr:rowOff>19050</xdr:rowOff>
    </xdr:to>
    <xdr:pic>
      <xdr:nvPicPr>
        <xdr:cNvPr id="10260"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171450" y="209550"/>
          <a:ext cx="476250" cy="3238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19050</xdr:rowOff>
    </xdr:from>
    <xdr:to>
      <xdr:col>0</xdr:col>
      <xdr:colOff>657225</xdr:colOff>
      <xdr:row>0</xdr:row>
      <xdr:rowOff>409575</xdr:rowOff>
    </xdr:to>
    <xdr:pic>
      <xdr:nvPicPr>
        <xdr:cNvPr id="11279"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180975" y="19050"/>
          <a:ext cx="476250" cy="3905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19050</xdr:rowOff>
    </xdr:from>
    <xdr:to>
      <xdr:col>1</xdr:col>
      <xdr:colOff>733425</xdr:colOff>
      <xdr:row>0</xdr:row>
      <xdr:rowOff>190500</xdr:rowOff>
    </xdr:to>
    <xdr:pic>
      <xdr:nvPicPr>
        <xdr:cNvPr id="12310"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171450" y="19050"/>
          <a:ext cx="2038350" cy="1714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323850</xdr:colOff>
      <xdr:row>0</xdr:row>
      <xdr:rowOff>190500</xdr:rowOff>
    </xdr:from>
    <xdr:to>
      <xdr:col>0</xdr:col>
      <xdr:colOff>990600</xdr:colOff>
      <xdr:row>1</xdr:row>
      <xdr:rowOff>0</xdr:rowOff>
    </xdr:to>
    <xdr:pic>
      <xdr:nvPicPr>
        <xdr:cNvPr id="14349"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323850" y="190500"/>
          <a:ext cx="666750" cy="390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647700</xdr:colOff>
      <xdr:row>0</xdr:row>
      <xdr:rowOff>38100</xdr:rowOff>
    </xdr:from>
    <xdr:to>
      <xdr:col>0</xdr:col>
      <xdr:colOff>1571625</xdr:colOff>
      <xdr:row>1</xdr:row>
      <xdr:rowOff>95250</xdr:rowOff>
    </xdr:to>
    <xdr:pic>
      <xdr:nvPicPr>
        <xdr:cNvPr id="15369"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647700" y="38100"/>
          <a:ext cx="923925" cy="5524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676275</xdr:colOff>
      <xdr:row>0</xdr:row>
      <xdr:rowOff>38100</xdr:rowOff>
    </xdr:from>
    <xdr:to>
      <xdr:col>0</xdr:col>
      <xdr:colOff>1447800</xdr:colOff>
      <xdr:row>0</xdr:row>
      <xdr:rowOff>409575</xdr:rowOff>
    </xdr:to>
    <xdr:pic>
      <xdr:nvPicPr>
        <xdr:cNvPr id="16392"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676275" y="38100"/>
          <a:ext cx="771525" cy="3714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409575</xdr:colOff>
      <xdr:row>0</xdr:row>
      <xdr:rowOff>47625</xdr:rowOff>
    </xdr:from>
    <xdr:to>
      <xdr:col>0</xdr:col>
      <xdr:colOff>1266825</xdr:colOff>
      <xdr:row>0</xdr:row>
      <xdr:rowOff>428625</xdr:rowOff>
    </xdr:to>
    <xdr:pic>
      <xdr:nvPicPr>
        <xdr:cNvPr id="17415"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409575" y="47625"/>
          <a:ext cx="857250" cy="381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676275</xdr:colOff>
      <xdr:row>0</xdr:row>
      <xdr:rowOff>161925</xdr:rowOff>
    </xdr:from>
    <xdr:to>
      <xdr:col>0</xdr:col>
      <xdr:colOff>1152525</xdr:colOff>
      <xdr:row>0</xdr:row>
      <xdr:rowOff>190500</xdr:rowOff>
    </xdr:to>
    <xdr:pic>
      <xdr:nvPicPr>
        <xdr:cNvPr id="21508"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676275" y="161925"/>
          <a:ext cx="476250" cy="285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523875</xdr:colOff>
      <xdr:row>0</xdr:row>
      <xdr:rowOff>190500</xdr:rowOff>
    </xdr:to>
    <xdr:pic>
      <xdr:nvPicPr>
        <xdr:cNvPr id="22532"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47625" y="19050"/>
          <a:ext cx="476250" cy="1714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523875</xdr:colOff>
      <xdr:row>0</xdr:row>
      <xdr:rowOff>190500</xdr:rowOff>
    </xdr:to>
    <xdr:pic>
      <xdr:nvPicPr>
        <xdr:cNvPr id="20484"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47625" y="19050"/>
          <a:ext cx="476250" cy="1714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723900</xdr:colOff>
      <xdr:row>0</xdr:row>
      <xdr:rowOff>57150</xdr:rowOff>
    </xdr:from>
    <xdr:to>
      <xdr:col>0</xdr:col>
      <xdr:colOff>1323975</xdr:colOff>
      <xdr:row>0</xdr:row>
      <xdr:rowOff>371475</xdr:rowOff>
    </xdr:to>
    <xdr:pic>
      <xdr:nvPicPr>
        <xdr:cNvPr id="23555"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723900" y="57150"/>
          <a:ext cx="600075" cy="3143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190500</xdr:colOff>
      <xdr:row>2</xdr:row>
      <xdr:rowOff>114300</xdr:rowOff>
    </xdr:from>
    <xdr:to>
      <xdr:col>5</xdr:col>
      <xdr:colOff>762000</xdr:colOff>
      <xdr:row>3</xdr:row>
      <xdr:rowOff>0</xdr:rowOff>
    </xdr:to>
    <xdr:pic>
      <xdr:nvPicPr>
        <xdr:cNvPr id="2" name="Picture 4" descr="http://suptel-intranet/supertel/images/logo_superte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52475"/>
          <a:ext cx="5715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523875</xdr:colOff>
      <xdr:row>0</xdr:row>
      <xdr:rowOff>381000</xdr:rowOff>
    </xdr:to>
    <xdr:pic>
      <xdr:nvPicPr>
        <xdr:cNvPr id="2" name="Picture 4" descr="http://suptel-intranet/supertel/images/logo_supertel.jpg"/>
        <xdr:cNvPicPr>
          <a:picLocks noChangeAspect="1" noChangeArrowheads="1"/>
        </xdr:cNvPicPr>
      </xdr:nvPicPr>
      <xdr:blipFill>
        <a:blip xmlns:r="http://schemas.openxmlformats.org/officeDocument/2006/relationships" r:embed="rId1" cstate="print"/>
        <a:srcRect/>
        <a:stretch>
          <a:fillRect/>
        </a:stretch>
      </xdr:blipFill>
      <xdr:spPr bwMode="auto">
        <a:xfrm>
          <a:off x="47625" y="19050"/>
          <a:ext cx="476250" cy="3619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282682</xdr:colOff>
      <xdr:row>0</xdr:row>
      <xdr:rowOff>38481</xdr:rowOff>
    </xdr:to>
    <xdr:pic>
      <xdr:nvPicPr>
        <xdr:cNvPr id="2"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0" y="19050"/>
          <a:ext cx="2463907" cy="19431"/>
        </a:xfrm>
        <a:prstGeom prst="rect">
          <a:avLst/>
        </a:prstGeom>
        <a:noFill/>
        <a:ln w="9525">
          <a:noFill/>
          <a:miter lim="800000"/>
          <a:headEnd/>
          <a:tailEnd/>
        </a:ln>
      </xdr:spPr>
    </xdr:pic>
    <xdr:clientData/>
  </xdr:twoCellAnchor>
  <xdr:twoCellAnchor>
    <xdr:from>
      <xdr:col>7</xdr:col>
      <xdr:colOff>17320</xdr:colOff>
      <xdr:row>6</xdr:row>
      <xdr:rowOff>95250</xdr:rowOff>
    </xdr:from>
    <xdr:to>
      <xdr:col>7</xdr:col>
      <xdr:colOff>181842</xdr:colOff>
      <xdr:row>6</xdr:row>
      <xdr:rowOff>140969</xdr:rowOff>
    </xdr:to>
    <xdr:sp macro="" textlink="">
      <xdr:nvSpPr>
        <xdr:cNvPr id="3" name="2 Rectángulo"/>
        <xdr:cNvSpPr/>
      </xdr:nvSpPr>
      <xdr:spPr>
        <a:xfrm>
          <a:off x="7037245" y="1362075"/>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7</xdr:col>
      <xdr:colOff>129887</xdr:colOff>
      <xdr:row>7</xdr:row>
      <xdr:rowOff>69273</xdr:rowOff>
    </xdr:from>
    <xdr:to>
      <xdr:col>7</xdr:col>
      <xdr:colOff>294409</xdr:colOff>
      <xdr:row>7</xdr:row>
      <xdr:rowOff>114992</xdr:rowOff>
    </xdr:to>
    <xdr:sp macro="" textlink="">
      <xdr:nvSpPr>
        <xdr:cNvPr id="4" name="3 Rectángulo"/>
        <xdr:cNvSpPr/>
      </xdr:nvSpPr>
      <xdr:spPr>
        <a:xfrm>
          <a:off x="7149812" y="1498023"/>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7</xdr:col>
      <xdr:colOff>294410</xdr:colOff>
      <xdr:row>8</xdr:row>
      <xdr:rowOff>34636</xdr:rowOff>
    </xdr:from>
    <xdr:to>
      <xdr:col>7</xdr:col>
      <xdr:colOff>450274</xdr:colOff>
      <xdr:row>8</xdr:row>
      <xdr:rowOff>95250</xdr:rowOff>
    </xdr:to>
    <xdr:sp macro="" textlink="">
      <xdr:nvSpPr>
        <xdr:cNvPr id="5" name="4 Rectángulo"/>
        <xdr:cNvSpPr/>
      </xdr:nvSpPr>
      <xdr:spPr>
        <a:xfrm>
          <a:off x="7314335" y="1625311"/>
          <a:ext cx="155864" cy="60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8</xdr:col>
      <xdr:colOff>25977</xdr:colOff>
      <xdr:row>9</xdr:row>
      <xdr:rowOff>112568</xdr:rowOff>
    </xdr:from>
    <xdr:to>
      <xdr:col>8</xdr:col>
      <xdr:colOff>190499</xdr:colOff>
      <xdr:row>9</xdr:row>
      <xdr:rowOff>158287</xdr:rowOff>
    </xdr:to>
    <xdr:sp macro="" textlink="">
      <xdr:nvSpPr>
        <xdr:cNvPr id="6" name="5 Rectángulo"/>
        <xdr:cNvSpPr/>
      </xdr:nvSpPr>
      <xdr:spPr>
        <a:xfrm>
          <a:off x="7541202" y="1865168"/>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8</xdr:col>
      <xdr:colOff>207819</xdr:colOff>
      <xdr:row>10</xdr:row>
      <xdr:rowOff>623455</xdr:rowOff>
    </xdr:from>
    <xdr:to>
      <xdr:col>8</xdr:col>
      <xdr:colOff>372341</xdr:colOff>
      <xdr:row>10</xdr:row>
      <xdr:rowOff>669174</xdr:rowOff>
    </xdr:to>
    <xdr:sp macro="" textlink="">
      <xdr:nvSpPr>
        <xdr:cNvPr id="7" name="6 Rectángulo"/>
        <xdr:cNvSpPr/>
      </xdr:nvSpPr>
      <xdr:spPr>
        <a:xfrm>
          <a:off x="7723044" y="2566555"/>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8</xdr:col>
      <xdr:colOff>346363</xdr:colOff>
      <xdr:row>11</xdr:row>
      <xdr:rowOff>77932</xdr:rowOff>
    </xdr:from>
    <xdr:to>
      <xdr:col>9</xdr:col>
      <xdr:colOff>17317</xdr:colOff>
      <xdr:row>11</xdr:row>
      <xdr:rowOff>123651</xdr:rowOff>
    </xdr:to>
    <xdr:sp macro="" textlink="">
      <xdr:nvSpPr>
        <xdr:cNvPr id="8" name="7 Rectángulo"/>
        <xdr:cNvSpPr/>
      </xdr:nvSpPr>
      <xdr:spPr>
        <a:xfrm>
          <a:off x="7861588" y="2754457"/>
          <a:ext cx="166254"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9</xdr:col>
      <xdr:colOff>0</xdr:colOff>
      <xdr:row>12</xdr:row>
      <xdr:rowOff>0</xdr:rowOff>
    </xdr:from>
    <xdr:to>
      <xdr:col>9</xdr:col>
      <xdr:colOff>164522</xdr:colOff>
      <xdr:row>12</xdr:row>
      <xdr:rowOff>45719</xdr:rowOff>
    </xdr:to>
    <xdr:sp macro="" textlink="">
      <xdr:nvSpPr>
        <xdr:cNvPr id="9" name="8 Rectángulo"/>
        <xdr:cNvSpPr/>
      </xdr:nvSpPr>
      <xdr:spPr>
        <a:xfrm>
          <a:off x="8010525" y="2867025"/>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9</xdr:col>
      <xdr:colOff>147204</xdr:colOff>
      <xdr:row>13</xdr:row>
      <xdr:rowOff>112568</xdr:rowOff>
    </xdr:from>
    <xdr:to>
      <xdr:col>9</xdr:col>
      <xdr:colOff>311726</xdr:colOff>
      <xdr:row>13</xdr:row>
      <xdr:rowOff>158287</xdr:rowOff>
    </xdr:to>
    <xdr:sp macro="" textlink="">
      <xdr:nvSpPr>
        <xdr:cNvPr id="10" name="9 Rectángulo"/>
        <xdr:cNvSpPr/>
      </xdr:nvSpPr>
      <xdr:spPr>
        <a:xfrm>
          <a:off x="8157729" y="3141518"/>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6</xdr:col>
      <xdr:colOff>8660</xdr:colOff>
      <xdr:row>16</xdr:row>
      <xdr:rowOff>129886</xdr:rowOff>
    </xdr:from>
    <xdr:to>
      <xdr:col>7</xdr:col>
      <xdr:colOff>493567</xdr:colOff>
      <xdr:row>16</xdr:row>
      <xdr:rowOff>207818</xdr:rowOff>
    </xdr:to>
    <xdr:sp macro="" textlink="">
      <xdr:nvSpPr>
        <xdr:cNvPr id="11" name="10 Rectángulo"/>
        <xdr:cNvSpPr/>
      </xdr:nvSpPr>
      <xdr:spPr>
        <a:xfrm>
          <a:off x="6533285" y="3816061"/>
          <a:ext cx="980207" cy="779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303069</xdr:colOff>
      <xdr:row>28</xdr:row>
      <xdr:rowOff>103909</xdr:rowOff>
    </xdr:from>
    <xdr:to>
      <xdr:col>11</xdr:col>
      <xdr:colOff>467591</xdr:colOff>
      <xdr:row>28</xdr:row>
      <xdr:rowOff>149628</xdr:rowOff>
    </xdr:to>
    <xdr:sp macro="" textlink="">
      <xdr:nvSpPr>
        <xdr:cNvPr id="12" name="11 Rectángulo"/>
        <xdr:cNvSpPr/>
      </xdr:nvSpPr>
      <xdr:spPr>
        <a:xfrm>
          <a:off x="9304194" y="6609484"/>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8659</xdr:colOff>
      <xdr:row>29</xdr:row>
      <xdr:rowOff>43295</xdr:rowOff>
    </xdr:from>
    <xdr:to>
      <xdr:col>12</xdr:col>
      <xdr:colOff>173181</xdr:colOff>
      <xdr:row>29</xdr:row>
      <xdr:rowOff>89014</xdr:rowOff>
    </xdr:to>
    <xdr:sp macro="" textlink="">
      <xdr:nvSpPr>
        <xdr:cNvPr id="13" name="12 Rectángulo"/>
        <xdr:cNvSpPr/>
      </xdr:nvSpPr>
      <xdr:spPr>
        <a:xfrm>
          <a:off x="9505084" y="6834620"/>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259773</xdr:colOff>
      <xdr:row>30</xdr:row>
      <xdr:rowOff>77931</xdr:rowOff>
    </xdr:from>
    <xdr:to>
      <xdr:col>13</xdr:col>
      <xdr:colOff>34636</xdr:colOff>
      <xdr:row>30</xdr:row>
      <xdr:rowOff>123650</xdr:rowOff>
    </xdr:to>
    <xdr:sp macro="" textlink="">
      <xdr:nvSpPr>
        <xdr:cNvPr id="14" name="13 Rectángulo"/>
        <xdr:cNvSpPr/>
      </xdr:nvSpPr>
      <xdr:spPr>
        <a:xfrm>
          <a:off x="9756198" y="7031181"/>
          <a:ext cx="27016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13</xdr:col>
      <xdr:colOff>0</xdr:colOff>
      <xdr:row>31</xdr:row>
      <xdr:rowOff>43296</xdr:rowOff>
    </xdr:from>
    <xdr:to>
      <xdr:col>13</xdr:col>
      <xdr:colOff>164522</xdr:colOff>
      <xdr:row>31</xdr:row>
      <xdr:rowOff>89015</xdr:rowOff>
    </xdr:to>
    <xdr:sp macro="" textlink="">
      <xdr:nvSpPr>
        <xdr:cNvPr id="15" name="14 Rectángulo"/>
        <xdr:cNvSpPr/>
      </xdr:nvSpPr>
      <xdr:spPr>
        <a:xfrm>
          <a:off x="9991725" y="7158471"/>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13</xdr:col>
      <xdr:colOff>121227</xdr:colOff>
      <xdr:row>32</xdr:row>
      <xdr:rowOff>69273</xdr:rowOff>
    </xdr:from>
    <xdr:to>
      <xdr:col>13</xdr:col>
      <xdr:colOff>216477</xdr:colOff>
      <xdr:row>32</xdr:row>
      <xdr:rowOff>129886</xdr:rowOff>
    </xdr:to>
    <xdr:sp macro="" textlink="">
      <xdr:nvSpPr>
        <xdr:cNvPr id="16" name="15 Rectángulo"/>
        <xdr:cNvSpPr/>
      </xdr:nvSpPr>
      <xdr:spPr>
        <a:xfrm>
          <a:off x="10112952" y="7346373"/>
          <a:ext cx="95250" cy="606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13</xdr:col>
      <xdr:colOff>112569</xdr:colOff>
      <xdr:row>33</xdr:row>
      <xdr:rowOff>86591</xdr:rowOff>
    </xdr:from>
    <xdr:to>
      <xdr:col>13</xdr:col>
      <xdr:colOff>199159</xdr:colOff>
      <xdr:row>33</xdr:row>
      <xdr:rowOff>138545</xdr:rowOff>
    </xdr:to>
    <xdr:sp macro="" textlink="">
      <xdr:nvSpPr>
        <xdr:cNvPr id="17" name="16 Rectángulo"/>
        <xdr:cNvSpPr/>
      </xdr:nvSpPr>
      <xdr:spPr>
        <a:xfrm>
          <a:off x="10104294" y="7649441"/>
          <a:ext cx="86590" cy="51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13</xdr:col>
      <xdr:colOff>190500</xdr:colOff>
      <xdr:row>34</xdr:row>
      <xdr:rowOff>121227</xdr:rowOff>
    </xdr:from>
    <xdr:to>
      <xdr:col>13</xdr:col>
      <xdr:colOff>294409</xdr:colOff>
      <xdr:row>34</xdr:row>
      <xdr:rowOff>173182</xdr:rowOff>
    </xdr:to>
    <xdr:sp macro="" textlink="">
      <xdr:nvSpPr>
        <xdr:cNvPr id="18" name="17 Rectángulo"/>
        <xdr:cNvSpPr/>
      </xdr:nvSpPr>
      <xdr:spPr>
        <a:xfrm>
          <a:off x="10182225" y="7969827"/>
          <a:ext cx="103909" cy="519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13</xdr:col>
      <xdr:colOff>251114</xdr:colOff>
      <xdr:row>35</xdr:row>
      <xdr:rowOff>268432</xdr:rowOff>
    </xdr:from>
    <xdr:to>
      <xdr:col>13</xdr:col>
      <xdr:colOff>346363</xdr:colOff>
      <xdr:row>35</xdr:row>
      <xdr:rowOff>314151</xdr:rowOff>
    </xdr:to>
    <xdr:sp macro="" textlink="">
      <xdr:nvSpPr>
        <xdr:cNvPr id="19" name="18 Rectángulo"/>
        <xdr:cNvSpPr/>
      </xdr:nvSpPr>
      <xdr:spPr>
        <a:xfrm>
          <a:off x="10242839" y="8402782"/>
          <a:ext cx="9524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17319</xdr:colOff>
      <xdr:row>38</xdr:row>
      <xdr:rowOff>69274</xdr:rowOff>
    </xdr:from>
    <xdr:to>
      <xdr:col>3</xdr:col>
      <xdr:colOff>173182</xdr:colOff>
      <xdr:row>38</xdr:row>
      <xdr:rowOff>114993</xdr:rowOff>
    </xdr:to>
    <xdr:sp macro="" textlink="">
      <xdr:nvSpPr>
        <xdr:cNvPr id="20" name="19 Rectángulo"/>
        <xdr:cNvSpPr/>
      </xdr:nvSpPr>
      <xdr:spPr>
        <a:xfrm>
          <a:off x="5189394" y="9003724"/>
          <a:ext cx="15586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95249</xdr:colOff>
      <xdr:row>39</xdr:row>
      <xdr:rowOff>77931</xdr:rowOff>
    </xdr:from>
    <xdr:to>
      <xdr:col>3</xdr:col>
      <xdr:colOff>259771</xdr:colOff>
      <xdr:row>39</xdr:row>
      <xdr:rowOff>123650</xdr:rowOff>
    </xdr:to>
    <xdr:sp macro="" textlink="">
      <xdr:nvSpPr>
        <xdr:cNvPr id="21" name="20 Rectángulo"/>
        <xdr:cNvSpPr/>
      </xdr:nvSpPr>
      <xdr:spPr>
        <a:xfrm>
          <a:off x="5267324" y="9450531"/>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181841</xdr:colOff>
      <xdr:row>50</xdr:row>
      <xdr:rowOff>17319</xdr:rowOff>
    </xdr:from>
    <xdr:to>
      <xdr:col>3</xdr:col>
      <xdr:colOff>138546</xdr:colOff>
      <xdr:row>50</xdr:row>
      <xdr:rowOff>77933</xdr:rowOff>
    </xdr:to>
    <xdr:sp macro="" textlink="">
      <xdr:nvSpPr>
        <xdr:cNvPr id="22" name="21 Rectángulo"/>
        <xdr:cNvSpPr/>
      </xdr:nvSpPr>
      <xdr:spPr>
        <a:xfrm>
          <a:off x="4972916" y="12199794"/>
          <a:ext cx="337705" cy="60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95250</xdr:colOff>
      <xdr:row>51</xdr:row>
      <xdr:rowOff>69273</xdr:rowOff>
    </xdr:from>
    <xdr:to>
      <xdr:col>3</xdr:col>
      <xdr:colOff>259772</xdr:colOff>
      <xdr:row>51</xdr:row>
      <xdr:rowOff>114992</xdr:rowOff>
    </xdr:to>
    <xdr:sp macro="" textlink="">
      <xdr:nvSpPr>
        <xdr:cNvPr id="23" name="22 Rectángulo"/>
        <xdr:cNvSpPr/>
      </xdr:nvSpPr>
      <xdr:spPr>
        <a:xfrm>
          <a:off x="5267325" y="12442248"/>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190500</xdr:colOff>
      <xdr:row>52</xdr:row>
      <xdr:rowOff>77932</xdr:rowOff>
    </xdr:from>
    <xdr:to>
      <xdr:col>3</xdr:col>
      <xdr:colOff>355022</xdr:colOff>
      <xdr:row>52</xdr:row>
      <xdr:rowOff>123651</xdr:rowOff>
    </xdr:to>
    <xdr:sp macro="" textlink="">
      <xdr:nvSpPr>
        <xdr:cNvPr id="24" name="23 Rectángulo"/>
        <xdr:cNvSpPr/>
      </xdr:nvSpPr>
      <xdr:spPr>
        <a:xfrm>
          <a:off x="5362575" y="12641407"/>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4</xdr:col>
      <xdr:colOff>8659</xdr:colOff>
      <xdr:row>54</xdr:row>
      <xdr:rowOff>69273</xdr:rowOff>
    </xdr:from>
    <xdr:to>
      <xdr:col>4</xdr:col>
      <xdr:colOff>173181</xdr:colOff>
      <xdr:row>54</xdr:row>
      <xdr:rowOff>114992</xdr:rowOff>
    </xdr:to>
    <xdr:sp macro="" textlink="">
      <xdr:nvSpPr>
        <xdr:cNvPr id="25" name="24 Rectángulo"/>
        <xdr:cNvSpPr/>
      </xdr:nvSpPr>
      <xdr:spPr>
        <a:xfrm>
          <a:off x="5561734" y="13013748"/>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4</xdr:col>
      <xdr:colOff>147205</xdr:colOff>
      <xdr:row>55</xdr:row>
      <xdr:rowOff>77931</xdr:rowOff>
    </xdr:from>
    <xdr:to>
      <xdr:col>4</xdr:col>
      <xdr:colOff>311727</xdr:colOff>
      <xdr:row>55</xdr:row>
      <xdr:rowOff>123650</xdr:rowOff>
    </xdr:to>
    <xdr:sp macro="" textlink="">
      <xdr:nvSpPr>
        <xdr:cNvPr id="26" name="25 Rectángulo"/>
        <xdr:cNvSpPr/>
      </xdr:nvSpPr>
      <xdr:spPr>
        <a:xfrm>
          <a:off x="5700280" y="13212906"/>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4</xdr:col>
      <xdr:colOff>225137</xdr:colOff>
      <xdr:row>56</xdr:row>
      <xdr:rowOff>77932</xdr:rowOff>
    </xdr:from>
    <xdr:to>
      <xdr:col>4</xdr:col>
      <xdr:colOff>389659</xdr:colOff>
      <xdr:row>56</xdr:row>
      <xdr:rowOff>123651</xdr:rowOff>
    </xdr:to>
    <xdr:sp macro="" textlink="">
      <xdr:nvSpPr>
        <xdr:cNvPr id="27" name="26 Rectángulo"/>
        <xdr:cNvSpPr/>
      </xdr:nvSpPr>
      <xdr:spPr>
        <a:xfrm>
          <a:off x="5778212" y="13403407"/>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4</xdr:col>
      <xdr:colOff>337704</xdr:colOff>
      <xdr:row>57</xdr:row>
      <xdr:rowOff>121227</xdr:rowOff>
    </xdr:from>
    <xdr:to>
      <xdr:col>5</xdr:col>
      <xdr:colOff>17317</xdr:colOff>
      <xdr:row>57</xdr:row>
      <xdr:rowOff>166946</xdr:rowOff>
    </xdr:to>
    <xdr:sp macro="" textlink="">
      <xdr:nvSpPr>
        <xdr:cNvPr id="28" name="27 Rectángulo"/>
        <xdr:cNvSpPr/>
      </xdr:nvSpPr>
      <xdr:spPr>
        <a:xfrm>
          <a:off x="5890779" y="13637202"/>
          <a:ext cx="165388"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17318</xdr:colOff>
      <xdr:row>59</xdr:row>
      <xdr:rowOff>69273</xdr:rowOff>
    </xdr:from>
    <xdr:to>
      <xdr:col>3</xdr:col>
      <xdr:colOff>181840</xdr:colOff>
      <xdr:row>59</xdr:row>
      <xdr:rowOff>114992</xdr:rowOff>
    </xdr:to>
    <xdr:sp macro="" textlink="">
      <xdr:nvSpPr>
        <xdr:cNvPr id="29" name="28 Rectángulo"/>
        <xdr:cNvSpPr/>
      </xdr:nvSpPr>
      <xdr:spPr>
        <a:xfrm>
          <a:off x="5189393" y="14128173"/>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225135</xdr:colOff>
      <xdr:row>60</xdr:row>
      <xdr:rowOff>45719</xdr:rowOff>
    </xdr:from>
    <xdr:to>
      <xdr:col>3</xdr:col>
      <xdr:colOff>329045</xdr:colOff>
      <xdr:row>60</xdr:row>
      <xdr:rowOff>95250</xdr:rowOff>
    </xdr:to>
    <xdr:sp macro="" textlink="">
      <xdr:nvSpPr>
        <xdr:cNvPr id="30" name="29 Rectángulo"/>
        <xdr:cNvSpPr/>
      </xdr:nvSpPr>
      <xdr:spPr>
        <a:xfrm flipH="1" flipV="1">
          <a:off x="5397210" y="14266544"/>
          <a:ext cx="103910" cy="49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4</xdr:col>
      <xdr:colOff>355022</xdr:colOff>
      <xdr:row>61</xdr:row>
      <xdr:rowOff>86590</xdr:rowOff>
    </xdr:from>
    <xdr:to>
      <xdr:col>5</xdr:col>
      <xdr:colOff>34635</xdr:colOff>
      <xdr:row>61</xdr:row>
      <xdr:rowOff>132309</xdr:rowOff>
    </xdr:to>
    <xdr:sp macro="" textlink="">
      <xdr:nvSpPr>
        <xdr:cNvPr id="31" name="30 Rectángulo"/>
        <xdr:cNvSpPr/>
      </xdr:nvSpPr>
      <xdr:spPr>
        <a:xfrm>
          <a:off x="5908097" y="14469340"/>
          <a:ext cx="165388"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6</xdr:col>
      <xdr:colOff>25978</xdr:colOff>
      <xdr:row>21</xdr:row>
      <xdr:rowOff>25977</xdr:rowOff>
    </xdr:from>
    <xdr:to>
      <xdr:col>6</xdr:col>
      <xdr:colOff>207819</xdr:colOff>
      <xdr:row>21</xdr:row>
      <xdr:rowOff>77932</xdr:rowOff>
    </xdr:to>
    <xdr:sp macro="" textlink="">
      <xdr:nvSpPr>
        <xdr:cNvPr id="32" name="31 Rectángulo"/>
        <xdr:cNvSpPr/>
      </xdr:nvSpPr>
      <xdr:spPr>
        <a:xfrm>
          <a:off x="6550603" y="5217102"/>
          <a:ext cx="181841" cy="519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6</xdr:col>
      <xdr:colOff>242455</xdr:colOff>
      <xdr:row>23</xdr:row>
      <xdr:rowOff>43295</xdr:rowOff>
    </xdr:from>
    <xdr:to>
      <xdr:col>7</xdr:col>
      <xdr:colOff>103909</xdr:colOff>
      <xdr:row>23</xdr:row>
      <xdr:rowOff>89014</xdr:rowOff>
    </xdr:to>
    <xdr:sp macro="" textlink="">
      <xdr:nvSpPr>
        <xdr:cNvPr id="33" name="32 Rectángulo"/>
        <xdr:cNvSpPr/>
      </xdr:nvSpPr>
      <xdr:spPr>
        <a:xfrm>
          <a:off x="6767080" y="5558270"/>
          <a:ext cx="356754"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6</xdr:col>
      <xdr:colOff>129887</xdr:colOff>
      <xdr:row>22</xdr:row>
      <xdr:rowOff>34637</xdr:rowOff>
    </xdr:from>
    <xdr:to>
      <xdr:col>6</xdr:col>
      <xdr:colOff>294409</xdr:colOff>
      <xdr:row>22</xdr:row>
      <xdr:rowOff>80356</xdr:rowOff>
    </xdr:to>
    <xdr:sp macro="" textlink="">
      <xdr:nvSpPr>
        <xdr:cNvPr id="34" name="33 Rectángulo"/>
        <xdr:cNvSpPr/>
      </xdr:nvSpPr>
      <xdr:spPr>
        <a:xfrm>
          <a:off x="6654512" y="5387687"/>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34635</xdr:colOff>
      <xdr:row>40</xdr:row>
      <xdr:rowOff>0</xdr:rowOff>
    </xdr:from>
    <xdr:to>
      <xdr:col>3</xdr:col>
      <xdr:colOff>199159</xdr:colOff>
      <xdr:row>40</xdr:row>
      <xdr:rowOff>69273</xdr:rowOff>
    </xdr:to>
    <xdr:sp macro="" textlink="">
      <xdr:nvSpPr>
        <xdr:cNvPr id="35" name="34 Rectángulo"/>
        <xdr:cNvSpPr/>
      </xdr:nvSpPr>
      <xdr:spPr>
        <a:xfrm>
          <a:off x="5206710" y="9810750"/>
          <a:ext cx="164524" cy="692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4</xdr:col>
      <xdr:colOff>34637</xdr:colOff>
      <xdr:row>41</xdr:row>
      <xdr:rowOff>147204</xdr:rowOff>
    </xdr:from>
    <xdr:to>
      <xdr:col>4</xdr:col>
      <xdr:colOff>441614</xdr:colOff>
      <xdr:row>41</xdr:row>
      <xdr:rowOff>207818</xdr:rowOff>
    </xdr:to>
    <xdr:sp macro="" textlink="">
      <xdr:nvSpPr>
        <xdr:cNvPr id="36" name="35 Rectángulo"/>
        <xdr:cNvSpPr/>
      </xdr:nvSpPr>
      <xdr:spPr>
        <a:xfrm>
          <a:off x="5587712" y="10262754"/>
          <a:ext cx="406977" cy="60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0</xdr:colOff>
      <xdr:row>44</xdr:row>
      <xdr:rowOff>129887</xdr:rowOff>
    </xdr:from>
    <xdr:to>
      <xdr:col>12</xdr:col>
      <xdr:colOff>155863</xdr:colOff>
      <xdr:row>44</xdr:row>
      <xdr:rowOff>175606</xdr:rowOff>
    </xdr:to>
    <xdr:sp macro="" textlink="">
      <xdr:nvSpPr>
        <xdr:cNvPr id="37" name="36 Rectángulo"/>
        <xdr:cNvSpPr/>
      </xdr:nvSpPr>
      <xdr:spPr>
        <a:xfrm>
          <a:off x="9496425" y="11045537"/>
          <a:ext cx="15586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129887</xdr:colOff>
      <xdr:row>45</xdr:row>
      <xdr:rowOff>95250</xdr:rowOff>
    </xdr:from>
    <xdr:to>
      <xdr:col>12</xdr:col>
      <xdr:colOff>285750</xdr:colOff>
      <xdr:row>45</xdr:row>
      <xdr:rowOff>140969</xdr:rowOff>
    </xdr:to>
    <xdr:sp macro="" textlink="">
      <xdr:nvSpPr>
        <xdr:cNvPr id="38" name="37 Rectángulo"/>
        <xdr:cNvSpPr/>
      </xdr:nvSpPr>
      <xdr:spPr>
        <a:xfrm>
          <a:off x="9626312" y="11296650"/>
          <a:ext cx="15586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12</xdr:col>
      <xdr:colOff>303068</xdr:colOff>
      <xdr:row>46</xdr:row>
      <xdr:rowOff>60614</xdr:rowOff>
    </xdr:from>
    <xdr:to>
      <xdr:col>12</xdr:col>
      <xdr:colOff>458931</xdr:colOff>
      <xdr:row>46</xdr:row>
      <xdr:rowOff>106333</xdr:rowOff>
    </xdr:to>
    <xdr:sp macro="" textlink="">
      <xdr:nvSpPr>
        <xdr:cNvPr id="39" name="38 Rectángulo"/>
        <xdr:cNvSpPr/>
      </xdr:nvSpPr>
      <xdr:spPr>
        <a:xfrm>
          <a:off x="9799493" y="11547764"/>
          <a:ext cx="15586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13</xdr:col>
      <xdr:colOff>17318</xdr:colOff>
      <xdr:row>47</xdr:row>
      <xdr:rowOff>60613</xdr:rowOff>
    </xdr:from>
    <xdr:to>
      <xdr:col>13</xdr:col>
      <xdr:colOff>173181</xdr:colOff>
      <xdr:row>47</xdr:row>
      <xdr:rowOff>106332</xdr:rowOff>
    </xdr:to>
    <xdr:sp macro="" textlink="">
      <xdr:nvSpPr>
        <xdr:cNvPr id="40" name="39 Rectángulo"/>
        <xdr:cNvSpPr/>
      </xdr:nvSpPr>
      <xdr:spPr>
        <a:xfrm>
          <a:off x="10009043" y="11709688"/>
          <a:ext cx="15586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454132</xdr:colOff>
      <xdr:row>0</xdr:row>
      <xdr:rowOff>38481</xdr:rowOff>
    </xdr:to>
    <xdr:pic>
      <xdr:nvPicPr>
        <xdr:cNvPr id="2"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0" y="19050"/>
          <a:ext cx="2463907" cy="19431"/>
        </a:xfrm>
        <a:prstGeom prst="rect">
          <a:avLst/>
        </a:prstGeom>
        <a:noFill/>
        <a:ln w="9525">
          <a:noFill/>
          <a:miter lim="800000"/>
          <a:headEnd/>
          <a:tailEnd/>
        </a:ln>
      </xdr:spPr>
    </xdr:pic>
    <xdr:clientData/>
  </xdr:twoCellAnchor>
  <xdr:twoCellAnchor>
    <xdr:from>
      <xdr:col>2</xdr:col>
      <xdr:colOff>8662</xdr:colOff>
      <xdr:row>8</xdr:row>
      <xdr:rowOff>77932</xdr:rowOff>
    </xdr:from>
    <xdr:to>
      <xdr:col>2</xdr:col>
      <xdr:colOff>173184</xdr:colOff>
      <xdr:row>8</xdr:row>
      <xdr:rowOff>123651</xdr:rowOff>
    </xdr:to>
    <xdr:sp macro="" textlink="">
      <xdr:nvSpPr>
        <xdr:cNvPr id="3" name="2 Rectángulo"/>
        <xdr:cNvSpPr/>
      </xdr:nvSpPr>
      <xdr:spPr>
        <a:xfrm>
          <a:off x="4799737" y="1792432"/>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225137</xdr:colOff>
      <xdr:row>9</xdr:row>
      <xdr:rowOff>147205</xdr:rowOff>
    </xdr:from>
    <xdr:to>
      <xdr:col>3</xdr:col>
      <xdr:colOff>8659</xdr:colOff>
      <xdr:row>9</xdr:row>
      <xdr:rowOff>192924</xdr:rowOff>
    </xdr:to>
    <xdr:sp macro="" textlink="">
      <xdr:nvSpPr>
        <xdr:cNvPr id="4" name="3 Rectángulo"/>
        <xdr:cNvSpPr/>
      </xdr:nvSpPr>
      <xdr:spPr>
        <a:xfrm>
          <a:off x="5016212" y="2242705"/>
          <a:ext cx="16452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242456</xdr:colOff>
      <xdr:row>10</xdr:row>
      <xdr:rowOff>129886</xdr:rowOff>
    </xdr:from>
    <xdr:to>
      <xdr:col>3</xdr:col>
      <xdr:colOff>17320</xdr:colOff>
      <xdr:row>10</xdr:row>
      <xdr:rowOff>190500</xdr:rowOff>
    </xdr:to>
    <xdr:sp macro="" textlink="">
      <xdr:nvSpPr>
        <xdr:cNvPr id="5" name="4 Rectángulo"/>
        <xdr:cNvSpPr/>
      </xdr:nvSpPr>
      <xdr:spPr>
        <a:xfrm>
          <a:off x="5033531" y="2606386"/>
          <a:ext cx="155864" cy="60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3</xdr:col>
      <xdr:colOff>8658</xdr:colOff>
      <xdr:row>11</xdr:row>
      <xdr:rowOff>86591</xdr:rowOff>
    </xdr:from>
    <xdr:to>
      <xdr:col>13</xdr:col>
      <xdr:colOff>372339</xdr:colOff>
      <xdr:row>11</xdr:row>
      <xdr:rowOff>233795</xdr:rowOff>
    </xdr:to>
    <xdr:sp macro="" textlink="">
      <xdr:nvSpPr>
        <xdr:cNvPr id="6" name="5 Rectángulo"/>
        <xdr:cNvSpPr/>
      </xdr:nvSpPr>
      <xdr:spPr>
        <a:xfrm>
          <a:off x="5180733" y="2944091"/>
          <a:ext cx="5183331" cy="1472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372341</xdr:colOff>
      <xdr:row>12</xdr:row>
      <xdr:rowOff>138545</xdr:rowOff>
    </xdr:from>
    <xdr:to>
      <xdr:col>13</xdr:col>
      <xdr:colOff>355022</xdr:colOff>
      <xdr:row>12</xdr:row>
      <xdr:rowOff>285749</xdr:rowOff>
    </xdr:to>
    <xdr:sp macro="" textlink="">
      <xdr:nvSpPr>
        <xdr:cNvPr id="7" name="6 Rectángulo"/>
        <xdr:cNvSpPr/>
      </xdr:nvSpPr>
      <xdr:spPr>
        <a:xfrm>
          <a:off x="5163416" y="3377045"/>
          <a:ext cx="5183331" cy="1472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363682</xdr:colOff>
      <xdr:row>13</xdr:row>
      <xdr:rowOff>86591</xdr:rowOff>
    </xdr:from>
    <xdr:to>
      <xdr:col>13</xdr:col>
      <xdr:colOff>346363</xdr:colOff>
      <xdr:row>13</xdr:row>
      <xdr:rowOff>233795</xdr:rowOff>
    </xdr:to>
    <xdr:sp macro="" textlink="">
      <xdr:nvSpPr>
        <xdr:cNvPr id="8" name="7 Rectángulo"/>
        <xdr:cNvSpPr/>
      </xdr:nvSpPr>
      <xdr:spPr>
        <a:xfrm>
          <a:off x="5154757" y="3706091"/>
          <a:ext cx="5183331" cy="1472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17320</xdr:colOff>
      <xdr:row>15</xdr:row>
      <xdr:rowOff>268431</xdr:rowOff>
    </xdr:from>
    <xdr:to>
      <xdr:col>14</xdr:col>
      <xdr:colOff>8660</xdr:colOff>
      <xdr:row>15</xdr:row>
      <xdr:rowOff>432954</xdr:rowOff>
    </xdr:to>
    <xdr:sp macro="" textlink="">
      <xdr:nvSpPr>
        <xdr:cNvPr id="9" name="8 Rectángulo"/>
        <xdr:cNvSpPr/>
      </xdr:nvSpPr>
      <xdr:spPr>
        <a:xfrm>
          <a:off x="4808395" y="4468956"/>
          <a:ext cx="5572990" cy="1645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15</xdr:col>
      <xdr:colOff>0</xdr:colOff>
      <xdr:row>0</xdr:row>
      <xdr:rowOff>19050</xdr:rowOff>
    </xdr:from>
    <xdr:to>
      <xdr:col>17</xdr:col>
      <xdr:colOff>73132</xdr:colOff>
      <xdr:row>0</xdr:row>
      <xdr:rowOff>38481</xdr:rowOff>
    </xdr:to>
    <xdr:pic>
      <xdr:nvPicPr>
        <xdr:cNvPr id="10" name="Picture 4" descr="http://suptel-intranet/supertel/images/logo_supertel.jpg"/>
        <xdr:cNvPicPr>
          <a:picLocks noChangeAspect="1" noChangeArrowheads="1"/>
        </xdr:cNvPicPr>
      </xdr:nvPicPr>
      <xdr:blipFill>
        <a:blip xmlns:r="http://schemas.openxmlformats.org/officeDocument/2006/relationships" r:embed="rId1"/>
        <a:srcRect/>
        <a:stretch>
          <a:fillRect/>
        </a:stretch>
      </xdr:blipFill>
      <xdr:spPr bwMode="auto">
        <a:xfrm>
          <a:off x="0" y="19050"/>
          <a:ext cx="2463907" cy="19431"/>
        </a:xfrm>
        <a:prstGeom prst="rect">
          <a:avLst/>
        </a:prstGeom>
        <a:noFill/>
        <a:ln w="9525">
          <a:noFill/>
          <a:miter lim="800000"/>
          <a:headEnd/>
          <a:tailEnd/>
        </a:ln>
      </xdr:spPr>
    </xdr:pic>
    <xdr:clientData/>
  </xdr:twoCellAnchor>
  <xdr:twoCellAnchor>
    <xdr:from>
      <xdr:col>16</xdr:col>
      <xdr:colOff>329047</xdr:colOff>
      <xdr:row>7</xdr:row>
      <xdr:rowOff>181841</xdr:rowOff>
    </xdr:from>
    <xdr:to>
      <xdr:col>24</xdr:col>
      <xdr:colOff>476250</xdr:colOff>
      <xdr:row>7</xdr:row>
      <xdr:rowOff>227560</xdr:rowOff>
    </xdr:to>
    <xdr:sp macro="" textlink="">
      <xdr:nvSpPr>
        <xdr:cNvPr id="11" name="10 Rectángulo"/>
        <xdr:cNvSpPr/>
      </xdr:nvSpPr>
      <xdr:spPr>
        <a:xfrm>
          <a:off x="2338822" y="1629641"/>
          <a:ext cx="3861953"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17</xdr:col>
      <xdr:colOff>294409</xdr:colOff>
      <xdr:row>8</xdr:row>
      <xdr:rowOff>75508</xdr:rowOff>
    </xdr:from>
    <xdr:to>
      <xdr:col>25</xdr:col>
      <xdr:colOff>251114</xdr:colOff>
      <xdr:row>8</xdr:row>
      <xdr:rowOff>121227</xdr:rowOff>
    </xdr:to>
    <xdr:sp macro="" textlink="">
      <xdr:nvSpPr>
        <xdr:cNvPr id="12" name="11 Rectángulo"/>
        <xdr:cNvSpPr/>
      </xdr:nvSpPr>
      <xdr:spPr>
        <a:xfrm flipV="1">
          <a:off x="2685184" y="1904308"/>
          <a:ext cx="3785755"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17</xdr:col>
      <xdr:colOff>164522</xdr:colOff>
      <xdr:row>9</xdr:row>
      <xdr:rowOff>138545</xdr:rowOff>
    </xdr:from>
    <xdr:to>
      <xdr:col>24</xdr:col>
      <xdr:colOff>406976</xdr:colOff>
      <xdr:row>9</xdr:row>
      <xdr:rowOff>184264</xdr:rowOff>
    </xdr:to>
    <xdr:sp macro="" textlink="">
      <xdr:nvSpPr>
        <xdr:cNvPr id="13" name="12 Rectángulo"/>
        <xdr:cNvSpPr/>
      </xdr:nvSpPr>
      <xdr:spPr>
        <a:xfrm>
          <a:off x="2555297" y="2348345"/>
          <a:ext cx="3576204"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18</xdr:col>
      <xdr:colOff>389659</xdr:colOff>
      <xdr:row>10</xdr:row>
      <xdr:rowOff>147204</xdr:rowOff>
    </xdr:from>
    <xdr:to>
      <xdr:col>23</xdr:col>
      <xdr:colOff>432954</xdr:colOff>
      <xdr:row>10</xdr:row>
      <xdr:rowOff>192923</xdr:rowOff>
    </xdr:to>
    <xdr:sp macro="" textlink="">
      <xdr:nvSpPr>
        <xdr:cNvPr id="14" name="13 Rectángulo"/>
        <xdr:cNvSpPr/>
      </xdr:nvSpPr>
      <xdr:spPr>
        <a:xfrm>
          <a:off x="3161434" y="2738004"/>
          <a:ext cx="2500745"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16</xdr:col>
      <xdr:colOff>51953</xdr:colOff>
      <xdr:row>11</xdr:row>
      <xdr:rowOff>147205</xdr:rowOff>
    </xdr:from>
    <xdr:to>
      <xdr:col>27</xdr:col>
      <xdr:colOff>294408</xdr:colOff>
      <xdr:row>11</xdr:row>
      <xdr:rowOff>192924</xdr:rowOff>
    </xdr:to>
    <xdr:sp macro="" textlink="">
      <xdr:nvSpPr>
        <xdr:cNvPr id="15" name="14 Rectángulo"/>
        <xdr:cNvSpPr/>
      </xdr:nvSpPr>
      <xdr:spPr>
        <a:xfrm>
          <a:off x="2061728" y="3119005"/>
          <a:ext cx="5443105"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17</xdr:col>
      <xdr:colOff>320386</xdr:colOff>
      <xdr:row>12</xdr:row>
      <xdr:rowOff>147205</xdr:rowOff>
    </xdr:from>
    <xdr:to>
      <xdr:col>18</xdr:col>
      <xdr:colOff>147204</xdr:colOff>
      <xdr:row>12</xdr:row>
      <xdr:rowOff>199160</xdr:rowOff>
    </xdr:to>
    <xdr:sp macro="" textlink="">
      <xdr:nvSpPr>
        <xdr:cNvPr id="16" name="15 Rectángulo"/>
        <xdr:cNvSpPr/>
      </xdr:nvSpPr>
      <xdr:spPr>
        <a:xfrm>
          <a:off x="2711161" y="3500005"/>
          <a:ext cx="207818" cy="519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16</xdr:col>
      <xdr:colOff>77931</xdr:colOff>
      <xdr:row>13</xdr:row>
      <xdr:rowOff>86591</xdr:rowOff>
    </xdr:from>
    <xdr:to>
      <xdr:col>27</xdr:col>
      <xdr:colOff>380999</xdr:colOff>
      <xdr:row>13</xdr:row>
      <xdr:rowOff>155864</xdr:rowOff>
    </xdr:to>
    <xdr:sp macro="" textlink="">
      <xdr:nvSpPr>
        <xdr:cNvPr id="17" name="16 Rectángulo"/>
        <xdr:cNvSpPr/>
      </xdr:nvSpPr>
      <xdr:spPr>
        <a:xfrm flipV="1">
          <a:off x="2087706" y="3820391"/>
          <a:ext cx="5503718" cy="692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s%20Alex%20Villavicencio/Aleczandra/Planes/Planes%20de%20trabajo/Plan%20Trabajo%202012/Plan%20de%20Trabajo%20%20DP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ón (2)"/>
      <sheetName val="Plan de Trabajo 2012 - DPL"/>
      <sheetName val="Ponderación"/>
      <sheetName val="METAS"/>
      <sheetName val="PLAN DE ACCIÓN"/>
      <sheetName val="CRONOGRAMA"/>
      <sheetName val="Hoja1"/>
    </sheetNames>
    <sheetDataSet>
      <sheetData sheetId="0"/>
      <sheetData sheetId="1"/>
      <sheetData sheetId="2">
        <row r="12">
          <cell r="N12">
            <v>4.1613737538050817</v>
          </cell>
        </row>
        <row r="18">
          <cell r="N18">
            <v>4.3226184518258011</v>
          </cell>
        </row>
        <row r="24">
          <cell r="N24">
            <v>3.0875846084470013</v>
          </cell>
        </row>
        <row r="30">
          <cell r="N30">
            <v>4.0756116831500417</v>
          </cell>
        </row>
        <row r="36">
          <cell r="N36">
            <v>7.2866996759349236</v>
          </cell>
        </row>
        <row r="42">
          <cell r="N42">
            <v>7.2866996759349236</v>
          </cell>
        </row>
        <row r="48">
          <cell r="N48">
            <v>7.2866996759349236</v>
          </cell>
        </row>
        <row r="58">
          <cell r="N58">
            <v>5.0636387578530817</v>
          </cell>
        </row>
        <row r="64">
          <cell r="N64">
            <v>5.0636387578530817</v>
          </cell>
        </row>
        <row r="69">
          <cell r="N69">
            <v>2.9640812241091212</v>
          </cell>
        </row>
        <row r="77">
          <cell r="N77">
            <v>4.8166319891773224</v>
          </cell>
        </row>
        <row r="83">
          <cell r="N83">
            <v>4.6931286048394414</v>
          </cell>
        </row>
        <row r="88">
          <cell r="N88">
            <v>4.0756116831500417</v>
          </cell>
        </row>
        <row r="95">
          <cell r="N95">
            <v>3.4580947614606417</v>
          </cell>
        </row>
        <row r="101">
          <cell r="N101">
            <v>3.4580947614606417</v>
          </cell>
        </row>
        <row r="106">
          <cell r="N106">
            <v>3.9521082988121612</v>
          </cell>
        </row>
        <row r="111">
          <cell r="N111">
            <v>3.3345913771227615</v>
          </cell>
        </row>
        <row r="116">
          <cell r="N116">
            <v>2.5935710710954809</v>
          </cell>
        </row>
        <row r="121">
          <cell r="N121">
            <v>3.6143128545693615</v>
          </cell>
        </row>
        <row r="127">
          <cell r="N127">
            <v>4.1991150674879227</v>
          </cell>
        </row>
        <row r="133">
          <cell r="N133">
            <v>3.2110879927848814</v>
          </cell>
        </row>
        <row r="141">
          <cell r="N141">
            <v>3.8286049144742824</v>
          </cell>
        </row>
        <row r="146">
          <cell r="N146">
            <v>4.6931286048394414</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4"/>
  <sheetViews>
    <sheetView topLeftCell="C14" zoomScale="90" zoomScaleNormal="90" workbookViewId="0">
      <selection activeCell="G14" sqref="G14"/>
    </sheetView>
  </sheetViews>
  <sheetFormatPr baseColWidth="10" defaultColWidth="11.42578125" defaultRowHeight="14.25" outlineLevelRow="1" x14ac:dyDescent="0.2"/>
  <cols>
    <col min="1" max="1" width="5.42578125" style="642" customWidth="1"/>
    <col min="2" max="2" width="5.42578125" style="1040" customWidth="1"/>
    <col min="3" max="3" width="25.7109375" style="1041" customWidth="1"/>
    <col min="4" max="4" width="5.85546875" style="1042" customWidth="1"/>
    <col min="5" max="5" width="38.140625" style="1046" customWidth="1"/>
    <col min="6" max="6" width="10.7109375" style="1047" customWidth="1"/>
    <col min="7" max="7" width="46.140625" style="971" customWidth="1"/>
    <col min="8" max="8" width="75.28515625" style="971" customWidth="1"/>
    <col min="9" max="9" width="19" style="971" customWidth="1"/>
    <col min="10" max="10" width="19.85546875" style="971" customWidth="1"/>
    <col min="11" max="11" width="26.7109375" style="971" customWidth="1"/>
    <col min="12" max="12" width="24.7109375" style="971" customWidth="1"/>
    <col min="13" max="13" width="17.42578125" style="971" customWidth="1"/>
    <col min="14" max="14" width="36.85546875" style="971" customWidth="1"/>
    <col min="15" max="15" width="54.42578125" style="971" customWidth="1"/>
    <col min="16" max="27" width="4.7109375" style="642" customWidth="1"/>
    <col min="28" max="28" width="16.85546875" style="642" customWidth="1"/>
    <col min="29" max="16384" width="11.42578125" style="642"/>
  </cols>
  <sheetData>
    <row r="1" spans="1:28" ht="54" customHeight="1" x14ac:dyDescent="0.2">
      <c r="B1" s="1451" t="s">
        <v>5613</v>
      </c>
      <c r="C1" s="1452"/>
      <c r="D1" s="1452"/>
      <c r="E1" s="1452"/>
      <c r="F1" s="1452"/>
      <c r="G1" s="1452"/>
      <c r="H1" s="1452"/>
      <c r="I1" s="1452"/>
      <c r="J1" s="1452"/>
      <c r="K1" s="1452"/>
      <c r="L1" s="1452"/>
      <c r="M1" s="1452"/>
      <c r="N1" s="1452"/>
      <c r="O1" s="1452"/>
      <c r="P1" s="1452"/>
      <c r="Q1" s="1452"/>
      <c r="R1" s="1452"/>
      <c r="S1" s="1452"/>
      <c r="T1" s="1452"/>
      <c r="U1" s="1452"/>
      <c r="V1" s="1452"/>
      <c r="W1" s="1452"/>
      <c r="X1" s="1452"/>
      <c r="Y1" s="1452"/>
      <c r="Z1" s="1452"/>
      <c r="AA1" s="1452"/>
      <c r="AB1" s="1453"/>
    </row>
    <row r="2" spans="1:28" x14ac:dyDescent="0.2">
      <c r="B2" s="952"/>
      <c r="C2" s="935"/>
      <c r="D2" s="953"/>
      <c r="E2" s="936"/>
      <c r="F2" s="938"/>
      <c r="G2" s="939"/>
      <c r="H2" s="939"/>
      <c r="I2" s="939"/>
      <c r="J2" s="939"/>
      <c r="K2" s="939"/>
      <c r="L2" s="939"/>
      <c r="M2" s="939"/>
      <c r="N2" s="939"/>
      <c r="O2" s="939"/>
      <c r="P2" s="941"/>
      <c r="Q2" s="941"/>
      <c r="R2" s="941"/>
      <c r="S2" s="941"/>
      <c r="T2" s="941"/>
      <c r="U2" s="941"/>
      <c r="V2" s="941"/>
      <c r="W2" s="941"/>
      <c r="X2" s="941"/>
      <c r="Y2" s="941"/>
      <c r="Z2" s="941"/>
      <c r="AA2" s="941"/>
      <c r="AB2" s="955"/>
    </row>
    <row r="3" spans="1:28" s="956" customFormat="1" ht="35.25" customHeight="1" x14ac:dyDescent="0.2">
      <c r="B3" s="957" t="s">
        <v>5189</v>
      </c>
      <c r="C3" s="1197" t="s">
        <v>5123</v>
      </c>
      <c r="D3" s="1199" t="s">
        <v>5190</v>
      </c>
      <c r="E3" s="1454" t="s">
        <v>5124</v>
      </c>
      <c r="F3" s="958" t="s">
        <v>5190</v>
      </c>
      <c r="G3" s="1456" t="s">
        <v>5191</v>
      </c>
      <c r="H3" s="1458" t="s">
        <v>5128</v>
      </c>
      <c r="I3" s="1458" t="s">
        <v>5129</v>
      </c>
      <c r="J3" s="1458" t="s">
        <v>7</v>
      </c>
      <c r="K3" s="1458" t="s">
        <v>5130</v>
      </c>
      <c r="L3" s="1458" t="s">
        <v>5131</v>
      </c>
      <c r="M3" s="1458" t="s">
        <v>11</v>
      </c>
      <c r="N3" s="1460" t="s">
        <v>5132</v>
      </c>
      <c r="O3" s="1461"/>
      <c r="P3" s="1460" t="s">
        <v>5133</v>
      </c>
      <c r="Q3" s="1461"/>
      <c r="R3" s="1461"/>
      <c r="S3" s="1461"/>
      <c r="T3" s="1461"/>
      <c r="U3" s="1461"/>
      <c r="V3" s="1461"/>
      <c r="W3" s="1461"/>
      <c r="X3" s="1461"/>
      <c r="Y3" s="1461"/>
      <c r="Z3" s="1461"/>
      <c r="AA3" s="1456"/>
      <c r="AB3" s="1464" t="s">
        <v>5134</v>
      </c>
    </row>
    <row r="4" spans="1:28" s="956" customFormat="1" ht="26.25" customHeight="1" thickBot="1" x14ac:dyDescent="0.25">
      <c r="B4" s="959"/>
      <c r="C4" s="960"/>
      <c r="D4" s="1187"/>
      <c r="E4" s="1455"/>
      <c r="F4" s="961"/>
      <c r="G4" s="1457"/>
      <c r="H4" s="1459"/>
      <c r="I4" s="1459"/>
      <c r="J4" s="1459"/>
      <c r="K4" s="1459"/>
      <c r="L4" s="1459"/>
      <c r="M4" s="1459"/>
      <c r="N4" s="960" t="s">
        <v>15</v>
      </c>
      <c r="O4" s="960" t="s">
        <v>5135</v>
      </c>
      <c r="P4" s="1462"/>
      <c r="Q4" s="1463"/>
      <c r="R4" s="1463"/>
      <c r="S4" s="1463"/>
      <c r="T4" s="1463"/>
      <c r="U4" s="1463"/>
      <c r="V4" s="1463"/>
      <c r="W4" s="1463"/>
      <c r="X4" s="1463"/>
      <c r="Y4" s="1463"/>
      <c r="Z4" s="1463"/>
      <c r="AA4" s="1457"/>
      <c r="AB4" s="1465"/>
    </row>
    <row r="5" spans="1:28" s="956" customFormat="1" ht="33.75" customHeight="1" x14ac:dyDescent="0.2">
      <c r="B5" s="963"/>
      <c r="C5" s="964"/>
      <c r="D5" s="965"/>
      <c r="E5" s="965"/>
      <c r="F5" s="1466" t="s">
        <v>5196</v>
      </c>
      <c r="G5" s="1467"/>
      <c r="H5" s="1467"/>
      <c r="I5" s="1467"/>
      <c r="J5" s="1467"/>
      <c r="K5" s="1467"/>
      <c r="L5" s="1468"/>
      <c r="M5" s="966">
        <v>25</v>
      </c>
      <c r="N5" s="1198"/>
      <c r="O5" s="964"/>
      <c r="P5" s="1049" t="s">
        <v>17</v>
      </c>
      <c r="Q5" s="1050" t="s">
        <v>18</v>
      </c>
      <c r="R5" s="1050" t="s">
        <v>19</v>
      </c>
      <c r="S5" s="1050" t="s">
        <v>20</v>
      </c>
      <c r="T5" s="1050" t="s">
        <v>21</v>
      </c>
      <c r="U5" s="1050" t="s">
        <v>5137</v>
      </c>
      <c r="V5" s="1050" t="s">
        <v>23</v>
      </c>
      <c r="W5" s="1050" t="s">
        <v>24</v>
      </c>
      <c r="X5" s="1050" t="s">
        <v>25</v>
      </c>
      <c r="Y5" s="1050" t="s">
        <v>26</v>
      </c>
      <c r="Z5" s="1050" t="s">
        <v>27</v>
      </c>
      <c r="AA5" s="1051" t="s">
        <v>28</v>
      </c>
      <c r="AB5" s="1464"/>
    </row>
    <row r="6" spans="1:28" ht="181.5" customHeight="1" x14ac:dyDescent="0.2">
      <c r="A6" s="971"/>
      <c r="B6" s="1483">
        <v>1</v>
      </c>
      <c r="C6" s="1484" t="s">
        <v>5197</v>
      </c>
      <c r="D6" s="1485" t="s">
        <v>5198</v>
      </c>
      <c r="E6" s="1486" t="s">
        <v>627</v>
      </c>
      <c r="F6" s="920" t="s">
        <v>5199</v>
      </c>
      <c r="G6" s="1052" t="s">
        <v>5200</v>
      </c>
      <c r="H6" s="1053" t="s">
        <v>5614</v>
      </c>
      <c r="I6" s="1196" t="s">
        <v>5615</v>
      </c>
      <c r="J6" s="1174" t="s">
        <v>632</v>
      </c>
      <c r="K6" s="1174" t="s">
        <v>629</v>
      </c>
      <c r="L6" s="1196" t="s">
        <v>5203</v>
      </c>
      <c r="M6" s="1196"/>
      <c r="N6" s="1054" t="s">
        <v>1196</v>
      </c>
      <c r="O6" s="1055" t="s">
        <v>5616</v>
      </c>
      <c r="P6" s="985"/>
      <c r="Q6" s="923"/>
      <c r="R6" s="923"/>
      <c r="S6" s="923"/>
      <c r="T6" s="923"/>
      <c r="U6" s="923"/>
      <c r="V6" s="923"/>
      <c r="W6" s="923"/>
      <c r="X6" s="923"/>
      <c r="Y6" s="923"/>
      <c r="Z6" s="923"/>
      <c r="AA6" s="986"/>
      <c r="AB6" s="978" t="s">
        <v>5206</v>
      </c>
    </row>
    <row r="7" spans="1:28" ht="181.5" customHeight="1" x14ac:dyDescent="0.2">
      <c r="A7" s="971"/>
      <c r="B7" s="1472"/>
      <c r="C7" s="1474"/>
      <c r="D7" s="1485"/>
      <c r="E7" s="1486"/>
      <c r="F7" s="920" t="s">
        <v>5225</v>
      </c>
      <c r="G7" s="1053" t="s">
        <v>5226</v>
      </c>
      <c r="H7" s="1053" t="s">
        <v>5614</v>
      </c>
      <c r="I7" s="1196" t="s">
        <v>5202</v>
      </c>
      <c r="J7" s="1174" t="s">
        <v>632</v>
      </c>
      <c r="K7" s="1174" t="s">
        <v>629</v>
      </c>
      <c r="L7" s="1196" t="s">
        <v>5213</v>
      </c>
      <c r="M7" s="1196"/>
      <c r="N7" s="1054" t="s">
        <v>5617</v>
      </c>
      <c r="O7" s="1055" t="s">
        <v>5618</v>
      </c>
      <c r="P7" s="985"/>
      <c r="Q7" s="923"/>
      <c r="R7" s="923"/>
      <c r="S7" s="923"/>
      <c r="T7" s="923"/>
      <c r="U7" s="923"/>
      <c r="V7" s="923"/>
      <c r="W7" s="923"/>
      <c r="X7" s="923"/>
      <c r="Y7" s="923"/>
      <c r="Z7" s="923"/>
      <c r="AA7" s="986"/>
      <c r="AB7" s="978"/>
    </row>
    <row r="8" spans="1:28" ht="200.45" customHeight="1" outlineLevel="1" x14ac:dyDescent="0.2">
      <c r="B8" s="1472"/>
      <c r="C8" s="1474"/>
      <c r="D8" s="1485"/>
      <c r="E8" s="1487"/>
      <c r="F8" s="920" t="s">
        <v>5235</v>
      </c>
      <c r="G8" s="1056" t="s">
        <v>5236</v>
      </c>
      <c r="H8" s="1055" t="s">
        <v>5619</v>
      </c>
      <c r="I8" s="1196">
        <v>0</v>
      </c>
      <c r="J8" s="1174" t="s">
        <v>5238</v>
      </c>
      <c r="K8" s="1174" t="s">
        <v>1289</v>
      </c>
      <c r="L8" s="1196" t="s">
        <v>5239</v>
      </c>
      <c r="M8" s="1196"/>
      <c r="N8" s="1196" t="s">
        <v>5620</v>
      </c>
      <c r="O8" s="1055" t="s">
        <v>5621</v>
      </c>
      <c r="P8" s="985"/>
      <c r="Q8" s="923"/>
      <c r="R8" s="923"/>
      <c r="S8" s="923"/>
      <c r="T8" s="923"/>
      <c r="U8" s="923"/>
      <c r="V8" s="923"/>
      <c r="W8" s="923"/>
      <c r="X8" s="923"/>
      <c r="Y8" s="923"/>
      <c r="Z8" s="923"/>
      <c r="AA8" s="986"/>
      <c r="AB8" s="978" t="s">
        <v>5206</v>
      </c>
    </row>
    <row r="9" spans="1:28" ht="317.25" customHeight="1" outlineLevel="1" x14ac:dyDescent="0.2">
      <c r="B9" s="1472"/>
      <c r="C9" s="1474"/>
      <c r="D9" s="1180" t="s">
        <v>5243</v>
      </c>
      <c r="E9" s="1057" t="s">
        <v>5244</v>
      </c>
      <c r="F9" s="920" t="s">
        <v>5245</v>
      </c>
      <c r="G9" s="920" t="s">
        <v>5246</v>
      </c>
      <c r="H9" s="1055" t="s">
        <v>5622</v>
      </c>
      <c r="I9" s="1174">
        <v>0</v>
      </c>
      <c r="J9" s="1174" t="s">
        <v>5238</v>
      </c>
      <c r="K9" s="1196" t="s">
        <v>1213</v>
      </c>
      <c r="L9" s="1174" t="s">
        <v>5248</v>
      </c>
      <c r="M9" s="1174"/>
      <c r="N9" s="1196" t="s">
        <v>1219</v>
      </c>
      <c r="O9" s="1058" t="s">
        <v>5623</v>
      </c>
      <c r="P9" s="985"/>
      <c r="Q9" s="923"/>
      <c r="R9" s="923"/>
      <c r="S9" s="923"/>
      <c r="T9" s="923"/>
      <c r="U9" s="923"/>
      <c r="V9" s="923"/>
      <c r="W9" s="923"/>
      <c r="X9" s="923"/>
      <c r="Y9" s="923"/>
      <c r="Z9" s="923"/>
      <c r="AA9" s="986"/>
      <c r="AB9" s="978" t="s">
        <v>5251</v>
      </c>
    </row>
    <row r="10" spans="1:28" ht="194.25" customHeight="1" outlineLevel="1" x14ac:dyDescent="0.2">
      <c r="B10" s="1472"/>
      <c r="C10" s="1474"/>
      <c r="D10" s="1180"/>
      <c r="E10" s="1182"/>
      <c r="F10" s="920" t="s">
        <v>5269</v>
      </c>
      <c r="G10" s="1059" t="s">
        <v>5624</v>
      </c>
      <c r="H10" s="1060" t="s">
        <v>5625</v>
      </c>
      <c r="I10" s="1061" t="s">
        <v>5259</v>
      </c>
      <c r="J10" s="1060" t="s">
        <v>5260</v>
      </c>
      <c r="K10" s="1062" t="s">
        <v>1213</v>
      </c>
      <c r="L10" s="1060" t="s">
        <v>5271</v>
      </c>
      <c r="M10" s="1060"/>
      <c r="N10" s="1062" t="s">
        <v>81</v>
      </c>
      <c r="O10" s="1060"/>
      <c r="P10" s="985"/>
      <c r="Q10" s="923"/>
      <c r="R10" s="923"/>
      <c r="S10" s="923"/>
      <c r="T10" s="923"/>
      <c r="U10" s="923"/>
      <c r="V10" s="923"/>
      <c r="W10" s="923"/>
      <c r="X10" s="923"/>
      <c r="Y10" s="923"/>
      <c r="Z10" s="923"/>
      <c r="AA10" s="986"/>
      <c r="AB10" s="978" t="s">
        <v>5385</v>
      </c>
    </row>
    <row r="11" spans="1:28" ht="317.25" customHeight="1" x14ac:dyDescent="0.2">
      <c r="B11" s="1472"/>
      <c r="C11" s="1474"/>
      <c r="D11" s="1063" t="s">
        <v>5280</v>
      </c>
      <c r="E11" s="1064" t="s">
        <v>5281</v>
      </c>
      <c r="F11" s="920" t="s">
        <v>5282</v>
      </c>
      <c r="G11" s="1065" t="s">
        <v>5283</v>
      </c>
      <c r="H11" s="1055" t="s">
        <v>5626</v>
      </c>
      <c r="I11" s="1174" t="s">
        <v>5143</v>
      </c>
      <c r="J11" s="1174" t="s">
        <v>632</v>
      </c>
      <c r="K11" s="1174" t="s">
        <v>1239</v>
      </c>
      <c r="L11" s="1066" t="s">
        <v>5285</v>
      </c>
      <c r="M11" s="1066"/>
      <c r="N11" s="1196" t="s">
        <v>81</v>
      </c>
      <c r="O11" s="1055" t="s">
        <v>5627</v>
      </c>
      <c r="P11" s="985"/>
      <c r="Q11" s="923"/>
      <c r="R11" s="923"/>
      <c r="S11" s="923"/>
      <c r="T11" s="923"/>
      <c r="U11" s="923"/>
      <c r="V11" s="923"/>
      <c r="W11" s="923"/>
      <c r="X11" s="923"/>
      <c r="Y11" s="923"/>
      <c r="Z11" s="923"/>
      <c r="AA11" s="986"/>
      <c r="AB11" s="978" t="s">
        <v>5288</v>
      </c>
    </row>
    <row r="12" spans="1:28" ht="151.5" customHeight="1" x14ac:dyDescent="0.2">
      <c r="B12" s="1472"/>
      <c r="C12" s="1474"/>
      <c r="D12" s="1485" t="s">
        <v>5292</v>
      </c>
      <c r="E12" s="1488" t="s">
        <v>5293</v>
      </c>
      <c r="F12" s="1067" t="s">
        <v>5294</v>
      </c>
      <c r="G12" s="1068" t="s">
        <v>5295</v>
      </c>
      <c r="H12" s="1055" t="s">
        <v>5628</v>
      </c>
      <c r="I12" s="1174" t="s">
        <v>5297</v>
      </c>
      <c r="J12" s="1174" t="s">
        <v>5298</v>
      </c>
      <c r="K12" s="1174" t="s">
        <v>1239</v>
      </c>
      <c r="L12" s="1174" t="s">
        <v>5299</v>
      </c>
      <c r="M12" s="1174"/>
      <c r="N12" s="1196" t="s">
        <v>5629</v>
      </c>
      <c r="O12" s="1055" t="s">
        <v>5630</v>
      </c>
      <c r="P12" s="985"/>
      <c r="Q12" s="923"/>
      <c r="R12" s="923"/>
      <c r="S12" s="923"/>
      <c r="T12" s="923"/>
      <c r="U12" s="923"/>
      <c r="V12" s="923"/>
      <c r="W12" s="923"/>
      <c r="X12" s="923"/>
      <c r="Y12" s="923"/>
      <c r="Z12" s="923"/>
      <c r="AA12" s="986"/>
      <c r="AB12" s="978" t="s">
        <v>5302</v>
      </c>
    </row>
    <row r="13" spans="1:28" s="127" customFormat="1" ht="153" customHeight="1" x14ac:dyDescent="0.2">
      <c r="B13" s="1472"/>
      <c r="C13" s="1474"/>
      <c r="D13" s="1485"/>
      <c r="E13" s="1486"/>
      <c r="F13" s="1069" t="s">
        <v>5306</v>
      </c>
      <c r="G13" s="1068" t="s">
        <v>3036</v>
      </c>
      <c r="H13" s="1055" t="s">
        <v>5631</v>
      </c>
      <c r="I13" s="1174" t="s">
        <v>5143</v>
      </c>
      <c r="J13" s="1174" t="s">
        <v>632</v>
      </c>
      <c r="K13" s="1174" t="s">
        <v>1239</v>
      </c>
      <c r="L13" s="1174" t="s">
        <v>5632</v>
      </c>
      <c r="M13" s="1174"/>
      <c r="N13" s="1174" t="s">
        <v>5633</v>
      </c>
      <c r="O13" s="1055" t="s">
        <v>5634</v>
      </c>
      <c r="P13" s="997"/>
      <c r="Q13" s="998"/>
      <c r="R13" s="998"/>
      <c r="S13" s="998"/>
      <c r="T13" s="998"/>
      <c r="U13" s="998"/>
      <c r="V13" s="998"/>
      <c r="W13" s="998"/>
      <c r="X13" s="998"/>
      <c r="Y13" s="998"/>
      <c r="Z13" s="998"/>
      <c r="AA13" s="999"/>
      <c r="AB13" s="978" t="s">
        <v>5302</v>
      </c>
    </row>
    <row r="14" spans="1:28" ht="344.25" customHeight="1" x14ac:dyDescent="0.2">
      <c r="B14" s="1472"/>
      <c r="C14" s="1474"/>
      <c r="D14" s="1063" t="s">
        <v>5320</v>
      </c>
      <c r="E14" s="1069" t="s">
        <v>5321</v>
      </c>
      <c r="F14" s="1069" t="s">
        <v>5322</v>
      </c>
      <c r="G14" s="1070" t="s">
        <v>6089</v>
      </c>
      <c r="H14" s="1055" t="s">
        <v>5635</v>
      </c>
      <c r="I14" s="1174" t="s">
        <v>5636</v>
      </c>
      <c r="J14" s="1174" t="s">
        <v>632</v>
      </c>
      <c r="K14" s="1174" t="s">
        <v>3887</v>
      </c>
      <c r="L14" s="1174" t="s">
        <v>5637</v>
      </c>
      <c r="M14" s="1174"/>
      <c r="N14" s="1174" t="s">
        <v>3898</v>
      </c>
      <c r="O14" s="1055" t="s">
        <v>5638</v>
      </c>
      <c r="P14" s="985"/>
      <c r="Q14" s="923"/>
      <c r="R14" s="923"/>
      <c r="S14" s="923"/>
      <c r="T14" s="923"/>
      <c r="U14" s="923"/>
      <c r="V14" s="923"/>
      <c r="W14" s="923"/>
      <c r="X14" s="923"/>
      <c r="Y14" s="923"/>
      <c r="Z14" s="923"/>
      <c r="AA14" s="986"/>
      <c r="AB14" s="1004" t="s">
        <v>5327</v>
      </c>
    </row>
    <row r="15" spans="1:28" ht="115.5" x14ac:dyDescent="0.2">
      <c r="B15" s="1472"/>
      <c r="C15" s="1474"/>
      <c r="D15" s="1489" t="s">
        <v>5336</v>
      </c>
      <c r="E15" s="1488" t="s">
        <v>271</v>
      </c>
      <c r="F15" s="1069" t="s">
        <v>5337</v>
      </c>
      <c r="G15" s="1053" t="s">
        <v>5639</v>
      </c>
      <c r="H15" s="1055" t="s">
        <v>5640</v>
      </c>
      <c r="I15" s="1174" t="s">
        <v>5641</v>
      </c>
      <c r="J15" s="1174" t="s">
        <v>632</v>
      </c>
      <c r="K15" s="1174" t="s">
        <v>1289</v>
      </c>
      <c r="L15" s="1196" t="s">
        <v>5341</v>
      </c>
      <c r="M15" s="1174"/>
      <c r="N15" s="1174" t="s">
        <v>5642</v>
      </c>
      <c r="O15" s="1055" t="s">
        <v>5643</v>
      </c>
      <c r="P15" s="985"/>
      <c r="Q15" s="923"/>
      <c r="R15" s="923"/>
      <c r="S15" s="923"/>
      <c r="T15" s="923"/>
      <c r="U15" s="923"/>
      <c r="V15" s="923"/>
      <c r="W15" s="923"/>
      <c r="X15" s="923"/>
      <c r="Y15" s="923"/>
      <c r="Z15" s="923"/>
      <c r="AA15" s="986"/>
      <c r="AB15" s="978" t="s">
        <v>5344</v>
      </c>
    </row>
    <row r="16" spans="1:28" ht="233.25" customHeight="1" x14ac:dyDescent="0.2">
      <c r="B16" s="1472"/>
      <c r="C16" s="1474"/>
      <c r="D16" s="1485"/>
      <c r="E16" s="1486"/>
      <c r="F16" s="1069" t="s">
        <v>5355</v>
      </c>
      <c r="G16" s="1053" t="s">
        <v>5356</v>
      </c>
      <c r="H16" s="1055" t="s">
        <v>5644</v>
      </c>
      <c r="I16" s="1174" t="s">
        <v>5645</v>
      </c>
      <c r="J16" s="1174" t="s">
        <v>5365</v>
      </c>
      <c r="K16" s="1174" t="s">
        <v>1289</v>
      </c>
      <c r="L16" s="1196" t="s">
        <v>5341</v>
      </c>
      <c r="M16" s="1174"/>
      <c r="N16" s="1174" t="s">
        <v>5642</v>
      </c>
      <c r="O16" s="1055" t="s">
        <v>5646</v>
      </c>
      <c r="P16" s="985"/>
      <c r="Q16" s="923"/>
      <c r="R16" s="923"/>
      <c r="S16" s="923"/>
      <c r="T16" s="923"/>
      <c r="U16" s="923"/>
      <c r="V16" s="923"/>
      <c r="W16" s="923"/>
      <c r="X16" s="923"/>
      <c r="Y16" s="923"/>
      <c r="Z16" s="923"/>
      <c r="AA16" s="986"/>
      <c r="AB16" s="978" t="s">
        <v>5344</v>
      </c>
    </row>
    <row r="17" spans="2:28" ht="249.75" customHeight="1" x14ac:dyDescent="0.2">
      <c r="B17" s="1472"/>
      <c r="C17" s="1474"/>
      <c r="D17" s="1485"/>
      <c r="E17" s="1486"/>
      <c r="F17" s="1069" t="s">
        <v>5368</v>
      </c>
      <c r="G17" s="1054" t="s">
        <v>5369</v>
      </c>
      <c r="H17" s="1055" t="s">
        <v>5647</v>
      </c>
      <c r="I17" s="1174" t="s">
        <v>5648</v>
      </c>
      <c r="J17" s="1174" t="s">
        <v>5365</v>
      </c>
      <c r="K17" s="1174" t="s">
        <v>1289</v>
      </c>
      <c r="L17" s="1196" t="s">
        <v>5341</v>
      </c>
      <c r="M17" s="1174"/>
      <c r="N17" s="1174" t="s">
        <v>5649</v>
      </c>
      <c r="O17" s="1055" t="s">
        <v>5650</v>
      </c>
      <c r="P17" s="985"/>
      <c r="Q17" s="923"/>
      <c r="R17" s="923"/>
      <c r="S17" s="923"/>
      <c r="T17" s="923"/>
      <c r="U17" s="923"/>
      <c r="V17" s="923"/>
      <c r="W17" s="923"/>
      <c r="X17" s="923"/>
      <c r="Y17" s="923"/>
      <c r="Z17" s="923"/>
      <c r="AA17" s="986"/>
      <c r="AB17" s="978" t="s">
        <v>5344</v>
      </c>
    </row>
    <row r="18" spans="2:28" ht="115.5" x14ac:dyDescent="0.2">
      <c r="B18" s="1472"/>
      <c r="C18" s="1474"/>
      <c r="D18" s="1485"/>
      <c r="E18" s="1486"/>
      <c r="F18" s="1069" t="s">
        <v>5378</v>
      </c>
      <c r="G18" s="1054" t="s">
        <v>5379</v>
      </c>
      <c r="H18" s="1053" t="s">
        <v>5651</v>
      </c>
      <c r="I18" s="1196" t="s">
        <v>5143</v>
      </c>
      <c r="J18" s="1174" t="s">
        <v>632</v>
      </c>
      <c r="K18" s="1174" t="s">
        <v>629</v>
      </c>
      <c r="L18" s="1196" t="s">
        <v>5382</v>
      </c>
      <c r="M18" s="1196"/>
      <c r="N18" s="1054" t="s">
        <v>1358</v>
      </c>
      <c r="O18" s="921" t="s">
        <v>5652</v>
      </c>
      <c r="P18" s="985"/>
      <c r="Q18" s="923"/>
      <c r="R18" s="923"/>
      <c r="S18" s="923"/>
      <c r="T18" s="923"/>
      <c r="U18" s="923"/>
      <c r="V18" s="923"/>
      <c r="W18" s="923"/>
      <c r="X18" s="923"/>
      <c r="Y18" s="923"/>
      <c r="Z18" s="923"/>
      <c r="AA18" s="986"/>
      <c r="AB18" s="1004" t="s">
        <v>5385</v>
      </c>
    </row>
    <row r="19" spans="2:28" ht="144.75" x14ac:dyDescent="0.2">
      <c r="B19" s="1472"/>
      <c r="C19" s="1474"/>
      <c r="D19" s="1485"/>
      <c r="E19" s="1486"/>
      <c r="F19" s="1069" t="s">
        <v>5386</v>
      </c>
      <c r="G19" s="1054" t="s">
        <v>5653</v>
      </c>
      <c r="H19" s="1053" t="s">
        <v>5654</v>
      </c>
      <c r="I19" s="1196" t="s">
        <v>5143</v>
      </c>
      <c r="J19" s="1174" t="s">
        <v>632</v>
      </c>
      <c r="K19" s="1174" t="s">
        <v>629</v>
      </c>
      <c r="L19" s="1196" t="s">
        <v>5655</v>
      </c>
      <c r="M19" s="1176"/>
      <c r="N19" s="1071" t="s">
        <v>5656</v>
      </c>
      <c r="O19" s="921" t="s">
        <v>5657</v>
      </c>
      <c r="P19" s="985"/>
      <c r="Q19" s="923"/>
      <c r="R19" s="923"/>
      <c r="S19" s="923"/>
      <c r="T19" s="923"/>
      <c r="U19" s="923"/>
      <c r="V19" s="923"/>
      <c r="W19" s="923"/>
      <c r="X19" s="923"/>
      <c r="Y19" s="923"/>
      <c r="Z19" s="923"/>
      <c r="AA19" s="986"/>
      <c r="AB19" s="1004" t="s">
        <v>5385</v>
      </c>
    </row>
    <row r="20" spans="2:28" ht="131.25" customHeight="1" x14ac:dyDescent="0.2">
      <c r="B20" s="1472"/>
      <c r="C20" s="1474"/>
      <c r="D20" s="1485"/>
      <c r="E20" s="1486"/>
      <c r="F20" s="1069" t="s">
        <v>5394</v>
      </c>
      <c r="G20" s="1053" t="s">
        <v>5395</v>
      </c>
      <c r="H20" s="1053" t="s">
        <v>5658</v>
      </c>
      <c r="I20" s="1196" t="s">
        <v>5143</v>
      </c>
      <c r="J20" s="1174" t="s">
        <v>632</v>
      </c>
      <c r="K20" s="1174" t="s">
        <v>629</v>
      </c>
      <c r="L20" s="1196" t="s">
        <v>5655</v>
      </c>
      <c r="M20" s="1174"/>
      <c r="N20" s="1053" t="s">
        <v>5659</v>
      </c>
      <c r="O20" s="1055" t="s">
        <v>5660</v>
      </c>
      <c r="P20" s="985"/>
      <c r="Q20" s="923"/>
      <c r="R20" s="923"/>
      <c r="S20" s="923"/>
      <c r="T20" s="923"/>
      <c r="U20" s="923"/>
      <c r="V20" s="923"/>
      <c r="W20" s="923"/>
      <c r="X20" s="923"/>
      <c r="Y20" s="923"/>
      <c r="Z20" s="923"/>
      <c r="AA20" s="986"/>
      <c r="AB20" s="978" t="s">
        <v>5385</v>
      </c>
    </row>
    <row r="21" spans="2:28" ht="131.25" customHeight="1" x14ac:dyDescent="0.2">
      <c r="B21" s="1472"/>
      <c r="C21" s="1474"/>
      <c r="D21" s="1485"/>
      <c r="E21" s="1486"/>
      <c r="F21" s="1069" t="s">
        <v>5403</v>
      </c>
      <c r="G21" s="1055" t="s">
        <v>5404</v>
      </c>
      <c r="H21" s="1055" t="s">
        <v>5661</v>
      </c>
      <c r="I21" s="1196" t="s">
        <v>5143</v>
      </c>
      <c r="J21" s="1174" t="s">
        <v>632</v>
      </c>
      <c r="K21" s="1174" t="s">
        <v>1289</v>
      </c>
      <c r="L21" s="1196" t="s">
        <v>5407</v>
      </c>
      <c r="M21" s="1196"/>
      <c r="N21" s="1196" t="s">
        <v>1393</v>
      </c>
      <c r="O21" s="921" t="s">
        <v>5662</v>
      </c>
      <c r="P21" s="985"/>
      <c r="Q21" s="923"/>
      <c r="R21" s="923"/>
      <c r="S21" s="923"/>
      <c r="T21" s="923"/>
      <c r="U21" s="923"/>
      <c r="V21" s="923"/>
      <c r="W21" s="923"/>
      <c r="X21" s="923"/>
      <c r="Y21" s="923"/>
      <c r="Z21" s="923"/>
      <c r="AA21" s="986"/>
      <c r="AB21" s="978" t="s">
        <v>5385</v>
      </c>
    </row>
    <row r="22" spans="2:28" ht="131.25" customHeight="1" x14ac:dyDescent="0.2">
      <c r="B22" s="1472"/>
      <c r="C22" s="1474"/>
      <c r="D22" s="1485"/>
      <c r="E22" s="1486"/>
      <c r="F22" s="1069" t="s">
        <v>5410</v>
      </c>
      <c r="G22" s="1055" t="s">
        <v>5411</v>
      </c>
      <c r="H22" s="1055" t="s">
        <v>5663</v>
      </c>
      <c r="I22" s="1174" t="s">
        <v>5664</v>
      </c>
      <c r="J22" s="1174" t="s">
        <v>632</v>
      </c>
      <c r="K22" s="1174" t="s">
        <v>1289</v>
      </c>
      <c r="L22" s="1196" t="s">
        <v>5341</v>
      </c>
      <c r="M22" s="1174"/>
      <c r="N22" s="1174" t="s">
        <v>1402</v>
      </c>
      <c r="O22" s="1072" t="s">
        <v>5665</v>
      </c>
      <c r="P22" s="985"/>
      <c r="Q22" s="923"/>
      <c r="R22" s="923"/>
      <c r="S22" s="923"/>
      <c r="T22" s="923"/>
      <c r="U22" s="923"/>
      <c r="V22" s="923"/>
      <c r="W22" s="923"/>
      <c r="X22" s="923"/>
      <c r="Y22" s="923"/>
      <c r="Z22" s="923"/>
      <c r="AA22" s="986"/>
      <c r="AB22" s="978" t="s">
        <v>5416</v>
      </c>
    </row>
    <row r="23" spans="2:28" ht="131.25" customHeight="1" x14ac:dyDescent="0.2">
      <c r="B23" s="1472"/>
      <c r="C23" s="1474"/>
      <c r="D23" s="1485"/>
      <c r="E23" s="1486"/>
      <c r="F23" s="1069" t="s">
        <v>5417</v>
      </c>
      <c r="G23" s="1054" t="s">
        <v>5666</v>
      </c>
      <c r="H23" s="1053" t="s">
        <v>5667</v>
      </c>
      <c r="I23" s="1174" t="s">
        <v>5668</v>
      </c>
      <c r="J23" s="1174" t="s">
        <v>632</v>
      </c>
      <c r="K23" s="1174" t="s">
        <v>629</v>
      </c>
      <c r="L23" s="1174" t="s">
        <v>5213</v>
      </c>
      <c r="M23" s="1174"/>
      <c r="N23" s="1053" t="s">
        <v>5669</v>
      </c>
      <c r="O23" s="1072" t="s">
        <v>5670</v>
      </c>
      <c r="P23" s="985"/>
      <c r="Q23" s="923"/>
      <c r="R23" s="923"/>
      <c r="S23" s="923"/>
      <c r="T23" s="923"/>
      <c r="U23" s="923"/>
      <c r="V23" s="923"/>
      <c r="W23" s="923"/>
      <c r="X23" s="923"/>
      <c r="Y23" s="923"/>
      <c r="Z23" s="923"/>
      <c r="AA23" s="986"/>
      <c r="AB23" s="1004" t="s">
        <v>5416</v>
      </c>
    </row>
    <row r="24" spans="2:28" ht="171.75" customHeight="1" x14ac:dyDescent="0.2">
      <c r="B24" s="1472"/>
      <c r="C24" s="1474"/>
      <c r="D24" s="1485"/>
      <c r="E24" s="1486"/>
      <c r="F24" s="1069" t="s">
        <v>5422</v>
      </c>
      <c r="G24" s="1176" t="s">
        <v>5423</v>
      </c>
      <c r="H24" s="1055" t="s">
        <v>5671</v>
      </c>
      <c r="I24" s="1196" t="s">
        <v>5672</v>
      </c>
      <c r="J24" s="1174" t="s">
        <v>632</v>
      </c>
      <c r="K24" s="1174" t="s">
        <v>1289</v>
      </c>
      <c r="L24" s="1196" t="s">
        <v>5382</v>
      </c>
      <c r="M24" s="1196"/>
      <c r="N24" s="1196" t="s">
        <v>5673</v>
      </c>
      <c r="O24" s="921" t="s">
        <v>5674</v>
      </c>
      <c r="P24" s="985"/>
      <c r="Q24" s="923"/>
      <c r="R24" s="923"/>
      <c r="S24" s="923"/>
      <c r="T24" s="923"/>
      <c r="U24" s="923"/>
      <c r="V24" s="923"/>
      <c r="W24" s="923"/>
      <c r="X24" s="923"/>
      <c r="Y24" s="923"/>
      <c r="Z24" s="923"/>
      <c r="AA24" s="986"/>
      <c r="AB24" s="1004" t="s">
        <v>5416</v>
      </c>
    </row>
    <row r="25" spans="2:28" ht="144.75" customHeight="1" x14ac:dyDescent="0.2">
      <c r="B25" s="1472"/>
      <c r="C25" s="1474"/>
      <c r="D25" s="1485"/>
      <c r="E25" s="1486"/>
      <c r="F25" s="1069" t="s">
        <v>5428</v>
      </c>
      <c r="G25" s="1065" t="s">
        <v>5675</v>
      </c>
      <c r="H25" s="1055" t="s">
        <v>5676</v>
      </c>
      <c r="I25" s="1174" t="s">
        <v>5143</v>
      </c>
      <c r="J25" s="1174" t="s">
        <v>632</v>
      </c>
      <c r="K25" s="1174" t="s">
        <v>1289</v>
      </c>
      <c r="L25" s="1174" t="s">
        <v>5431</v>
      </c>
      <c r="M25" s="1174"/>
      <c r="N25" s="1174" t="s">
        <v>5677</v>
      </c>
      <c r="O25" s="1055" t="s">
        <v>5678</v>
      </c>
      <c r="P25" s="985"/>
      <c r="Q25" s="923"/>
      <c r="R25" s="923"/>
      <c r="S25" s="923"/>
      <c r="T25" s="923"/>
      <c r="U25" s="923"/>
      <c r="V25" s="923"/>
      <c r="W25" s="923"/>
      <c r="X25" s="923"/>
      <c r="Y25" s="923"/>
      <c r="Z25" s="923"/>
      <c r="AA25" s="986"/>
      <c r="AB25" s="978" t="s">
        <v>5344</v>
      </c>
    </row>
    <row r="26" spans="2:28" ht="138" customHeight="1" x14ac:dyDescent="0.2">
      <c r="B26" s="1472"/>
      <c r="C26" s="1474"/>
      <c r="D26" s="1485"/>
      <c r="E26" s="1486"/>
      <c r="F26" s="1069" t="s">
        <v>5434</v>
      </c>
      <c r="G26" s="1055" t="s">
        <v>4301</v>
      </c>
      <c r="H26" s="1055" t="s">
        <v>5679</v>
      </c>
      <c r="I26" s="1174" t="s">
        <v>5143</v>
      </c>
      <c r="J26" s="1174" t="s">
        <v>632</v>
      </c>
      <c r="K26" s="1196" t="s">
        <v>1213</v>
      </c>
      <c r="L26" s="1174" t="s">
        <v>5680</v>
      </c>
      <c r="M26" s="1174"/>
      <c r="N26" s="1196" t="s">
        <v>1439</v>
      </c>
      <c r="O26" s="930" t="s">
        <v>5681</v>
      </c>
      <c r="P26" s="985"/>
      <c r="Q26" s="923"/>
      <c r="R26" s="923"/>
      <c r="S26" s="923"/>
      <c r="T26" s="923"/>
      <c r="U26" s="923"/>
      <c r="V26" s="923"/>
      <c r="W26" s="923"/>
      <c r="X26" s="923"/>
      <c r="Y26" s="923"/>
      <c r="Z26" s="923"/>
      <c r="AA26" s="986"/>
      <c r="AB26" s="978" t="s">
        <v>5251</v>
      </c>
    </row>
    <row r="27" spans="2:28" ht="161.25" customHeight="1" x14ac:dyDescent="0.2">
      <c r="B27" s="1472"/>
      <c r="C27" s="1474"/>
      <c r="D27" s="1485"/>
      <c r="E27" s="1486"/>
      <c r="F27" s="1069" t="s">
        <v>5447</v>
      </c>
      <c r="G27" s="921" t="s">
        <v>2548</v>
      </c>
      <c r="H27" s="1055" t="s">
        <v>5682</v>
      </c>
      <c r="I27" s="1196" t="s">
        <v>5143</v>
      </c>
      <c r="J27" s="1174" t="s">
        <v>632</v>
      </c>
      <c r="K27" s="1174" t="s">
        <v>1289</v>
      </c>
      <c r="L27" s="1196" t="s">
        <v>5431</v>
      </c>
      <c r="M27" s="1196"/>
      <c r="N27" s="1196" t="s">
        <v>5683</v>
      </c>
      <c r="O27" s="921" t="s">
        <v>5684</v>
      </c>
      <c r="P27" s="985"/>
      <c r="Q27" s="923"/>
      <c r="R27" s="923"/>
      <c r="S27" s="923"/>
      <c r="T27" s="923"/>
      <c r="U27" s="923"/>
      <c r="V27" s="923"/>
      <c r="W27" s="923"/>
      <c r="X27" s="923"/>
      <c r="Y27" s="923"/>
      <c r="Z27" s="923"/>
      <c r="AA27" s="986"/>
      <c r="AB27" s="978" t="s">
        <v>5385</v>
      </c>
    </row>
    <row r="28" spans="2:28" ht="161.25" customHeight="1" x14ac:dyDescent="0.2">
      <c r="B28" s="1472"/>
      <c r="C28" s="1474"/>
      <c r="D28" s="1485"/>
      <c r="E28" s="1486"/>
      <c r="F28" s="1069" t="s">
        <v>5452</v>
      </c>
      <c r="G28" s="921" t="s">
        <v>5453</v>
      </c>
      <c r="H28" s="921" t="s">
        <v>5454</v>
      </c>
      <c r="I28" s="1196" t="s">
        <v>5455</v>
      </c>
      <c r="J28" s="1174" t="s">
        <v>632</v>
      </c>
      <c r="K28" s="1174" t="s">
        <v>1289</v>
      </c>
      <c r="L28" s="1196" t="s">
        <v>5431</v>
      </c>
      <c r="M28" s="1196"/>
      <c r="N28" s="1196" t="s">
        <v>1455</v>
      </c>
      <c r="O28" s="1073" t="s">
        <v>5685</v>
      </c>
      <c r="P28" s="985"/>
      <c r="Q28" s="923"/>
      <c r="R28" s="923"/>
      <c r="S28" s="923"/>
      <c r="T28" s="923"/>
      <c r="U28" s="923"/>
      <c r="V28" s="923"/>
      <c r="W28" s="923"/>
      <c r="X28" s="923"/>
      <c r="Y28" s="923"/>
      <c r="Z28" s="923"/>
      <c r="AA28" s="986"/>
      <c r="AB28" s="978"/>
    </row>
    <row r="29" spans="2:28" ht="262.5" customHeight="1" x14ac:dyDescent="0.2">
      <c r="B29" s="1472"/>
      <c r="C29" s="1474"/>
      <c r="D29" s="1485"/>
      <c r="E29" s="1486"/>
      <c r="F29" s="1069" t="s">
        <v>5458</v>
      </c>
      <c r="G29" s="921" t="s">
        <v>5686</v>
      </c>
      <c r="H29" s="921" t="s">
        <v>5687</v>
      </c>
      <c r="I29" s="1196" t="s">
        <v>5143</v>
      </c>
      <c r="J29" s="1074" t="s">
        <v>5260</v>
      </c>
      <c r="K29" s="1074" t="s">
        <v>1213</v>
      </c>
      <c r="L29" s="1074" t="s">
        <v>5248</v>
      </c>
      <c r="M29" s="1074"/>
      <c r="N29" s="1074" t="s">
        <v>1463</v>
      </c>
      <c r="O29" s="1074" t="s">
        <v>5688</v>
      </c>
      <c r="P29" s="985"/>
      <c r="Q29" s="923"/>
      <c r="R29" s="923"/>
      <c r="S29" s="923"/>
      <c r="T29" s="923"/>
      <c r="U29" s="923"/>
      <c r="V29" s="923"/>
      <c r="W29" s="923"/>
      <c r="X29" s="923"/>
      <c r="Y29" s="923"/>
      <c r="Z29" s="923"/>
      <c r="AA29" s="986"/>
      <c r="AB29" s="978" t="s">
        <v>5385</v>
      </c>
    </row>
    <row r="30" spans="2:28" ht="141" customHeight="1" x14ac:dyDescent="0.2">
      <c r="B30" s="1472"/>
      <c r="C30" s="1474"/>
      <c r="D30" s="1485"/>
      <c r="E30" s="1486"/>
      <c r="F30" s="1069" t="s">
        <v>5469</v>
      </c>
      <c r="G30" s="1196" t="s">
        <v>5470</v>
      </c>
      <c r="H30" s="1055" t="s">
        <v>5689</v>
      </c>
      <c r="I30" s="1196" t="s">
        <v>5143</v>
      </c>
      <c r="J30" s="1174" t="s">
        <v>632</v>
      </c>
      <c r="K30" s="1174" t="s">
        <v>1289</v>
      </c>
      <c r="L30" s="1196" t="s">
        <v>5437</v>
      </c>
      <c r="M30" s="1174"/>
      <c r="N30" s="1174" t="s">
        <v>5690</v>
      </c>
      <c r="O30" s="1055" t="s">
        <v>5691</v>
      </c>
      <c r="P30" s="985"/>
      <c r="Q30" s="923"/>
      <c r="R30" s="923"/>
      <c r="S30" s="923"/>
      <c r="T30" s="923"/>
      <c r="U30" s="923"/>
      <c r="V30" s="923"/>
      <c r="W30" s="923"/>
      <c r="X30" s="923"/>
      <c r="Y30" s="923"/>
      <c r="Z30" s="923"/>
      <c r="AA30" s="986"/>
      <c r="AB30" s="978" t="s">
        <v>5385</v>
      </c>
    </row>
    <row r="31" spans="2:28" ht="144" customHeight="1" x14ac:dyDescent="0.2">
      <c r="B31" s="1472"/>
      <c r="C31" s="1474"/>
      <c r="D31" s="1485"/>
      <c r="E31" s="1486"/>
      <c r="F31" s="1069" t="s">
        <v>5475</v>
      </c>
      <c r="G31" s="1196" t="s">
        <v>5476</v>
      </c>
      <c r="H31" s="1055" t="s">
        <v>5692</v>
      </c>
      <c r="I31" s="1196" t="s">
        <v>5693</v>
      </c>
      <c r="J31" s="1174" t="s">
        <v>632</v>
      </c>
      <c r="K31" s="1174" t="s">
        <v>1289</v>
      </c>
      <c r="L31" s="1196" t="s">
        <v>5431</v>
      </c>
      <c r="M31" s="1174"/>
      <c r="N31" s="1174" t="s">
        <v>5694</v>
      </c>
      <c r="O31" s="1055" t="s">
        <v>5695</v>
      </c>
      <c r="P31" s="985"/>
      <c r="Q31" s="923"/>
      <c r="R31" s="923"/>
      <c r="S31" s="923"/>
      <c r="T31" s="923"/>
      <c r="U31" s="923"/>
      <c r="V31" s="923"/>
      <c r="W31" s="923"/>
      <c r="X31" s="923"/>
      <c r="Y31" s="923"/>
      <c r="Z31" s="923"/>
      <c r="AA31" s="986"/>
      <c r="AB31" s="978" t="s">
        <v>5416</v>
      </c>
    </row>
    <row r="32" spans="2:28" ht="153" customHeight="1" x14ac:dyDescent="0.2">
      <c r="B32" s="1472"/>
      <c r="C32" s="1474"/>
      <c r="D32" s="1485"/>
      <c r="E32" s="1487"/>
      <c r="F32" s="1069" t="s">
        <v>5481</v>
      </c>
      <c r="G32" s="1174" t="s">
        <v>5696</v>
      </c>
      <c r="H32" s="1055" t="s">
        <v>5697</v>
      </c>
      <c r="I32" s="1196" t="s">
        <v>5143</v>
      </c>
      <c r="J32" s="1174" t="s">
        <v>632</v>
      </c>
      <c r="K32" s="1174" t="s">
        <v>1289</v>
      </c>
      <c r="L32" s="1174" t="s">
        <v>5698</v>
      </c>
      <c r="M32" s="1174"/>
      <c r="N32" s="1174" t="s">
        <v>5699</v>
      </c>
      <c r="O32" s="921" t="s">
        <v>5700</v>
      </c>
      <c r="P32" s="985"/>
      <c r="Q32" s="923"/>
      <c r="R32" s="923"/>
      <c r="S32" s="923"/>
      <c r="T32" s="923"/>
      <c r="U32" s="923"/>
      <c r="V32" s="923"/>
      <c r="W32" s="923"/>
      <c r="X32" s="923"/>
      <c r="Y32" s="923"/>
      <c r="Z32" s="923"/>
      <c r="AA32" s="986"/>
      <c r="AB32" s="978" t="s">
        <v>5385</v>
      </c>
    </row>
    <row r="33" spans="2:28" ht="153" customHeight="1" x14ac:dyDescent="0.2">
      <c r="B33" s="1472"/>
      <c r="C33" s="1474"/>
      <c r="D33" s="1181"/>
      <c r="E33" s="1186"/>
      <c r="F33" s="1069" t="s">
        <v>5490</v>
      </c>
      <c r="G33" s="1054" t="s">
        <v>5491</v>
      </c>
      <c r="H33" s="1053" t="s">
        <v>5701</v>
      </c>
      <c r="I33" s="1075" t="s">
        <v>5143</v>
      </c>
      <c r="J33" s="1075" t="s">
        <v>632</v>
      </c>
      <c r="K33" s="1174" t="s">
        <v>629</v>
      </c>
      <c r="L33" s="1196" t="s">
        <v>5493</v>
      </c>
      <c r="M33" s="1053"/>
      <c r="N33" s="1053" t="s">
        <v>1515</v>
      </c>
      <c r="O33" s="921" t="s">
        <v>5702</v>
      </c>
      <c r="P33" s="985"/>
      <c r="Q33" s="923"/>
      <c r="R33" s="923"/>
      <c r="S33" s="923"/>
      <c r="T33" s="923"/>
      <c r="U33" s="923"/>
      <c r="V33" s="923"/>
      <c r="W33" s="923"/>
      <c r="X33" s="923"/>
      <c r="Y33" s="923"/>
      <c r="Z33" s="923"/>
      <c r="AA33" s="986"/>
      <c r="AB33" s="978" t="s">
        <v>5344</v>
      </c>
    </row>
    <row r="34" spans="2:28" ht="153" customHeight="1" x14ac:dyDescent="0.2">
      <c r="B34" s="1472"/>
      <c r="C34" s="1474"/>
      <c r="D34" s="1181"/>
      <c r="E34" s="1186"/>
      <c r="F34" s="1069" t="s">
        <v>5496</v>
      </c>
      <c r="G34" s="1054" t="s">
        <v>5703</v>
      </c>
      <c r="H34" s="1053" t="s">
        <v>5704</v>
      </c>
      <c r="I34" s="1075" t="s">
        <v>5143</v>
      </c>
      <c r="J34" s="1075" t="s">
        <v>632</v>
      </c>
      <c r="K34" s="1174" t="s">
        <v>629</v>
      </c>
      <c r="L34" s="1196" t="s">
        <v>5493</v>
      </c>
      <c r="M34" s="1053"/>
      <c r="N34" s="1053" t="s">
        <v>1523</v>
      </c>
      <c r="O34" s="921" t="s">
        <v>5705</v>
      </c>
      <c r="P34" s="985"/>
      <c r="Q34" s="923"/>
      <c r="R34" s="923"/>
      <c r="S34" s="923"/>
      <c r="T34" s="923"/>
      <c r="U34" s="923"/>
      <c r="V34" s="923"/>
      <c r="W34" s="923"/>
      <c r="X34" s="923"/>
      <c r="Y34" s="923"/>
      <c r="Z34" s="923"/>
      <c r="AA34" s="986"/>
      <c r="AB34" s="978" t="s">
        <v>5344</v>
      </c>
    </row>
    <row r="35" spans="2:28" ht="153" customHeight="1" x14ac:dyDescent="0.2">
      <c r="B35" s="1472"/>
      <c r="C35" s="1474"/>
      <c r="D35" s="1181"/>
      <c r="E35" s="1186"/>
      <c r="F35" s="1069" t="s">
        <v>5502</v>
      </c>
      <c r="G35" s="1054" t="s">
        <v>5706</v>
      </c>
      <c r="H35" s="1054" t="s">
        <v>5707</v>
      </c>
      <c r="I35" s="1076" t="s">
        <v>5143</v>
      </c>
      <c r="J35" s="1076" t="s">
        <v>1044</v>
      </c>
      <c r="K35" s="1196" t="s">
        <v>629</v>
      </c>
      <c r="L35" s="1196" t="s">
        <v>5493</v>
      </c>
      <c r="M35" s="1054"/>
      <c r="N35" s="1054" t="s">
        <v>81</v>
      </c>
      <c r="O35" s="921" t="s">
        <v>5708</v>
      </c>
      <c r="P35" s="985"/>
      <c r="Q35" s="923"/>
      <c r="R35" s="923"/>
      <c r="S35" s="923"/>
      <c r="T35" s="923"/>
      <c r="U35" s="923"/>
      <c r="V35" s="923"/>
      <c r="W35" s="923"/>
      <c r="X35" s="923"/>
      <c r="Y35" s="923"/>
      <c r="Z35" s="923"/>
      <c r="AA35" s="986"/>
      <c r="AB35" s="978" t="s">
        <v>5385</v>
      </c>
    </row>
    <row r="36" spans="2:28" ht="129.75" x14ac:dyDescent="0.2">
      <c r="B36" s="1472"/>
      <c r="C36" s="1474"/>
      <c r="D36" s="1063" t="s">
        <v>5709</v>
      </c>
      <c r="E36" s="1176" t="s">
        <v>5710</v>
      </c>
      <c r="F36" s="920" t="s">
        <v>5711</v>
      </c>
      <c r="G36" s="1074" t="s">
        <v>5712</v>
      </c>
      <c r="H36" s="1062" t="s">
        <v>5713</v>
      </c>
      <c r="I36" s="1077" t="s">
        <v>5143</v>
      </c>
      <c r="J36" s="1078" t="s">
        <v>5714</v>
      </c>
      <c r="K36" s="1062" t="s">
        <v>5715</v>
      </c>
      <c r="L36" s="1078" t="s">
        <v>5716</v>
      </c>
      <c r="M36" s="1078"/>
      <c r="N36" s="1078" t="s">
        <v>81</v>
      </c>
      <c r="O36" s="1062" t="s">
        <v>5717</v>
      </c>
      <c r="P36" s="985"/>
      <c r="Q36" s="923"/>
      <c r="R36" s="923"/>
      <c r="S36" s="923"/>
      <c r="T36" s="923"/>
      <c r="U36" s="923"/>
      <c r="V36" s="923"/>
      <c r="W36" s="923"/>
      <c r="X36" s="923"/>
      <c r="Y36" s="923"/>
      <c r="Z36" s="923"/>
      <c r="AA36" s="986"/>
      <c r="AB36" s="978" t="s">
        <v>5288</v>
      </c>
    </row>
    <row r="37" spans="2:28" ht="87" x14ac:dyDescent="0.2">
      <c r="B37" s="1472"/>
      <c r="C37" s="1474"/>
      <c r="D37" s="1063" t="s">
        <v>5534</v>
      </c>
      <c r="E37" s="1054" t="s">
        <v>5535</v>
      </c>
      <c r="F37" s="920" t="s">
        <v>5536</v>
      </c>
      <c r="G37" s="1079" t="s">
        <v>1110</v>
      </c>
      <c r="H37" s="1054" t="s">
        <v>5701</v>
      </c>
      <c r="I37" s="1075" t="s">
        <v>5143</v>
      </c>
      <c r="J37" s="1174" t="s">
        <v>632</v>
      </c>
      <c r="K37" s="1174" t="s">
        <v>629</v>
      </c>
      <c r="L37" s="1076" t="s">
        <v>5493</v>
      </c>
      <c r="M37" s="1076"/>
      <c r="N37" s="1076"/>
      <c r="O37" s="1174" t="s">
        <v>5718</v>
      </c>
      <c r="P37" s="985"/>
      <c r="Q37" s="923"/>
      <c r="R37" s="923"/>
      <c r="S37" s="923"/>
      <c r="T37" s="923"/>
      <c r="U37" s="923"/>
      <c r="V37" s="923"/>
      <c r="W37" s="923"/>
      <c r="X37" s="923"/>
      <c r="Y37" s="923"/>
      <c r="Z37" s="923"/>
      <c r="AA37" s="986"/>
      <c r="AB37" s="978" t="s">
        <v>5344</v>
      </c>
    </row>
    <row r="38" spans="2:28" ht="87" x14ac:dyDescent="0.2">
      <c r="B38" s="1472"/>
      <c r="C38" s="1474"/>
      <c r="D38" s="1063" t="s">
        <v>5540</v>
      </c>
      <c r="E38" s="1054" t="s">
        <v>5541</v>
      </c>
      <c r="F38" s="920" t="s">
        <v>5542</v>
      </c>
      <c r="G38" s="1053" t="s">
        <v>5719</v>
      </c>
      <c r="H38" s="1054" t="s">
        <v>5720</v>
      </c>
      <c r="I38" s="1075" t="s">
        <v>5143</v>
      </c>
      <c r="J38" s="1174" t="s">
        <v>632</v>
      </c>
      <c r="K38" s="1174" t="s">
        <v>629</v>
      </c>
      <c r="L38" s="1076" t="s">
        <v>5493</v>
      </c>
      <c r="M38" s="1076"/>
      <c r="N38" s="1196" t="s">
        <v>5721</v>
      </c>
      <c r="O38" s="1055" t="s">
        <v>5722</v>
      </c>
      <c r="P38" s="985"/>
      <c r="Q38" s="923"/>
      <c r="R38" s="923"/>
      <c r="S38" s="923"/>
      <c r="T38" s="923"/>
      <c r="U38" s="923"/>
      <c r="V38" s="923"/>
      <c r="W38" s="923"/>
      <c r="X38" s="923"/>
      <c r="Y38" s="923"/>
      <c r="Z38" s="923"/>
      <c r="AA38" s="986"/>
      <c r="AB38" s="978" t="s">
        <v>5344</v>
      </c>
    </row>
    <row r="39" spans="2:28" ht="30.75" customHeight="1" x14ac:dyDescent="0.2">
      <c r="B39" s="1472"/>
      <c r="C39" s="1476"/>
      <c r="D39" s="1080"/>
      <c r="E39" s="1081"/>
      <c r="F39" s="1469" t="s">
        <v>5550</v>
      </c>
      <c r="G39" s="1469"/>
      <c r="H39" s="1469"/>
      <c r="I39" s="1469"/>
      <c r="J39" s="1469"/>
      <c r="K39" s="1469"/>
      <c r="L39" s="1469"/>
      <c r="M39" s="1022" t="s">
        <v>5723</v>
      </c>
      <c r="N39" s="1080"/>
      <c r="O39" s="1080"/>
      <c r="P39" s="985"/>
      <c r="Q39" s="923"/>
      <c r="R39" s="923"/>
      <c r="S39" s="923"/>
      <c r="T39" s="923"/>
      <c r="U39" s="923"/>
      <c r="V39" s="923"/>
      <c r="W39" s="923"/>
      <c r="X39" s="923"/>
      <c r="Y39" s="923"/>
      <c r="Z39" s="923"/>
      <c r="AA39" s="986"/>
      <c r="AB39" s="978"/>
    </row>
    <row r="40" spans="2:28" ht="105.75" customHeight="1" x14ac:dyDescent="0.2">
      <c r="B40" s="1170">
        <v>2</v>
      </c>
      <c r="C40" s="1173" t="s">
        <v>5551</v>
      </c>
      <c r="D40" s="1080" t="s">
        <v>5552</v>
      </c>
      <c r="E40" s="1196" t="s">
        <v>5553</v>
      </c>
      <c r="F40" s="920" t="s">
        <v>5554</v>
      </c>
      <c r="G40" s="1196" t="s">
        <v>5724</v>
      </c>
      <c r="H40" s="921" t="s">
        <v>5725</v>
      </c>
      <c r="I40" s="1196" t="s">
        <v>5143</v>
      </c>
      <c r="J40" s="1196" t="s">
        <v>2781</v>
      </c>
      <c r="K40" s="1196" t="s">
        <v>5558</v>
      </c>
      <c r="L40" s="1196" t="s">
        <v>5559</v>
      </c>
      <c r="M40" s="1196"/>
      <c r="N40" s="1082" t="s">
        <v>81</v>
      </c>
      <c r="O40" s="921" t="s">
        <v>5726</v>
      </c>
      <c r="P40" s="985"/>
      <c r="Q40" s="923"/>
      <c r="R40" s="923"/>
      <c r="S40" s="923"/>
      <c r="T40" s="923"/>
      <c r="U40" s="923"/>
      <c r="V40" s="923"/>
      <c r="W40" s="923"/>
      <c r="X40" s="923"/>
      <c r="Y40" s="931"/>
      <c r="Z40" s="931"/>
      <c r="AA40" s="993"/>
      <c r="AB40" s="978" t="s">
        <v>5288</v>
      </c>
    </row>
    <row r="41" spans="2:28" ht="32.25" customHeight="1" thickBot="1" x14ac:dyDescent="0.25">
      <c r="B41" s="1170"/>
      <c r="C41" s="1172"/>
      <c r="D41" s="1183"/>
      <c r="E41" s="1081"/>
      <c r="F41" s="1470" t="s">
        <v>5727</v>
      </c>
      <c r="G41" s="1470"/>
      <c r="H41" s="1470"/>
      <c r="I41" s="1470"/>
      <c r="J41" s="1470"/>
      <c r="K41" s="1470"/>
      <c r="L41" s="1470"/>
      <c r="M41" s="1083">
        <v>15</v>
      </c>
      <c r="N41" s="1066"/>
      <c r="O41" s="1055"/>
      <c r="P41" s="1084"/>
      <c r="Q41" s="1085"/>
      <c r="R41" s="1085"/>
      <c r="S41" s="1085"/>
      <c r="T41" s="1085"/>
      <c r="U41" s="1085"/>
      <c r="V41" s="1085"/>
      <c r="W41" s="1085"/>
      <c r="X41" s="1085"/>
      <c r="Y41" s="1085"/>
      <c r="Z41" s="1085"/>
      <c r="AA41" s="1086"/>
      <c r="AB41" s="1087"/>
    </row>
    <row r="42" spans="2:28" ht="120" customHeight="1" x14ac:dyDescent="0.2">
      <c r="B42" s="1471">
        <v>3</v>
      </c>
      <c r="C42" s="1473" t="s">
        <v>5138</v>
      </c>
      <c r="D42" s="1088" t="s">
        <v>5728</v>
      </c>
      <c r="E42" s="1089" t="s">
        <v>5729</v>
      </c>
      <c r="F42" s="1090" t="s">
        <v>5730</v>
      </c>
      <c r="G42" s="1091" t="s">
        <v>5731</v>
      </c>
      <c r="H42" s="1091" t="s">
        <v>5732</v>
      </c>
      <c r="I42" s="1092">
        <v>0.8</v>
      </c>
      <c r="J42" s="1093" t="s">
        <v>5733</v>
      </c>
      <c r="K42" s="1093" t="s">
        <v>2091</v>
      </c>
      <c r="L42" s="1093" t="s">
        <v>5734</v>
      </c>
      <c r="M42" s="1093"/>
      <c r="N42" s="1093" t="s">
        <v>5735</v>
      </c>
      <c r="O42" s="1091" t="s">
        <v>5736</v>
      </c>
      <c r="P42" s="1094"/>
      <c r="Q42" s="1095"/>
      <c r="R42" s="1095"/>
      <c r="S42" s="1095"/>
      <c r="T42" s="1095"/>
      <c r="U42" s="1095"/>
      <c r="V42" s="1095"/>
      <c r="W42" s="1095"/>
      <c r="X42" s="1095"/>
      <c r="Y42" s="1095"/>
      <c r="Z42" s="1095"/>
      <c r="AA42" s="1096"/>
      <c r="AB42" s="1097" t="s">
        <v>5150</v>
      </c>
    </row>
    <row r="43" spans="2:28" ht="114" customHeight="1" x14ac:dyDescent="0.2">
      <c r="B43" s="1472"/>
      <c r="C43" s="1474"/>
      <c r="D43" s="1477" t="s">
        <v>5737</v>
      </c>
      <c r="E43" s="1480" t="s">
        <v>5139</v>
      </c>
      <c r="F43" s="920" t="s">
        <v>5738</v>
      </c>
      <c r="G43" s="921" t="s">
        <v>5739</v>
      </c>
      <c r="H43" s="921" t="s">
        <v>5740</v>
      </c>
      <c r="I43" s="1196" t="s">
        <v>5143</v>
      </c>
      <c r="J43" s="1196" t="s">
        <v>36</v>
      </c>
      <c r="K43" s="1196" t="s">
        <v>5741</v>
      </c>
      <c r="L43" s="1196" t="s">
        <v>5742</v>
      </c>
      <c r="M43" s="1196"/>
      <c r="N43" s="1082" t="s">
        <v>81</v>
      </c>
      <c r="O43" s="921" t="s">
        <v>5743</v>
      </c>
      <c r="P43" s="985"/>
      <c r="Q43" s="923"/>
      <c r="R43" s="923"/>
      <c r="S43" s="923"/>
      <c r="T43" s="923"/>
      <c r="U43" s="923"/>
      <c r="V43" s="923"/>
      <c r="W43" s="923"/>
      <c r="X43" s="931"/>
      <c r="Y43" s="931"/>
      <c r="Z43" s="931"/>
      <c r="AA43" s="993"/>
      <c r="AB43" s="978" t="s">
        <v>5150</v>
      </c>
    </row>
    <row r="44" spans="2:28" ht="145.5" customHeight="1" thickBot="1" x14ac:dyDescent="0.25">
      <c r="B44" s="1472"/>
      <c r="C44" s="1475"/>
      <c r="D44" s="1478"/>
      <c r="E44" s="1481"/>
      <c r="F44" s="1098" t="s">
        <v>5744</v>
      </c>
      <c r="G44" s="1099" t="s">
        <v>5745</v>
      </c>
      <c r="H44" s="1099" t="s">
        <v>5746</v>
      </c>
      <c r="I44" s="1100" t="s">
        <v>5143</v>
      </c>
      <c r="J44" s="1100" t="s">
        <v>5747</v>
      </c>
      <c r="K44" s="1100" t="s">
        <v>2091</v>
      </c>
      <c r="L44" s="1100" t="s">
        <v>5748</v>
      </c>
      <c r="M44" s="1100"/>
      <c r="N44" s="1101" t="s">
        <v>81</v>
      </c>
      <c r="O44" s="1099" t="s">
        <v>5749</v>
      </c>
      <c r="P44" s="1102"/>
      <c r="Q44" s="1103"/>
      <c r="R44" s="1103"/>
      <c r="S44" s="1103"/>
      <c r="T44" s="1103"/>
      <c r="U44" s="1103"/>
      <c r="V44" s="1103"/>
      <c r="W44" s="1103"/>
      <c r="X44" s="1103"/>
      <c r="Y44" s="1103"/>
      <c r="Z44" s="1103"/>
      <c r="AA44" s="1104"/>
      <c r="AB44" s="1105" t="s">
        <v>5150</v>
      </c>
    </row>
    <row r="45" spans="2:28" ht="158.25" customHeight="1" x14ac:dyDescent="0.2">
      <c r="B45" s="1472"/>
      <c r="C45" s="1476"/>
      <c r="D45" s="1479"/>
      <c r="E45" s="1482"/>
      <c r="F45" s="1106" t="s">
        <v>5750</v>
      </c>
      <c r="G45" s="1107" t="s">
        <v>5140</v>
      </c>
      <c r="H45" s="1107" t="s">
        <v>5751</v>
      </c>
      <c r="I45" s="1176" t="s">
        <v>5143</v>
      </c>
      <c r="J45" s="1176" t="s">
        <v>48</v>
      </c>
      <c r="K45" s="1176" t="s">
        <v>5144</v>
      </c>
      <c r="L45" s="1176" t="s">
        <v>5146</v>
      </c>
      <c r="M45" s="1176"/>
      <c r="N45" s="1176" t="s">
        <v>5752</v>
      </c>
      <c r="O45" s="1107" t="s">
        <v>5753</v>
      </c>
      <c r="P45" s="1108"/>
      <c r="Q45" s="1109"/>
      <c r="R45" s="1109"/>
      <c r="S45" s="1109"/>
      <c r="T45" s="1109"/>
      <c r="U45" s="1109"/>
      <c r="V45" s="1109"/>
      <c r="W45" s="1109"/>
      <c r="X45" s="1109"/>
      <c r="Y45" s="1109"/>
      <c r="Z45" s="1109"/>
      <c r="AA45" s="1110"/>
      <c r="AB45" s="1111" t="s">
        <v>5150</v>
      </c>
    </row>
    <row r="46" spans="2:28" ht="38.25" customHeight="1" x14ac:dyDescent="0.2">
      <c r="B46" s="1170"/>
      <c r="C46" s="1172"/>
      <c r="D46" s="1185"/>
      <c r="E46" s="1081"/>
      <c r="F46" s="1492" t="s">
        <v>5754</v>
      </c>
      <c r="G46" s="1492"/>
      <c r="H46" s="1492"/>
      <c r="I46" s="1492"/>
      <c r="J46" s="1492"/>
      <c r="K46" s="1492"/>
      <c r="L46" s="1492"/>
      <c r="M46" s="1112">
        <v>5</v>
      </c>
      <c r="N46" s="1196"/>
      <c r="O46" s="921"/>
      <c r="P46" s="985"/>
      <c r="Q46" s="923"/>
      <c r="R46" s="923"/>
      <c r="S46" s="923"/>
      <c r="T46" s="923"/>
      <c r="U46" s="923"/>
      <c r="V46" s="923"/>
      <c r="W46" s="923"/>
      <c r="X46" s="923"/>
      <c r="Y46" s="923"/>
      <c r="Z46" s="923"/>
      <c r="AA46" s="986"/>
      <c r="AB46" s="978"/>
    </row>
    <row r="47" spans="2:28" ht="143.25" customHeight="1" x14ac:dyDescent="0.2">
      <c r="B47" s="1483">
        <v>4</v>
      </c>
      <c r="C47" s="1484" t="s">
        <v>5755</v>
      </c>
      <c r="D47" s="1493"/>
      <c r="E47" s="1477"/>
      <c r="F47" s="1113">
        <v>4.0999999999999996</v>
      </c>
      <c r="G47" s="1058" t="s">
        <v>5756</v>
      </c>
      <c r="H47" s="1114" t="s">
        <v>5757</v>
      </c>
      <c r="I47" s="1196" t="s">
        <v>5143</v>
      </c>
      <c r="J47" s="1196" t="s">
        <v>5758</v>
      </c>
      <c r="K47" s="1196" t="s">
        <v>5759</v>
      </c>
      <c r="L47" s="1196" t="s">
        <v>5760</v>
      </c>
      <c r="M47" s="1196"/>
      <c r="N47" s="1196" t="s">
        <v>5761</v>
      </c>
      <c r="O47" s="921" t="s">
        <v>5762</v>
      </c>
      <c r="P47" s="985"/>
      <c r="Q47" s="923"/>
      <c r="R47" s="923"/>
      <c r="S47" s="923"/>
      <c r="T47" s="923"/>
      <c r="U47" s="923"/>
      <c r="V47" s="923"/>
      <c r="W47" s="923"/>
      <c r="X47" s="923"/>
      <c r="Y47" s="923"/>
      <c r="Z47" s="923"/>
      <c r="AA47" s="986"/>
      <c r="AB47" s="978" t="s">
        <v>5763</v>
      </c>
    </row>
    <row r="48" spans="2:28" ht="143.25" customHeight="1" x14ac:dyDescent="0.2">
      <c r="B48" s="1472"/>
      <c r="C48" s="1474"/>
      <c r="D48" s="1494"/>
      <c r="E48" s="1495"/>
      <c r="F48" s="1115">
        <v>4.2</v>
      </c>
      <c r="G48" s="1116" t="s">
        <v>5764</v>
      </c>
      <c r="H48" s="1117" t="s">
        <v>5765</v>
      </c>
      <c r="I48" s="1174" t="s">
        <v>5766</v>
      </c>
      <c r="J48" s="1174" t="s">
        <v>5767</v>
      </c>
      <c r="K48" s="1174" t="s">
        <v>5759</v>
      </c>
      <c r="L48" s="1174" t="s">
        <v>5768</v>
      </c>
      <c r="M48" s="1174"/>
      <c r="N48" s="1196" t="s">
        <v>5769</v>
      </c>
      <c r="O48" s="921" t="s">
        <v>5770</v>
      </c>
      <c r="P48" s="985"/>
      <c r="Q48" s="923"/>
      <c r="R48" s="923"/>
      <c r="S48" s="923"/>
      <c r="T48" s="923"/>
      <c r="U48" s="923"/>
      <c r="V48" s="931"/>
      <c r="W48" s="931"/>
      <c r="X48" s="931"/>
      <c r="Y48" s="931"/>
      <c r="Z48" s="931"/>
      <c r="AA48" s="993"/>
      <c r="AB48" s="978" t="s">
        <v>5771</v>
      </c>
    </row>
    <row r="49" spans="2:28" ht="36" customHeight="1" x14ac:dyDescent="0.2">
      <c r="B49" s="1170"/>
      <c r="C49" s="1172"/>
      <c r="D49" s="1080"/>
      <c r="E49" s="1118"/>
      <c r="F49" s="1490" t="s">
        <v>3767</v>
      </c>
      <c r="G49" s="1490"/>
      <c r="H49" s="1490"/>
      <c r="I49" s="1490"/>
      <c r="J49" s="1490"/>
      <c r="K49" s="1490"/>
      <c r="L49" s="1491"/>
      <c r="M49" s="1119">
        <v>15</v>
      </c>
      <c r="N49" s="1196"/>
      <c r="O49" s="921"/>
      <c r="P49" s="985"/>
      <c r="Q49" s="923"/>
      <c r="R49" s="923"/>
      <c r="S49" s="923"/>
      <c r="T49" s="923"/>
      <c r="U49" s="923"/>
      <c r="V49" s="923"/>
      <c r="W49" s="923"/>
      <c r="X49" s="923"/>
      <c r="Y49" s="923"/>
      <c r="Z49" s="923"/>
      <c r="AA49" s="986"/>
      <c r="AB49" s="978"/>
    </row>
    <row r="50" spans="2:28" ht="226.5" customHeight="1" x14ac:dyDescent="0.2">
      <c r="B50" s="1483">
        <v>5</v>
      </c>
      <c r="C50" s="1484" t="s">
        <v>5562</v>
      </c>
      <c r="D50" s="1489" t="s">
        <v>5563</v>
      </c>
      <c r="E50" s="1488" t="s">
        <v>2447</v>
      </c>
      <c r="F50" s="1069" t="s">
        <v>5564</v>
      </c>
      <c r="G50" s="1055" t="s">
        <v>5772</v>
      </c>
      <c r="H50" s="921" t="s">
        <v>5773</v>
      </c>
      <c r="I50" s="1174" t="s">
        <v>5567</v>
      </c>
      <c r="J50" s="1174" t="s">
        <v>1142</v>
      </c>
      <c r="K50" s="1174" t="s">
        <v>153</v>
      </c>
      <c r="L50" s="1196" t="s">
        <v>5774</v>
      </c>
      <c r="M50" s="1196"/>
      <c r="N50" s="1196" t="s">
        <v>5775</v>
      </c>
      <c r="O50" s="921" t="s">
        <v>5776</v>
      </c>
      <c r="P50" s="985"/>
      <c r="Q50" s="923"/>
      <c r="R50" s="923"/>
      <c r="S50" s="923"/>
      <c r="T50" s="923"/>
      <c r="U50" s="923"/>
      <c r="V50" s="923"/>
      <c r="W50" s="923"/>
      <c r="X50" s="923"/>
      <c r="Y50" s="923"/>
      <c r="Z50" s="923"/>
      <c r="AA50" s="986"/>
      <c r="AB50" s="978" t="s">
        <v>5569</v>
      </c>
    </row>
    <row r="51" spans="2:28" ht="160.5" customHeight="1" x14ac:dyDescent="0.2">
      <c r="B51" s="1472"/>
      <c r="C51" s="1474"/>
      <c r="D51" s="1485"/>
      <c r="E51" s="1486"/>
      <c r="F51" s="1069" t="s">
        <v>5575</v>
      </c>
      <c r="G51" s="1174" t="s">
        <v>5576</v>
      </c>
      <c r="H51" s="921" t="s">
        <v>5777</v>
      </c>
      <c r="I51" s="1120" t="s">
        <v>5578</v>
      </c>
      <c r="J51" s="1174" t="s">
        <v>1142</v>
      </c>
      <c r="K51" s="1174" t="s">
        <v>153</v>
      </c>
      <c r="L51" s="1196" t="s">
        <v>5579</v>
      </c>
      <c r="M51" s="1196"/>
      <c r="N51" s="1196" t="s">
        <v>3777</v>
      </c>
      <c r="O51" s="1055" t="s">
        <v>5778</v>
      </c>
      <c r="P51" s="985"/>
      <c r="Q51" s="923"/>
      <c r="R51" s="923"/>
      <c r="S51" s="923"/>
      <c r="T51" s="923"/>
      <c r="U51" s="923"/>
      <c r="V51" s="923"/>
      <c r="W51" s="923"/>
      <c r="X51" s="923"/>
      <c r="Y51" s="923"/>
      <c r="Z51" s="923"/>
      <c r="AA51" s="986"/>
      <c r="AB51" s="978" t="s">
        <v>5569</v>
      </c>
    </row>
    <row r="52" spans="2:28" ht="158.25" customHeight="1" x14ac:dyDescent="0.2">
      <c r="B52" s="1472"/>
      <c r="C52" s="1474"/>
      <c r="D52" s="1485"/>
      <c r="E52" s="1486"/>
      <c r="F52" s="1069" t="s">
        <v>5582</v>
      </c>
      <c r="G52" s="1065" t="s">
        <v>5583</v>
      </c>
      <c r="H52" s="921" t="s">
        <v>5779</v>
      </c>
      <c r="I52" s="1120" t="s">
        <v>5578</v>
      </c>
      <c r="J52" s="1174" t="s">
        <v>1142</v>
      </c>
      <c r="K52" s="1174" t="s">
        <v>153</v>
      </c>
      <c r="L52" s="1196" t="s">
        <v>5585</v>
      </c>
      <c r="M52" s="1196"/>
      <c r="N52" s="1196" t="s">
        <v>2807</v>
      </c>
      <c r="O52" s="1055" t="s">
        <v>5780</v>
      </c>
      <c r="P52" s="985"/>
      <c r="Q52" s="923"/>
      <c r="R52" s="923"/>
      <c r="S52" s="923"/>
      <c r="T52" s="923"/>
      <c r="U52" s="923"/>
      <c r="V52" s="923"/>
      <c r="W52" s="923"/>
      <c r="X52" s="923"/>
      <c r="Y52" s="923"/>
      <c r="Z52" s="923"/>
      <c r="AA52" s="986"/>
      <c r="AB52" s="978" t="s">
        <v>5569</v>
      </c>
    </row>
    <row r="53" spans="2:28" s="1029" customFormat="1" ht="184.5" customHeight="1" x14ac:dyDescent="0.25">
      <c r="B53" s="1472"/>
      <c r="C53" s="1474"/>
      <c r="D53" s="1485"/>
      <c r="E53" s="1486"/>
      <c r="F53" s="1069" t="s">
        <v>5588</v>
      </c>
      <c r="G53" s="921" t="s">
        <v>5589</v>
      </c>
      <c r="H53" s="921" t="s">
        <v>5781</v>
      </c>
      <c r="I53" s="1120" t="s">
        <v>5578</v>
      </c>
      <c r="J53" s="1174" t="s">
        <v>1142</v>
      </c>
      <c r="K53" s="1174" t="s">
        <v>153</v>
      </c>
      <c r="L53" s="1196" t="s">
        <v>5591</v>
      </c>
      <c r="M53" s="1196"/>
      <c r="N53" s="1196" t="s">
        <v>1653</v>
      </c>
      <c r="O53" s="1055" t="s">
        <v>5782</v>
      </c>
      <c r="P53" s="1036"/>
      <c r="Q53" s="1037"/>
      <c r="R53" s="1037"/>
      <c r="S53" s="1037"/>
      <c r="T53" s="1037"/>
      <c r="U53" s="1037"/>
      <c r="V53" s="1037"/>
      <c r="W53" s="1037"/>
      <c r="X53" s="1037"/>
      <c r="Y53" s="1037"/>
      <c r="Z53" s="1037"/>
      <c r="AA53" s="1038"/>
      <c r="AB53" s="978" t="s">
        <v>5569</v>
      </c>
    </row>
    <row r="54" spans="2:28" s="1029" customFormat="1" ht="184.5" customHeight="1" thickBot="1" x14ac:dyDescent="0.3">
      <c r="B54" s="1472"/>
      <c r="C54" s="1474"/>
      <c r="D54" s="1485"/>
      <c r="E54" s="1486"/>
      <c r="F54" s="1069" t="s">
        <v>5783</v>
      </c>
      <c r="G54" s="1055" t="s">
        <v>5784</v>
      </c>
      <c r="H54" s="1055" t="s">
        <v>5785</v>
      </c>
      <c r="I54" s="1175" t="s">
        <v>5143</v>
      </c>
      <c r="J54" s="1174" t="s">
        <v>5786</v>
      </c>
      <c r="K54" s="1174" t="s">
        <v>2091</v>
      </c>
      <c r="L54" s="1174" t="s">
        <v>5787</v>
      </c>
      <c r="M54" s="1174"/>
      <c r="N54" s="1174" t="s">
        <v>58</v>
      </c>
      <c r="O54" s="1055" t="s">
        <v>70</v>
      </c>
      <c r="P54" s="1121"/>
      <c r="Q54" s="1122"/>
      <c r="R54" s="1122"/>
      <c r="S54" s="1122"/>
      <c r="T54" s="1122"/>
      <c r="U54" s="1122"/>
      <c r="V54" s="1122"/>
      <c r="W54" s="1122"/>
      <c r="X54" s="1122"/>
      <c r="Y54" s="1122"/>
      <c r="Z54" s="1122"/>
      <c r="AA54" s="1123"/>
      <c r="AB54" s="1087" t="s">
        <v>5569</v>
      </c>
    </row>
    <row r="55" spans="2:28" s="1029" customFormat="1" ht="184.5" customHeight="1" thickBot="1" x14ac:dyDescent="0.3">
      <c r="B55" s="1496"/>
      <c r="C55" s="1498"/>
      <c r="D55" s="1499"/>
      <c r="E55" s="1500"/>
      <c r="F55" s="1124" t="s">
        <v>5788</v>
      </c>
      <c r="G55" s="1125" t="s">
        <v>5789</v>
      </c>
      <c r="H55" s="1125" t="s">
        <v>5790</v>
      </c>
      <c r="I55" s="1178" t="s">
        <v>5143</v>
      </c>
      <c r="J55" s="1178" t="s">
        <v>63</v>
      </c>
      <c r="K55" s="1178" t="s">
        <v>2091</v>
      </c>
      <c r="L55" s="1178" t="s">
        <v>5791</v>
      </c>
      <c r="M55" s="1178"/>
      <c r="N55" s="1178" t="s">
        <v>64</v>
      </c>
      <c r="O55" s="1125" t="s">
        <v>65</v>
      </c>
      <c r="P55" s="1126"/>
      <c r="Q55" s="1127"/>
      <c r="R55" s="1127"/>
      <c r="S55" s="1127"/>
      <c r="T55" s="1127"/>
      <c r="U55" s="1127"/>
      <c r="V55" s="1127"/>
      <c r="W55" s="1127"/>
      <c r="X55" s="1127"/>
      <c r="Y55" s="1127"/>
      <c r="Z55" s="1127"/>
      <c r="AA55" s="1128"/>
      <c r="AB55" s="1129" t="s">
        <v>5771</v>
      </c>
    </row>
    <row r="56" spans="2:28" s="1029" customFormat="1" ht="184.5" customHeight="1" x14ac:dyDescent="0.25">
      <c r="B56" s="1472"/>
      <c r="C56" s="1474"/>
      <c r="D56" s="1485"/>
      <c r="E56" s="1486"/>
      <c r="F56" s="1067" t="s">
        <v>5792</v>
      </c>
      <c r="G56" s="1130" t="s">
        <v>5793</v>
      </c>
      <c r="H56" s="1107" t="s">
        <v>5794</v>
      </c>
      <c r="I56" s="1176" t="s">
        <v>5143</v>
      </c>
      <c r="J56" s="1175" t="s">
        <v>68</v>
      </c>
      <c r="K56" s="1175" t="s">
        <v>2091</v>
      </c>
      <c r="L56" s="1176" t="s">
        <v>5795</v>
      </c>
      <c r="M56" s="1176"/>
      <c r="N56" s="1176" t="s">
        <v>58</v>
      </c>
      <c r="O56" s="1130" t="s">
        <v>70</v>
      </c>
      <c r="P56" s="1131"/>
      <c r="Q56" s="1132"/>
      <c r="R56" s="1132"/>
      <c r="S56" s="1132"/>
      <c r="T56" s="1132"/>
      <c r="U56" s="1132"/>
      <c r="V56" s="1132"/>
      <c r="W56" s="1132"/>
      <c r="X56" s="1133"/>
      <c r="Y56" s="1133"/>
      <c r="Z56" s="1133"/>
      <c r="AA56" s="1134"/>
      <c r="AB56" s="1111" t="s">
        <v>5288</v>
      </c>
    </row>
    <row r="57" spans="2:28" s="1029" customFormat="1" ht="129.6" customHeight="1" x14ac:dyDescent="0.25">
      <c r="B57" s="1472"/>
      <c r="C57" s="1474"/>
      <c r="D57" s="1184" t="s">
        <v>5796</v>
      </c>
      <c r="E57" s="1182" t="s">
        <v>5797</v>
      </c>
      <c r="F57" s="1196" t="s">
        <v>5798</v>
      </c>
      <c r="G57" s="1196" t="s">
        <v>5799</v>
      </c>
      <c r="H57" s="921" t="s">
        <v>5800</v>
      </c>
      <c r="I57" s="1196" t="s">
        <v>5143</v>
      </c>
      <c r="J57" s="1196" t="s">
        <v>5801</v>
      </c>
      <c r="K57" s="1196" t="s">
        <v>5802</v>
      </c>
      <c r="L57" s="1196" t="s">
        <v>5600</v>
      </c>
      <c r="M57" s="1196"/>
      <c r="N57" s="1196" t="s">
        <v>5803</v>
      </c>
      <c r="O57" s="1135" t="s">
        <v>5804</v>
      </c>
      <c r="P57" s="1036"/>
      <c r="Q57" s="1037"/>
      <c r="R57" s="1037"/>
      <c r="S57" s="1037"/>
      <c r="T57" s="1037"/>
      <c r="U57" s="1037"/>
      <c r="V57" s="1037"/>
      <c r="W57" s="1037"/>
      <c r="X57" s="1037"/>
      <c r="Y57" s="1037"/>
      <c r="Z57" s="1037"/>
      <c r="AA57" s="1038"/>
      <c r="AB57" s="1004" t="s">
        <v>5611</v>
      </c>
    </row>
    <row r="58" spans="2:28" s="1029" customFormat="1" ht="154.5" customHeight="1" x14ac:dyDescent="0.25">
      <c r="B58" s="1472"/>
      <c r="C58" s="1474"/>
      <c r="D58" s="1184" t="s">
        <v>5594</v>
      </c>
      <c r="E58" s="1182" t="s">
        <v>5595</v>
      </c>
      <c r="F58" s="1196" t="s">
        <v>5596</v>
      </c>
      <c r="G58" s="921" t="s">
        <v>5597</v>
      </c>
      <c r="H58" s="921" t="s">
        <v>5805</v>
      </c>
      <c r="I58" s="1120" t="s">
        <v>5578</v>
      </c>
      <c r="J58" s="1174" t="s">
        <v>1142</v>
      </c>
      <c r="K58" s="1196" t="s">
        <v>153</v>
      </c>
      <c r="L58" s="1196" t="s">
        <v>5600</v>
      </c>
      <c r="M58" s="1196"/>
      <c r="N58" s="1082" t="s">
        <v>81</v>
      </c>
      <c r="O58" s="1055" t="s">
        <v>5806</v>
      </c>
      <c r="P58" s="1036"/>
      <c r="Q58" s="1037"/>
      <c r="R58" s="1037"/>
      <c r="S58" s="1037"/>
      <c r="T58" s="1037"/>
      <c r="U58" s="1037"/>
      <c r="V58" s="1037"/>
      <c r="W58" s="1037"/>
      <c r="X58" s="1037"/>
      <c r="Y58" s="1037"/>
      <c r="Z58" s="1037"/>
      <c r="AA58" s="1038"/>
      <c r="AB58" s="978" t="s">
        <v>5569</v>
      </c>
    </row>
    <row r="59" spans="2:28" ht="163.9" customHeight="1" x14ac:dyDescent="0.2">
      <c r="B59" s="1497"/>
      <c r="C59" s="1476"/>
      <c r="D59" s="1196">
        <v>5.5</v>
      </c>
      <c r="E59" s="921" t="s">
        <v>5603</v>
      </c>
      <c r="F59" s="1196" t="s">
        <v>5604</v>
      </c>
      <c r="G59" s="1055" t="s">
        <v>5605</v>
      </c>
      <c r="H59" s="921" t="s">
        <v>5807</v>
      </c>
      <c r="I59" s="1196" t="s">
        <v>5607</v>
      </c>
      <c r="J59" s="1174" t="s">
        <v>632</v>
      </c>
      <c r="K59" s="1174" t="s">
        <v>5608</v>
      </c>
      <c r="L59" s="1196" t="s">
        <v>5600</v>
      </c>
      <c r="M59" s="1196"/>
      <c r="N59" s="1054" t="s">
        <v>5808</v>
      </c>
      <c r="O59" s="921" t="s">
        <v>5809</v>
      </c>
      <c r="P59" s="985"/>
      <c r="Q59" s="923"/>
      <c r="R59" s="923"/>
      <c r="S59" s="923"/>
      <c r="T59" s="923"/>
      <c r="U59" s="923"/>
      <c r="V59" s="923"/>
      <c r="W59" s="923"/>
      <c r="X59" s="923"/>
      <c r="Y59" s="923"/>
      <c r="Z59" s="923"/>
      <c r="AA59" s="986"/>
      <c r="AB59" s="978" t="s">
        <v>5611</v>
      </c>
    </row>
    <row r="60" spans="2:28" ht="34.5" customHeight="1" x14ac:dyDescent="0.2">
      <c r="B60" s="1171"/>
      <c r="C60" s="1173"/>
      <c r="D60" s="1176"/>
      <c r="E60" s="1081"/>
      <c r="F60" s="1501" t="s">
        <v>5810</v>
      </c>
      <c r="G60" s="1502"/>
      <c r="H60" s="1502"/>
      <c r="I60" s="1502"/>
      <c r="J60" s="1502"/>
      <c r="K60" s="1502"/>
      <c r="L60" s="1503"/>
      <c r="M60" s="1112">
        <v>10</v>
      </c>
      <c r="N60" s="1054"/>
      <c r="O60" s="921"/>
      <c r="P60" s="985"/>
      <c r="Q60" s="923"/>
      <c r="R60" s="923"/>
      <c r="S60" s="923"/>
      <c r="T60" s="923"/>
      <c r="U60" s="923"/>
      <c r="V60" s="923"/>
      <c r="W60" s="923"/>
      <c r="X60" s="923"/>
      <c r="Y60" s="923"/>
      <c r="Z60" s="923"/>
      <c r="AA60" s="986"/>
      <c r="AB60" s="978"/>
    </row>
    <row r="61" spans="2:28" ht="176.25" customHeight="1" x14ac:dyDescent="0.2">
      <c r="B61" s="1171">
        <v>6</v>
      </c>
      <c r="C61" s="1173" t="s">
        <v>5811</v>
      </c>
      <c r="D61" s="1136"/>
      <c r="E61" s="1137" t="s">
        <v>5812</v>
      </c>
      <c r="F61" s="920" t="s">
        <v>5813</v>
      </c>
      <c r="G61" s="1055" t="s">
        <v>152</v>
      </c>
      <c r="H61" s="921" t="s">
        <v>5814</v>
      </c>
      <c r="I61" s="1138" t="s">
        <v>5636</v>
      </c>
      <c r="J61" s="1196" t="s">
        <v>5815</v>
      </c>
      <c r="K61" s="1196" t="s">
        <v>153</v>
      </c>
      <c r="L61" s="1196" t="s">
        <v>5816</v>
      </c>
      <c r="M61" s="1196"/>
      <c r="N61" s="1196" t="s">
        <v>5817</v>
      </c>
      <c r="O61" s="921" t="s">
        <v>5818</v>
      </c>
      <c r="P61" s="985"/>
      <c r="Q61" s="923"/>
      <c r="R61" s="923"/>
      <c r="S61" s="923"/>
      <c r="T61" s="923"/>
      <c r="U61" s="923"/>
      <c r="V61" s="923"/>
      <c r="W61" s="923"/>
      <c r="X61" s="923"/>
      <c r="Y61" s="923"/>
      <c r="Z61" s="923"/>
      <c r="AA61" s="986"/>
      <c r="AB61" s="978" t="s">
        <v>5819</v>
      </c>
    </row>
    <row r="62" spans="2:28" ht="34.5" customHeight="1" x14ac:dyDescent="0.2">
      <c r="B62" s="1170"/>
      <c r="C62" s="1172"/>
      <c r="D62" s="1181"/>
      <c r="E62" s="1118"/>
      <c r="F62" s="1490" t="s">
        <v>5820</v>
      </c>
      <c r="G62" s="1490"/>
      <c r="H62" s="1490"/>
      <c r="I62" s="1490"/>
      <c r="J62" s="1490"/>
      <c r="K62" s="1490"/>
      <c r="L62" s="1491"/>
      <c r="M62" s="1112">
        <v>10</v>
      </c>
      <c r="N62" s="1082"/>
      <c r="O62" s="921"/>
      <c r="P62" s="985"/>
      <c r="Q62" s="923"/>
      <c r="R62" s="923"/>
      <c r="S62" s="923"/>
      <c r="T62" s="923"/>
      <c r="U62" s="923"/>
      <c r="V62" s="923"/>
      <c r="W62" s="923"/>
      <c r="X62" s="923"/>
      <c r="Y62" s="923"/>
      <c r="Z62" s="923"/>
      <c r="AA62" s="986"/>
      <c r="AB62" s="978"/>
    </row>
    <row r="63" spans="2:28" ht="151.5" customHeight="1" x14ac:dyDescent="0.2">
      <c r="B63" s="1483">
        <v>7</v>
      </c>
      <c r="C63" s="1484" t="s">
        <v>5821</v>
      </c>
      <c r="D63" s="1514" t="s">
        <v>5822</v>
      </c>
      <c r="E63" s="1480" t="s">
        <v>5823</v>
      </c>
      <c r="F63" s="1069" t="s">
        <v>5824</v>
      </c>
      <c r="G63" s="1139" t="s">
        <v>5825</v>
      </c>
      <c r="H63" s="1140" t="s">
        <v>5826</v>
      </c>
      <c r="I63" s="1196" t="s">
        <v>5143</v>
      </c>
      <c r="J63" s="1141" t="s">
        <v>2093</v>
      </c>
      <c r="K63" s="1141" t="s">
        <v>2091</v>
      </c>
      <c r="L63" s="1196" t="s">
        <v>4666</v>
      </c>
      <c r="M63" s="1196"/>
      <c r="N63" s="1196" t="s">
        <v>1666</v>
      </c>
      <c r="O63" s="921" t="s">
        <v>5827</v>
      </c>
      <c r="P63" s="985"/>
      <c r="Q63" s="923"/>
      <c r="R63" s="923"/>
      <c r="S63" s="923"/>
      <c r="T63" s="923"/>
      <c r="U63" s="923"/>
      <c r="V63" s="923"/>
      <c r="W63" s="923"/>
      <c r="X63" s="923"/>
      <c r="Y63" s="923"/>
      <c r="Z63" s="923"/>
      <c r="AA63" s="986"/>
      <c r="AB63" s="978" t="s">
        <v>5763</v>
      </c>
    </row>
    <row r="64" spans="2:28" ht="117" customHeight="1" x14ac:dyDescent="0.2">
      <c r="B64" s="1472"/>
      <c r="C64" s="1474"/>
      <c r="D64" s="1515"/>
      <c r="E64" s="1511"/>
      <c r="F64" s="1069" t="s">
        <v>5828</v>
      </c>
      <c r="G64" s="1055" t="s">
        <v>5829</v>
      </c>
      <c r="H64" s="1139" t="s">
        <v>5830</v>
      </c>
      <c r="I64" s="1196" t="s">
        <v>5143</v>
      </c>
      <c r="J64" s="1141" t="s">
        <v>5831</v>
      </c>
      <c r="K64" s="1141" t="s">
        <v>2091</v>
      </c>
      <c r="L64" s="1082" t="s">
        <v>4996</v>
      </c>
      <c r="M64" s="1082"/>
      <c r="N64" s="1196" t="s">
        <v>5832</v>
      </c>
      <c r="O64" s="921" t="s">
        <v>5833</v>
      </c>
      <c r="P64" s="985"/>
      <c r="Q64" s="923"/>
      <c r="R64" s="923"/>
      <c r="S64" s="923"/>
      <c r="T64" s="923"/>
      <c r="U64" s="923"/>
      <c r="V64" s="923"/>
      <c r="W64" s="923"/>
      <c r="X64" s="923"/>
      <c r="Y64" s="923"/>
      <c r="Z64" s="923"/>
      <c r="AA64" s="986"/>
      <c r="AB64" s="978" t="s">
        <v>5763</v>
      </c>
    </row>
    <row r="65" spans="2:28" ht="131.25" customHeight="1" thickBot="1" x14ac:dyDescent="0.25">
      <c r="B65" s="1472"/>
      <c r="C65" s="1474"/>
      <c r="D65" s="1515"/>
      <c r="E65" s="1511"/>
      <c r="F65" s="1069" t="s">
        <v>5834</v>
      </c>
      <c r="G65" s="1142" t="s">
        <v>5835</v>
      </c>
      <c r="H65" s="1055" t="s">
        <v>5836</v>
      </c>
      <c r="I65" s="1174" t="s">
        <v>5143</v>
      </c>
      <c r="J65" s="1174" t="s">
        <v>78</v>
      </c>
      <c r="K65" s="1141" t="s">
        <v>5558</v>
      </c>
      <c r="L65" s="1174" t="s">
        <v>5837</v>
      </c>
      <c r="M65" s="1174"/>
      <c r="N65" s="1066" t="s">
        <v>81</v>
      </c>
      <c r="O65" s="1055" t="s">
        <v>5838</v>
      </c>
      <c r="P65" s="1084"/>
      <c r="Q65" s="1085"/>
      <c r="R65" s="1085"/>
      <c r="S65" s="1085"/>
      <c r="T65" s="1085"/>
      <c r="U65" s="1085"/>
      <c r="V65" s="1085"/>
      <c r="W65" s="1085"/>
      <c r="X65" s="1085"/>
      <c r="Y65" s="1085"/>
      <c r="Z65" s="1085"/>
      <c r="AA65" s="1086"/>
      <c r="AB65" s="1087" t="s">
        <v>5771</v>
      </c>
    </row>
    <row r="66" spans="2:28" ht="98.25" customHeight="1" x14ac:dyDescent="0.2">
      <c r="B66" s="1472"/>
      <c r="C66" s="1474"/>
      <c r="D66" s="1515"/>
      <c r="E66" s="1511"/>
      <c r="F66" s="1143" t="s">
        <v>5839</v>
      </c>
      <c r="G66" s="1144" t="s">
        <v>5840</v>
      </c>
      <c r="H66" s="1091" t="s">
        <v>5841</v>
      </c>
      <c r="I66" s="1093" t="s">
        <v>5143</v>
      </c>
      <c r="J66" s="1093" t="s">
        <v>5842</v>
      </c>
      <c r="K66" s="1145" t="s">
        <v>2091</v>
      </c>
      <c r="L66" s="1093" t="s">
        <v>5843</v>
      </c>
      <c r="M66" s="1093"/>
      <c r="N66" s="1144" t="s">
        <v>125</v>
      </c>
      <c r="O66" s="1144" t="s">
        <v>126</v>
      </c>
      <c r="P66" s="1094"/>
      <c r="Q66" s="1095"/>
      <c r="R66" s="1095"/>
      <c r="S66" s="1095"/>
      <c r="T66" s="1095"/>
      <c r="U66" s="1095"/>
      <c r="V66" s="1095"/>
      <c r="W66" s="1095"/>
      <c r="X66" s="1095"/>
      <c r="Y66" s="1095"/>
      <c r="Z66" s="1095"/>
      <c r="AA66" s="1096"/>
      <c r="AB66" s="1097" t="s">
        <v>5150</v>
      </c>
    </row>
    <row r="67" spans="2:28" ht="127.5" customHeight="1" x14ac:dyDescent="0.2">
      <c r="B67" s="1472"/>
      <c r="C67" s="1474"/>
      <c r="D67" s="1515"/>
      <c r="E67" s="1511"/>
      <c r="F67" s="1069" t="s">
        <v>5844</v>
      </c>
      <c r="G67" s="1146" t="s">
        <v>5845</v>
      </c>
      <c r="H67" s="921" t="s">
        <v>5846</v>
      </c>
      <c r="I67" s="1196" t="s">
        <v>5143</v>
      </c>
      <c r="J67" s="1196" t="s">
        <v>35</v>
      </c>
      <c r="K67" s="1141" t="s">
        <v>5741</v>
      </c>
      <c r="L67" s="1196" t="s">
        <v>5843</v>
      </c>
      <c r="M67" s="1196"/>
      <c r="N67" s="1146" t="s">
        <v>39</v>
      </c>
      <c r="O67" s="1146" t="s">
        <v>40</v>
      </c>
      <c r="P67" s="985"/>
      <c r="Q67" s="923"/>
      <c r="R67" s="923"/>
      <c r="S67" s="923"/>
      <c r="T67" s="923"/>
      <c r="U67" s="923"/>
      <c r="V67" s="923"/>
      <c r="W67" s="923"/>
      <c r="X67" s="923"/>
      <c r="Y67" s="923"/>
      <c r="Z67" s="923"/>
      <c r="AA67" s="993"/>
      <c r="AB67" s="978" t="s">
        <v>5150</v>
      </c>
    </row>
    <row r="68" spans="2:28" ht="127.5" customHeight="1" x14ac:dyDescent="0.2">
      <c r="B68" s="1472"/>
      <c r="C68" s="1474"/>
      <c r="D68" s="1515"/>
      <c r="E68" s="1511"/>
      <c r="F68" s="1069" t="s">
        <v>5847</v>
      </c>
      <c r="G68" s="1065" t="s">
        <v>5848</v>
      </c>
      <c r="H68" s="1055" t="s">
        <v>5849</v>
      </c>
      <c r="I68" s="1174" t="s">
        <v>5143</v>
      </c>
      <c r="J68" s="1174" t="s">
        <v>130</v>
      </c>
      <c r="K68" s="1174" t="s">
        <v>5850</v>
      </c>
      <c r="L68" s="1174" t="s">
        <v>5851</v>
      </c>
      <c r="M68" s="1174"/>
      <c r="N68" s="1174" t="s">
        <v>132</v>
      </c>
      <c r="O68" s="1142" t="s">
        <v>133</v>
      </c>
      <c r="P68" s="1084"/>
      <c r="Q68" s="1085"/>
      <c r="R68" s="1085"/>
      <c r="S68" s="1085"/>
      <c r="T68" s="1085"/>
      <c r="U68" s="1085"/>
      <c r="V68" s="1085"/>
      <c r="W68" s="1085"/>
      <c r="X68" s="1085"/>
      <c r="Y68" s="1085"/>
      <c r="Z68" s="1085"/>
      <c r="AA68" s="1086"/>
      <c r="AB68" s="1087" t="s">
        <v>5288</v>
      </c>
    </row>
    <row r="69" spans="2:28" ht="127.5" customHeight="1" x14ac:dyDescent="0.2">
      <c r="B69" s="1497"/>
      <c r="C69" s="1476"/>
      <c r="D69" s="1516"/>
      <c r="E69" s="1482"/>
      <c r="F69" s="1069" t="s">
        <v>5852</v>
      </c>
      <c r="G69" s="1065" t="s">
        <v>5853</v>
      </c>
      <c r="H69" s="1055" t="s">
        <v>5854</v>
      </c>
      <c r="I69" s="1196" t="s">
        <v>5143</v>
      </c>
      <c r="J69" s="1065" t="s">
        <v>5855</v>
      </c>
      <c r="K69" s="1141" t="s">
        <v>2091</v>
      </c>
      <c r="L69" s="1196" t="s">
        <v>5856</v>
      </c>
      <c r="M69" s="1196"/>
      <c r="N69" s="1196" t="s">
        <v>5857</v>
      </c>
      <c r="O69" s="921" t="s">
        <v>5858</v>
      </c>
      <c r="P69" s="1084"/>
      <c r="Q69" s="1085"/>
      <c r="R69" s="1085"/>
      <c r="S69" s="1085"/>
      <c r="T69" s="1085"/>
      <c r="U69" s="1085"/>
      <c r="V69" s="1085"/>
      <c r="W69" s="1085"/>
      <c r="X69" s="1085"/>
      <c r="Y69" s="1085"/>
      <c r="Z69" s="1085"/>
      <c r="AA69" s="1086"/>
      <c r="AB69" s="1087" t="s">
        <v>5763</v>
      </c>
    </row>
    <row r="70" spans="2:28" ht="30" customHeight="1" thickBot="1" x14ac:dyDescent="0.25">
      <c r="B70" s="1517" t="s">
        <v>5859</v>
      </c>
      <c r="C70" s="1518"/>
      <c r="D70" s="1518"/>
      <c r="E70" s="1518"/>
      <c r="F70" s="1518"/>
      <c r="G70" s="1518"/>
      <c r="H70" s="1518"/>
      <c r="I70" s="1518"/>
      <c r="J70" s="1518"/>
      <c r="K70" s="1518"/>
      <c r="L70" s="1519"/>
      <c r="M70" s="1147">
        <v>20</v>
      </c>
      <c r="N70" s="1100"/>
      <c r="O70" s="1148"/>
      <c r="P70" s="1149"/>
      <c r="Q70" s="1150"/>
      <c r="R70" s="1150"/>
      <c r="S70" s="1150"/>
      <c r="T70" s="1150"/>
      <c r="U70" s="1150"/>
      <c r="V70" s="1150"/>
      <c r="W70" s="1150"/>
      <c r="X70" s="1150"/>
      <c r="Y70" s="1150"/>
      <c r="Z70" s="1150"/>
      <c r="AA70" s="1151"/>
      <c r="AB70" s="1105"/>
    </row>
    <row r="71" spans="2:28" ht="187.5" thickBot="1" x14ac:dyDescent="0.25">
      <c r="B71" s="1504">
        <v>8</v>
      </c>
      <c r="C71" s="1507" t="s">
        <v>5860</v>
      </c>
      <c r="D71" s="1509" t="s">
        <v>5861</v>
      </c>
      <c r="E71" s="1510" t="s">
        <v>5862</v>
      </c>
      <c r="F71" s="1090" t="s">
        <v>5863</v>
      </c>
      <c r="G71" s="1093" t="s">
        <v>331</v>
      </c>
      <c r="H71" s="1091" t="s">
        <v>5864</v>
      </c>
      <c r="I71" s="1093" t="s">
        <v>5143</v>
      </c>
      <c r="J71" s="1093" t="s">
        <v>139</v>
      </c>
      <c r="K71" s="1093" t="s">
        <v>2652</v>
      </c>
      <c r="L71" s="1093" t="s">
        <v>5865</v>
      </c>
      <c r="M71" s="1093"/>
      <c r="N71" s="1093" t="s">
        <v>5866</v>
      </c>
      <c r="O71" s="1152" t="s">
        <v>5867</v>
      </c>
      <c r="P71" s="1094"/>
      <c r="Q71" s="1095"/>
      <c r="R71" s="1095"/>
      <c r="S71" s="1095"/>
      <c r="T71" s="1095"/>
      <c r="U71" s="1095"/>
      <c r="V71" s="1095"/>
      <c r="W71" s="1095"/>
      <c r="X71" s="1095"/>
      <c r="Y71" s="1095"/>
      <c r="Z71" s="1095"/>
      <c r="AA71" s="1096"/>
      <c r="AB71" s="1097" t="s">
        <v>5868</v>
      </c>
    </row>
    <row r="72" spans="2:28" ht="135.75" customHeight="1" x14ac:dyDescent="0.2">
      <c r="B72" s="1505"/>
      <c r="C72" s="1508"/>
      <c r="D72" s="1482"/>
      <c r="E72" s="1511"/>
      <c r="F72" s="1067" t="s">
        <v>5869</v>
      </c>
      <c r="G72" s="1175" t="s">
        <v>5870</v>
      </c>
      <c r="H72" s="1130" t="s">
        <v>5871</v>
      </c>
      <c r="I72" s="1175" t="s">
        <v>5143</v>
      </c>
      <c r="J72" s="1175" t="s">
        <v>139</v>
      </c>
      <c r="K72" s="1175" t="s">
        <v>5872</v>
      </c>
      <c r="L72" s="1175" t="s">
        <v>5873</v>
      </c>
      <c r="M72" s="1175"/>
      <c r="N72" s="1175" t="s">
        <v>4354</v>
      </c>
      <c r="O72" s="1153" t="s">
        <v>4355</v>
      </c>
      <c r="P72" s="1154"/>
      <c r="Q72" s="1155"/>
      <c r="R72" s="1155"/>
      <c r="S72" s="1155"/>
      <c r="T72" s="1155"/>
      <c r="U72" s="1155"/>
      <c r="V72" s="1155"/>
      <c r="W72" s="1155"/>
      <c r="X72" s="1155"/>
      <c r="Y72" s="1155"/>
      <c r="Z72" s="1155"/>
      <c r="AA72" s="1156"/>
      <c r="AB72" s="1157" t="s">
        <v>5288</v>
      </c>
    </row>
    <row r="73" spans="2:28" ht="29.25" customHeight="1" thickBot="1" x14ac:dyDescent="0.3">
      <c r="B73" s="1506"/>
      <c r="C73" s="1512" t="s">
        <v>5874</v>
      </c>
      <c r="D73" s="1513"/>
      <c r="E73" s="1513"/>
      <c r="F73" s="1513"/>
      <c r="G73" s="1513"/>
      <c r="H73" s="1513"/>
      <c r="I73" s="1513"/>
      <c r="J73" s="1513"/>
      <c r="K73" s="1513"/>
      <c r="L73" s="1513"/>
      <c r="M73" s="1179">
        <f>SUM(M5:M71)</f>
        <v>100</v>
      </c>
      <c r="N73" s="1158"/>
      <c r="O73" s="1158"/>
      <c r="P73" s="1159"/>
      <c r="Q73" s="1159"/>
      <c r="R73" s="1159"/>
      <c r="S73" s="1159"/>
      <c r="T73" s="1159"/>
      <c r="U73" s="1159"/>
      <c r="V73" s="1159"/>
      <c r="W73" s="1159"/>
      <c r="X73" s="1159"/>
      <c r="Y73" s="1159"/>
      <c r="Z73" s="1159"/>
      <c r="AA73" s="1159"/>
      <c r="AB73" s="1105"/>
    </row>
    <row r="154" spans="5:5" ht="42.75" x14ac:dyDescent="0.2">
      <c r="E154" s="1046" t="s">
        <v>5875</v>
      </c>
    </row>
    <row r="155" spans="5:5" ht="42.75" x14ac:dyDescent="0.2">
      <c r="E155" s="1046" t="s">
        <v>5876</v>
      </c>
    </row>
    <row r="156" spans="5:5" ht="85.5" x14ac:dyDescent="0.2">
      <c r="E156" s="1046" t="s">
        <v>5877</v>
      </c>
    </row>
    <row r="157" spans="5:5" ht="42.75" x14ac:dyDescent="0.2">
      <c r="E157" s="1046" t="s">
        <v>5878</v>
      </c>
    </row>
    <row r="158" spans="5:5" ht="42.75" x14ac:dyDescent="0.2">
      <c r="E158" s="1046" t="s">
        <v>5879</v>
      </c>
    </row>
    <row r="159" spans="5:5" ht="28.5" x14ac:dyDescent="0.2">
      <c r="E159" s="1046" t="s">
        <v>5880</v>
      </c>
    </row>
    <row r="160" spans="5:5" x14ac:dyDescent="0.2">
      <c r="E160" s="1046" t="s">
        <v>3379</v>
      </c>
    </row>
    <row r="161" spans="5:5" ht="42.75" x14ac:dyDescent="0.2">
      <c r="E161" s="1046" t="s">
        <v>5881</v>
      </c>
    </row>
    <row r="162" spans="5:5" ht="71.25" x14ac:dyDescent="0.2">
      <c r="E162" s="1046" t="s">
        <v>5862</v>
      </c>
    </row>
    <row r="163" spans="5:5" ht="71.25" x14ac:dyDescent="0.2">
      <c r="E163" s="1046" t="s">
        <v>5882</v>
      </c>
    </row>
    <row r="164" spans="5:5" ht="99.75" x14ac:dyDescent="0.2">
      <c r="E164" s="1046" t="s">
        <v>5883</v>
      </c>
    </row>
  </sheetData>
  <autoFilter ref="A4:O73"/>
  <mergeCells count="49">
    <mergeCell ref="B63:B69"/>
    <mergeCell ref="C63:C69"/>
    <mergeCell ref="D63:D69"/>
    <mergeCell ref="E63:E69"/>
    <mergeCell ref="B70:L70"/>
    <mergeCell ref="B71:B73"/>
    <mergeCell ref="C71:C72"/>
    <mergeCell ref="D71:D72"/>
    <mergeCell ref="E71:E72"/>
    <mergeCell ref="C73:L73"/>
    <mergeCell ref="F62:L62"/>
    <mergeCell ref="F46:L46"/>
    <mergeCell ref="B47:B48"/>
    <mergeCell ref="C47:C48"/>
    <mergeCell ref="D47:D48"/>
    <mergeCell ref="E47:E48"/>
    <mergeCell ref="F49:L49"/>
    <mergeCell ref="B50:B59"/>
    <mergeCell ref="C50:C59"/>
    <mergeCell ref="D50:D56"/>
    <mergeCell ref="E50:E56"/>
    <mergeCell ref="F60:L60"/>
    <mergeCell ref="F39:L39"/>
    <mergeCell ref="F41:L41"/>
    <mergeCell ref="B42:B45"/>
    <mergeCell ref="C42:C45"/>
    <mergeCell ref="D43:D45"/>
    <mergeCell ref="E43:E45"/>
    <mergeCell ref="B6:B39"/>
    <mergeCell ref="C6:C39"/>
    <mergeCell ref="D6:D8"/>
    <mergeCell ref="E6:E8"/>
    <mergeCell ref="D12:D13"/>
    <mergeCell ref="E12:E13"/>
    <mergeCell ref="D15:D32"/>
    <mergeCell ref="E15:E32"/>
    <mergeCell ref="B1:AB1"/>
    <mergeCell ref="E3:E4"/>
    <mergeCell ref="G3:G4"/>
    <mergeCell ref="H3:H4"/>
    <mergeCell ref="I3:I4"/>
    <mergeCell ref="J3:J4"/>
    <mergeCell ref="K3:K4"/>
    <mergeCell ref="L3:L4"/>
    <mergeCell ref="M3:M4"/>
    <mergeCell ref="N3:O3"/>
    <mergeCell ref="P3:AA4"/>
    <mergeCell ref="AB3:AB5"/>
    <mergeCell ref="F5:L5"/>
  </mergeCells>
  <pageMargins left="0.15748031496062992" right="0.15748031496062992" top="0.74803149606299213" bottom="0.49" header="0.25" footer="0.31496062992125984"/>
  <pageSetup paperSize="9"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186"/>
  <sheetViews>
    <sheetView topLeftCell="G1" zoomScale="80" zoomScaleNormal="80" workbookViewId="0">
      <selection activeCell="H42" sqref="H42"/>
    </sheetView>
  </sheetViews>
  <sheetFormatPr baseColWidth="10" defaultColWidth="11.42578125" defaultRowHeight="14.25" outlineLevelRow="1" x14ac:dyDescent="0.2"/>
  <cols>
    <col min="1" max="1" width="5.42578125" style="642" hidden="1" customWidth="1"/>
    <col min="2" max="2" width="5.42578125" style="1040" hidden="1" customWidth="1"/>
    <col min="3" max="3" width="25.7109375" style="1041" hidden="1" customWidth="1"/>
    <col min="4" max="4" width="5.85546875" style="1042" hidden="1" customWidth="1"/>
    <col min="5" max="5" width="29" style="1046" customWidth="1"/>
    <col min="6" max="6" width="10.7109375" style="1047" customWidth="1"/>
    <col min="7" max="7" width="31.28515625" style="971" customWidth="1"/>
    <col min="8" max="8" width="53.140625" style="971" customWidth="1"/>
    <col min="9" max="9" width="79.85546875" style="1048" customWidth="1"/>
    <col min="10" max="10" width="16.7109375" style="971" customWidth="1"/>
    <col min="11" max="11" width="14.42578125" style="971" customWidth="1"/>
    <col min="12" max="12" width="16.28515625" style="971" customWidth="1"/>
    <col min="13" max="13" width="20" style="971" customWidth="1"/>
    <col min="14" max="14" width="17.28515625" style="971" customWidth="1"/>
    <col min="15" max="15" width="24.85546875" style="971" customWidth="1"/>
    <col min="16" max="16" width="37.28515625" style="971" customWidth="1"/>
    <col min="17" max="17" width="25.140625" style="971" customWidth="1"/>
    <col min="18" max="29" width="3.7109375" style="642" customWidth="1"/>
    <col min="30" max="30" width="16.85546875" style="642" hidden="1" customWidth="1"/>
    <col min="31" max="31" width="16.85546875" style="656" customWidth="1"/>
    <col min="32" max="16384" width="11.42578125" style="642"/>
  </cols>
  <sheetData>
    <row r="1" spans="1:31" ht="54" customHeight="1" x14ac:dyDescent="0.2">
      <c r="B1" s="1451" t="s">
        <v>5188</v>
      </c>
      <c r="C1" s="1452"/>
      <c r="D1" s="1452"/>
      <c r="E1" s="1452"/>
      <c r="F1" s="1452"/>
      <c r="G1" s="1452"/>
      <c r="H1" s="1452"/>
      <c r="I1" s="1452"/>
      <c r="J1" s="1452"/>
      <c r="K1" s="1452"/>
      <c r="L1" s="1452"/>
      <c r="M1" s="1452"/>
      <c r="N1" s="1452"/>
      <c r="O1" s="1452"/>
      <c r="P1" s="1452"/>
      <c r="Q1" s="1452"/>
      <c r="R1" s="1452"/>
      <c r="S1" s="1452"/>
      <c r="T1" s="1452"/>
      <c r="U1" s="1452"/>
      <c r="V1" s="1452"/>
      <c r="W1" s="1452"/>
      <c r="X1" s="1452"/>
      <c r="Y1" s="1452"/>
      <c r="Z1" s="1452"/>
      <c r="AA1" s="1452"/>
      <c r="AB1" s="1452"/>
      <c r="AC1" s="1452"/>
      <c r="AD1" s="1453"/>
    </row>
    <row r="2" spans="1:31" x14ac:dyDescent="0.2">
      <c r="B2" s="952"/>
      <c r="C2" s="935"/>
      <c r="D2" s="953"/>
      <c r="E2" s="936"/>
      <c r="F2" s="938"/>
      <c r="G2" s="939"/>
      <c r="H2" s="939"/>
      <c r="I2" s="954"/>
      <c r="J2" s="939"/>
      <c r="K2" s="939"/>
      <c r="L2" s="939"/>
      <c r="M2" s="939"/>
      <c r="N2" s="939"/>
      <c r="O2" s="939"/>
      <c r="P2" s="939"/>
      <c r="Q2" s="939"/>
      <c r="R2" s="941"/>
      <c r="S2" s="941"/>
      <c r="T2" s="941"/>
      <c r="U2" s="941"/>
      <c r="V2" s="941"/>
      <c r="W2" s="941"/>
      <c r="X2" s="941"/>
      <c r="Y2" s="941"/>
      <c r="Z2" s="941"/>
      <c r="AA2" s="941"/>
      <c r="AB2" s="941"/>
      <c r="AC2" s="941"/>
      <c r="AD2" s="955"/>
      <c r="AE2" s="1233"/>
    </row>
    <row r="3" spans="1:31" s="956" customFormat="1" ht="35.25" customHeight="1" x14ac:dyDescent="0.2">
      <c r="B3" s="957" t="s">
        <v>5189</v>
      </c>
      <c r="C3" s="1197" t="s">
        <v>5123</v>
      </c>
      <c r="D3" s="1199" t="s">
        <v>5190</v>
      </c>
      <c r="E3" s="1454" t="s">
        <v>5124</v>
      </c>
      <c r="F3" s="958" t="s">
        <v>5190</v>
      </c>
      <c r="G3" s="1456" t="s">
        <v>5191</v>
      </c>
      <c r="H3" s="1456" t="s">
        <v>5192</v>
      </c>
      <c r="I3" s="1520" t="s">
        <v>5128</v>
      </c>
      <c r="J3" s="1458" t="s">
        <v>5193</v>
      </c>
      <c r="K3" s="1458" t="s">
        <v>7</v>
      </c>
      <c r="L3" s="1458" t="s">
        <v>5130</v>
      </c>
      <c r="M3" s="1458" t="s">
        <v>5131</v>
      </c>
      <c r="N3" s="1522" t="s">
        <v>11</v>
      </c>
      <c r="O3" s="1460" t="s">
        <v>5132</v>
      </c>
      <c r="P3" s="1461"/>
      <c r="Q3" s="1461"/>
      <c r="R3" s="1460" t="s">
        <v>5133</v>
      </c>
      <c r="S3" s="1461"/>
      <c r="T3" s="1461"/>
      <c r="U3" s="1461"/>
      <c r="V3" s="1461"/>
      <c r="W3" s="1461"/>
      <c r="X3" s="1461"/>
      <c r="Y3" s="1461"/>
      <c r="Z3" s="1461"/>
      <c r="AA3" s="1461"/>
      <c r="AB3" s="1461"/>
      <c r="AC3" s="1456"/>
      <c r="AD3" s="1464" t="s">
        <v>5134</v>
      </c>
      <c r="AE3" s="1464" t="s">
        <v>5194</v>
      </c>
    </row>
    <row r="4" spans="1:31" s="956" customFormat="1" ht="26.25" customHeight="1" thickBot="1" x14ac:dyDescent="0.25">
      <c r="B4" s="959"/>
      <c r="C4" s="960"/>
      <c r="D4" s="1187"/>
      <c r="E4" s="1455"/>
      <c r="F4" s="961"/>
      <c r="G4" s="1457"/>
      <c r="H4" s="1457"/>
      <c r="I4" s="1521"/>
      <c r="J4" s="1459"/>
      <c r="K4" s="1459"/>
      <c r="L4" s="1459"/>
      <c r="M4" s="1459"/>
      <c r="N4" s="1523"/>
      <c r="O4" s="960" t="s">
        <v>15</v>
      </c>
      <c r="P4" s="960" t="s">
        <v>5195</v>
      </c>
      <c r="Q4" s="962" t="s">
        <v>2891</v>
      </c>
      <c r="R4" s="1462"/>
      <c r="S4" s="1463"/>
      <c r="T4" s="1463"/>
      <c r="U4" s="1463"/>
      <c r="V4" s="1463"/>
      <c r="W4" s="1463"/>
      <c r="X4" s="1463"/>
      <c r="Y4" s="1463"/>
      <c r="Z4" s="1463"/>
      <c r="AA4" s="1463"/>
      <c r="AB4" s="1463"/>
      <c r="AC4" s="1457"/>
      <c r="AD4" s="1465"/>
      <c r="AE4" s="1465"/>
    </row>
    <row r="5" spans="1:31" s="956" customFormat="1" ht="33.75" hidden="1" customHeight="1" x14ac:dyDescent="0.2">
      <c r="B5" s="963"/>
      <c r="C5" s="964"/>
      <c r="D5" s="965"/>
      <c r="E5" s="965"/>
      <c r="F5" s="1466" t="s">
        <v>5196</v>
      </c>
      <c r="G5" s="1467"/>
      <c r="H5" s="1467"/>
      <c r="I5" s="1467"/>
      <c r="J5" s="1467"/>
      <c r="K5" s="1467"/>
      <c r="L5" s="1467"/>
      <c r="M5" s="1468"/>
      <c r="N5" s="966"/>
      <c r="O5" s="1198"/>
      <c r="P5" s="964"/>
      <c r="Q5" s="967"/>
      <c r="R5" s="968" t="s">
        <v>17</v>
      </c>
      <c r="S5" s="969" t="s">
        <v>18</v>
      </c>
      <c r="T5" s="969" t="s">
        <v>19</v>
      </c>
      <c r="U5" s="969" t="s">
        <v>20</v>
      </c>
      <c r="V5" s="969" t="s">
        <v>21</v>
      </c>
      <c r="W5" s="969" t="s">
        <v>5137</v>
      </c>
      <c r="X5" s="969" t="s">
        <v>23</v>
      </c>
      <c r="Y5" s="969" t="s">
        <v>24</v>
      </c>
      <c r="Z5" s="969" t="s">
        <v>25</v>
      </c>
      <c r="AA5" s="969" t="s">
        <v>26</v>
      </c>
      <c r="AB5" s="969" t="s">
        <v>27</v>
      </c>
      <c r="AC5" s="970" t="s">
        <v>28</v>
      </c>
      <c r="AD5" s="1464"/>
      <c r="AE5" s="1464"/>
    </row>
    <row r="6" spans="1:31" s="980" customFormat="1" ht="408.75" hidden="1" customHeight="1" x14ac:dyDescent="0.2">
      <c r="A6" s="971"/>
      <c r="B6" s="1483">
        <v>1</v>
      </c>
      <c r="C6" s="1524" t="s">
        <v>5197</v>
      </c>
      <c r="D6" s="1527" t="s">
        <v>5198</v>
      </c>
      <c r="E6" s="1528" t="s">
        <v>627</v>
      </c>
      <c r="F6" s="1530" t="s">
        <v>5199</v>
      </c>
      <c r="G6" s="1537" t="s">
        <v>5200</v>
      </c>
      <c r="H6" s="972" t="s">
        <v>633</v>
      </c>
      <c r="I6" s="972" t="s">
        <v>5201</v>
      </c>
      <c r="J6" s="1537" t="s">
        <v>5202</v>
      </c>
      <c r="K6" s="1161" t="s">
        <v>632</v>
      </c>
      <c r="L6" s="1161" t="s">
        <v>629</v>
      </c>
      <c r="M6" s="973" t="s">
        <v>5203</v>
      </c>
      <c r="N6" s="973">
        <v>1</v>
      </c>
      <c r="O6" s="973" t="s">
        <v>636</v>
      </c>
      <c r="P6" s="974" t="s">
        <v>5204</v>
      </c>
      <c r="Q6" s="973" t="s">
        <v>5205</v>
      </c>
      <c r="R6" s="975"/>
      <c r="S6" s="976"/>
      <c r="T6" s="976"/>
      <c r="U6" s="976"/>
      <c r="V6" s="976"/>
      <c r="W6" s="976"/>
      <c r="X6" s="976"/>
      <c r="Y6" s="976"/>
      <c r="Z6" s="976"/>
      <c r="AA6" s="976"/>
      <c r="AB6" s="976"/>
      <c r="AC6" s="977"/>
      <c r="AD6" s="978" t="s">
        <v>5206</v>
      </c>
      <c r="AE6" s="979" t="s">
        <v>5207</v>
      </c>
    </row>
    <row r="7" spans="1:31" s="980" customFormat="1" ht="198" hidden="1" customHeight="1" x14ac:dyDescent="0.2">
      <c r="A7" s="971"/>
      <c r="B7" s="1472"/>
      <c r="C7" s="1525"/>
      <c r="D7" s="1527"/>
      <c r="E7" s="1528"/>
      <c r="F7" s="1531"/>
      <c r="G7" s="1538"/>
      <c r="H7" s="981" t="s">
        <v>653</v>
      </c>
      <c r="I7" s="981" t="s">
        <v>5208</v>
      </c>
      <c r="J7" s="1538"/>
      <c r="K7" s="1161" t="s">
        <v>632</v>
      </c>
      <c r="L7" s="1161" t="s">
        <v>629</v>
      </c>
      <c r="M7" s="973" t="s">
        <v>5209</v>
      </c>
      <c r="N7" s="973">
        <v>1</v>
      </c>
      <c r="O7" s="973" t="s">
        <v>656</v>
      </c>
      <c r="P7" s="974" t="s">
        <v>5210</v>
      </c>
      <c r="Q7" s="973" t="s">
        <v>5211</v>
      </c>
      <c r="R7" s="975"/>
      <c r="S7" s="976"/>
      <c r="T7" s="976"/>
      <c r="U7" s="976"/>
      <c r="V7" s="976"/>
      <c r="W7" s="976"/>
      <c r="X7" s="976"/>
      <c r="Y7" s="976"/>
      <c r="Z7" s="976"/>
      <c r="AA7" s="976"/>
      <c r="AB7" s="976"/>
      <c r="AC7" s="977"/>
      <c r="AD7" s="978"/>
      <c r="AE7" s="979" t="s">
        <v>5207</v>
      </c>
    </row>
    <row r="8" spans="1:31" s="980" customFormat="1" ht="158.25" hidden="1" customHeight="1" x14ac:dyDescent="0.2">
      <c r="A8" s="971"/>
      <c r="B8" s="1472"/>
      <c r="C8" s="1525"/>
      <c r="D8" s="1527"/>
      <c r="E8" s="1528"/>
      <c r="F8" s="1531"/>
      <c r="G8" s="1538"/>
      <c r="H8" s="981" t="s">
        <v>664</v>
      </c>
      <c r="I8" s="982" t="s">
        <v>5212</v>
      </c>
      <c r="J8" s="1538"/>
      <c r="K8" s="1161" t="s">
        <v>632</v>
      </c>
      <c r="L8" s="1161" t="s">
        <v>629</v>
      </c>
      <c r="M8" s="973" t="s">
        <v>5213</v>
      </c>
      <c r="N8" s="973">
        <v>1</v>
      </c>
      <c r="O8" s="973" t="s">
        <v>667</v>
      </c>
      <c r="P8" s="974" t="s">
        <v>5214</v>
      </c>
      <c r="Q8" s="973" t="s">
        <v>5215</v>
      </c>
      <c r="R8" s="975"/>
      <c r="S8" s="976"/>
      <c r="T8" s="976"/>
      <c r="U8" s="976"/>
      <c r="V8" s="976"/>
      <c r="W8" s="976"/>
      <c r="X8" s="976"/>
      <c r="Y8" s="976"/>
      <c r="Z8" s="976"/>
      <c r="AA8" s="976"/>
      <c r="AB8" s="976"/>
      <c r="AC8" s="977"/>
      <c r="AD8" s="978"/>
      <c r="AE8" s="979" t="s">
        <v>5207</v>
      </c>
    </row>
    <row r="9" spans="1:31" s="980" customFormat="1" ht="102" hidden="1" x14ac:dyDescent="0.2">
      <c r="A9" s="971"/>
      <c r="B9" s="1472"/>
      <c r="C9" s="1525"/>
      <c r="D9" s="1527"/>
      <c r="E9" s="1528"/>
      <c r="F9" s="1531"/>
      <c r="G9" s="1538"/>
      <c r="H9" s="981" t="s">
        <v>675</v>
      </c>
      <c r="I9" s="981" t="s">
        <v>5216</v>
      </c>
      <c r="J9" s="1538"/>
      <c r="K9" s="1161" t="s">
        <v>632</v>
      </c>
      <c r="L9" s="1161" t="s">
        <v>629</v>
      </c>
      <c r="M9" s="973" t="s">
        <v>5213</v>
      </c>
      <c r="N9" s="973">
        <v>1</v>
      </c>
      <c r="O9" s="973" t="s">
        <v>678</v>
      </c>
      <c r="P9" s="974" t="s">
        <v>5217</v>
      </c>
      <c r="Q9" s="973" t="s">
        <v>5218</v>
      </c>
      <c r="R9" s="975"/>
      <c r="S9" s="976"/>
      <c r="T9" s="976"/>
      <c r="U9" s="976"/>
      <c r="V9" s="976"/>
      <c r="W9" s="976"/>
      <c r="X9" s="976"/>
      <c r="Y9" s="976"/>
      <c r="Z9" s="976"/>
      <c r="AA9" s="976"/>
      <c r="AB9" s="976"/>
      <c r="AC9" s="977"/>
      <c r="AD9" s="978"/>
      <c r="AE9" s="979" t="s">
        <v>5207</v>
      </c>
    </row>
    <row r="10" spans="1:31" s="980" customFormat="1" ht="206.25" hidden="1" customHeight="1" x14ac:dyDescent="0.2">
      <c r="A10" s="971"/>
      <c r="B10" s="1472"/>
      <c r="C10" s="1525"/>
      <c r="D10" s="1527"/>
      <c r="E10" s="1528"/>
      <c r="F10" s="1531"/>
      <c r="G10" s="1538"/>
      <c r="H10" s="981" t="s">
        <v>684</v>
      </c>
      <c r="I10" s="981" t="s">
        <v>5219</v>
      </c>
      <c r="J10" s="1538"/>
      <c r="K10" s="1161" t="s">
        <v>632</v>
      </c>
      <c r="L10" s="1161" t="s">
        <v>629</v>
      </c>
      <c r="M10" s="973" t="s">
        <v>5209</v>
      </c>
      <c r="N10" s="973">
        <v>1</v>
      </c>
      <c r="O10" s="973" t="s">
        <v>687</v>
      </c>
      <c r="P10" s="974" t="s">
        <v>5220</v>
      </c>
      <c r="Q10" s="973" t="s">
        <v>5211</v>
      </c>
      <c r="R10" s="975"/>
      <c r="S10" s="976"/>
      <c r="T10" s="976"/>
      <c r="U10" s="976"/>
      <c r="V10" s="976"/>
      <c r="W10" s="976"/>
      <c r="X10" s="976"/>
      <c r="Y10" s="976"/>
      <c r="Z10" s="976"/>
      <c r="AA10" s="976"/>
      <c r="AB10" s="976"/>
      <c r="AC10" s="977"/>
      <c r="AD10" s="978"/>
      <c r="AE10" s="979" t="s">
        <v>5207</v>
      </c>
    </row>
    <row r="11" spans="1:31" s="980" customFormat="1" ht="127.5" hidden="1" x14ac:dyDescent="0.2">
      <c r="A11" s="971"/>
      <c r="B11" s="1472"/>
      <c r="C11" s="1525"/>
      <c r="D11" s="1527"/>
      <c r="E11" s="1528"/>
      <c r="F11" s="1531"/>
      <c r="G11" s="1538"/>
      <c r="H11" s="981" t="s">
        <v>692</v>
      </c>
      <c r="I11" s="981" t="s">
        <v>5221</v>
      </c>
      <c r="J11" s="1538"/>
      <c r="K11" s="1161" t="s">
        <v>632</v>
      </c>
      <c r="L11" s="1161" t="s">
        <v>629</v>
      </c>
      <c r="M11" s="973" t="s">
        <v>5213</v>
      </c>
      <c r="N11" s="973">
        <v>1</v>
      </c>
      <c r="O11" s="973" t="s">
        <v>695</v>
      </c>
      <c r="P11" s="974" t="s">
        <v>5222</v>
      </c>
      <c r="Q11" s="973" t="s">
        <v>5218</v>
      </c>
      <c r="R11" s="975"/>
      <c r="S11" s="976"/>
      <c r="T11" s="976"/>
      <c r="U11" s="976"/>
      <c r="V11" s="976"/>
      <c r="W11" s="976"/>
      <c r="X11" s="976"/>
      <c r="Y11" s="976"/>
      <c r="Z11" s="976"/>
      <c r="AA11" s="976"/>
      <c r="AB11" s="976"/>
      <c r="AC11" s="977"/>
      <c r="AD11" s="978"/>
      <c r="AE11" s="979" t="s">
        <v>5207</v>
      </c>
    </row>
    <row r="12" spans="1:31" s="980" customFormat="1" ht="119.25" hidden="1" customHeight="1" x14ac:dyDescent="0.2">
      <c r="A12" s="971"/>
      <c r="B12" s="1472"/>
      <c r="C12" s="1525"/>
      <c r="D12" s="1527"/>
      <c r="E12" s="1528"/>
      <c r="F12" s="1532"/>
      <c r="G12" s="1539"/>
      <c r="H12" s="981" t="s">
        <v>701</v>
      </c>
      <c r="I12" s="981" t="s">
        <v>5223</v>
      </c>
      <c r="J12" s="1539"/>
      <c r="K12" s="1161" t="s">
        <v>632</v>
      </c>
      <c r="L12" s="1161" t="s">
        <v>629</v>
      </c>
      <c r="M12" s="973" t="s">
        <v>5213</v>
      </c>
      <c r="N12" s="973">
        <v>1</v>
      </c>
      <c r="O12" s="973" t="s">
        <v>704</v>
      </c>
      <c r="P12" s="974" t="s">
        <v>5224</v>
      </c>
      <c r="Q12" s="973" t="s">
        <v>5218</v>
      </c>
      <c r="R12" s="975"/>
      <c r="S12" s="976"/>
      <c r="T12" s="976"/>
      <c r="U12" s="976"/>
      <c r="V12" s="976"/>
      <c r="W12" s="976"/>
      <c r="X12" s="976"/>
      <c r="Y12" s="976"/>
      <c r="Z12" s="976"/>
      <c r="AA12" s="976"/>
      <c r="AB12" s="976"/>
      <c r="AC12" s="977"/>
      <c r="AD12" s="978"/>
      <c r="AE12" s="979" t="s">
        <v>5207</v>
      </c>
    </row>
    <row r="13" spans="1:31" s="980" customFormat="1" ht="126.75" hidden="1" customHeight="1" x14ac:dyDescent="0.2">
      <c r="A13" s="971"/>
      <c r="B13" s="1472"/>
      <c r="C13" s="1525"/>
      <c r="D13" s="1527"/>
      <c r="E13" s="1528"/>
      <c r="F13" s="1530" t="s">
        <v>5225</v>
      </c>
      <c r="G13" s="1537" t="s">
        <v>5226</v>
      </c>
      <c r="H13" s="981" t="s">
        <v>5227</v>
      </c>
      <c r="I13" s="972" t="s">
        <v>5228</v>
      </c>
      <c r="J13" s="973">
        <v>0</v>
      </c>
      <c r="K13" s="1161" t="s">
        <v>632</v>
      </c>
      <c r="L13" s="1161" t="s">
        <v>629</v>
      </c>
      <c r="M13" s="973" t="s">
        <v>5213</v>
      </c>
      <c r="N13" s="973">
        <v>1</v>
      </c>
      <c r="O13" s="973" t="s">
        <v>714</v>
      </c>
      <c r="P13" s="1165" t="s">
        <v>5229</v>
      </c>
      <c r="Q13" s="1161" t="s">
        <v>5230</v>
      </c>
      <c r="R13" s="975"/>
      <c r="S13" s="976"/>
      <c r="T13" s="976"/>
      <c r="U13" s="976"/>
      <c r="V13" s="976"/>
      <c r="W13" s="976"/>
      <c r="X13" s="976"/>
      <c r="Y13" s="976"/>
      <c r="Z13" s="976"/>
      <c r="AA13" s="976"/>
      <c r="AB13" s="976"/>
      <c r="AC13" s="977"/>
      <c r="AD13" s="978"/>
      <c r="AE13" s="979" t="s">
        <v>5207</v>
      </c>
    </row>
    <row r="14" spans="1:31" s="980" customFormat="1" ht="93.75" hidden="1" customHeight="1" x14ac:dyDescent="0.2">
      <c r="A14" s="971"/>
      <c r="B14" s="1472"/>
      <c r="C14" s="1525"/>
      <c r="D14" s="1527"/>
      <c r="E14" s="1528"/>
      <c r="F14" s="1532"/>
      <c r="G14" s="1539"/>
      <c r="H14" s="981" t="s">
        <v>5231</v>
      </c>
      <c r="I14" s="972" t="s">
        <v>5232</v>
      </c>
      <c r="J14" s="973">
        <v>0</v>
      </c>
      <c r="K14" s="1161" t="s">
        <v>632</v>
      </c>
      <c r="L14" s="1161" t="s">
        <v>629</v>
      </c>
      <c r="M14" s="973" t="s">
        <v>5213</v>
      </c>
      <c r="N14" s="973">
        <v>1</v>
      </c>
      <c r="O14" s="973" t="s">
        <v>723</v>
      </c>
      <c r="P14" s="1165" t="s">
        <v>5233</v>
      </c>
      <c r="Q14" s="1161" t="s">
        <v>5234</v>
      </c>
      <c r="R14" s="975"/>
      <c r="S14" s="976"/>
      <c r="T14" s="976"/>
      <c r="U14" s="976"/>
      <c r="V14" s="976"/>
      <c r="W14" s="976"/>
      <c r="X14" s="976"/>
      <c r="Y14" s="976"/>
      <c r="Z14" s="976"/>
      <c r="AA14" s="976"/>
      <c r="AB14" s="976"/>
      <c r="AC14" s="977"/>
      <c r="AD14" s="978"/>
      <c r="AE14" s="979" t="s">
        <v>5207</v>
      </c>
    </row>
    <row r="15" spans="1:31" ht="140.25" hidden="1" outlineLevel="1" x14ac:dyDescent="0.2">
      <c r="B15" s="1472"/>
      <c r="C15" s="1525"/>
      <c r="D15" s="1527"/>
      <c r="E15" s="1529"/>
      <c r="F15" s="983" t="s">
        <v>5235</v>
      </c>
      <c r="G15" s="984" t="s">
        <v>5236</v>
      </c>
      <c r="H15" s="984" t="s">
        <v>3808</v>
      </c>
      <c r="I15" s="981" t="s">
        <v>5237</v>
      </c>
      <c r="J15" s="973">
        <v>0</v>
      </c>
      <c r="K15" s="981" t="s">
        <v>5238</v>
      </c>
      <c r="L15" s="981" t="s">
        <v>1289</v>
      </c>
      <c r="M15" s="981" t="s">
        <v>5239</v>
      </c>
      <c r="N15" s="973">
        <v>1</v>
      </c>
      <c r="O15" s="981" t="s">
        <v>5240</v>
      </c>
      <c r="P15" s="981" t="s">
        <v>5241</v>
      </c>
      <c r="Q15" s="973" t="s">
        <v>5242</v>
      </c>
      <c r="R15" s="985"/>
      <c r="S15" s="923"/>
      <c r="T15" s="923"/>
      <c r="U15" s="923"/>
      <c r="V15" s="923"/>
      <c r="W15" s="923"/>
      <c r="X15" s="923"/>
      <c r="Y15" s="923"/>
      <c r="Z15" s="923"/>
      <c r="AA15" s="923"/>
      <c r="AB15" s="923"/>
      <c r="AC15" s="986"/>
      <c r="AD15" s="978" t="s">
        <v>5206</v>
      </c>
      <c r="AE15" s="978" t="s">
        <v>5207</v>
      </c>
    </row>
    <row r="16" spans="1:31" ht="317.25" hidden="1" customHeight="1" outlineLevel="1" x14ac:dyDescent="0.2">
      <c r="B16" s="1472"/>
      <c r="C16" s="1525"/>
      <c r="D16" s="1190" t="s">
        <v>5243</v>
      </c>
      <c r="E16" s="987" t="s">
        <v>5244</v>
      </c>
      <c r="F16" s="1530" t="s">
        <v>5245</v>
      </c>
      <c r="G16" s="1530" t="s">
        <v>5246</v>
      </c>
      <c r="H16" s="1537" t="s">
        <v>1701</v>
      </c>
      <c r="I16" s="1165" t="s">
        <v>5247</v>
      </c>
      <c r="J16" s="1161">
        <v>0</v>
      </c>
      <c r="K16" s="1161" t="s">
        <v>5238</v>
      </c>
      <c r="L16" s="973" t="s">
        <v>1213</v>
      </c>
      <c r="M16" s="1161" t="s">
        <v>5248</v>
      </c>
      <c r="N16" s="1161">
        <v>1</v>
      </c>
      <c r="O16" s="1537" t="s">
        <v>1219</v>
      </c>
      <c r="P16" s="1537" t="s">
        <v>5249</v>
      </c>
      <c r="Q16" s="1540" t="s">
        <v>5250</v>
      </c>
      <c r="R16" s="985"/>
      <c r="S16" s="923"/>
      <c r="T16" s="923"/>
      <c r="U16" s="923"/>
      <c r="V16" s="923"/>
      <c r="W16" s="923"/>
      <c r="X16" s="923"/>
      <c r="Y16" s="923"/>
      <c r="Z16" s="923"/>
      <c r="AA16" s="923"/>
      <c r="AB16" s="923"/>
      <c r="AC16" s="986"/>
      <c r="AD16" s="978" t="s">
        <v>5251</v>
      </c>
      <c r="AE16" s="1543" t="s">
        <v>5207</v>
      </c>
    </row>
    <row r="17" spans="2:36" ht="317.25" hidden="1" customHeight="1" outlineLevel="1" x14ac:dyDescent="0.2">
      <c r="B17" s="1472"/>
      <c r="C17" s="1525"/>
      <c r="D17" s="1190"/>
      <c r="E17" s="987"/>
      <c r="F17" s="1531"/>
      <c r="G17" s="1531"/>
      <c r="H17" s="1538"/>
      <c r="I17" s="1168" t="s">
        <v>5252</v>
      </c>
      <c r="J17" s="1161">
        <v>0</v>
      </c>
      <c r="K17" s="1161" t="s">
        <v>5238</v>
      </c>
      <c r="L17" s="973" t="s">
        <v>1213</v>
      </c>
      <c r="M17" s="1161" t="s">
        <v>5248</v>
      </c>
      <c r="N17" s="1161">
        <v>1</v>
      </c>
      <c r="O17" s="1538"/>
      <c r="P17" s="1538"/>
      <c r="Q17" s="1541"/>
      <c r="R17" s="985"/>
      <c r="S17" s="923"/>
      <c r="T17" s="923"/>
      <c r="U17" s="923"/>
      <c r="V17" s="923"/>
      <c r="W17" s="923"/>
      <c r="X17" s="923"/>
      <c r="Y17" s="923"/>
      <c r="Z17" s="923"/>
      <c r="AA17" s="923"/>
      <c r="AB17" s="923"/>
      <c r="AC17" s="986"/>
      <c r="AD17" s="978" t="s">
        <v>5251</v>
      </c>
      <c r="AE17" s="1544"/>
      <c r="AI17" s="642">
        <f>43.2*4</f>
        <v>172.8</v>
      </c>
      <c r="AJ17" s="642">
        <f>+AI17*9</f>
        <v>1555.2</v>
      </c>
    </row>
    <row r="18" spans="2:36" ht="367.5" hidden="1" customHeight="1" outlineLevel="1" x14ac:dyDescent="0.2">
      <c r="B18" s="1472"/>
      <c r="C18" s="1525"/>
      <c r="D18" s="1190"/>
      <c r="E18" s="987"/>
      <c r="F18" s="1531"/>
      <c r="G18" s="1531"/>
      <c r="H18" s="1538"/>
      <c r="I18" s="1168" t="s">
        <v>5253</v>
      </c>
      <c r="J18" s="1161">
        <v>0</v>
      </c>
      <c r="K18" s="1161" t="s">
        <v>5238</v>
      </c>
      <c r="L18" s="973" t="s">
        <v>1213</v>
      </c>
      <c r="M18" s="1161" t="s">
        <v>5248</v>
      </c>
      <c r="N18" s="1161">
        <v>1</v>
      </c>
      <c r="O18" s="1538"/>
      <c r="P18" s="1538"/>
      <c r="Q18" s="1541"/>
      <c r="R18" s="985"/>
      <c r="S18" s="923"/>
      <c r="T18" s="923"/>
      <c r="U18" s="923"/>
      <c r="V18" s="923"/>
      <c r="W18" s="923"/>
      <c r="X18" s="923"/>
      <c r="Y18" s="923"/>
      <c r="Z18" s="923"/>
      <c r="AA18" s="923"/>
      <c r="AB18" s="923"/>
      <c r="AC18" s="986"/>
      <c r="AD18" s="978" t="s">
        <v>5251</v>
      </c>
      <c r="AE18" s="1544"/>
    </row>
    <row r="19" spans="2:36" ht="361.5" hidden="1" customHeight="1" outlineLevel="1" x14ac:dyDescent="0.2">
      <c r="B19" s="1472"/>
      <c r="C19" s="1525"/>
      <c r="D19" s="1190"/>
      <c r="E19" s="987"/>
      <c r="F19" s="1531"/>
      <c r="G19" s="1531"/>
      <c r="H19" s="1538"/>
      <c r="I19" s="1168" t="s">
        <v>5254</v>
      </c>
      <c r="J19" s="1161">
        <v>0</v>
      </c>
      <c r="K19" s="1161" t="s">
        <v>5238</v>
      </c>
      <c r="L19" s="973" t="s">
        <v>1213</v>
      </c>
      <c r="M19" s="1161" t="s">
        <v>5248</v>
      </c>
      <c r="N19" s="1161">
        <v>1</v>
      </c>
      <c r="O19" s="1538"/>
      <c r="P19" s="1538"/>
      <c r="Q19" s="1541"/>
      <c r="R19" s="985"/>
      <c r="S19" s="923"/>
      <c r="T19" s="923"/>
      <c r="U19" s="923"/>
      <c r="V19" s="923"/>
      <c r="W19" s="923"/>
      <c r="X19" s="923"/>
      <c r="Y19" s="923"/>
      <c r="Z19" s="923"/>
      <c r="AA19" s="923"/>
      <c r="AB19" s="923"/>
      <c r="AC19" s="986"/>
      <c r="AD19" s="978" t="s">
        <v>5251</v>
      </c>
      <c r="AE19" s="1544"/>
    </row>
    <row r="20" spans="2:36" ht="382.5" hidden="1" customHeight="1" outlineLevel="1" x14ac:dyDescent="0.2">
      <c r="B20" s="1472"/>
      <c r="C20" s="1525"/>
      <c r="D20" s="1190"/>
      <c r="E20" s="987"/>
      <c r="F20" s="1531"/>
      <c r="G20" s="1531"/>
      <c r="H20" s="1538"/>
      <c r="I20" s="1168" t="s">
        <v>5255</v>
      </c>
      <c r="J20" s="1161">
        <v>0</v>
      </c>
      <c r="K20" s="1161" t="s">
        <v>5238</v>
      </c>
      <c r="L20" s="973" t="s">
        <v>1213</v>
      </c>
      <c r="M20" s="1161" t="s">
        <v>5248</v>
      </c>
      <c r="N20" s="1161">
        <v>1</v>
      </c>
      <c r="O20" s="1538"/>
      <c r="P20" s="1538"/>
      <c r="Q20" s="1541"/>
      <c r="R20" s="985"/>
      <c r="S20" s="923"/>
      <c r="T20" s="923"/>
      <c r="U20" s="923"/>
      <c r="V20" s="923"/>
      <c r="W20" s="923"/>
      <c r="X20" s="923"/>
      <c r="Y20" s="923"/>
      <c r="Z20" s="923"/>
      <c r="AA20" s="923"/>
      <c r="AB20" s="923"/>
      <c r="AC20" s="986"/>
      <c r="AD20" s="978" t="s">
        <v>5251</v>
      </c>
      <c r="AE20" s="1544"/>
    </row>
    <row r="21" spans="2:36" ht="292.5" hidden="1" customHeight="1" outlineLevel="1" x14ac:dyDescent="0.2">
      <c r="B21" s="1472"/>
      <c r="C21" s="1525"/>
      <c r="D21" s="1190"/>
      <c r="E21" s="987"/>
      <c r="F21" s="1532"/>
      <c r="G21" s="1532"/>
      <c r="H21" s="1539"/>
      <c r="I21" s="1168" t="s">
        <v>5256</v>
      </c>
      <c r="J21" s="1161">
        <v>0</v>
      </c>
      <c r="K21" s="1161" t="s">
        <v>5238</v>
      </c>
      <c r="L21" s="973" t="s">
        <v>1213</v>
      </c>
      <c r="M21" s="1161" t="s">
        <v>5248</v>
      </c>
      <c r="N21" s="1161">
        <v>1</v>
      </c>
      <c r="O21" s="1539"/>
      <c r="P21" s="1539"/>
      <c r="Q21" s="1542"/>
      <c r="R21" s="985"/>
      <c r="S21" s="923"/>
      <c r="T21" s="923"/>
      <c r="U21" s="923"/>
      <c r="V21" s="923"/>
      <c r="W21" s="923"/>
      <c r="X21" s="923"/>
      <c r="Y21" s="923"/>
      <c r="Z21" s="923"/>
      <c r="AA21" s="923"/>
      <c r="AB21" s="923"/>
      <c r="AC21" s="986"/>
      <c r="AD21" s="978" t="s">
        <v>5251</v>
      </c>
      <c r="AE21" s="1545"/>
    </row>
    <row r="22" spans="2:36" ht="237" hidden="1" customHeight="1" outlineLevel="1" x14ac:dyDescent="0.2">
      <c r="B22" s="1472"/>
      <c r="C22" s="1525"/>
      <c r="D22" s="1190"/>
      <c r="E22" s="987"/>
      <c r="F22" s="1193"/>
      <c r="G22" s="1546" t="s">
        <v>5257</v>
      </c>
      <c r="H22" s="1549" t="s">
        <v>1711</v>
      </c>
      <c r="I22" s="974" t="s">
        <v>5258</v>
      </c>
      <c r="J22" s="1552" t="s">
        <v>5259</v>
      </c>
      <c r="K22" s="1552" t="s">
        <v>5260</v>
      </c>
      <c r="L22" s="1552" t="s">
        <v>1213</v>
      </c>
      <c r="M22" s="1537" t="s">
        <v>5261</v>
      </c>
      <c r="N22" s="1537">
        <v>3</v>
      </c>
      <c r="O22" s="1537" t="s">
        <v>81</v>
      </c>
      <c r="P22" s="1537" t="s">
        <v>5262</v>
      </c>
      <c r="Q22" s="1537" t="s">
        <v>5263</v>
      </c>
      <c r="R22" s="985"/>
      <c r="S22" s="923"/>
      <c r="T22" s="923"/>
      <c r="U22" s="923"/>
      <c r="V22" s="923"/>
      <c r="W22" s="923"/>
      <c r="X22" s="923"/>
      <c r="Y22" s="923"/>
      <c r="Z22" s="923"/>
      <c r="AA22" s="923"/>
      <c r="AB22" s="923"/>
      <c r="AC22" s="986"/>
      <c r="AD22" s="978" t="s">
        <v>5251</v>
      </c>
      <c r="AE22" s="1543" t="s">
        <v>5207</v>
      </c>
    </row>
    <row r="23" spans="2:36" ht="258" hidden="1" customHeight="1" outlineLevel="1" x14ac:dyDescent="0.2">
      <c r="B23" s="1472"/>
      <c r="C23" s="1525"/>
      <c r="D23" s="1190"/>
      <c r="E23" s="987"/>
      <c r="F23" s="1193"/>
      <c r="G23" s="1547"/>
      <c r="H23" s="1550"/>
      <c r="I23" s="1165" t="s">
        <v>5264</v>
      </c>
      <c r="J23" s="1553"/>
      <c r="K23" s="1553"/>
      <c r="L23" s="1553"/>
      <c r="M23" s="1538"/>
      <c r="N23" s="1538"/>
      <c r="O23" s="1538"/>
      <c r="P23" s="1538"/>
      <c r="Q23" s="1538"/>
      <c r="R23" s="985"/>
      <c r="S23" s="923"/>
      <c r="T23" s="923"/>
      <c r="U23" s="923"/>
      <c r="V23" s="923"/>
      <c r="W23" s="923"/>
      <c r="X23" s="923"/>
      <c r="Y23" s="923"/>
      <c r="Z23" s="923"/>
      <c r="AA23" s="923"/>
      <c r="AB23" s="923"/>
      <c r="AC23" s="986"/>
      <c r="AD23" s="978" t="s">
        <v>5251</v>
      </c>
      <c r="AE23" s="1544"/>
    </row>
    <row r="24" spans="2:36" ht="134.25" hidden="1" customHeight="1" outlineLevel="1" x14ac:dyDescent="0.2">
      <c r="B24" s="1472"/>
      <c r="C24" s="1525"/>
      <c r="D24" s="1190"/>
      <c r="E24" s="987"/>
      <c r="F24" s="1193"/>
      <c r="G24" s="1547"/>
      <c r="H24" s="1550"/>
      <c r="I24" s="1168" t="s">
        <v>5265</v>
      </c>
      <c r="J24" s="1553"/>
      <c r="K24" s="1553"/>
      <c r="L24" s="1553"/>
      <c r="M24" s="1538"/>
      <c r="N24" s="1538"/>
      <c r="O24" s="1538"/>
      <c r="P24" s="1538"/>
      <c r="Q24" s="1538"/>
      <c r="R24" s="985"/>
      <c r="S24" s="923"/>
      <c r="T24" s="923"/>
      <c r="U24" s="923"/>
      <c r="V24" s="923"/>
      <c r="W24" s="923"/>
      <c r="X24" s="923"/>
      <c r="Y24" s="923"/>
      <c r="Z24" s="923"/>
      <c r="AA24" s="923"/>
      <c r="AB24" s="923"/>
      <c r="AC24" s="986"/>
      <c r="AD24" s="978" t="s">
        <v>5251</v>
      </c>
      <c r="AE24" s="1544"/>
    </row>
    <row r="25" spans="2:36" ht="235.5" hidden="1" customHeight="1" outlineLevel="1" x14ac:dyDescent="0.2">
      <c r="B25" s="1472"/>
      <c r="C25" s="1525"/>
      <c r="D25" s="1190"/>
      <c r="E25" s="987"/>
      <c r="F25" s="1193"/>
      <c r="G25" s="1547"/>
      <c r="H25" s="1550"/>
      <c r="I25" s="1168" t="s">
        <v>5266</v>
      </c>
      <c r="J25" s="1553"/>
      <c r="K25" s="1553"/>
      <c r="L25" s="1553"/>
      <c r="M25" s="1538"/>
      <c r="N25" s="1538"/>
      <c r="O25" s="1538"/>
      <c r="P25" s="1538"/>
      <c r="Q25" s="1538"/>
      <c r="R25" s="985"/>
      <c r="S25" s="923"/>
      <c r="T25" s="923"/>
      <c r="U25" s="923"/>
      <c r="V25" s="923"/>
      <c r="W25" s="923"/>
      <c r="X25" s="923"/>
      <c r="Y25" s="923"/>
      <c r="Z25" s="923"/>
      <c r="AA25" s="923"/>
      <c r="AB25" s="923"/>
      <c r="AC25" s="986"/>
      <c r="AD25" s="978" t="s">
        <v>5251</v>
      </c>
      <c r="AE25" s="1544"/>
    </row>
    <row r="26" spans="2:36" ht="267.75" hidden="1" customHeight="1" outlineLevel="1" x14ac:dyDescent="0.2">
      <c r="B26" s="1472"/>
      <c r="C26" s="1525"/>
      <c r="D26" s="1190"/>
      <c r="E26" s="987"/>
      <c r="F26" s="1193"/>
      <c r="G26" s="1547"/>
      <c r="H26" s="1550"/>
      <c r="I26" s="1168" t="s">
        <v>5267</v>
      </c>
      <c r="J26" s="1553"/>
      <c r="K26" s="1553"/>
      <c r="L26" s="1553"/>
      <c r="M26" s="1538"/>
      <c r="N26" s="1538"/>
      <c r="O26" s="1538"/>
      <c r="P26" s="1538"/>
      <c r="Q26" s="1538"/>
      <c r="R26" s="985"/>
      <c r="S26" s="923"/>
      <c r="T26" s="923"/>
      <c r="U26" s="923"/>
      <c r="V26" s="923"/>
      <c r="W26" s="923"/>
      <c r="X26" s="923"/>
      <c r="Y26" s="923"/>
      <c r="Z26" s="923"/>
      <c r="AA26" s="923"/>
      <c r="AB26" s="923"/>
      <c r="AC26" s="986"/>
      <c r="AD26" s="978" t="s">
        <v>5251</v>
      </c>
      <c r="AE26" s="1544"/>
    </row>
    <row r="27" spans="2:36" ht="287.25" hidden="1" customHeight="1" outlineLevel="1" x14ac:dyDescent="0.2">
      <c r="B27" s="1472"/>
      <c r="C27" s="1525"/>
      <c r="D27" s="1190"/>
      <c r="E27" s="987"/>
      <c r="F27" s="1193"/>
      <c r="G27" s="1547"/>
      <c r="H27" s="1551"/>
      <c r="I27" s="1168" t="s">
        <v>5268</v>
      </c>
      <c r="J27" s="1554"/>
      <c r="K27" s="1554"/>
      <c r="L27" s="1554"/>
      <c r="M27" s="1539"/>
      <c r="N27" s="1539"/>
      <c r="O27" s="1539"/>
      <c r="P27" s="1539"/>
      <c r="Q27" s="1539"/>
      <c r="R27" s="985"/>
      <c r="S27" s="923"/>
      <c r="T27" s="923"/>
      <c r="U27" s="923"/>
      <c r="V27" s="923"/>
      <c r="W27" s="923"/>
      <c r="X27" s="923"/>
      <c r="Y27" s="923"/>
      <c r="Z27" s="923"/>
      <c r="AA27" s="923"/>
      <c r="AB27" s="923"/>
      <c r="AC27" s="986"/>
      <c r="AD27" s="978" t="s">
        <v>5251</v>
      </c>
      <c r="AE27" s="1544"/>
    </row>
    <row r="28" spans="2:36" ht="327.75" hidden="1" customHeight="1" outlineLevel="1" x14ac:dyDescent="0.2">
      <c r="B28" s="1472"/>
      <c r="C28" s="1525"/>
      <c r="D28" s="1190"/>
      <c r="E28" s="1192"/>
      <c r="F28" s="1530" t="s">
        <v>5269</v>
      </c>
      <c r="G28" s="1547"/>
      <c r="H28" s="1546" t="s">
        <v>6084</v>
      </c>
      <c r="I28" s="1168" t="s">
        <v>5270</v>
      </c>
      <c r="J28" s="1552" t="s">
        <v>5259</v>
      </c>
      <c r="K28" s="1552" t="s">
        <v>5260</v>
      </c>
      <c r="L28" s="1552" t="s">
        <v>1213</v>
      </c>
      <c r="M28" s="1552" t="s">
        <v>5271</v>
      </c>
      <c r="N28" s="1552">
        <v>3</v>
      </c>
      <c r="O28" s="1537" t="s">
        <v>5272</v>
      </c>
      <c r="P28" s="1537" t="s">
        <v>5273</v>
      </c>
      <c r="Q28" s="1537" t="s">
        <v>5274</v>
      </c>
      <c r="R28" s="985"/>
      <c r="S28" s="923"/>
      <c r="T28" s="923"/>
      <c r="U28" s="923"/>
      <c r="V28" s="923"/>
      <c r="W28" s="923"/>
      <c r="X28" s="923"/>
      <c r="Y28" s="923"/>
      <c r="Z28" s="923"/>
      <c r="AA28" s="923"/>
      <c r="AB28" s="923"/>
      <c r="AC28" s="986"/>
      <c r="AD28" s="978" t="s">
        <v>5251</v>
      </c>
      <c r="AE28" s="1544"/>
    </row>
    <row r="29" spans="2:36" ht="276" hidden="1" customHeight="1" outlineLevel="1" x14ac:dyDescent="0.2">
      <c r="B29" s="1472"/>
      <c r="C29" s="1525"/>
      <c r="D29" s="1190"/>
      <c r="E29" s="1192"/>
      <c r="F29" s="1531"/>
      <c r="G29" s="1547"/>
      <c r="H29" s="1547"/>
      <c r="I29" s="1168" t="s">
        <v>5275</v>
      </c>
      <c r="J29" s="1553"/>
      <c r="K29" s="1553"/>
      <c r="L29" s="1553"/>
      <c r="M29" s="1553"/>
      <c r="N29" s="1553"/>
      <c r="O29" s="1538"/>
      <c r="P29" s="1538"/>
      <c r="Q29" s="1538"/>
      <c r="R29" s="985"/>
      <c r="S29" s="923"/>
      <c r="T29" s="923"/>
      <c r="U29" s="923"/>
      <c r="V29" s="923"/>
      <c r="W29" s="923"/>
      <c r="X29" s="923"/>
      <c r="Y29" s="923"/>
      <c r="Z29" s="923"/>
      <c r="AA29" s="923"/>
      <c r="AB29" s="923"/>
      <c r="AC29" s="986"/>
      <c r="AD29" s="978" t="s">
        <v>5251</v>
      </c>
      <c r="AE29" s="1544"/>
    </row>
    <row r="30" spans="2:36" ht="276" hidden="1" customHeight="1" outlineLevel="1" x14ac:dyDescent="0.2">
      <c r="B30" s="1472"/>
      <c r="C30" s="1525"/>
      <c r="D30" s="1190"/>
      <c r="E30" s="1192"/>
      <c r="F30" s="1531"/>
      <c r="G30" s="1547"/>
      <c r="H30" s="1547"/>
      <c r="I30" s="1168" t="s">
        <v>5276</v>
      </c>
      <c r="J30" s="1553"/>
      <c r="K30" s="1553"/>
      <c r="L30" s="1553"/>
      <c r="M30" s="1553"/>
      <c r="N30" s="1553"/>
      <c r="O30" s="1538"/>
      <c r="P30" s="1538"/>
      <c r="Q30" s="1538"/>
      <c r="R30" s="985"/>
      <c r="S30" s="923"/>
      <c r="T30" s="923"/>
      <c r="U30" s="923"/>
      <c r="V30" s="923"/>
      <c r="W30" s="923"/>
      <c r="X30" s="923"/>
      <c r="Y30" s="923"/>
      <c r="Z30" s="923"/>
      <c r="AA30" s="923"/>
      <c r="AB30" s="923"/>
      <c r="AC30" s="986"/>
      <c r="AD30" s="978" t="s">
        <v>5251</v>
      </c>
      <c r="AE30" s="1544"/>
    </row>
    <row r="31" spans="2:36" ht="276" hidden="1" customHeight="1" outlineLevel="1" x14ac:dyDescent="0.2">
      <c r="B31" s="1472"/>
      <c r="C31" s="1525"/>
      <c r="D31" s="1190"/>
      <c r="E31" s="1192"/>
      <c r="F31" s="1531"/>
      <c r="G31" s="1547"/>
      <c r="H31" s="1547"/>
      <c r="I31" s="1168" t="s">
        <v>5277</v>
      </c>
      <c r="J31" s="1553"/>
      <c r="K31" s="1553"/>
      <c r="L31" s="1553"/>
      <c r="M31" s="1553"/>
      <c r="N31" s="1553"/>
      <c r="O31" s="1538"/>
      <c r="P31" s="1538"/>
      <c r="Q31" s="1538"/>
      <c r="R31" s="985"/>
      <c r="S31" s="923"/>
      <c r="T31" s="923"/>
      <c r="U31" s="923"/>
      <c r="V31" s="923"/>
      <c r="W31" s="923"/>
      <c r="X31" s="923"/>
      <c r="Y31" s="923"/>
      <c r="Z31" s="923"/>
      <c r="AA31" s="923"/>
      <c r="AB31" s="923"/>
      <c r="AC31" s="986"/>
      <c r="AD31" s="978" t="s">
        <v>5251</v>
      </c>
      <c r="AE31" s="1544"/>
    </row>
    <row r="32" spans="2:36" ht="376.5" hidden="1" customHeight="1" outlineLevel="1" x14ac:dyDescent="0.2">
      <c r="B32" s="1472"/>
      <c r="C32" s="1525"/>
      <c r="D32" s="1190"/>
      <c r="E32" s="1192"/>
      <c r="F32" s="1531"/>
      <c r="G32" s="1547"/>
      <c r="H32" s="1547"/>
      <c r="I32" s="1168" t="s">
        <v>5278</v>
      </c>
      <c r="J32" s="1553"/>
      <c r="K32" s="1553"/>
      <c r="L32" s="1553"/>
      <c r="M32" s="1553"/>
      <c r="N32" s="1553"/>
      <c r="O32" s="1538"/>
      <c r="P32" s="1538"/>
      <c r="Q32" s="1538"/>
      <c r="R32" s="985"/>
      <c r="S32" s="923"/>
      <c r="T32" s="923"/>
      <c r="U32" s="923"/>
      <c r="V32" s="923"/>
      <c r="W32" s="923"/>
      <c r="X32" s="923"/>
      <c r="Y32" s="923"/>
      <c r="Z32" s="923"/>
      <c r="AA32" s="923"/>
      <c r="AB32" s="923"/>
      <c r="AC32" s="986"/>
      <c r="AD32" s="978" t="s">
        <v>5251</v>
      </c>
      <c r="AE32" s="1544"/>
    </row>
    <row r="33" spans="1:31" ht="338.25" hidden="1" customHeight="1" outlineLevel="1" x14ac:dyDescent="0.2">
      <c r="B33" s="1472"/>
      <c r="C33" s="1525"/>
      <c r="D33" s="1190"/>
      <c r="E33" s="1192"/>
      <c r="F33" s="1532"/>
      <c r="G33" s="1548"/>
      <c r="H33" s="1548"/>
      <c r="I33" s="1168" t="s">
        <v>5279</v>
      </c>
      <c r="J33" s="1554"/>
      <c r="K33" s="1554"/>
      <c r="L33" s="1554"/>
      <c r="M33" s="1554"/>
      <c r="N33" s="1554"/>
      <c r="O33" s="1539"/>
      <c r="P33" s="1539"/>
      <c r="Q33" s="1539"/>
      <c r="R33" s="985"/>
      <c r="S33" s="923"/>
      <c r="T33" s="923"/>
      <c r="U33" s="923"/>
      <c r="V33" s="923"/>
      <c r="W33" s="923"/>
      <c r="X33" s="923"/>
      <c r="Y33" s="923"/>
      <c r="Z33" s="923"/>
      <c r="AA33" s="923"/>
      <c r="AB33" s="923"/>
      <c r="AC33" s="986"/>
      <c r="AD33" s="978" t="s">
        <v>5251</v>
      </c>
      <c r="AE33" s="1545"/>
    </row>
    <row r="34" spans="1:31" ht="204" hidden="1" x14ac:dyDescent="0.2">
      <c r="B34" s="1472"/>
      <c r="C34" s="1525"/>
      <c r="D34" s="988" t="s">
        <v>5280</v>
      </c>
      <c r="E34" s="1533" t="s">
        <v>5281</v>
      </c>
      <c r="F34" s="1530" t="s">
        <v>5282</v>
      </c>
      <c r="G34" s="1546" t="s">
        <v>5283</v>
      </c>
      <c r="H34" s="989" t="s">
        <v>3845</v>
      </c>
      <c r="I34" s="1165" t="s">
        <v>5284</v>
      </c>
      <c r="J34" s="1161" t="s">
        <v>5143</v>
      </c>
      <c r="K34" s="1161" t="s">
        <v>632</v>
      </c>
      <c r="L34" s="1161" t="s">
        <v>1239</v>
      </c>
      <c r="M34" s="990" t="s">
        <v>5285</v>
      </c>
      <c r="N34" s="990">
        <v>1</v>
      </c>
      <c r="O34" s="991" t="s">
        <v>3848</v>
      </c>
      <c r="P34" s="991" t="s">
        <v>5286</v>
      </c>
      <c r="Q34" s="992" t="s">
        <v>5287</v>
      </c>
      <c r="R34" s="985"/>
      <c r="S34" s="923"/>
      <c r="T34" s="923"/>
      <c r="U34" s="923"/>
      <c r="V34" s="923"/>
      <c r="W34" s="923"/>
      <c r="X34" s="931"/>
      <c r="Y34" s="931"/>
      <c r="Z34" s="931"/>
      <c r="AA34" s="931"/>
      <c r="AB34" s="931"/>
      <c r="AC34" s="993"/>
      <c r="AD34" s="978" t="s">
        <v>5288</v>
      </c>
      <c r="AE34" s="978" t="s">
        <v>5207</v>
      </c>
    </row>
    <row r="35" spans="1:31" ht="159.75" hidden="1" customHeight="1" x14ac:dyDescent="0.2">
      <c r="B35" s="1472"/>
      <c r="C35" s="1525"/>
      <c r="D35" s="1191"/>
      <c r="E35" s="1534"/>
      <c r="F35" s="1532"/>
      <c r="G35" s="1548"/>
      <c r="H35" s="994" t="s">
        <v>3852</v>
      </c>
      <c r="I35" s="1165" t="s">
        <v>5289</v>
      </c>
      <c r="J35" s="1161" t="s">
        <v>5143</v>
      </c>
      <c r="K35" s="1161" t="s">
        <v>632</v>
      </c>
      <c r="L35" s="1161" t="s">
        <v>1239</v>
      </c>
      <c r="M35" s="990" t="s">
        <v>5285</v>
      </c>
      <c r="N35" s="990">
        <v>1</v>
      </c>
      <c r="O35" s="991" t="s">
        <v>5290</v>
      </c>
      <c r="P35" s="991" t="s">
        <v>2920</v>
      </c>
      <c r="Q35" s="991" t="s">
        <v>5291</v>
      </c>
      <c r="R35" s="985"/>
      <c r="S35" s="923"/>
      <c r="T35" s="923"/>
      <c r="U35" s="923"/>
      <c r="V35" s="923"/>
      <c r="W35" s="923"/>
      <c r="X35" s="923"/>
      <c r="Y35" s="923"/>
      <c r="Z35" s="923"/>
      <c r="AA35" s="923"/>
      <c r="AB35" s="923"/>
      <c r="AC35" s="986"/>
      <c r="AD35" s="978" t="s">
        <v>5288</v>
      </c>
      <c r="AE35" s="978" t="s">
        <v>5207</v>
      </c>
    </row>
    <row r="36" spans="1:31" ht="132" hidden="1" customHeight="1" x14ac:dyDescent="0.2">
      <c r="B36" s="1472"/>
      <c r="C36" s="1525"/>
      <c r="D36" s="1527" t="s">
        <v>5292</v>
      </c>
      <c r="E36" s="1533" t="s">
        <v>5293</v>
      </c>
      <c r="F36" s="1530" t="s">
        <v>5294</v>
      </c>
      <c r="G36" s="1546" t="s">
        <v>5295</v>
      </c>
      <c r="H36" s="989" t="s">
        <v>1727</v>
      </c>
      <c r="I36" s="1165" t="s">
        <v>5296</v>
      </c>
      <c r="J36" s="1161" t="s">
        <v>5297</v>
      </c>
      <c r="K36" s="1161" t="s">
        <v>5298</v>
      </c>
      <c r="L36" s="1161" t="s">
        <v>1239</v>
      </c>
      <c r="M36" s="1161" t="s">
        <v>5299</v>
      </c>
      <c r="N36" s="1161">
        <v>1</v>
      </c>
      <c r="O36" s="991" t="s">
        <v>1244</v>
      </c>
      <c r="P36" s="991" t="s">
        <v>5300</v>
      </c>
      <c r="Q36" s="991" t="s">
        <v>5301</v>
      </c>
      <c r="R36" s="985"/>
      <c r="S36" s="923"/>
      <c r="T36" s="923"/>
      <c r="U36" s="931"/>
      <c r="V36" s="931"/>
      <c r="W36" s="931"/>
      <c r="X36" s="931"/>
      <c r="Y36" s="931"/>
      <c r="Z36" s="931"/>
      <c r="AA36" s="931"/>
      <c r="AB36" s="931"/>
      <c r="AC36" s="993"/>
      <c r="AD36" s="978" t="s">
        <v>5302</v>
      </c>
      <c r="AE36" s="978" t="s">
        <v>5207</v>
      </c>
    </row>
    <row r="37" spans="1:31" ht="132" hidden="1" customHeight="1" x14ac:dyDescent="0.2">
      <c r="B37" s="1472"/>
      <c r="C37" s="1525"/>
      <c r="D37" s="1527"/>
      <c r="E37" s="1535"/>
      <c r="F37" s="1531"/>
      <c r="G37" s="1547"/>
      <c r="H37" s="989" t="s">
        <v>1731</v>
      </c>
      <c r="I37" s="995" t="s">
        <v>5303</v>
      </c>
      <c r="J37" s="1161" t="s">
        <v>5297</v>
      </c>
      <c r="K37" s="1161" t="s">
        <v>5298</v>
      </c>
      <c r="L37" s="1161" t="s">
        <v>1239</v>
      </c>
      <c r="M37" s="1161" t="s">
        <v>5299</v>
      </c>
      <c r="N37" s="1161">
        <v>1</v>
      </c>
      <c r="O37" s="991" t="s">
        <v>1251</v>
      </c>
      <c r="P37" s="991" t="s">
        <v>5300</v>
      </c>
      <c r="Q37" s="991" t="s">
        <v>5301</v>
      </c>
      <c r="R37" s="985"/>
      <c r="S37" s="923"/>
      <c r="T37" s="923"/>
      <c r="U37" s="931"/>
      <c r="V37" s="931"/>
      <c r="W37" s="931"/>
      <c r="X37" s="931"/>
      <c r="Y37" s="931"/>
      <c r="Z37" s="931"/>
      <c r="AA37" s="931"/>
      <c r="AB37" s="931"/>
      <c r="AC37" s="993"/>
      <c r="AD37" s="978" t="s">
        <v>5302</v>
      </c>
      <c r="AE37" s="978" t="s">
        <v>5207</v>
      </c>
    </row>
    <row r="38" spans="1:31" ht="238.5" hidden="1" customHeight="1" x14ac:dyDescent="0.2">
      <c r="B38" s="1472"/>
      <c r="C38" s="1525"/>
      <c r="D38" s="1527"/>
      <c r="E38" s="1535"/>
      <c r="F38" s="1532"/>
      <c r="G38" s="1548"/>
      <c r="H38" s="989" t="s">
        <v>1735</v>
      </c>
      <c r="I38" s="995" t="s">
        <v>5304</v>
      </c>
      <c r="J38" s="1161" t="s">
        <v>5297</v>
      </c>
      <c r="K38" s="1161" t="s">
        <v>5298</v>
      </c>
      <c r="L38" s="1161" t="s">
        <v>1239</v>
      </c>
      <c r="M38" s="1161" t="s">
        <v>5299</v>
      </c>
      <c r="N38" s="1161">
        <v>2</v>
      </c>
      <c r="O38" s="991" t="s">
        <v>1258</v>
      </c>
      <c r="P38" s="995" t="s">
        <v>5305</v>
      </c>
      <c r="Q38" s="991" t="s">
        <v>3002</v>
      </c>
      <c r="R38" s="996"/>
      <c r="S38" s="923"/>
      <c r="T38" s="923"/>
      <c r="U38" s="923"/>
      <c r="V38" s="923"/>
      <c r="W38" s="923"/>
      <c r="X38" s="923"/>
      <c r="Y38" s="923"/>
      <c r="Z38" s="923"/>
      <c r="AA38" s="923"/>
      <c r="AB38" s="923"/>
      <c r="AC38" s="993"/>
      <c r="AD38" s="978" t="s">
        <v>5302</v>
      </c>
      <c r="AE38" s="978" t="s">
        <v>5207</v>
      </c>
    </row>
    <row r="39" spans="1:31" s="127" customFormat="1" ht="153" hidden="1" customHeight="1" x14ac:dyDescent="0.2">
      <c r="B39" s="1472"/>
      <c r="C39" s="1525"/>
      <c r="D39" s="1527"/>
      <c r="E39" s="1535"/>
      <c r="F39" s="1530" t="s">
        <v>5306</v>
      </c>
      <c r="G39" s="1546" t="s">
        <v>5307</v>
      </c>
      <c r="H39" s="989" t="s">
        <v>3544</v>
      </c>
      <c r="I39" s="1165" t="s">
        <v>5308</v>
      </c>
      <c r="J39" s="1161">
        <v>0</v>
      </c>
      <c r="K39" s="1161" t="s">
        <v>632</v>
      </c>
      <c r="L39" s="1161" t="s">
        <v>1239</v>
      </c>
      <c r="M39" s="1161" t="s">
        <v>5299</v>
      </c>
      <c r="N39" s="1161">
        <v>1</v>
      </c>
      <c r="O39" s="991" t="s">
        <v>1268</v>
      </c>
      <c r="P39" s="995" t="s">
        <v>5309</v>
      </c>
      <c r="Q39" s="991" t="s">
        <v>5310</v>
      </c>
      <c r="R39" s="997"/>
      <c r="S39" s="998"/>
      <c r="T39" s="998"/>
      <c r="U39" s="998"/>
      <c r="V39" s="998"/>
      <c r="W39" s="998"/>
      <c r="X39" s="998"/>
      <c r="Y39" s="998"/>
      <c r="Z39" s="998"/>
      <c r="AA39" s="998"/>
      <c r="AB39" s="998"/>
      <c r="AC39" s="999"/>
      <c r="AD39" s="978" t="s">
        <v>5302</v>
      </c>
      <c r="AE39" s="978" t="s">
        <v>5207</v>
      </c>
    </row>
    <row r="40" spans="1:31" s="127" customFormat="1" ht="153" hidden="1" customHeight="1" x14ac:dyDescent="0.2">
      <c r="B40" s="1472"/>
      <c r="C40" s="1525"/>
      <c r="D40" s="1191"/>
      <c r="E40" s="1534"/>
      <c r="F40" s="1531"/>
      <c r="G40" s="1547"/>
      <c r="H40" s="989" t="s">
        <v>1748</v>
      </c>
      <c r="I40" s="1165" t="s">
        <v>5311</v>
      </c>
      <c r="J40" s="1161" t="s">
        <v>5143</v>
      </c>
      <c r="K40" s="1161" t="s">
        <v>632</v>
      </c>
      <c r="L40" s="1161" t="s">
        <v>1239</v>
      </c>
      <c r="M40" s="1161" t="s">
        <v>5312</v>
      </c>
      <c r="N40" s="1161">
        <v>1</v>
      </c>
      <c r="O40" s="991" t="s">
        <v>1276</v>
      </c>
      <c r="P40" s="995" t="s">
        <v>5313</v>
      </c>
      <c r="Q40" s="991" t="s">
        <v>5314</v>
      </c>
      <c r="R40" s="997"/>
      <c r="S40" s="998"/>
      <c r="T40" s="998"/>
      <c r="U40" s="998"/>
      <c r="V40" s="998"/>
      <c r="W40" s="998"/>
      <c r="X40" s="998"/>
      <c r="Y40" s="998"/>
      <c r="Z40" s="998"/>
      <c r="AA40" s="998"/>
      <c r="AB40" s="998"/>
      <c r="AC40" s="999"/>
      <c r="AD40" s="978" t="s">
        <v>5302</v>
      </c>
      <c r="AE40" s="978" t="s">
        <v>5207</v>
      </c>
    </row>
    <row r="41" spans="1:31" s="127" customFormat="1" ht="172.5" hidden="1" customHeight="1" x14ac:dyDescent="0.2">
      <c r="B41" s="1472"/>
      <c r="C41" s="1525"/>
      <c r="D41" s="1191"/>
      <c r="E41" s="1195"/>
      <c r="F41" s="1532"/>
      <c r="G41" s="1555"/>
      <c r="H41" s="974" t="s">
        <v>1756</v>
      </c>
      <c r="I41" s="1169" t="s">
        <v>5315</v>
      </c>
      <c r="J41" s="1000" t="s">
        <v>5316</v>
      </c>
      <c r="K41" s="1161" t="s">
        <v>632</v>
      </c>
      <c r="L41" s="1161" t="s">
        <v>1239</v>
      </c>
      <c r="M41" s="1161" t="s">
        <v>5317</v>
      </c>
      <c r="N41" s="1161">
        <v>1</v>
      </c>
      <c r="O41" s="1000" t="s">
        <v>1283</v>
      </c>
      <c r="P41" s="1001" t="s">
        <v>5318</v>
      </c>
      <c r="Q41" s="1002" t="s">
        <v>5319</v>
      </c>
      <c r="R41" s="997"/>
      <c r="S41" s="998"/>
      <c r="T41" s="998"/>
      <c r="U41" s="998"/>
      <c r="V41" s="998"/>
      <c r="W41" s="998"/>
      <c r="X41" s="998"/>
      <c r="Y41" s="998"/>
      <c r="Z41" s="998"/>
      <c r="AA41" s="998"/>
      <c r="AB41" s="998"/>
      <c r="AC41" s="999"/>
      <c r="AD41" s="978" t="s">
        <v>5288</v>
      </c>
      <c r="AE41" s="978" t="s">
        <v>5207</v>
      </c>
    </row>
    <row r="42" spans="1:31" ht="149.25" customHeight="1" x14ac:dyDescent="0.2">
      <c r="B42" s="1472"/>
      <c r="C42" s="1525"/>
      <c r="D42" s="988" t="s">
        <v>5320</v>
      </c>
      <c r="E42" s="1003" t="s">
        <v>5321</v>
      </c>
      <c r="F42" s="1530" t="s">
        <v>5322</v>
      </c>
      <c r="G42" s="1546" t="s">
        <v>6085</v>
      </c>
      <c r="H42" s="1005" t="s">
        <v>3889</v>
      </c>
      <c r="I42" s="1165" t="s">
        <v>5323</v>
      </c>
      <c r="J42" s="1161">
        <v>0</v>
      </c>
      <c r="K42" s="1161" t="s">
        <v>632</v>
      </c>
      <c r="L42" s="1161" t="s">
        <v>3887</v>
      </c>
      <c r="M42" s="1161" t="s">
        <v>5324</v>
      </c>
      <c r="N42" s="1161">
        <v>1</v>
      </c>
      <c r="O42" s="991" t="s">
        <v>3892</v>
      </c>
      <c r="P42" s="991" t="s">
        <v>5325</v>
      </c>
      <c r="Q42" s="991" t="s">
        <v>5326</v>
      </c>
      <c r="R42" s="985"/>
      <c r="S42" s="923"/>
      <c r="T42" s="923"/>
      <c r="U42" s="923"/>
      <c r="V42" s="923"/>
      <c r="W42" s="923"/>
      <c r="X42" s="923"/>
      <c r="Y42" s="923"/>
      <c r="Z42" s="923"/>
      <c r="AA42" s="923"/>
      <c r="AB42" s="923"/>
      <c r="AC42" s="986"/>
      <c r="AD42" s="1004" t="s">
        <v>5327</v>
      </c>
      <c r="AE42" s="1004" t="s">
        <v>5207</v>
      </c>
    </row>
    <row r="43" spans="1:31" ht="165" customHeight="1" x14ac:dyDescent="0.2">
      <c r="B43" s="1472"/>
      <c r="C43" s="1525"/>
      <c r="D43" s="1190"/>
      <c r="E43" s="1003"/>
      <c r="F43" s="1531"/>
      <c r="G43" s="1547"/>
      <c r="H43" s="1005" t="s">
        <v>3895</v>
      </c>
      <c r="I43" s="1005" t="s">
        <v>5328</v>
      </c>
      <c r="J43" s="1161">
        <v>0</v>
      </c>
      <c r="K43" s="1161" t="s">
        <v>632</v>
      </c>
      <c r="L43" s="1161" t="s">
        <v>3887</v>
      </c>
      <c r="M43" s="1161" t="s">
        <v>5324</v>
      </c>
      <c r="N43" s="1161">
        <v>1</v>
      </c>
      <c r="O43" s="1168" t="s">
        <v>3898</v>
      </c>
      <c r="P43" s="1168" t="s">
        <v>5329</v>
      </c>
      <c r="Q43" s="1160" t="s">
        <v>5330</v>
      </c>
      <c r="R43" s="985"/>
      <c r="S43" s="923"/>
      <c r="T43" s="923"/>
      <c r="U43" s="923"/>
      <c r="V43" s="923"/>
      <c r="W43" s="923"/>
      <c r="X43" s="923"/>
      <c r="Y43" s="923"/>
      <c r="Z43" s="923"/>
      <c r="AA43" s="923"/>
      <c r="AB43" s="923"/>
      <c r="AC43" s="986"/>
      <c r="AD43" s="1004" t="s">
        <v>5327</v>
      </c>
      <c r="AE43" s="1004" t="s">
        <v>5207</v>
      </c>
    </row>
    <row r="44" spans="1:31" ht="130.5" customHeight="1" x14ac:dyDescent="0.2">
      <c r="B44" s="1472"/>
      <c r="C44" s="1525"/>
      <c r="D44" s="1190"/>
      <c r="E44" s="1003"/>
      <c r="F44" s="1532"/>
      <c r="G44" s="1547"/>
      <c r="H44" s="1006" t="s">
        <v>5331</v>
      </c>
      <c r="I44" s="1005" t="s">
        <v>5332</v>
      </c>
      <c r="J44" s="1161">
        <v>0</v>
      </c>
      <c r="K44" s="1161" t="s">
        <v>632</v>
      </c>
      <c r="L44" s="1161" t="s">
        <v>3887</v>
      </c>
      <c r="M44" s="1161" t="s">
        <v>5324</v>
      </c>
      <c r="N44" s="1161">
        <v>1</v>
      </c>
      <c r="O44" s="1168" t="s">
        <v>5333</v>
      </c>
      <c r="P44" s="1168" t="s">
        <v>5334</v>
      </c>
      <c r="Q44" s="1161" t="s">
        <v>5335</v>
      </c>
      <c r="R44" s="985"/>
      <c r="S44" s="923"/>
      <c r="T44" s="923"/>
      <c r="U44" s="923"/>
      <c r="V44" s="923"/>
      <c r="W44" s="923"/>
      <c r="X44" s="923"/>
      <c r="Y44" s="923"/>
      <c r="Z44" s="923"/>
      <c r="AA44" s="923"/>
      <c r="AB44" s="923"/>
      <c r="AC44" s="986"/>
      <c r="AD44" s="1004" t="s">
        <v>5327</v>
      </c>
      <c r="AE44" s="1004" t="s">
        <v>5207</v>
      </c>
    </row>
    <row r="45" spans="1:31" ht="130.5" customHeight="1" x14ac:dyDescent="0.2">
      <c r="B45" s="1472"/>
      <c r="C45" s="1525"/>
      <c r="D45" s="1190"/>
      <c r="E45" s="1003"/>
      <c r="F45" s="1193"/>
      <c r="G45" s="1547"/>
      <c r="H45" s="1006" t="s">
        <v>6086</v>
      </c>
      <c r="I45" s="1005" t="s">
        <v>5332</v>
      </c>
      <c r="J45" s="1161">
        <v>0</v>
      </c>
      <c r="K45" s="1161" t="s">
        <v>632</v>
      </c>
      <c r="L45" s="1161" t="s">
        <v>3887</v>
      </c>
      <c r="M45" s="1161" t="s">
        <v>5324</v>
      </c>
      <c r="N45" s="1161">
        <v>1</v>
      </c>
      <c r="O45" s="1168" t="s">
        <v>5333</v>
      </c>
      <c r="P45" s="1168" t="s">
        <v>5334</v>
      </c>
      <c r="Q45" s="1161" t="s">
        <v>5335</v>
      </c>
      <c r="R45" s="985"/>
      <c r="S45" s="923"/>
      <c r="T45" s="923"/>
      <c r="U45" s="923"/>
      <c r="V45" s="923"/>
      <c r="W45" s="923"/>
      <c r="X45" s="923"/>
      <c r="Y45" s="923"/>
      <c r="Z45" s="923"/>
      <c r="AA45" s="923"/>
      <c r="AB45" s="923"/>
      <c r="AC45" s="986"/>
      <c r="AD45" s="1004"/>
      <c r="AE45" s="1004" t="s">
        <v>5207</v>
      </c>
    </row>
    <row r="46" spans="1:31" ht="130.5" customHeight="1" x14ac:dyDescent="0.2">
      <c r="B46" s="1472"/>
      <c r="C46" s="1525"/>
      <c r="D46" s="1190"/>
      <c r="E46" s="1003"/>
      <c r="F46" s="1193"/>
      <c r="G46" s="1547"/>
      <c r="H46" s="1234" t="s">
        <v>6087</v>
      </c>
      <c r="I46" s="1027" t="s">
        <v>5332</v>
      </c>
      <c r="J46" s="1235">
        <v>0</v>
      </c>
      <c r="K46" s="973" t="s">
        <v>632</v>
      </c>
      <c r="L46" s="1161" t="s">
        <v>3887</v>
      </c>
      <c r="M46" s="1161" t="s">
        <v>5324</v>
      </c>
      <c r="N46" s="1161">
        <v>1</v>
      </c>
      <c r="O46" s="1168" t="s">
        <v>5333</v>
      </c>
      <c r="P46" s="1168" t="s">
        <v>5334</v>
      </c>
      <c r="Q46" s="1161" t="s">
        <v>5335</v>
      </c>
      <c r="R46" s="985"/>
      <c r="S46" s="923"/>
      <c r="T46" s="923"/>
      <c r="U46" s="923"/>
      <c r="V46" s="923"/>
      <c r="W46" s="923"/>
      <c r="X46" s="923"/>
      <c r="Y46" s="923"/>
      <c r="Z46" s="923"/>
      <c r="AA46" s="923"/>
      <c r="AB46" s="923"/>
      <c r="AC46" s="986"/>
      <c r="AD46" s="1004"/>
      <c r="AE46" s="1004" t="s">
        <v>5207</v>
      </c>
    </row>
    <row r="47" spans="1:31" ht="130.5" customHeight="1" x14ac:dyDescent="0.2">
      <c r="B47" s="1472"/>
      <c r="C47" s="1525"/>
      <c r="D47" s="1190"/>
      <c r="E47" s="1003"/>
      <c r="F47" s="1193"/>
      <c r="G47" s="1548"/>
      <c r="H47" s="1236" t="s">
        <v>6088</v>
      </c>
      <c r="I47" s="1027" t="s">
        <v>5332</v>
      </c>
      <c r="J47" s="1235">
        <v>0</v>
      </c>
      <c r="K47" s="973" t="s">
        <v>632</v>
      </c>
      <c r="L47" s="973" t="s">
        <v>3887</v>
      </c>
      <c r="M47" s="973" t="s">
        <v>5324</v>
      </c>
      <c r="N47" s="973">
        <v>1</v>
      </c>
      <c r="O47" s="1014" t="s">
        <v>5333</v>
      </c>
      <c r="P47" s="1014" t="s">
        <v>5334</v>
      </c>
      <c r="Q47" s="973" t="s">
        <v>5335</v>
      </c>
      <c r="R47" s="976"/>
      <c r="S47" s="976"/>
      <c r="T47" s="976"/>
      <c r="U47" s="976"/>
      <c r="V47" s="976"/>
      <c r="W47" s="976"/>
      <c r="X47" s="976"/>
      <c r="Y47" s="976"/>
      <c r="Z47" s="976"/>
      <c r="AA47" s="976"/>
      <c r="AB47" s="976"/>
      <c r="AC47" s="976"/>
      <c r="AE47" s="1237" t="s">
        <v>5207</v>
      </c>
    </row>
    <row r="48" spans="1:31" s="980" customFormat="1" ht="314.25" hidden="1" customHeight="1" x14ac:dyDescent="0.2">
      <c r="A48" s="642"/>
      <c r="B48" s="1472"/>
      <c r="C48" s="1525"/>
      <c r="D48" s="1536" t="s">
        <v>5336</v>
      </c>
      <c r="E48" s="1533" t="s">
        <v>271</v>
      </c>
      <c r="F48" s="1530" t="s">
        <v>5337</v>
      </c>
      <c r="G48" s="1537" t="s">
        <v>5338</v>
      </c>
      <c r="H48" s="972" t="s">
        <v>1767</v>
      </c>
      <c r="I48" s="981" t="s">
        <v>5339</v>
      </c>
      <c r="J48" s="973" t="s">
        <v>5340</v>
      </c>
      <c r="K48" s="1161" t="s">
        <v>632</v>
      </c>
      <c r="L48" s="1161" t="s">
        <v>1289</v>
      </c>
      <c r="M48" s="973" t="s">
        <v>5341</v>
      </c>
      <c r="N48" s="1161">
        <v>2</v>
      </c>
      <c r="O48" s="1161" t="s">
        <v>1294</v>
      </c>
      <c r="P48" s="1165" t="s">
        <v>5342</v>
      </c>
      <c r="Q48" s="1161" t="s">
        <v>5343</v>
      </c>
      <c r="R48" s="975"/>
      <c r="S48" s="976"/>
      <c r="T48" s="1007"/>
      <c r="U48" s="976"/>
      <c r="V48" s="976"/>
      <c r="W48" s="1007"/>
      <c r="X48" s="976"/>
      <c r="Y48" s="976"/>
      <c r="Z48" s="1007"/>
      <c r="AA48" s="976"/>
      <c r="AB48" s="976"/>
      <c r="AC48" s="1008"/>
      <c r="AD48" s="978" t="s">
        <v>5344</v>
      </c>
      <c r="AE48" s="979" t="s">
        <v>5207</v>
      </c>
    </row>
    <row r="49" spans="1:31" s="980" customFormat="1" ht="314.25" hidden="1" customHeight="1" x14ac:dyDescent="0.2">
      <c r="A49" s="642"/>
      <c r="B49" s="1472"/>
      <c r="C49" s="1525"/>
      <c r="D49" s="1527"/>
      <c r="E49" s="1535"/>
      <c r="F49" s="1531"/>
      <c r="G49" s="1538"/>
      <c r="H49" s="972" t="s">
        <v>1771</v>
      </c>
      <c r="I49" s="981" t="s">
        <v>5345</v>
      </c>
      <c r="J49" s="973" t="s">
        <v>5346</v>
      </c>
      <c r="K49" s="1161" t="s">
        <v>632</v>
      </c>
      <c r="L49" s="1161" t="s">
        <v>1289</v>
      </c>
      <c r="M49" s="973" t="s">
        <v>5341</v>
      </c>
      <c r="N49" s="1161">
        <v>1</v>
      </c>
      <c r="O49" s="1161" t="s">
        <v>2299</v>
      </c>
      <c r="P49" s="1165" t="s">
        <v>5347</v>
      </c>
      <c r="Q49" s="1161" t="s">
        <v>5343</v>
      </c>
      <c r="R49" s="975"/>
      <c r="S49" s="976"/>
      <c r="T49" s="976"/>
      <c r="U49" s="976"/>
      <c r="V49" s="976"/>
      <c r="W49" s="976"/>
      <c r="X49" s="976"/>
      <c r="Y49" s="976"/>
      <c r="Z49" s="976"/>
      <c r="AA49" s="976"/>
      <c r="AB49" s="976"/>
      <c r="AC49" s="977"/>
      <c r="AD49" s="978" t="s">
        <v>5344</v>
      </c>
      <c r="AE49" s="979" t="s">
        <v>5207</v>
      </c>
    </row>
    <row r="50" spans="1:31" s="980" customFormat="1" ht="112.5" hidden="1" customHeight="1" x14ac:dyDescent="0.2">
      <c r="A50" s="642"/>
      <c r="B50" s="1472"/>
      <c r="C50" s="1525"/>
      <c r="D50" s="1527"/>
      <c r="E50" s="1535"/>
      <c r="F50" s="1531"/>
      <c r="G50" s="1538"/>
      <c r="H50" s="972" t="s">
        <v>1774</v>
      </c>
      <c r="I50" s="981" t="s">
        <v>5348</v>
      </c>
      <c r="J50" s="973" t="s">
        <v>5349</v>
      </c>
      <c r="K50" s="1161" t="s">
        <v>632</v>
      </c>
      <c r="L50" s="1161" t="s">
        <v>1289</v>
      </c>
      <c r="M50" s="973" t="s">
        <v>5341</v>
      </c>
      <c r="N50" s="1161">
        <v>1</v>
      </c>
      <c r="O50" s="1161" t="s">
        <v>1311</v>
      </c>
      <c r="P50" s="1165" t="s">
        <v>5350</v>
      </c>
      <c r="Q50" s="1161" t="s">
        <v>5351</v>
      </c>
      <c r="R50" s="1009"/>
      <c r="S50" s="1007"/>
      <c r="T50" s="1007"/>
      <c r="U50" s="976"/>
      <c r="V50" s="1007"/>
      <c r="W50" s="1007"/>
      <c r="X50" s="1007"/>
      <c r="Y50" s="1007"/>
      <c r="Z50" s="1007"/>
      <c r="AA50" s="1007"/>
      <c r="AB50" s="1007"/>
      <c r="AC50" s="1008"/>
      <c r="AD50" s="978" t="s">
        <v>5344</v>
      </c>
      <c r="AE50" s="979" t="s">
        <v>5207</v>
      </c>
    </row>
    <row r="51" spans="1:31" s="980" customFormat="1" ht="107.25" hidden="1" customHeight="1" x14ac:dyDescent="0.2">
      <c r="A51" s="642"/>
      <c r="B51" s="1472"/>
      <c r="C51" s="1525"/>
      <c r="D51" s="1527"/>
      <c r="E51" s="1535"/>
      <c r="F51" s="1532"/>
      <c r="G51" s="1539"/>
      <c r="H51" s="972" t="s">
        <v>1779</v>
      </c>
      <c r="I51" s="981" t="s">
        <v>5352</v>
      </c>
      <c r="J51" s="973" t="s">
        <v>5340</v>
      </c>
      <c r="K51" s="1161" t="s">
        <v>632</v>
      </c>
      <c r="L51" s="1161" t="s">
        <v>1289</v>
      </c>
      <c r="M51" s="973" t="s">
        <v>5341</v>
      </c>
      <c r="N51" s="1161">
        <v>1</v>
      </c>
      <c r="O51" s="1161" t="s">
        <v>1318</v>
      </c>
      <c r="P51" s="1165" t="s">
        <v>5353</v>
      </c>
      <c r="Q51" s="1161" t="s">
        <v>5354</v>
      </c>
      <c r="R51" s="1009"/>
      <c r="S51" s="1007"/>
      <c r="T51" s="1007"/>
      <c r="U51" s="976"/>
      <c r="V51" s="1007"/>
      <c r="W51" s="1007"/>
      <c r="X51" s="1007"/>
      <c r="Y51" s="1007"/>
      <c r="Z51" s="1007"/>
      <c r="AA51" s="1007"/>
      <c r="AB51" s="1007"/>
      <c r="AC51" s="1008"/>
      <c r="AD51" s="978" t="s">
        <v>5344</v>
      </c>
      <c r="AE51" s="979" t="s">
        <v>5207</v>
      </c>
    </row>
    <row r="52" spans="1:31" s="980" customFormat="1" ht="300.75" hidden="1" customHeight="1" x14ac:dyDescent="0.2">
      <c r="A52" s="642"/>
      <c r="B52" s="1472"/>
      <c r="C52" s="1525"/>
      <c r="D52" s="1527"/>
      <c r="E52" s="1535"/>
      <c r="F52" s="1530" t="s">
        <v>5355</v>
      </c>
      <c r="G52" s="1537" t="s">
        <v>5356</v>
      </c>
      <c r="H52" s="981" t="s">
        <v>1785</v>
      </c>
      <c r="I52" s="981" t="s">
        <v>5357</v>
      </c>
      <c r="J52" s="973" t="s">
        <v>5358</v>
      </c>
      <c r="K52" s="1161" t="s">
        <v>632</v>
      </c>
      <c r="L52" s="1161" t="s">
        <v>1289</v>
      </c>
      <c r="M52" s="973" t="s">
        <v>5359</v>
      </c>
      <c r="N52" s="1161">
        <v>2</v>
      </c>
      <c r="O52" s="1161" t="s">
        <v>1327</v>
      </c>
      <c r="P52" s="1165" t="s">
        <v>5360</v>
      </c>
      <c r="Q52" s="1161" t="s">
        <v>5361</v>
      </c>
      <c r="R52" s="1009"/>
      <c r="S52" s="1007"/>
      <c r="T52" s="1007"/>
      <c r="U52" s="976"/>
      <c r="V52" s="1007"/>
      <c r="W52" s="1007"/>
      <c r="X52" s="1007"/>
      <c r="Y52" s="1007"/>
      <c r="Z52" s="1007"/>
      <c r="AA52" s="1007"/>
      <c r="AB52" s="1007"/>
      <c r="AC52" s="977"/>
      <c r="AD52" s="978" t="s">
        <v>5344</v>
      </c>
      <c r="AE52" s="979" t="s">
        <v>5362</v>
      </c>
    </row>
    <row r="53" spans="1:31" s="980" customFormat="1" ht="233.25" hidden="1" customHeight="1" x14ac:dyDescent="0.2">
      <c r="A53" s="642"/>
      <c r="B53" s="1472"/>
      <c r="C53" s="1525"/>
      <c r="D53" s="1527"/>
      <c r="E53" s="1535"/>
      <c r="F53" s="1532"/>
      <c r="G53" s="1539"/>
      <c r="H53" s="981" t="s">
        <v>1794</v>
      </c>
      <c r="I53" s="981" t="s">
        <v>5363</v>
      </c>
      <c r="J53" s="973" t="s">
        <v>5364</v>
      </c>
      <c r="K53" s="1161" t="s">
        <v>5365</v>
      </c>
      <c r="L53" s="1161" t="s">
        <v>1289</v>
      </c>
      <c r="M53" s="973" t="s">
        <v>5359</v>
      </c>
      <c r="N53" s="1161">
        <v>2</v>
      </c>
      <c r="O53" s="1161" t="s">
        <v>1335</v>
      </c>
      <c r="P53" s="1165" t="s">
        <v>5366</v>
      </c>
      <c r="Q53" s="1161" t="s">
        <v>5367</v>
      </c>
      <c r="R53" s="1009"/>
      <c r="S53" s="1007"/>
      <c r="T53" s="1007"/>
      <c r="U53" s="976"/>
      <c r="V53" s="976"/>
      <c r="W53" s="976"/>
      <c r="X53" s="976"/>
      <c r="Y53" s="976"/>
      <c r="Z53" s="976"/>
      <c r="AA53" s="976"/>
      <c r="AB53" s="976"/>
      <c r="AC53" s="977"/>
      <c r="AD53" s="978" t="s">
        <v>5344</v>
      </c>
      <c r="AE53" s="979" t="s">
        <v>5362</v>
      </c>
    </row>
    <row r="54" spans="1:31" s="980" customFormat="1" ht="249.75" hidden="1" customHeight="1" x14ac:dyDescent="0.2">
      <c r="A54" s="642"/>
      <c r="B54" s="1472"/>
      <c r="C54" s="1525"/>
      <c r="D54" s="1527"/>
      <c r="E54" s="1535"/>
      <c r="F54" s="1530" t="s">
        <v>5368</v>
      </c>
      <c r="G54" s="1537" t="s">
        <v>5369</v>
      </c>
      <c r="H54" s="981" t="s">
        <v>1799</v>
      </c>
      <c r="I54" s="981" t="s">
        <v>5370</v>
      </c>
      <c r="J54" s="973" t="s">
        <v>5371</v>
      </c>
      <c r="K54" s="1161" t="s">
        <v>632</v>
      </c>
      <c r="L54" s="1161" t="s">
        <v>1289</v>
      </c>
      <c r="M54" s="973" t="s">
        <v>5341</v>
      </c>
      <c r="N54" s="1161">
        <v>2</v>
      </c>
      <c r="O54" s="1161" t="s">
        <v>1343</v>
      </c>
      <c r="P54" s="1165" t="s">
        <v>5372</v>
      </c>
      <c r="Q54" s="1161" t="s">
        <v>5373</v>
      </c>
      <c r="R54" s="1009"/>
      <c r="S54" s="1007"/>
      <c r="T54" s="1007"/>
      <c r="U54" s="976"/>
      <c r="V54" s="1007"/>
      <c r="W54" s="1007"/>
      <c r="X54" s="1007"/>
      <c r="Y54" s="1007"/>
      <c r="Z54" s="1007"/>
      <c r="AA54" s="1007"/>
      <c r="AB54" s="1007"/>
      <c r="AC54" s="1008"/>
      <c r="AD54" s="978" t="s">
        <v>5344</v>
      </c>
      <c r="AE54" s="979" t="s">
        <v>5362</v>
      </c>
    </row>
    <row r="55" spans="1:31" s="980" customFormat="1" ht="249.75" hidden="1" customHeight="1" x14ac:dyDescent="0.2">
      <c r="A55" s="642"/>
      <c r="B55" s="1472"/>
      <c r="C55" s="1525"/>
      <c r="D55" s="1527"/>
      <c r="E55" s="1535"/>
      <c r="F55" s="1532"/>
      <c r="G55" s="1539"/>
      <c r="H55" s="1010" t="s">
        <v>1804</v>
      </c>
      <c r="I55" s="981" t="s">
        <v>5374</v>
      </c>
      <c r="J55" s="973" t="s">
        <v>5375</v>
      </c>
      <c r="K55" s="1161" t="s">
        <v>632</v>
      </c>
      <c r="L55" s="1161" t="s">
        <v>1289</v>
      </c>
      <c r="M55" s="973" t="s">
        <v>5341</v>
      </c>
      <c r="N55" s="1161">
        <v>1</v>
      </c>
      <c r="O55" s="1161" t="s">
        <v>1350</v>
      </c>
      <c r="P55" s="1165" t="s">
        <v>5376</v>
      </c>
      <c r="Q55" s="1161" t="s">
        <v>5377</v>
      </c>
      <c r="R55" s="975"/>
      <c r="S55" s="976"/>
      <c r="T55" s="976"/>
      <c r="U55" s="976"/>
      <c r="V55" s="976"/>
      <c r="W55" s="976"/>
      <c r="X55" s="976"/>
      <c r="Y55" s="976"/>
      <c r="Z55" s="976"/>
      <c r="AA55" s="976"/>
      <c r="AB55" s="976"/>
      <c r="AC55" s="977"/>
      <c r="AD55" s="978" t="s">
        <v>5344</v>
      </c>
      <c r="AE55" s="979" t="s">
        <v>5362</v>
      </c>
    </row>
    <row r="56" spans="1:31" s="980" customFormat="1" ht="114.75" hidden="1" x14ac:dyDescent="0.2">
      <c r="A56" s="642"/>
      <c r="B56" s="1472"/>
      <c r="C56" s="1525"/>
      <c r="D56" s="1527"/>
      <c r="E56" s="1535"/>
      <c r="F56" s="1164" t="s">
        <v>5378</v>
      </c>
      <c r="G56" s="981" t="s">
        <v>5379</v>
      </c>
      <c r="H56" s="981" t="s">
        <v>1809</v>
      </c>
      <c r="I56" s="981" t="s">
        <v>5380</v>
      </c>
      <c r="J56" s="1161" t="s">
        <v>5381</v>
      </c>
      <c r="K56" s="1161" t="s">
        <v>632</v>
      </c>
      <c r="L56" s="1161" t="s">
        <v>629</v>
      </c>
      <c r="M56" s="973" t="s">
        <v>5382</v>
      </c>
      <c r="N56" s="973">
        <v>1</v>
      </c>
      <c r="O56" s="981" t="s">
        <v>1358</v>
      </c>
      <c r="P56" s="981" t="s">
        <v>5383</v>
      </c>
      <c r="Q56" s="973" t="s">
        <v>5384</v>
      </c>
      <c r="R56" s="1009"/>
      <c r="S56" s="976"/>
      <c r="T56" s="976"/>
      <c r="U56" s="976"/>
      <c r="V56" s="976"/>
      <c r="W56" s="976"/>
      <c r="X56" s="976"/>
      <c r="Y56" s="976"/>
      <c r="Z56" s="976"/>
      <c r="AA56" s="976"/>
      <c r="AB56" s="976"/>
      <c r="AC56" s="977"/>
      <c r="AD56" s="1004" t="s">
        <v>5385</v>
      </c>
      <c r="AE56" s="1011" t="s">
        <v>5207</v>
      </c>
    </row>
    <row r="57" spans="1:31" s="980" customFormat="1" ht="127.5" hidden="1" x14ac:dyDescent="0.2">
      <c r="A57" s="642"/>
      <c r="B57" s="1472"/>
      <c r="C57" s="1525"/>
      <c r="D57" s="1527"/>
      <c r="E57" s="1535"/>
      <c r="F57" s="1530" t="s">
        <v>5386</v>
      </c>
      <c r="G57" s="1537" t="s">
        <v>5387</v>
      </c>
      <c r="H57" s="981" t="s">
        <v>1813</v>
      </c>
      <c r="I57" s="981" t="s">
        <v>5388</v>
      </c>
      <c r="J57" s="973" t="s">
        <v>5381</v>
      </c>
      <c r="K57" s="1161" t="s">
        <v>632</v>
      </c>
      <c r="L57" s="1161" t="s">
        <v>629</v>
      </c>
      <c r="M57" s="973" t="s">
        <v>5382</v>
      </c>
      <c r="N57" s="1163">
        <v>2</v>
      </c>
      <c r="O57" s="1012" t="s">
        <v>1366</v>
      </c>
      <c r="P57" s="1012" t="s">
        <v>5389</v>
      </c>
      <c r="Q57" s="973" t="s">
        <v>5390</v>
      </c>
      <c r="R57" s="975"/>
      <c r="S57" s="976"/>
      <c r="T57" s="976"/>
      <c r="U57" s="976"/>
      <c r="V57" s="1007"/>
      <c r="W57" s="1007"/>
      <c r="X57" s="976"/>
      <c r="Y57" s="976"/>
      <c r="Z57" s="976"/>
      <c r="AA57" s="976"/>
      <c r="AB57" s="1007"/>
      <c r="AC57" s="1008"/>
      <c r="AD57" s="1004" t="s">
        <v>5385</v>
      </c>
      <c r="AE57" s="1011" t="s">
        <v>5362</v>
      </c>
    </row>
    <row r="58" spans="1:31" ht="260.25" hidden="1" customHeight="1" x14ac:dyDescent="0.2">
      <c r="B58" s="1472"/>
      <c r="C58" s="1525"/>
      <c r="D58" s="1527"/>
      <c r="E58" s="1535"/>
      <c r="F58" s="1532"/>
      <c r="G58" s="1539"/>
      <c r="H58" s="981" t="s">
        <v>5391</v>
      </c>
      <c r="I58" s="981" t="s">
        <v>5392</v>
      </c>
      <c r="J58" s="973" t="s">
        <v>5381</v>
      </c>
      <c r="K58" s="1161"/>
      <c r="L58" s="1161"/>
      <c r="M58" s="973"/>
      <c r="N58" s="1162">
        <v>2</v>
      </c>
      <c r="O58" s="1012" t="s">
        <v>2356</v>
      </c>
      <c r="P58" s="1012" t="s">
        <v>5393</v>
      </c>
      <c r="Q58" s="973" t="s">
        <v>5390</v>
      </c>
      <c r="R58" s="985"/>
      <c r="S58" s="923"/>
      <c r="T58" s="923"/>
      <c r="U58" s="923"/>
      <c r="V58" s="923"/>
      <c r="W58" s="923"/>
      <c r="X58" s="923"/>
      <c r="Y58" s="923"/>
      <c r="Z58" s="923"/>
      <c r="AA58" s="923"/>
      <c r="AB58" s="923"/>
      <c r="AC58" s="986"/>
      <c r="AD58" s="1004" t="s">
        <v>5385</v>
      </c>
      <c r="AE58" s="1004" t="s">
        <v>5362</v>
      </c>
    </row>
    <row r="59" spans="1:31" s="980" customFormat="1" ht="387" hidden="1" customHeight="1" x14ac:dyDescent="0.2">
      <c r="A59" s="642"/>
      <c r="B59" s="1472"/>
      <c r="C59" s="1525"/>
      <c r="D59" s="1527"/>
      <c r="E59" s="1535"/>
      <c r="F59" s="1530" t="s">
        <v>5394</v>
      </c>
      <c r="G59" s="1537" t="s">
        <v>5395</v>
      </c>
      <c r="H59" s="972" t="s">
        <v>1825</v>
      </c>
      <c r="I59" s="972" t="s">
        <v>5396</v>
      </c>
      <c r="J59" s="973" t="s">
        <v>5381</v>
      </c>
      <c r="K59" s="1161" t="s">
        <v>632</v>
      </c>
      <c r="L59" s="1161" t="s">
        <v>629</v>
      </c>
      <c r="M59" s="973" t="s">
        <v>5382</v>
      </c>
      <c r="N59" s="1161">
        <v>1</v>
      </c>
      <c r="O59" s="972" t="s">
        <v>3624</v>
      </c>
      <c r="P59" s="972" t="s">
        <v>5397</v>
      </c>
      <c r="Q59" s="1161" t="s">
        <v>5398</v>
      </c>
      <c r="R59" s="975"/>
      <c r="S59" s="1007"/>
      <c r="T59" s="1007"/>
      <c r="U59" s="1007"/>
      <c r="V59" s="1007"/>
      <c r="W59" s="1007"/>
      <c r="X59" s="1007"/>
      <c r="Y59" s="1007"/>
      <c r="Z59" s="976"/>
      <c r="AA59" s="976"/>
      <c r="AB59" s="976"/>
      <c r="AC59" s="977"/>
      <c r="AD59" s="978" t="s">
        <v>5385</v>
      </c>
      <c r="AE59" s="979" t="s">
        <v>5362</v>
      </c>
    </row>
    <row r="60" spans="1:31" s="980" customFormat="1" ht="402" hidden="1" customHeight="1" x14ac:dyDescent="0.2">
      <c r="A60" s="642"/>
      <c r="B60" s="1472"/>
      <c r="C60" s="1525"/>
      <c r="D60" s="1527"/>
      <c r="E60" s="1535"/>
      <c r="F60" s="1532"/>
      <c r="G60" s="1539"/>
      <c r="H60" s="972" t="s">
        <v>1835</v>
      </c>
      <c r="I60" s="972" t="s">
        <v>5399</v>
      </c>
      <c r="J60" s="973" t="s">
        <v>5400</v>
      </c>
      <c r="K60" s="1161" t="s">
        <v>632</v>
      </c>
      <c r="L60" s="1161" t="s">
        <v>629</v>
      </c>
      <c r="M60" s="973" t="s">
        <v>5382</v>
      </c>
      <c r="N60" s="1161">
        <v>1</v>
      </c>
      <c r="O60" s="972" t="s">
        <v>1387</v>
      </c>
      <c r="P60" s="972" t="s">
        <v>5401</v>
      </c>
      <c r="Q60" s="1161" t="s">
        <v>5402</v>
      </c>
      <c r="R60" s="975"/>
      <c r="S60" s="976"/>
      <c r="T60" s="976"/>
      <c r="U60" s="976"/>
      <c r="V60" s="976"/>
      <c r="W60" s="976"/>
      <c r="X60" s="976"/>
      <c r="Y60" s="976"/>
      <c r="Z60" s="976"/>
      <c r="AA60" s="976"/>
      <c r="AB60" s="1007"/>
      <c r="AC60" s="1008"/>
      <c r="AD60" s="978"/>
      <c r="AE60" s="979" t="s">
        <v>5362</v>
      </c>
    </row>
    <row r="61" spans="1:31" s="980" customFormat="1" ht="131.25" hidden="1" customHeight="1" x14ac:dyDescent="0.2">
      <c r="A61" s="642"/>
      <c r="B61" s="1472"/>
      <c r="C61" s="1525"/>
      <c r="D61" s="1527"/>
      <c r="E61" s="1535"/>
      <c r="F61" s="1164" t="s">
        <v>5403</v>
      </c>
      <c r="G61" s="1161" t="s">
        <v>5404</v>
      </c>
      <c r="H61" s="972" t="s">
        <v>1843</v>
      </c>
      <c r="I61" s="1165" t="s">
        <v>5405</v>
      </c>
      <c r="J61" s="973" t="s">
        <v>5406</v>
      </c>
      <c r="K61" s="1161" t="s">
        <v>632</v>
      </c>
      <c r="L61" s="1161" t="s">
        <v>1289</v>
      </c>
      <c r="M61" s="973" t="s">
        <v>5407</v>
      </c>
      <c r="N61" s="973">
        <v>1</v>
      </c>
      <c r="O61" s="973" t="s">
        <v>1393</v>
      </c>
      <c r="P61" s="974" t="s">
        <v>5408</v>
      </c>
      <c r="Q61" s="973" t="s">
        <v>5409</v>
      </c>
      <c r="R61" s="975"/>
      <c r="S61" s="976"/>
      <c r="T61" s="976"/>
      <c r="U61" s="976"/>
      <c r="V61" s="976"/>
      <c r="W61" s="976"/>
      <c r="X61" s="976"/>
      <c r="Y61" s="976"/>
      <c r="Z61" s="976"/>
      <c r="AA61" s="976"/>
      <c r="AB61" s="976"/>
      <c r="AC61" s="977"/>
      <c r="AD61" s="978" t="s">
        <v>5385</v>
      </c>
      <c r="AE61" s="979" t="s">
        <v>5207</v>
      </c>
    </row>
    <row r="62" spans="1:31" s="980" customFormat="1" ht="131.25" hidden="1" customHeight="1" x14ac:dyDescent="0.2">
      <c r="A62" s="642"/>
      <c r="B62" s="1472"/>
      <c r="C62" s="1525"/>
      <c r="D62" s="1527"/>
      <c r="E62" s="1535"/>
      <c r="F62" s="1164" t="s">
        <v>5410</v>
      </c>
      <c r="G62" s="1161" t="s">
        <v>5411</v>
      </c>
      <c r="H62" s="972" t="s">
        <v>1848</v>
      </c>
      <c r="I62" s="981" t="s">
        <v>5412</v>
      </c>
      <c r="J62" s="973" t="s">
        <v>5413</v>
      </c>
      <c r="K62" s="1161" t="s">
        <v>632</v>
      </c>
      <c r="L62" s="1161" t="s">
        <v>1289</v>
      </c>
      <c r="M62" s="973" t="s">
        <v>5341</v>
      </c>
      <c r="N62" s="1161">
        <v>1</v>
      </c>
      <c r="O62" s="1161" t="s">
        <v>1402</v>
      </c>
      <c r="P62" s="1165" t="s">
        <v>5414</v>
      </c>
      <c r="Q62" s="1013" t="s">
        <v>5415</v>
      </c>
      <c r="R62" s="975"/>
      <c r="S62" s="976"/>
      <c r="T62" s="976"/>
      <c r="U62" s="976"/>
      <c r="V62" s="976"/>
      <c r="W62" s="976"/>
      <c r="X62" s="976"/>
      <c r="Y62" s="976"/>
      <c r="Z62" s="976"/>
      <c r="AA62" s="976"/>
      <c r="AB62" s="976"/>
      <c r="AC62" s="977"/>
      <c r="AD62" s="978" t="s">
        <v>5416</v>
      </c>
      <c r="AE62" s="979" t="s">
        <v>5362</v>
      </c>
    </row>
    <row r="63" spans="1:31" s="980" customFormat="1" ht="362.25" hidden="1" customHeight="1" x14ac:dyDescent="0.2">
      <c r="A63" s="642"/>
      <c r="B63" s="1472"/>
      <c r="C63" s="1525"/>
      <c r="D63" s="1527"/>
      <c r="E63" s="1535"/>
      <c r="F63" s="1164" t="s">
        <v>5417</v>
      </c>
      <c r="G63" s="981" t="s">
        <v>5418</v>
      </c>
      <c r="H63" s="981" t="s">
        <v>1855</v>
      </c>
      <c r="I63" s="974" t="s">
        <v>5419</v>
      </c>
      <c r="J63" s="973" t="s">
        <v>5420</v>
      </c>
      <c r="K63" s="1161" t="s">
        <v>632</v>
      </c>
      <c r="L63" s="1161" t="s">
        <v>629</v>
      </c>
      <c r="M63" s="1161" t="s">
        <v>5213</v>
      </c>
      <c r="N63" s="1161">
        <v>1</v>
      </c>
      <c r="O63" s="972" t="s">
        <v>3649</v>
      </c>
      <c r="P63" s="972" t="s">
        <v>4530</v>
      </c>
      <c r="Q63" s="1013" t="s">
        <v>5421</v>
      </c>
      <c r="R63" s="975"/>
      <c r="S63" s="976"/>
      <c r="T63" s="976"/>
      <c r="U63" s="976"/>
      <c r="V63" s="976"/>
      <c r="W63" s="976"/>
      <c r="X63" s="976"/>
      <c r="Y63" s="976"/>
      <c r="Z63" s="976"/>
      <c r="AA63" s="976"/>
      <c r="AB63" s="976"/>
      <c r="AC63" s="977"/>
      <c r="AD63" s="1004" t="s">
        <v>5416</v>
      </c>
      <c r="AE63" s="1011" t="s">
        <v>5362</v>
      </c>
    </row>
    <row r="64" spans="1:31" s="980" customFormat="1" ht="89.25" hidden="1" customHeight="1" x14ac:dyDescent="0.2">
      <c r="A64" s="642"/>
      <c r="B64" s="1472"/>
      <c r="C64" s="1525"/>
      <c r="D64" s="1527"/>
      <c r="E64" s="1535"/>
      <c r="F64" s="1164" t="s">
        <v>5422</v>
      </c>
      <c r="G64" s="1163" t="s">
        <v>5423</v>
      </c>
      <c r="H64" s="981" t="s">
        <v>1863</v>
      </c>
      <c r="I64" s="981" t="s">
        <v>5424</v>
      </c>
      <c r="J64" s="973" t="s">
        <v>5425</v>
      </c>
      <c r="K64" s="1161" t="s">
        <v>632</v>
      </c>
      <c r="L64" s="1161" t="s">
        <v>1289</v>
      </c>
      <c r="M64" s="973" t="s">
        <v>5382</v>
      </c>
      <c r="N64" s="973">
        <v>1</v>
      </c>
      <c r="O64" s="973" t="s">
        <v>1409</v>
      </c>
      <c r="P64" s="974" t="s">
        <v>5426</v>
      </c>
      <c r="Q64" s="973" t="s">
        <v>5427</v>
      </c>
      <c r="R64" s="975"/>
      <c r="S64" s="976"/>
      <c r="T64" s="976"/>
      <c r="U64" s="976"/>
      <c r="V64" s="976"/>
      <c r="W64" s="976"/>
      <c r="X64" s="976"/>
      <c r="Y64" s="976"/>
      <c r="Z64" s="976"/>
      <c r="AA64" s="976"/>
      <c r="AB64" s="976"/>
      <c r="AC64" s="977"/>
      <c r="AD64" s="1004" t="s">
        <v>5416</v>
      </c>
      <c r="AE64" s="1011" t="s">
        <v>5362</v>
      </c>
    </row>
    <row r="65" spans="1:31" ht="39.75" hidden="1" customHeight="1" x14ac:dyDescent="0.2">
      <c r="B65" s="1472"/>
      <c r="C65" s="1525"/>
      <c r="D65" s="1527"/>
      <c r="E65" s="1535"/>
      <c r="F65" s="1164" t="s">
        <v>5428</v>
      </c>
      <c r="G65" s="1005" t="s">
        <v>5429</v>
      </c>
      <c r="H65" s="974" t="s">
        <v>2521</v>
      </c>
      <c r="I65" s="1165" t="s">
        <v>5430</v>
      </c>
      <c r="J65" s="973">
        <v>0</v>
      </c>
      <c r="K65" s="1161" t="s">
        <v>632</v>
      </c>
      <c r="L65" s="1161" t="s">
        <v>1289</v>
      </c>
      <c r="M65" s="1161" t="s">
        <v>5431</v>
      </c>
      <c r="N65" s="1161">
        <v>1</v>
      </c>
      <c r="O65" s="973" t="s">
        <v>2524</v>
      </c>
      <c r="P65" s="974" t="s">
        <v>5432</v>
      </c>
      <c r="Q65" s="973" t="s">
        <v>5433</v>
      </c>
      <c r="R65" s="985"/>
      <c r="S65" s="923"/>
      <c r="T65" s="923"/>
      <c r="U65" s="923"/>
      <c r="V65" s="923"/>
      <c r="W65" s="923"/>
      <c r="X65" s="923"/>
      <c r="Y65" s="923"/>
      <c r="Z65" s="923"/>
      <c r="AA65" s="923"/>
      <c r="AB65" s="923"/>
      <c r="AC65" s="986"/>
      <c r="AD65" s="978" t="s">
        <v>5344</v>
      </c>
      <c r="AE65" s="978" t="s">
        <v>5207</v>
      </c>
    </row>
    <row r="66" spans="1:31" ht="39" hidden="1" customHeight="1" x14ac:dyDescent="0.2">
      <c r="B66" s="1472"/>
      <c r="C66" s="1525"/>
      <c r="D66" s="1527"/>
      <c r="E66" s="1535"/>
      <c r="F66" s="1530" t="s">
        <v>5434</v>
      </c>
      <c r="G66" s="1537" t="s">
        <v>4301</v>
      </c>
      <c r="H66" s="974" t="s">
        <v>1884</v>
      </c>
      <c r="I66" s="1169" t="s">
        <v>5435</v>
      </c>
      <c r="J66" s="1537" t="s">
        <v>5436</v>
      </c>
      <c r="K66" s="1161" t="s">
        <v>632</v>
      </c>
      <c r="L66" s="973" t="s">
        <v>1213</v>
      </c>
      <c r="M66" s="1161" t="s">
        <v>5437</v>
      </c>
      <c r="N66" s="1161">
        <v>1</v>
      </c>
      <c r="O66" s="1000" t="s">
        <v>1425</v>
      </c>
      <c r="P66" s="974" t="s">
        <v>5438</v>
      </c>
      <c r="Q66" s="973" t="s">
        <v>5439</v>
      </c>
      <c r="R66" s="985"/>
      <c r="S66" s="923"/>
      <c r="T66" s="923"/>
      <c r="U66" s="923"/>
      <c r="V66" s="923"/>
      <c r="W66" s="923"/>
      <c r="X66" s="923"/>
      <c r="Y66" s="923"/>
      <c r="Z66" s="923"/>
      <c r="AA66" s="923"/>
      <c r="AB66" s="923"/>
      <c r="AC66" s="986"/>
      <c r="AD66" s="978" t="s">
        <v>5251</v>
      </c>
      <c r="AE66" s="978" t="s">
        <v>5207</v>
      </c>
    </row>
    <row r="67" spans="1:31" ht="46.5" hidden="1" customHeight="1" x14ac:dyDescent="0.2">
      <c r="B67" s="1472"/>
      <c r="C67" s="1525"/>
      <c r="D67" s="1527"/>
      <c r="E67" s="1535"/>
      <c r="F67" s="1531"/>
      <c r="G67" s="1538"/>
      <c r="H67" s="1165" t="s">
        <v>1893</v>
      </c>
      <c r="I67" s="1169" t="s">
        <v>5440</v>
      </c>
      <c r="J67" s="1539"/>
      <c r="K67" s="1161" t="s">
        <v>632</v>
      </c>
      <c r="L67" s="973" t="s">
        <v>1213</v>
      </c>
      <c r="M67" s="1161" t="s">
        <v>5437</v>
      </c>
      <c r="N67" s="1161">
        <v>1</v>
      </c>
      <c r="O67" s="1000" t="s">
        <v>1432</v>
      </c>
      <c r="P67" s="974" t="s">
        <v>5441</v>
      </c>
      <c r="Q67" s="973" t="s">
        <v>5442</v>
      </c>
      <c r="R67" s="985"/>
      <c r="S67" s="923"/>
      <c r="T67" s="923"/>
      <c r="U67" s="923"/>
      <c r="V67" s="923"/>
      <c r="W67" s="923"/>
      <c r="X67" s="923"/>
      <c r="Y67" s="923"/>
      <c r="Z67" s="923"/>
      <c r="AA67" s="923"/>
      <c r="AB67" s="923"/>
      <c r="AC67" s="986"/>
      <c r="AD67" s="978" t="s">
        <v>5251</v>
      </c>
      <c r="AE67" s="978" t="s">
        <v>5207</v>
      </c>
    </row>
    <row r="68" spans="1:31" ht="57.75" hidden="1" customHeight="1" x14ac:dyDescent="0.2">
      <c r="B68" s="1472"/>
      <c r="C68" s="1525"/>
      <c r="D68" s="1527"/>
      <c r="E68" s="1535"/>
      <c r="F68" s="1532"/>
      <c r="G68" s="1539"/>
      <c r="H68" s="1001" t="s">
        <v>1901</v>
      </c>
      <c r="I68" s="974" t="s">
        <v>5443</v>
      </c>
      <c r="J68" s="1161" t="s">
        <v>5143</v>
      </c>
      <c r="K68" s="1161" t="s">
        <v>632</v>
      </c>
      <c r="L68" s="973" t="s">
        <v>1213</v>
      </c>
      <c r="M68" s="1161" t="s">
        <v>5444</v>
      </c>
      <c r="N68" s="1161">
        <v>1</v>
      </c>
      <c r="O68" s="1000" t="s">
        <v>1439</v>
      </c>
      <c r="P68" s="1001" t="s">
        <v>5445</v>
      </c>
      <c r="Q68" s="1000" t="s">
        <v>5446</v>
      </c>
      <c r="R68" s="985"/>
      <c r="S68" s="923"/>
      <c r="T68" s="923"/>
      <c r="U68" s="923"/>
      <c r="V68" s="923"/>
      <c r="W68" s="923"/>
      <c r="X68" s="923"/>
      <c r="Y68" s="923"/>
      <c r="Z68" s="923"/>
      <c r="AA68" s="923"/>
      <c r="AB68" s="923"/>
      <c r="AC68" s="986"/>
      <c r="AD68" s="978" t="s">
        <v>5251</v>
      </c>
      <c r="AE68" s="978" t="s">
        <v>5207</v>
      </c>
    </row>
    <row r="69" spans="1:31" ht="69" hidden="1" customHeight="1" x14ac:dyDescent="0.2">
      <c r="B69" s="1472"/>
      <c r="C69" s="1525"/>
      <c r="D69" s="1527"/>
      <c r="E69" s="1535"/>
      <c r="F69" s="1164" t="s">
        <v>5447</v>
      </c>
      <c r="G69" s="973" t="s">
        <v>2548</v>
      </c>
      <c r="H69" s="1001" t="s">
        <v>1912</v>
      </c>
      <c r="I69" s="974" t="s">
        <v>5448</v>
      </c>
      <c r="J69" s="1000" t="s">
        <v>5449</v>
      </c>
      <c r="K69" s="1161" t="s">
        <v>632</v>
      </c>
      <c r="L69" s="1161" t="s">
        <v>1289</v>
      </c>
      <c r="M69" s="973" t="s">
        <v>5431</v>
      </c>
      <c r="N69" s="973">
        <v>1</v>
      </c>
      <c r="O69" s="1000" t="s">
        <v>1447</v>
      </c>
      <c r="P69" s="974" t="s">
        <v>5450</v>
      </c>
      <c r="Q69" s="973" t="s">
        <v>5451</v>
      </c>
      <c r="R69" s="985"/>
      <c r="S69" s="923"/>
      <c r="T69" s="923"/>
      <c r="U69" s="923"/>
      <c r="V69" s="923"/>
      <c r="W69" s="923"/>
      <c r="X69" s="923"/>
      <c r="Y69" s="923"/>
      <c r="Z69" s="923"/>
      <c r="AA69" s="923"/>
      <c r="AB69" s="923"/>
      <c r="AC69" s="986"/>
      <c r="AD69" s="978" t="s">
        <v>5385</v>
      </c>
      <c r="AE69" s="978" t="s">
        <v>5207</v>
      </c>
    </row>
    <row r="70" spans="1:31" ht="65.25" hidden="1" customHeight="1" x14ac:dyDescent="0.2">
      <c r="B70" s="1472"/>
      <c r="C70" s="1525"/>
      <c r="D70" s="1527"/>
      <c r="E70" s="1535"/>
      <c r="F70" s="1164" t="s">
        <v>5452</v>
      </c>
      <c r="G70" s="974" t="s">
        <v>5453</v>
      </c>
      <c r="H70" s="974" t="s">
        <v>1920</v>
      </c>
      <c r="I70" s="1169" t="s">
        <v>5454</v>
      </c>
      <c r="J70" s="1000" t="s">
        <v>5455</v>
      </c>
      <c r="K70" s="1161" t="s">
        <v>632</v>
      </c>
      <c r="L70" s="1161" t="s">
        <v>1289</v>
      </c>
      <c r="M70" s="973" t="s">
        <v>5431</v>
      </c>
      <c r="N70" s="973">
        <v>1</v>
      </c>
      <c r="O70" s="1000" t="s">
        <v>1455</v>
      </c>
      <c r="P70" s="1001" t="s">
        <v>5456</v>
      </c>
      <c r="Q70" s="973" t="s">
        <v>5457</v>
      </c>
      <c r="R70" s="985"/>
      <c r="S70" s="923"/>
      <c r="T70" s="923"/>
      <c r="U70" s="923"/>
      <c r="V70" s="923"/>
      <c r="W70" s="923"/>
      <c r="X70" s="923"/>
      <c r="Y70" s="923"/>
      <c r="Z70" s="923"/>
      <c r="AA70" s="923"/>
      <c r="AB70" s="923"/>
      <c r="AC70" s="986"/>
      <c r="AD70" s="978" t="s">
        <v>5385</v>
      </c>
      <c r="AE70" s="978" t="s">
        <v>5207</v>
      </c>
    </row>
    <row r="71" spans="1:31" ht="54" hidden="1" customHeight="1" x14ac:dyDescent="0.2">
      <c r="B71" s="1472"/>
      <c r="C71" s="1525"/>
      <c r="D71" s="1527"/>
      <c r="E71" s="1535"/>
      <c r="F71" s="1530" t="s">
        <v>5458</v>
      </c>
      <c r="G71" s="1556" t="s">
        <v>5459</v>
      </c>
      <c r="H71" s="1014" t="s">
        <v>4038</v>
      </c>
      <c r="I71" s="1014" t="s">
        <v>5460</v>
      </c>
      <c r="J71" s="973" t="s">
        <v>5143</v>
      </c>
      <c r="K71" s="1014" t="s">
        <v>5260</v>
      </c>
      <c r="L71" s="1014" t="s">
        <v>1213</v>
      </c>
      <c r="M71" s="1014" t="s">
        <v>5248</v>
      </c>
      <c r="N71" s="1537">
        <v>3</v>
      </c>
      <c r="O71" s="1014" t="s">
        <v>1463</v>
      </c>
      <c r="P71" s="1014" t="s">
        <v>5461</v>
      </c>
      <c r="Q71" s="973" t="s">
        <v>5462</v>
      </c>
      <c r="R71" s="985"/>
      <c r="S71" s="923"/>
      <c r="T71" s="923"/>
      <c r="U71" s="923"/>
      <c r="V71" s="923"/>
      <c r="W71" s="923"/>
      <c r="X71" s="923"/>
      <c r="Y71" s="923"/>
      <c r="Z71" s="923"/>
      <c r="AA71" s="923"/>
      <c r="AB71" s="923"/>
      <c r="AC71" s="986"/>
      <c r="AD71" s="978" t="s">
        <v>5385</v>
      </c>
      <c r="AE71" s="978" t="s">
        <v>5207</v>
      </c>
    </row>
    <row r="72" spans="1:31" ht="56.25" hidden="1" customHeight="1" x14ac:dyDescent="0.2">
      <c r="B72" s="1472"/>
      <c r="C72" s="1525"/>
      <c r="D72" s="1527"/>
      <c r="E72" s="1535"/>
      <c r="F72" s="1531"/>
      <c r="G72" s="1557"/>
      <c r="H72" s="1014" t="s">
        <v>2571</v>
      </c>
      <c r="I72" s="1014" t="s">
        <v>5463</v>
      </c>
      <c r="J72" s="973">
        <v>0</v>
      </c>
      <c r="K72" s="1014" t="s">
        <v>5260</v>
      </c>
      <c r="L72" s="1014" t="s">
        <v>1213</v>
      </c>
      <c r="M72" s="1014" t="s">
        <v>5248</v>
      </c>
      <c r="N72" s="1538"/>
      <c r="O72" s="1014" t="s">
        <v>1468</v>
      </c>
      <c r="P72" s="1014" t="s">
        <v>5464</v>
      </c>
      <c r="Q72" s="973" t="s">
        <v>5465</v>
      </c>
      <c r="R72" s="985"/>
      <c r="S72" s="923"/>
      <c r="T72" s="923"/>
      <c r="U72" s="923"/>
      <c r="V72" s="923"/>
      <c r="W72" s="923"/>
      <c r="X72" s="923"/>
      <c r="Y72" s="923"/>
      <c r="Z72" s="923"/>
      <c r="AA72" s="923"/>
      <c r="AB72" s="923"/>
      <c r="AC72" s="986"/>
      <c r="AD72" s="978" t="s">
        <v>5385</v>
      </c>
      <c r="AE72" s="978" t="s">
        <v>5207</v>
      </c>
    </row>
    <row r="73" spans="1:31" ht="87" hidden="1" customHeight="1" x14ac:dyDescent="0.2">
      <c r="B73" s="1472"/>
      <c r="C73" s="1525"/>
      <c r="D73" s="1527"/>
      <c r="E73" s="1535"/>
      <c r="F73" s="1532"/>
      <c r="G73" s="1558"/>
      <c r="H73" s="1015" t="s">
        <v>1941</v>
      </c>
      <c r="I73" s="1014" t="s">
        <v>5466</v>
      </c>
      <c r="J73" s="973" t="s">
        <v>5143</v>
      </c>
      <c r="K73" s="1014" t="s">
        <v>5260</v>
      </c>
      <c r="L73" s="1014" t="s">
        <v>1213</v>
      </c>
      <c r="M73" s="1014" t="s">
        <v>5248</v>
      </c>
      <c r="N73" s="1539"/>
      <c r="O73" s="1014" t="s">
        <v>1476</v>
      </c>
      <c r="P73" s="1014" t="s">
        <v>5467</v>
      </c>
      <c r="Q73" s="973" t="s">
        <v>5468</v>
      </c>
      <c r="R73" s="985"/>
      <c r="S73" s="923"/>
      <c r="T73" s="923"/>
      <c r="U73" s="923"/>
      <c r="V73" s="923"/>
      <c r="W73" s="923"/>
      <c r="X73" s="923"/>
      <c r="Y73" s="923"/>
      <c r="Z73" s="923"/>
      <c r="AA73" s="923"/>
      <c r="AB73" s="923"/>
      <c r="AC73" s="986"/>
      <c r="AD73" s="978" t="s">
        <v>5385</v>
      </c>
      <c r="AE73" s="978" t="s">
        <v>5362</v>
      </c>
    </row>
    <row r="74" spans="1:31" ht="78" hidden="1" customHeight="1" x14ac:dyDescent="0.2">
      <c r="B74" s="1472"/>
      <c r="C74" s="1525"/>
      <c r="D74" s="1527"/>
      <c r="E74" s="1535"/>
      <c r="F74" s="1164" t="s">
        <v>5469</v>
      </c>
      <c r="G74" s="974" t="s">
        <v>5470</v>
      </c>
      <c r="H74" s="1001" t="s">
        <v>1949</v>
      </c>
      <c r="I74" s="1169" t="s">
        <v>5471</v>
      </c>
      <c r="J74" s="1000" t="s">
        <v>5472</v>
      </c>
      <c r="K74" s="1161" t="s">
        <v>632</v>
      </c>
      <c r="L74" s="1161" t="s">
        <v>1289</v>
      </c>
      <c r="M74" s="973" t="s">
        <v>5437</v>
      </c>
      <c r="N74" s="1161">
        <v>1</v>
      </c>
      <c r="O74" s="1167" t="s">
        <v>1484</v>
      </c>
      <c r="P74" s="1169" t="s">
        <v>5473</v>
      </c>
      <c r="Q74" s="1002" t="s">
        <v>5474</v>
      </c>
      <c r="R74" s="985"/>
      <c r="S74" s="923"/>
      <c r="T74" s="923"/>
      <c r="U74" s="923"/>
      <c r="V74" s="923"/>
      <c r="W74" s="923"/>
      <c r="X74" s="923"/>
      <c r="Y74" s="923"/>
      <c r="Z74" s="923"/>
      <c r="AA74" s="923"/>
      <c r="AB74" s="923"/>
      <c r="AC74" s="986"/>
      <c r="AD74" s="978" t="s">
        <v>5385</v>
      </c>
      <c r="AE74" s="978" t="s">
        <v>5207</v>
      </c>
    </row>
    <row r="75" spans="1:31" ht="66.75" hidden="1" customHeight="1" x14ac:dyDescent="0.2">
      <c r="B75" s="1472"/>
      <c r="C75" s="1525"/>
      <c r="D75" s="1527"/>
      <c r="E75" s="1535"/>
      <c r="F75" s="1164" t="s">
        <v>5475</v>
      </c>
      <c r="G75" s="973" t="s">
        <v>5476</v>
      </c>
      <c r="H75" s="1001" t="s">
        <v>3707</v>
      </c>
      <c r="I75" s="1169" t="s">
        <v>5477</v>
      </c>
      <c r="J75" s="973" t="s">
        <v>5478</v>
      </c>
      <c r="K75" s="1161" t="s">
        <v>632</v>
      </c>
      <c r="L75" s="1161" t="s">
        <v>1289</v>
      </c>
      <c r="M75" s="973" t="s">
        <v>5431</v>
      </c>
      <c r="N75" s="1161">
        <v>2</v>
      </c>
      <c r="O75" s="1167" t="s">
        <v>1492</v>
      </c>
      <c r="P75" s="1169" t="s">
        <v>5479</v>
      </c>
      <c r="Q75" s="1002" t="s">
        <v>5480</v>
      </c>
      <c r="R75" s="985"/>
      <c r="S75" s="923"/>
      <c r="T75" s="923"/>
      <c r="U75" s="923"/>
      <c r="V75" s="923"/>
      <c r="W75" s="923"/>
      <c r="X75" s="923"/>
      <c r="Y75" s="923"/>
      <c r="Z75" s="923"/>
      <c r="AA75" s="923"/>
      <c r="AB75" s="923"/>
      <c r="AC75" s="986"/>
      <c r="AD75" s="978" t="s">
        <v>5416</v>
      </c>
      <c r="AE75" s="978" t="s">
        <v>5207</v>
      </c>
    </row>
    <row r="76" spans="1:31" ht="62.25" hidden="1" customHeight="1" x14ac:dyDescent="0.2">
      <c r="B76" s="1472"/>
      <c r="C76" s="1525"/>
      <c r="D76" s="1527"/>
      <c r="E76" s="1535"/>
      <c r="F76" s="1530" t="s">
        <v>5481</v>
      </c>
      <c r="G76" s="1556" t="s">
        <v>5482</v>
      </c>
      <c r="H76" s="972" t="s">
        <v>1965</v>
      </c>
      <c r="I76" s="981" t="s">
        <v>5483</v>
      </c>
      <c r="J76" s="1000" t="s">
        <v>5484</v>
      </c>
      <c r="K76" s="1161" t="s">
        <v>632</v>
      </c>
      <c r="L76" s="1161" t="s">
        <v>1289</v>
      </c>
      <c r="M76" s="1161" t="s">
        <v>5437</v>
      </c>
      <c r="N76" s="1161">
        <v>1</v>
      </c>
      <c r="O76" s="1000" t="s">
        <v>2764</v>
      </c>
      <c r="P76" s="1001" t="s">
        <v>5485</v>
      </c>
      <c r="Q76" s="1002" t="s">
        <v>5486</v>
      </c>
      <c r="R76" s="985"/>
      <c r="S76" s="923"/>
      <c r="T76" s="923"/>
      <c r="U76" s="923"/>
      <c r="V76" s="923"/>
      <c r="W76" s="923"/>
      <c r="X76" s="923"/>
      <c r="Y76" s="923"/>
      <c r="Z76" s="923"/>
      <c r="AA76" s="923"/>
      <c r="AB76" s="923"/>
      <c r="AC76" s="986"/>
      <c r="AD76" s="978" t="s">
        <v>5385</v>
      </c>
      <c r="AE76" s="978" t="s">
        <v>5207</v>
      </c>
    </row>
    <row r="77" spans="1:31" s="980" customFormat="1" ht="48.75" hidden="1" customHeight="1" x14ac:dyDescent="0.2">
      <c r="A77" s="642"/>
      <c r="B77" s="1472"/>
      <c r="C77" s="1525"/>
      <c r="D77" s="1191"/>
      <c r="E77" s="1535"/>
      <c r="F77" s="1532"/>
      <c r="G77" s="1558"/>
      <c r="H77" s="972" t="s">
        <v>1971</v>
      </c>
      <c r="I77" s="981" t="s">
        <v>1972</v>
      </c>
      <c r="J77" s="1000" t="s">
        <v>5484</v>
      </c>
      <c r="K77" s="1161" t="s">
        <v>632</v>
      </c>
      <c r="L77" s="1161" t="s">
        <v>1289</v>
      </c>
      <c r="M77" s="1161" t="s">
        <v>5487</v>
      </c>
      <c r="N77" s="1161">
        <v>1</v>
      </c>
      <c r="O77" s="973" t="s">
        <v>1500</v>
      </c>
      <c r="P77" s="974" t="s">
        <v>5488</v>
      </c>
      <c r="Q77" s="973" t="s">
        <v>5489</v>
      </c>
      <c r="R77" s="975"/>
      <c r="S77" s="976"/>
      <c r="T77" s="976"/>
      <c r="U77" s="976"/>
      <c r="V77" s="976"/>
      <c r="W77" s="976"/>
      <c r="X77" s="976"/>
      <c r="Y77" s="976"/>
      <c r="Z77" s="976"/>
      <c r="AA77" s="976"/>
      <c r="AB77" s="976"/>
      <c r="AC77" s="977"/>
      <c r="AD77" s="978" t="s">
        <v>5385</v>
      </c>
      <c r="AE77" s="979" t="s">
        <v>5207</v>
      </c>
    </row>
    <row r="78" spans="1:31" s="980" customFormat="1" ht="153" hidden="1" customHeight="1" x14ac:dyDescent="0.2">
      <c r="A78" s="642"/>
      <c r="B78" s="1472"/>
      <c r="C78" s="1525"/>
      <c r="D78" s="1191"/>
      <c r="E78" s="1535"/>
      <c r="F78" s="1164" t="s">
        <v>5490</v>
      </c>
      <c r="G78" s="981" t="s">
        <v>5491</v>
      </c>
      <c r="H78" s="972" t="s">
        <v>1977</v>
      </c>
      <c r="I78" s="972" t="s">
        <v>5492</v>
      </c>
      <c r="J78" s="1161" t="s">
        <v>5143</v>
      </c>
      <c r="K78" s="1161" t="s">
        <v>632</v>
      </c>
      <c r="L78" s="1161" t="s">
        <v>629</v>
      </c>
      <c r="M78" s="973" t="s">
        <v>5493</v>
      </c>
      <c r="N78" s="1161">
        <v>2</v>
      </c>
      <c r="O78" s="972" t="s">
        <v>1515</v>
      </c>
      <c r="P78" s="1016" t="s">
        <v>5494</v>
      </c>
      <c r="Q78" s="973" t="s">
        <v>5495</v>
      </c>
      <c r="R78" s="975"/>
      <c r="S78" s="976"/>
      <c r="T78" s="976"/>
      <c r="U78" s="976"/>
      <c r="V78" s="976"/>
      <c r="W78" s="1007"/>
      <c r="X78" s="1007"/>
      <c r="Y78" s="1007"/>
      <c r="Z78" s="1007"/>
      <c r="AA78" s="1007"/>
      <c r="AB78" s="1007"/>
      <c r="AC78" s="1008"/>
      <c r="AD78" s="978" t="s">
        <v>5385</v>
      </c>
      <c r="AE78" s="979" t="s">
        <v>5362</v>
      </c>
    </row>
    <row r="79" spans="1:31" s="980" customFormat="1" ht="235.5" hidden="1" customHeight="1" x14ac:dyDescent="0.2">
      <c r="A79" s="642"/>
      <c r="B79" s="1472"/>
      <c r="C79" s="1525"/>
      <c r="D79" s="1191"/>
      <c r="E79" s="1535"/>
      <c r="F79" s="1164" t="s">
        <v>5496</v>
      </c>
      <c r="G79" s="981" t="s">
        <v>5497</v>
      </c>
      <c r="H79" s="972" t="s">
        <v>1981</v>
      </c>
      <c r="I79" s="981" t="s">
        <v>5498</v>
      </c>
      <c r="J79" s="973" t="s">
        <v>5499</v>
      </c>
      <c r="K79" s="1161" t="s">
        <v>632</v>
      </c>
      <c r="L79" s="1161" t="s">
        <v>629</v>
      </c>
      <c r="M79" s="973" t="s">
        <v>5493</v>
      </c>
      <c r="N79" s="1161">
        <v>1</v>
      </c>
      <c r="O79" s="972" t="s">
        <v>1523</v>
      </c>
      <c r="P79" s="972" t="s">
        <v>5500</v>
      </c>
      <c r="Q79" s="973" t="s">
        <v>5501</v>
      </c>
      <c r="R79" s="1009"/>
      <c r="S79" s="1007"/>
      <c r="T79" s="976"/>
      <c r="U79" s="976"/>
      <c r="V79" s="976"/>
      <c r="W79" s="976"/>
      <c r="X79" s="976"/>
      <c r="Y79" s="976"/>
      <c r="Z79" s="976"/>
      <c r="AA79" s="976"/>
      <c r="AB79" s="1007"/>
      <c r="AC79" s="1008"/>
      <c r="AD79" s="978" t="s">
        <v>5385</v>
      </c>
      <c r="AE79" s="979" t="s">
        <v>5207</v>
      </c>
    </row>
    <row r="80" spans="1:31" s="980" customFormat="1" ht="153" hidden="1" customHeight="1" x14ac:dyDescent="0.2">
      <c r="A80" s="642"/>
      <c r="B80" s="1472"/>
      <c r="C80" s="1525"/>
      <c r="D80" s="1191"/>
      <c r="E80" s="1535"/>
      <c r="F80" s="1530" t="s">
        <v>5502</v>
      </c>
      <c r="G80" s="1537" t="s">
        <v>5503</v>
      </c>
      <c r="H80" s="972" t="s">
        <v>1985</v>
      </c>
      <c r="I80" s="981" t="s">
        <v>5504</v>
      </c>
      <c r="J80" s="973" t="s">
        <v>5505</v>
      </c>
      <c r="K80" s="973" t="s">
        <v>1044</v>
      </c>
      <c r="L80" s="973" t="s">
        <v>629</v>
      </c>
      <c r="M80" s="973" t="s">
        <v>5493</v>
      </c>
      <c r="N80" s="973">
        <v>1</v>
      </c>
      <c r="O80" s="981" t="s">
        <v>81</v>
      </c>
      <c r="P80" s="981" t="s">
        <v>5506</v>
      </c>
      <c r="Q80" s="974" t="s">
        <v>5507</v>
      </c>
      <c r="R80" s="975"/>
      <c r="S80" s="976"/>
      <c r="T80" s="976"/>
      <c r="U80" s="976"/>
      <c r="V80" s="976"/>
      <c r="W80" s="976"/>
      <c r="X80" s="976"/>
      <c r="Y80" s="976"/>
      <c r="Z80" s="976"/>
      <c r="AA80" s="976"/>
      <c r="AB80" s="976"/>
      <c r="AC80" s="977"/>
      <c r="AD80" s="978" t="s">
        <v>5416</v>
      </c>
      <c r="AE80" s="979" t="s">
        <v>5207</v>
      </c>
    </row>
    <row r="81" spans="1:31" s="980" customFormat="1" ht="193.5" hidden="1" customHeight="1" x14ac:dyDescent="0.2">
      <c r="A81" s="642"/>
      <c r="B81" s="1472"/>
      <c r="C81" s="1525"/>
      <c r="D81" s="1191"/>
      <c r="E81" s="1535"/>
      <c r="F81" s="1531"/>
      <c r="G81" s="1538"/>
      <c r="H81" s="972" t="s">
        <v>1990</v>
      </c>
      <c r="I81" s="981" t="s">
        <v>5508</v>
      </c>
      <c r="J81" s="973" t="s">
        <v>5509</v>
      </c>
      <c r="K81" s="973" t="s">
        <v>1044</v>
      </c>
      <c r="L81" s="973" t="s">
        <v>629</v>
      </c>
      <c r="M81" s="973" t="s">
        <v>5493</v>
      </c>
      <c r="N81" s="1163">
        <v>1</v>
      </c>
      <c r="O81" s="981" t="s">
        <v>81</v>
      </c>
      <c r="P81" s="981" t="s">
        <v>5510</v>
      </c>
      <c r="Q81" s="973" t="s">
        <v>5511</v>
      </c>
      <c r="R81" s="975"/>
      <c r="S81" s="976"/>
      <c r="T81" s="976"/>
      <c r="U81" s="976"/>
      <c r="V81" s="976"/>
      <c r="W81" s="976"/>
      <c r="X81" s="976"/>
      <c r="Y81" s="976"/>
      <c r="Z81" s="976"/>
      <c r="AA81" s="976"/>
      <c r="AB81" s="976"/>
      <c r="AC81" s="977"/>
      <c r="AD81" s="978" t="s">
        <v>5416</v>
      </c>
      <c r="AE81" s="979" t="s">
        <v>5207</v>
      </c>
    </row>
    <row r="82" spans="1:31" s="980" customFormat="1" ht="153" hidden="1" customHeight="1" x14ac:dyDescent="0.2">
      <c r="A82" s="642"/>
      <c r="B82" s="1472"/>
      <c r="C82" s="1525"/>
      <c r="D82" s="1191"/>
      <c r="E82" s="1535"/>
      <c r="F82" s="1531"/>
      <c r="G82" s="1538"/>
      <c r="H82" s="972" t="s">
        <v>3728</v>
      </c>
      <c r="I82" s="981" t="s">
        <v>5512</v>
      </c>
      <c r="J82" s="973">
        <v>45</v>
      </c>
      <c r="K82" s="973" t="s">
        <v>1044</v>
      </c>
      <c r="L82" s="973" t="s">
        <v>629</v>
      </c>
      <c r="M82" s="973" t="s">
        <v>5341</v>
      </c>
      <c r="N82" s="1017">
        <v>1</v>
      </c>
      <c r="O82" s="1012" t="s">
        <v>1541</v>
      </c>
      <c r="P82" s="981" t="s">
        <v>5513</v>
      </c>
      <c r="Q82" s="973" t="s">
        <v>5514</v>
      </c>
      <c r="R82" s="975"/>
      <c r="S82" s="976"/>
      <c r="T82" s="976"/>
      <c r="U82" s="976"/>
      <c r="V82" s="976"/>
      <c r="W82" s="976"/>
      <c r="X82" s="976"/>
      <c r="Y82" s="976"/>
      <c r="Z82" s="976"/>
      <c r="AA82" s="976"/>
      <c r="AB82" s="976"/>
      <c r="AC82" s="977"/>
      <c r="AD82" s="978" t="s">
        <v>5416</v>
      </c>
      <c r="AE82" s="979" t="s">
        <v>5207</v>
      </c>
    </row>
    <row r="83" spans="1:31" s="980" customFormat="1" ht="153" hidden="1" customHeight="1" x14ac:dyDescent="0.2">
      <c r="A83" s="642"/>
      <c r="B83" s="1472"/>
      <c r="C83" s="1525"/>
      <c r="D83" s="1191"/>
      <c r="E83" s="1535"/>
      <c r="F83" s="1531"/>
      <c r="G83" s="1538"/>
      <c r="H83" s="972" t="s">
        <v>3733</v>
      </c>
      <c r="I83" s="981" t="s">
        <v>5515</v>
      </c>
      <c r="J83" s="973" t="s">
        <v>5516</v>
      </c>
      <c r="K83" s="973" t="s">
        <v>1044</v>
      </c>
      <c r="L83" s="973" t="s">
        <v>629</v>
      </c>
      <c r="M83" s="973" t="s">
        <v>5341</v>
      </c>
      <c r="N83" s="1018">
        <v>1</v>
      </c>
      <c r="O83" s="981" t="s">
        <v>1548</v>
      </c>
      <c r="P83" s="981" t="s">
        <v>5517</v>
      </c>
      <c r="Q83" s="973" t="s">
        <v>5518</v>
      </c>
      <c r="R83" s="975"/>
      <c r="S83" s="976"/>
      <c r="T83" s="976"/>
      <c r="U83" s="976"/>
      <c r="V83" s="976"/>
      <c r="W83" s="976"/>
      <c r="X83" s="976"/>
      <c r="Y83" s="976"/>
      <c r="Z83" s="976"/>
      <c r="AA83" s="976"/>
      <c r="AB83" s="976"/>
      <c r="AC83" s="977"/>
      <c r="AD83" s="978" t="s">
        <v>5416</v>
      </c>
      <c r="AE83" s="979" t="s">
        <v>5207</v>
      </c>
    </row>
    <row r="84" spans="1:31" s="980" customFormat="1" ht="153" hidden="1" customHeight="1" x14ac:dyDescent="0.2">
      <c r="A84" s="642"/>
      <c r="B84" s="1472"/>
      <c r="C84" s="1525"/>
      <c r="D84" s="1191"/>
      <c r="E84" s="1535"/>
      <c r="F84" s="1531"/>
      <c r="G84" s="1538"/>
      <c r="H84" s="972" t="s">
        <v>3736</v>
      </c>
      <c r="I84" s="981" t="s">
        <v>5515</v>
      </c>
      <c r="J84" s="973" t="s">
        <v>5519</v>
      </c>
      <c r="K84" s="973" t="s">
        <v>1044</v>
      </c>
      <c r="L84" s="973" t="s">
        <v>629</v>
      </c>
      <c r="M84" s="973" t="s">
        <v>5341</v>
      </c>
      <c r="N84" s="1018">
        <v>1</v>
      </c>
      <c r="O84" s="981" t="s">
        <v>1554</v>
      </c>
      <c r="P84" s="981" t="s">
        <v>5520</v>
      </c>
      <c r="Q84" s="973" t="s">
        <v>5518</v>
      </c>
      <c r="R84" s="975"/>
      <c r="S84" s="976"/>
      <c r="T84" s="976"/>
      <c r="U84" s="976"/>
      <c r="V84" s="976"/>
      <c r="W84" s="976"/>
      <c r="X84" s="976"/>
      <c r="Y84" s="976"/>
      <c r="Z84" s="976"/>
      <c r="AA84" s="976"/>
      <c r="AB84" s="976"/>
      <c r="AC84" s="977"/>
      <c r="AD84" s="978" t="s">
        <v>5416</v>
      </c>
      <c r="AE84" s="979" t="s">
        <v>5362</v>
      </c>
    </row>
    <row r="85" spans="1:31" s="980" customFormat="1" ht="153" hidden="1" customHeight="1" x14ac:dyDescent="0.2">
      <c r="A85" s="642"/>
      <c r="B85" s="1472"/>
      <c r="C85" s="1525"/>
      <c r="D85" s="1191"/>
      <c r="E85" s="1535"/>
      <c r="F85" s="1531"/>
      <c r="G85" s="1538"/>
      <c r="H85" s="972" t="s">
        <v>3739</v>
      </c>
      <c r="I85" s="981" t="s">
        <v>5521</v>
      </c>
      <c r="J85" s="1161" t="s">
        <v>5522</v>
      </c>
      <c r="K85" s="973" t="s">
        <v>1044</v>
      </c>
      <c r="L85" s="973" t="s">
        <v>629</v>
      </c>
      <c r="M85" s="973" t="s">
        <v>5341</v>
      </c>
      <c r="N85" s="1018">
        <v>1</v>
      </c>
      <c r="O85" s="981" t="s">
        <v>1561</v>
      </c>
      <c r="P85" s="981" t="s">
        <v>5523</v>
      </c>
      <c r="Q85" s="973" t="s">
        <v>5524</v>
      </c>
      <c r="R85" s="975"/>
      <c r="S85" s="976"/>
      <c r="T85" s="976"/>
      <c r="U85" s="976"/>
      <c r="V85" s="976"/>
      <c r="W85" s="976"/>
      <c r="X85" s="976"/>
      <c r="Y85" s="976"/>
      <c r="Z85" s="976"/>
      <c r="AA85" s="976"/>
      <c r="AB85" s="976"/>
      <c r="AC85" s="977"/>
      <c r="AD85" s="978" t="s">
        <v>5416</v>
      </c>
      <c r="AE85" s="979" t="s">
        <v>5207</v>
      </c>
    </row>
    <row r="86" spans="1:31" s="980" customFormat="1" ht="153" hidden="1" customHeight="1" x14ac:dyDescent="0.2">
      <c r="A86" s="642"/>
      <c r="B86" s="1472"/>
      <c r="C86" s="1525"/>
      <c r="D86" s="1191"/>
      <c r="E86" s="1535"/>
      <c r="F86" s="1531"/>
      <c r="G86" s="1538"/>
      <c r="H86" s="972" t="s">
        <v>5525</v>
      </c>
      <c r="I86" s="981" t="s">
        <v>5526</v>
      </c>
      <c r="J86" s="1161" t="s">
        <v>5527</v>
      </c>
      <c r="K86" s="973" t="s">
        <v>1044</v>
      </c>
      <c r="L86" s="973" t="s">
        <v>629</v>
      </c>
      <c r="M86" s="973" t="s">
        <v>5341</v>
      </c>
      <c r="N86" s="1018">
        <v>1</v>
      </c>
      <c r="O86" s="981" t="s">
        <v>81</v>
      </c>
      <c r="P86" s="981" t="s">
        <v>5528</v>
      </c>
      <c r="Q86" s="973" t="s">
        <v>5518</v>
      </c>
      <c r="R86" s="975"/>
      <c r="S86" s="976"/>
      <c r="T86" s="976"/>
      <c r="U86" s="976"/>
      <c r="V86" s="976"/>
      <c r="W86" s="976"/>
      <c r="X86" s="976"/>
      <c r="Y86" s="976"/>
      <c r="Z86" s="976"/>
      <c r="AA86" s="976"/>
      <c r="AB86" s="976"/>
      <c r="AC86" s="977"/>
      <c r="AD86" s="978" t="s">
        <v>5416</v>
      </c>
      <c r="AE86" s="979" t="s">
        <v>5207</v>
      </c>
    </row>
    <row r="87" spans="1:31" s="980" customFormat="1" ht="153" hidden="1" customHeight="1" x14ac:dyDescent="0.2">
      <c r="A87" s="642"/>
      <c r="B87" s="1472"/>
      <c r="C87" s="1525"/>
      <c r="D87" s="1191"/>
      <c r="E87" s="1534"/>
      <c r="F87" s="1532"/>
      <c r="G87" s="1539"/>
      <c r="H87" s="981" t="s">
        <v>3743</v>
      </c>
      <c r="I87" s="1012" t="s">
        <v>5529</v>
      </c>
      <c r="J87" s="1161" t="s">
        <v>5530</v>
      </c>
      <c r="K87" s="973" t="s">
        <v>1044</v>
      </c>
      <c r="L87" s="973" t="s">
        <v>629</v>
      </c>
      <c r="M87" s="973" t="s">
        <v>5531</v>
      </c>
      <c r="N87" s="1018">
        <v>1</v>
      </c>
      <c r="O87" s="981" t="s">
        <v>1574</v>
      </c>
      <c r="P87" s="981" t="s">
        <v>5532</v>
      </c>
      <c r="Q87" s="973" t="s">
        <v>5533</v>
      </c>
      <c r="R87" s="975"/>
      <c r="S87" s="976"/>
      <c r="T87" s="976"/>
      <c r="U87" s="976"/>
      <c r="V87" s="976"/>
      <c r="W87" s="976"/>
      <c r="X87" s="976"/>
      <c r="Y87" s="976"/>
      <c r="Z87" s="976"/>
      <c r="AA87" s="976"/>
      <c r="AB87" s="976"/>
      <c r="AC87" s="977"/>
      <c r="AD87" s="978" t="s">
        <v>5416</v>
      </c>
      <c r="AE87" s="979" t="s">
        <v>5362</v>
      </c>
    </row>
    <row r="88" spans="1:31" s="980" customFormat="1" ht="210" hidden="1" customHeight="1" x14ac:dyDescent="0.2">
      <c r="A88" s="642"/>
      <c r="B88" s="1472"/>
      <c r="C88" s="1525"/>
      <c r="D88" s="988" t="s">
        <v>5534</v>
      </c>
      <c r="E88" s="1019" t="s">
        <v>5535</v>
      </c>
      <c r="F88" s="983" t="s">
        <v>5536</v>
      </c>
      <c r="G88" s="1006" t="s">
        <v>1110</v>
      </c>
      <c r="H88" s="1006" t="s">
        <v>2012</v>
      </c>
      <c r="I88" s="981" t="s">
        <v>5537</v>
      </c>
      <c r="J88" s="1161" t="s">
        <v>5143</v>
      </c>
      <c r="K88" s="1161" t="s">
        <v>632</v>
      </c>
      <c r="L88" s="1161" t="s">
        <v>629</v>
      </c>
      <c r="M88" s="973" t="s">
        <v>5493</v>
      </c>
      <c r="N88" s="973">
        <v>1</v>
      </c>
      <c r="O88" s="973" t="s">
        <v>1583</v>
      </c>
      <c r="P88" s="1165" t="s">
        <v>5538</v>
      </c>
      <c r="Q88" s="1161" t="s">
        <v>5539</v>
      </c>
      <c r="R88" s="975"/>
      <c r="S88" s="976"/>
      <c r="T88" s="976"/>
      <c r="U88" s="976"/>
      <c r="V88" s="976"/>
      <c r="W88" s="976"/>
      <c r="X88" s="976"/>
      <c r="Y88" s="976"/>
      <c r="Z88" s="976"/>
      <c r="AA88" s="976"/>
      <c r="AB88" s="976"/>
      <c r="AC88" s="977"/>
      <c r="AD88" s="978" t="s">
        <v>5416</v>
      </c>
      <c r="AE88" s="979" t="s">
        <v>5207</v>
      </c>
    </row>
    <row r="89" spans="1:31" s="980" customFormat="1" ht="76.5" hidden="1" x14ac:dyDescent="0.2">
      <c r="A89" s="642"/>
      <c r="B89" s="1472"/>
      <c r="C89" s="1525"/>
      <c r="D89" s="988" t="s">
        <v>5540</v>
      </c>
      <c r="E89" s="1559" t="s">
        <v>5541</v>
      </c>
      <c r="F89" s="1530" t="s">
        <v>5542</v>
      </c>
      <c r="G89" s="1537" t="s">
        <v>5543</v>
      </c>
      <c r="H89" s="981" t="s">
        <v>2022</v>
      </c>
      <c r="I89" s="981" t="s">
        <v>5544</v>
      </c>
      <c r="J89" s="1161" t="s">
        <v>5143</v>
      </c>
      <c r="K89" s="1161" t="s">
        <v>632</v>
      </c>
      <c r="L89" s="1161" t="s">
        <v>629</v>
      </c>
      <c r="M89" s="973" t="s">
        <v>5493</v>
      </c>
      <c r="N89" s="973">
        <v>1</v>
      </c>
      <c r="O89" s="973" t="s">
        <v>1592</v>
      </c>
      <c r="P89" s="1165" t="s">
        <v>5545</v>
      </c>
      <c r="Q89" s="1161" t="s">
        <v>5546</v>
      </c>
      <c r="R89" s="975"/>
      <c r="S89" s="976"/>
      <c r="T89" s="976"/>
      <c r="U89" s="976"/>
      <c r="V89" s="976"/>
      <c r="W89" s="976"/>
      <c r="X89" s="976"/>
      <c r="Y89" s="976"/>
      <c r="Z89" s="976"/>
      <c r="AA89" s="976"/>
      <c r="AB89" s="976"/>
      <c r="AC89" s="977"/>
      <c r="AD89" s="978" t="s">
        <v>5416</v>
      </c>
      <c r="AE89" s="979" t="s">
        <v>5207</v>
      </c>
    </row>
    <row r="90" spans="1:31" s="980" customFormat="1" ht="71.25" hidden="1" customHeight="1" x14ac:dyDescent="0.2">
      <c r="A90" s="642"/>
      <c r="B90" s="1472"/>
      <c r="C90" s="1525"/>
      <c r="D90" s="988"/>
      <c r="E90" s="1560"/>
      <c r="F90" s="1532"/>
      <c r="G90" s="1539"/>
      <c r="H90" s="981" t="s">
        <v>2025</v>
      </c>
      <c r="I90" s="981" t="s">
        <v>5547</v>
      </c>
      <c r="J90" s="1161" t="s">
        <v>5143</v>
      </c>
      <c r="K90" s="1161" t="s">
        <v>632</v>
      </c>
      <c r="L90" s="1161" t="s">
        <v>629</v>
      </c>
      <c r="M90" s="973" t="s">
        <v>5493</v>
      </c>
      <c r="N90" s="973">
        <v>1</v>
      </c>
      <c r="O90" s="973" t="s">
        <v>1600</v>
      </c>
      <c r="P90" s="1165" t="s">
        <v>5548</v>
      </c>
      <c r="Q90" s="1161" t="s">
        <v>5549</v>
      </c>
      <c r="R90" s="975"/>
      <c r="S90" s="976"/>
      <c r="T90" s="976"/>
      <c r="U90" s="976"/>
      <c r="V90" s="976"/>
      <c r="W90" s="976"/>
      <c r="X90" s="976"/>
      <c r="Y90" s="976"/>
      <c r="Z90" s="976"/>
      <c r="AA90" s="976"/>
      <c r="AB90" s="976"/>
      <c r="AC90" s="977"/>
      <c r="AD90" s="978" t="s">
        <v>5416</v>
      </c>
      <c r="AE90" s="979" t="s">
        <v>5207</v>
      </c>
    </row>
    <row r="91" spans="1:31" ht="30.75" hidden="1" customHeight="1" x14ac:dyDescent="0.2">
      <c r="B91" s="1472"/>
      <c r="C91" s="1526"/>
      <c r="D91" s="1020"/>
      <c r="E91" s="1021"/>
      <c r="F91" s="1565" t="s">
        <v>5550</v>
      </c>
      <c r="G91" s="1565"/>
      <c r="H91" s="1565"/>
      <c r="I91" s="1565"/>
      <c r="J91" s="1565"/>
      <c r="K91" s="1565"/>
      <c r="L91" s="1565"/>
      <c r="M91" s="1565"/>
      <c r="N91" s="1194"/>
      <c r="O91" s="1194"/>
      <c r="P91" s="1194"/>
      <c r="Q91" s="1194"/>
      <c r="R91" s="1022"/>
      <c r="S91" s="1022"/>
      <c r="T91" s="1022"/>
      <c r="U91" s="1022"/>
      <c r="V91" s="1022"/>
      <c r="W91" s="1022"/>
      <c r="X91" s="1022"/>
      <c r="Y91" s="1022"/>
      <c r="Z91" s="1022"/>
      <c r="AA91" s="1022"/>
      <c r="AB91" s="1022"/>
      <c r="AC91" s="1022"/>
      <c r="AD91" s="978"/>
      <c r="AE91" s="978"/>
    </row>
    <row r="92" spans="1:31" ht="105.75" hidden="1" customHeight="1" x14ac:dyDescent="0.2">
      <c r="B92" s="1170">
        <v>2</v>
      </c>
      <c r="C92" s="1189" t="s">
        <v>5551</v>
      </c>
      <c r="D92" s="1020" t="s">
        <v>5552</v>
      </c>
      <c r="E92" s="1023" t="s">
        <v>5553</v>
      </c>
      <c r="F92" s="983" t="s">
        <v>5554</v>
      </c>
      <c r="G92" s="973" t="s">
        <v>5555</v>
      </c>
      <c r="H92" s="973" t="s">
        <v>5556</v>
      </c>
      <c r="I92" s="974" t="s">
        <v>5557</v>
      </c>
      <c r="J92" s="973" t="s">
        <v>5143</v>
      </c>
      <c r="K92" s="973" t="s">
        <v>2781</v>
      </c>
      <c r="L92" s="973" t="s">
        <v>5558</v>
      </c>
      <c r="M92" s="973" t="s">
        <v>5559</v>
      </c>
      <c r="N92" s="973">
        <v>1</v>
      </c>
      <c r="O92" s="1024" t="s">
        <v>81</v>
      </c>
      <c r="P92" s="973" t="s">
        <v>5560</v>
      </c>
      <c r="Q92" s="973" t="s">
        <v>5561</v>
      </c>
      <c r="R92" s="985"/>
      <c r="S92" s="923"/>
      <c r="T92" s="923"/>
      <c r="U92" s="923"/>
      <c r="V92" s="923"/>
      <c r="W92" s="923"/>
      <c r="X92" s="923"/>
      <c r="Y92" s="923"/>
      <c r="Z92" s="923"/>
      <c r="AA92" s="931"/>
      <c r="AB92" s="931"/>
      <c r="AC92" s="993"/>
      <c r="AD92" s="978" t="s">
        <v>5288</v>
      </c>
      <c r="AE92" s="978" t="s">
        <v>5207</v>
      </c>
    </row>
    <row r="93" spans="1:31" ht="36" hidden="1" customHeight="1" x14ac:dyDescent="0.2">
      <c r="B93" s="1170"/>
      <c r="C93" s="1188"/>
      <c r="D93" s="1020"/>
      <c r="E93" s="1025"/>
      <c r="F93" s="1562" t="s">
        <v>3767</v>
      </c>
      <c r="G93" s="1562"/>
      <c r="H93" s="1562"/>
      <c r="I93" s="1562"/>
      <c r="J93" s="1562"/>
      <c r="K93" s="1562"/>
      <c r="L93" s="1562"/>
      <c r="M93" s="1563"/>
      <c r="N93" s="1026"/>
      <c r="O93" s="1026"/>
      <c r="P93" s="1026"/>
      <c r="Q93" s="1026"/>
      <c r="R93" s="985"/>
      <c r="S93" s="923"/>
      <c r="T93" s="923"/>
      <c r="U93" s="923"/>
      <c r="V93" s="923"/>
      <c r="W93" s="923"/>
      <c r="X93" s="923"/>
      <c r="Y93" s="923"/>
      <c r="Z93" s="923"/>
      <c r="AA93" s="923"/>
      <c r="AB93" s="923"/>
      <c r="AC93" s="986"/>
      <c r="AD93" s="978"/>
      <c r="AE93" s="978"/>
    </row>
    <row r="94" spans="1:31" ht="127.5" hidden="1" x14ac:dyDescent="0.2">
      <c r="B94" s="1483">
        <v>5</v>
      </c>
      <c r="C94" s="1524" t="s">
        <v>5562</v>
      </c>
      <c r="D94" s="1536" t="s">
        <v>5563</v>
      </c>
      <c r="E94" s="1566" t="s">
        <v>2447</v>
      </c>
      <c r="F94" s="1567" t="s">
        <v>5564</v>
      </c>
      <c r="G94" s="1564" t="s">
        <v>5565</v>
      </c>
      <c r="H94" s="989" t="s">
        <v>2031</v>
      </c>
      <c r="I94" s="974" t="s">
        <v>5566</v>
      </c>
      <c r="J94" s="973" t="s">
        <v>5567</v>
      </c>
      <c r="K94" s="1161" t="s">
        <v>1142</v>
      </c>
      <c r="L94" s="1161" t="s">
        <v>153</v>
      </c>
      <c r="M94" s="973" t="s">
        <v>5299</v>
      </c>
      <c r="N94" s="973">
        <v>1</v>
      </c>
      <c r="O94" s="991" t="s">
        <v>2034</v>
      </c>
      <c r="P94" s="991" t="s">
        <v>5568</v>
      </c>
      <c r="Q94" s="991" t="s">
        <v>3078</v>
      </c>
      <c r="R94" s="985"/>
      <c r="S94" s="923"/>
      <c r="T94" s="923"/>
      <c r="U94" s="923"/>
      <c r="V94" s="923"/>
      <c r="W94" s="923"/>
      <c r="X94" s="923"/>
      <c r="Y94" s="923"/>
      <c r="Z94" s="923"/>
      <c r="AA94" s="923"/>
      <c r="AB94" s="923"/>
      <c r="AC94" s="986"/>
      <c r="AD94" s="978" t="s">
        <v>5569</v>
      </c>
      <c r="AE94" s="978" t="s">
        <v>5362</v>
      </c>
    </row>
    <row r="95" spans="1:31" s="980" customFormat="1" ht="127.5" hidden="1" x14ac:dyDescent="0.2">
      <c r="A95" s="642"/>
      <c r="B95" s="1472"/>
      <c r="C95" s="1525"/>
      <c r="D95" s="1527"/>
      <c r="E95" s="1528"/>
      <c r="F95" s="1531"/>
      <c r="G95" s="1538"/>
      <c r="H95" s="1010" t="s">
        <v>2040</v>
      </c>
      <c r="I95" s="981" t="s">
        <v>5570</v>
      </c>
      <c r="J95" s="973" t="s">
        <v>5571</v>
      </c>
      <c r="K95" s="1161" t="s">
        <v>1142</v>
      </c>
      <c r="L95" s="1161" t="s">
        <v>153</v>
      </c>
      <c r="M95" s="973" t="s">
        <v>5341</v>
      </c>
      <c r="N95" s="973">
        <v>1</v>
      </c>
      <c r="O95" s="973" t="s">
        <v>1146</v>
      </c>
      <c r="P95" s="973" t="s">
        <v>5572</v>
      </c>
      <c r="Q95" s="973" t="s">
        <v>5573</v>
      </c>
      <c r="R95" s="975"/>
      <c r="S95" s="976"/>
      <c r="T95" s="976"/>
      <c r="U95" s="976"/>
      <c r="V95" s="976"/>
      <c r="W95" s="976"/>
      <c r="X95" s="976"/>
      <c r="Y95" s="976"/>
      <c r="Z95" s="976"/>
      <c r="AA95" s="976"/>
      <c r="AB95" s="976"/>
      <c r="AC95" s="977"/>
      <c r="AD95" s="978" t="s">
        <v>5569</v>
      </c>
      <c r="AE95" s="979" t="s">
        <v>5362</v>
      </c>
    </row>
    <row r="96" spans="1:31" s="980" customFormat="1" ht="226.5" hidden="1" customHeight="1" x14ac:dyDescent="0.2">
      <c r="A96" s="642"/>
      <c r="B96" s="1472"/>
      <c r="C96" s="1525"/>
      <c r="D96" s="1527"/>
      <c r="E96" s="1528"/>
      <c r="F96" s="1531"/>
      <c r="G96" s="1538"/>
      <c r="H96" s="972" t="s">
        <v>2042</v>
      </c>
      <c r="I96" s="981" t="s">
        <v>5570</v>
      </c>
      <c r="J96" s="973" t="s">
        <v>5571</v>
      </c>
      <c r="K96" s="1161" t="s">
        <v>1142</v>
      </c>
      <c r="L96" s="1161" t="s">
        <v>153</v>
      </c>
      <c r="M96" s="973" t="s">
        <v>5341</v>
      </c>
      <c r="N96" s="973">
        <v>1</v>
      </c>
      <c r="O96" s="973" t="s">
        <v>1146</v>
      </c>
      <c r="P96" s="973" t="s">
        <v>5572</v>
      </c>
      <c r="Q96" s="973" t="s">
        <v>5573</v>
      </c>
      <c r="R96" s="975"/>
      <c r="S96" s="976"/>
      <c r="T96" s="976"/>
      <c r="U96" s="976"/>
      <c r="V96" s="976"/>
      <c r="W96" s="976"/>
      <c r="X96" s="976"/>
      <c r="Y96" s="976"/>
      <c r="Z96" s="976"/>
      <c r="AA96" s="976"/>
      <c r="AB96" s="976"/>
      <c r="AC96" s="977"/>
      <c r="AD96" s="978" t="s">
        <v>5569</v>
      </c>
      <c r="AE96" s="979" t="s">
        <v>5362</v>
      </c>
    </row>
    <row r="97" spans="1:31" s="980" customFormat="1" ht="226.5" hidden="1" customHeight="1" x14ac:dyDescent="0.2">
      <c r="A97" s="642"/>
      <c r="B97" s="1472"/>
      <c r="C97" s="1525"/>
      <c r="D97" s="1527"/>
      <c r="E97" s="1528"/>
      <c r="F97" s="1531"/>
      <c r="G97" s="1538"/>
      <c r="H97" s="972" t="s">
        <v>2044</v>
      </c>
      <c r="I97" s="981" t="s">
        <v>5570</v>
      </c>
      <c r="J97" s="1000" t="s">
        <v>5574</v>
      </c>
      <c r="K97" s="1161" t="s">
        <v>1142</v>
      </c>
      <c r="L97" s="1161" t="s">
        <v>153</v>
      </c>
      <c r="M97" s="973" t="s">
        <v>5341</v>
      </c>
      <c r="N97" s="973">
        <v>1</v>
      </c>
      <c r="O97" s="973" t="s">
        <v>1146</v>
      </c>
      <c r="P97" s="973" t="s">
        <v>5572</v>
      </c>
      <c r="Q97" s="973" t="s">
        <v>5573</v>
      </c>
      <c r="R97" s="975"/>
      <c r="S97" s="976"/>
      <c r="T97" s="976"/>
      <c r="U97" s="976"/>
      <c r="V97" s="976"/>
      <c r="W97" s="976"/>
      <c r="X97" s="976"/>
      <c r="Y97" s="976"/>
      <c r="Z97" s="976"/>
      <c r="AA97" s="976"/>
      <c r="AB97" s="976"/>
      <c r="AC97" s="977"/>
      <c r="AD97" s="978" t="s">
        <v>5569</v>
      </c>
      <c r="AE97" s="979" t="s">
        <v>5362</v>
      </c>
    </row>
    <row r="98" spans="1:31" s="980" customFormat="1" ht="226.5" hidden="1" customHeight="1" x14ac:dyDescent="0.2">
      <c r="A98" s="642"/>
      <c r="B98" s="1472"/>
      <c r="C98" s="1525"/>
      <c r="D98" s="1527"/>
      <c r="E98" s="1528"/>
      <c r="F98" s="1532"/>
      <c r="G98" s="1539"/>
      <c r="H98" s="981" t="s">
        <v>2046</v>
      </c>
      <c r="I98" s="981" t="s">
        <v>5570</v>
      </c>
      <c r="J98" s="1000" t="s">
        <v>5574</v>
      </c>
      <c r="K98" s="1161" t="s">
        <v>1142</v>
      </c>
      <c r="L98" s="1161" t="s">
        <v>153</v>
      </c>
      <c r="M98" s="973" t="s">
        <v>5341</v>
      </c>
      <c r="N98" s="973">
        <v>1</v>
      </c>
      <c r="O98" s="973" t="s">
        <v>1146</v>
      </c>
      <c r="P98" s="973" t="s">
        <v>5572</v>
      </c>
      <c r="Q98" s="973" t="s">
        <v>5573</v>
      </c>
      <c r="R98" s="975"/>
      <c r="S98" s="976"/>
      <c r="T98" s="976"/>
      <c r="U98" s="976"/>
      <c r="V98" s="976"/>
      <c r="W98" s="976"/>
      <c r="X98" s="976"/>
      <c r="Y98" s="976"/>
      <c r="Z98" s="976"/>
      <c r="AA98" s="976"/>
      <c r="AB98" s="976"/>
      <c r="AC98" s="977"/>
      <c r="AD98" s="978" t="s">
        <v>5569</v>
      </c>
      <c r="AE98" s="979" t="s">
        <v>5362</v>
      </c>
    </row>
    <row r="99" spans="1:31" ht="273.75" hidden="1" customHeight="1" x14ac:dyDescent="0.2">
      <c r="B99" s="1472"/>
      <c r="C99" s="1525"/>
      <c r="D99" s="1527"/>
      <c r="E99" s="1528"/>
      <c r="F99" s="1164" t="s">
        <v>5575</v>
      </c>
      <c r="G99" s="1161" t="s">
        <v>5576</v>
      </c>
      <c r="H99" s="1165" t="s">
        <v>2050</v>
      </c>
      <c r="I99" s="974" t="s">
        <v>5577</v>
      </c>
      <c r="J99" s="147" t="s">
        <v>5578</v>
      </c>
      <c r="K99" s="1161" t="s">
        <v>1142</v>
      </c>
      <c r="L99" s="1161" t="s">
        <v>153</v>
      </c>
      <c r="M99" s="973" t="s">
        <v>5579</v>
      </c>
      <c r="N99" s="973">
        <v>1</v>
      </c>
      <c r="O99" s="1015" t="s">
        <v>3777</v>
      </c>
      <c r="P99" s="1015" t="s">
        <v>5580</v>
      </c>
      <c r="Q99" s="991" t="s">
        <v>5581</v>
      </c>
      <c r="R99" s="985"/>
      <c r="S99" s="923"/>
      <c r="T99" s="923"/>
      <c r="U99" s="923"/>
      <c r="V99" s="923"/>
      <c r="W99" s="923"/>
      <c r="X99" s="923"/>
      <c r="Y99" s="923"/>
      <c r="Z99" s="923"/>
      <c r="AA99" s="923"/>
      <c r="AB99" s="923"/>
      <c r="AC99" s="986"/>
      <c r="AD99" s="978" t="s">
        <v>5569</v>
      </c>
      <c r="AE99" s="978" t="s">
        <v>5362</v>
      </c>
    </row>
    <row r="100" spans="1:31" ht="158.25" hidden="1" customHeight="1" x14ac:dyDescent="0.2">
      <c r="B100" s="1472"/>
      <c r="C100" s="1525"/>
      <c r="D100" s="1527"/>
      <c r="E100" s="1529"/>
      <c r="F100" s="983" t="s">
        <v>5582</v>
      </c>
      <c r="G100" s="1027" t="s">
        <v>5583</v>
      </c>
      <c r="H100" s="1027" t="s">
        <v>2060</v>
      </c>
      <c r="I100" s="974" t="s">
        <v>5584</v>
      </c>
      <c r="J100" s="147" t="s">
        <v>5578</v>
      </c>
      <c r="K100" s="1161" t="s">
        <v>1142</v>
      </c>
      <c r="L100" s="1161" t="s">
        <v>153</v>
      </c>
      <c r="M100" s="973" t="s">
        <v>5585</v>
      </c>
      <c r="N100" s="973">
        <v>1</v>
      </c>
      <c r="O100" s="973" t="s">
        <v>2807</v>
      </c>
      <c r="P100" s="1028" t="s">
        <v>5586</v>
      </c>
      <c r="Q100" s="1161" t="s">
        <v>5587</v>
      </c>
      <c r="R100" s="985"/>
      <c r="S100" s="923"/>
      <c r="T100" s="923"/>
      <c r="U100" s="923"/>
      <c r="V100" s="923"/>
      <c r="W100" s="923"/>
      <c r="X100" s="923"/>
      <c r="Y100" s="923"/>
      <c r="Z100" s="923"/>
      <c r="AA100" s="923"/>
      <c r="AB100" s="923"/>
      <c r="AC100" s="986"/>
      <c r="AD100" s="978" t="s">
        <v>5569</v>
      </c>
      <c r="AE100" s="978" t="s">
        <v>5362</v>
      </c>
    </row>
    <row r="101" spans="1:31" s="1034" customFormat="1" ht="184.5" hidden="1" customHeight="1" x14ac:dyDescent="0.25">
      <c r="A101" s="1029"/>
      <c r="B101" s="1472"/>
      <c r="C101" s="1525"/>
      <c r="D101" s="1527"/>
      <c r="E101" s="1528"/>
      <c r="F101" s="983" t="s">
        <v>5588</v>
      </c>
      <c r="G101" s="1166" t="s">
        <v>5589</v>
      </c>
      <c r="H101" s="981" t="s">
        <v>2069</v>
      </c>
      <c r="I101" s="1012" t="s">
        <v>5590</v>
      </c>
      <c r="J101" s="973" t="s">
        <v>5574</v>
      </c>
      <c r="K101" s="1161" t="s">
        <v>1142</v>
      </c>
      <c r="L101" s="1161" t="s">
        <v>153</v>
      </c>
      <c r="M101" s="973" t="s">
        <v>5591</v>
      </c>
      <c r="N101" s="973">
        <v>1</v>
      </c>
      <c r="O101" s="973" t="s">
        <v>1653</v>
      </c>
      <c r="P101" s="1165" t="s">
        <v>5592</v>
      </c>
      <c r="Q101" s="1030" t="s">
        <v>5593</v>
      </c>
      <c r="R101" s="1031"/>
      <c r="S101" s="1032"/>
      <c r="T101" s="1032"/>
      <c r="U101" s="1032"/>
      <c r="V101" s="1032"/>
      <c r="W101" s="1032"/>
      <c r="X101" s="1032"/>
      <c r="Y101" s="1032"/>
      <c r="Z101" s="1032"/>
      <c r="AA101" s="1032"/>
      <c r="AB101" s="1032"/>
      <c r="AC101" s="1033"/>
      <c r="AD101" s="978" t="s">
        <v>5569</v>
      </c>
      <c r="AE101" s="979" t="s">
        <v>5362</v>
      </c>
    </row>
    <row r="102" spans="1:31" s="1029" customFormat="1" ht="154.5" hidden="1" customHeight="1" x14ac:dyDescent="0.25">
      <c r="B102" s="1472"/>
      <c r="C102" s="1525"/>
      <c r="D102" s="1035" t="s">
        <v>5594</v>
      </c>
      <c r="E102" s="1192" t="s">
        <v>5595</v>
      </c>
      <c r="F102" s="973" t="s">
        <v>5596</v>
      </c>
      <c r="G102" s="974" t="s">
        <v>5597</v>
      </c>
      <c r="H102" s="974" t="s">
        <v>5598</v>
      </c>
      <c r="I102" s="974" t="s">
        <v>5599</v>
      </c>
      <c r="J102" s="147" t="s">
        <v>5578</v>
      </c>
      <c r="K102" s="1161" t="s">
        <v>1142</v>
      </c>
      <c r="L102" s="973" t="s">
        <v>153</v>
      </c>
      <c r="M102" s="973" t="s">
        <v>5600</v>
      </c>
      <c r="N102" s="973">
        <v>1</v>
      </c>
      <c r="O102" s="1024" t="s">
        <v>81</v>
      </c>
      <c r="P102" s="1165" t="s">
        <v>5601</v>
      </c>
      <c r="Q102" s="1161" t="s">
        <v>5602</v>
      </c>
      <c r="R102" s="1036"/>
      <c r="S102" s="1037"/>
      <c r="T102" s="1037"/>
      <c r="U102" s="1037"/>
      <c r="V102" s="1037"/>
      <c r="W102" s="1037"/>
      <c r="X102" s="1037"/>
      <c r="Y102" s="1037"/>
      <c r="Z102" s="1037"/>
      <c r="AA102" s="1037"/>
      <c r="AB102" s="1037"/>
      <c r="AC102" s="1038"/>
      <c r="AD102" s="978" t="s">
        <v>5569</v>
      </c>
      <c r="AE102" s="978" t="s">
        <v>5207</v>
      </c>
    </row>
    <row r="103" spans="1:31" ht="163.9" hidden="1" customHeight="1" x14ac:dyDescent="0.2">
      <c r="B103" s="1497"/>
      <c r="C103" s="1526"/>
      <c r="D103" s="1023">
        <v>5.5</v>
      </c>
      <c r="E103" s="1039" t="s">
        <v>5603</v>
      </c>
      <c r="F103" s="973" t="s">
        <v>5604</v>
      </c>
      <c r="G103" s="1165" t="s">
        <v>5605</v>
      </c>
      <c r="H103" s="1165" t="s">
        <v>2081</v>
      </c>
      <c r="I103" s="974" t="s">
        <v>5606</v>
      </c>
      <c r="J103" s="973" t="s">
        <v>5607</v>
      </c>
      <c r="K103" s="1161" t="s">
        <v>632</v>
      </c>
      <c r="L103" s="1161" t="s">
        <v>5608</v>
      </c>
      <c r="M103" s="973" t="s">
        <v>5600</v>
      </c>
      <c r="N103" s="973">
        <v>1</v>
      </c>
      <c r="O103" s="981" t="s">
        <v>2084</v>
      </c>
      <c r="P103" s="981" t="s">
        <v>5609</v>
      </c>
      <c r="Q103" s="973" t="s">
        <v>5610</v>
      </c>
      <c r="R103" s="985"/>
      <c r="S103" s="923"/>
      <c r="T103" s="923"/>
      <c r="U103" s="923"/>
      <c r="V103" s="923"/>
      <c r="W103" s="923"/>
      <c r="X103" s="923"/>
      <c r="Y103" s="923"/>
      <c r="Z103" s="923"/>
      <c r="AA103" s="923"/>
      <c r="AB103" s="923"/>
      <c r="AC103" s="986"/>
      <c r="AD103" s="978" t="s">
        <v>5611</v>
      </c>
      <c r="AE103" s="978" t="s">
        <v>5362</v>
      </c>
    </row>
    <row r="104" spans="1:31" ht="29.25" hidden="1" customHeight="1" thickBot="1" x14ac:dyDescent="0.3">
      <c r="B104" s="1177"/>
      <c r="C104" s="1512" t="s">
        <v>5612</v>
      </c>
      <c r="D104" s="1513"/>
      <c r="E104" s="1561"/>
      <c r="F104" s="1561"/>
      <c r="G104" s="1561"/>
      <c r="H104" s="1561"/>
      <c r="I104" s="1561"/>
      <c r="J104" s="1561"/>
      <c r="K104" s="1561"/>
      <c r="L104" s="1561"/>
      <c r="M104" s="1561"/>
      <c r="N104" s="1238">
        <f>SUM(N5:N103)</f>
        <v>99</v>
      </c>
      <c r="O104" s="1238"/>
      <c r="P104" s="1238"/>
      <c r="Q104" s="1238"/>
      <c r="R104" s="1238"/>
      <c r="S104" s="1238"/>
      <c r="T104" s="1238"/>
      <c r="U104" s="1238"/>
      <c r="V104" s="1238"/>
      <c r="W104" s="1238"/>
      <c r="X104" s="1238"/>
      <c r="Y104" s="1238"/>
      <c r="Z104" s="1238"/>
      <c r="AA104" s="1238"/>
      <c r="AB104" s="1238"/>
      <c r="AC104" s="1238"/>
      <c r="AD104" s="1179"/>
      <c r="AE104" s="1238"/>
    </row>
    <row r="105" spans="1:31" s="980" customFormat="1" x14ac:dyDescent="0.2">
      <c r="A105" s="642"/>
      <c r="B105" s="1040"/>
      <c r="C105" s="1041"/>
      <c r="D105" s="1042"/>
      <c r="E105" s="1043"/>
      <c r="F105" s="1044"/>
      <c r="G105" s="1045"/>
      <c r="H105" s="1045"/>
      <c r="I105" s="1017"/>
      <c r="J105" s="1045"/>
      <c r="K105" s="1045"/>
      <c r="L105" s="1045"/>
      <c r="M105" s="1045"/>
      <c r="N105" s="1045"/>
      <c r="O105" s="1045"/>
      <c r="P105" s="1045"/>
      <c r="Q105" s="1045"/>
      <c r="AD105" s="642"/>
      <c r="AE105" s="1239"/>
    </row>
    <row r="106" spans="1:31" s="980" customFormat="1" x14ac:dyDescent="0.2">
      <c r="A106" s="642"/>
      <c r="B106" s="1040"/>
      <c r="C106" s="1041"/>
      <c r="D106" s="1042"/>
      <c r="E106" s="1043"/>
      <c r="F106" s="1044"/>
      <c r="G106" s="1045"/>
      <c r="H106" s="1045"/>
      <c r="I106" s="1017"/>
      <c r="J106" s="1045"/>
      <c r="K106" s="1045"/>
      <c r="L106" s="1045"/>
      <c r="M106" s="1045"/>
      <c r="N106" s="1045"/>
      <c r="O106" s="1045"/>
      <c r="P106" s="1045"/>
      <c r="Q106" s="1045"/>
      <c r="AD106" s="642"/>
      <c r="AE106" s="1239"/>
    </row>
    <row r="107" spans="1:31" s="980" customFormat="1" x14ac:dyDescent="0.2">
      <c r="A107" s="642"/>
      <c r="B107" s="1040"/>
      <c r="C107" s="1041"/>
      <c r="D107" s="1042"/>
      <c r="E107" s="1043"/>
      <c r="F107" s="1044"/>
      <c r="G107" s="1045"/>
      <c r="H107" s="1045"/>
      <c r="I107" s="1017"/>
      <c r="J107" s="1045"/>
      <c r="K107" s="1045"/>
      <c r="L107" s="1045"/>
      <c r="M107" s="1045"/>
      <c r="N107" s="1045"/>
      <c r="O107" s="1045"/>
      <c r="P107" s="1045"/>
      <c r="Q107" s="1045"/>
      <c r="AD107" s="642"/>
      <c r="AE107" s="1239"/>
    </row>
    <row r="108" spans="1:31" s="980" customFormat="1" x14ac:dyDescent="0.2">
      <c r="A108" s="642"/>
      <c r="B108" s="1040"/>
      <c r="C108" s="1041"/>
      <c r="D108" s="1042"/>
      <c r="E108" s="1043"/>
      <c r="F108" s="1044"/>
      <c r="G108" s="1045"/>
      <c r="H108" s="1045"/>
      <c r="I108" s="1017"/>
      <c r="J108" s="1045"/>
      <c r="K108" s="1045"/>
      <c r="L108" s="1045"/>
      <c r="M108" s="1045"/>
      <c r="N108" s="1045"/>
      <c r="O108" s="1045"/>
      <c r="P108" s="1045"/>
      <c r="Q108" s="1045"/>
      <c r="AD108" s="642"/>
      <c r="AE108" s="1239"/>
    </row>
    <row r="109" spans="1:31" s="980" customFormat="1" x14ac:dyDescent="0.2">
      <c r="A109" s="642"/>
      <c r="B109" s="1040"/>
      <c r="C109" s="1041"/>
      <c r="D109" s="1042"/>
      <c r="E109" s="1043"/>
      <c r="F109" s="1044"/>
      <c r="G109" s="1045"/>
      <c r="H109" s="1045"/>
      <c r="I109" s="1017"/>
      <c r="J109" s="1045"/>
      <c r="K109" s="1045"/>
      <c r="L109" s="1045"/>
      <c r="M109" s="1045"/>
      <c r="N109" s="1045"/>
      <c r="O109" s="1045"/>
      <c r="P109" s="1045"/>
      <c r="Q109" s="1045"/>
      <c r="AD109" s="642"/>
      <c r="AE109" s="1239"/>
    </row>
    <row r="110" spans="1:31" s="980" customFormat="1" x14ac:dyDescent="0.2">
      <c r="A110" s="642"/>
      <c r="B110" s="1040"/>
      <c r="C110" s="1041"/>
      <c r="D110" s="1042"/>
      <c r="E110" s="1043"/>
      <c r="F110" s="1044"/>
      <c r="G110" s="1045"/>
      <c r="H110" s="1045"/>
      <c r="I110" s="1017"/>
      <c r="J110" s="1045"/>
      <c r="K110" s="1045"/>
      <c r="L110" s="1045"/>
      <c r="M110" s="1045"/>
      <c r="N110" s="1045"/>
      <c r="O110" s="1045"/>
      <c r="P110" s="1045"/>
      <c r="Q110" s="1045"/>
      <c r="AD110" s="642"/>
      <c r="AE110" s="1239"/>
    </row>
    <row r="111" spans="1:31" s="980" customFormat="1" x14ac:dyDescent="0.2">
      <c r="A111" s="642"/>
      <c r="B111" s="1040"/>
      <c r="C111" s="1041"/>
      <c r="D111" s="1042"/>
      <c r="E111" s="1043"/>
      <c r="F111" s="1044"/>
      <c r="G111" s="1045"/>
      <c r="H111" s="1045"/>
      <c r="I111" s="1017"/>
      <c r="J111" s="1045"/>
      <c r="K111" s="1045"/>
      <c r="L111" s="1045"/>
      <c r="M111" s="1045"/>
      <c r="N111" s="1045"/>
      <c r="O111" s="1045"/>
      <c r="P111" s="1045"/>
      <c r="Q111" s="1045"/>
      <c r="AD111" s="642"/>
      <c r="AE111" s="1239"/>
    </row>
    <row r="112" spans="1:31" s="980" customFormat="1" x14ac:dyDescent="0.2">
      <c r="A112" s="642"/>
      <c r="B112" s="1040"/>
      <c r="C112" s="1041"/>
      <c r="D112" s="1042"/>
      <c r="E112" s="1043"/>
      <c r="F112" s="1044"/>
      <c r="G112" s="1045"/>
      <c r="H112" s="1045"/>
      <c r="I112" s="1017"/>
      <c r="J112" s="1045"/>
      <c r="K112" s="1045"/>
      <c r="L112" s="1045"/>
      <c r="M112" s="1045"/>
      <c r="N112" s="1045"/>
      <c r="O112" s="1045"/>
      <c r="P112" s="1045"/>
      <c r="Q112" s="1045"/>
      <c r="AD112" s="642"/>
      <c r="AE112" s="1239"/>
    </row>
    <row r="113" spans="1:31" s="980" customFormat="1" x14ac:dyDescent="0.2">
      <c r="A113" s="642"/>
      <c r="B113" s="1040"/>
      <c r="C113" s="1041"/>
      <c r="D113" s="1042"/>
      <c r="E113" s="1043"/>
      <c r="F113" s="1044"/>
      <c r="G113" s="1045"/>
      <c r="H113" s="1045"/>
      <c r="I113" s="1017"/>
      <c r="J113" s="1045"/>
      <c r="K113" s="1045"/>
      <c r="L113" s="1045"/>
      <c r="M113" s="1045"/>
      <c r="N113" s="1045"/>
      <c r="O113" s="1045"/>
      <c r="P113" s="1045"/>
      <c r="Q113" s="1045"/>
      <c r="AD113" s="642"/>
      <c r="AE113" s="1239"/>
    </row>
    <row r="114" spans="1:31" s="980" customFormat="1" x14ac:dyDescent="0.2">
      <c r="A114" s="642"/>
      <c r="B114" s="1040"/>
      <c r="C114" s="1041"/>
      <c r="D114" s="1042"/>
      <c r="E114" s="1043"/>
      <c r="F114" s="1044"/>
      <c r="G114" s="1045"/>
      <c r="H114" s="1045"/>
      <c r="I114" s="1017"/>
      <c r="J114" s="1045"/>
      <c r="K114" s="1045"/>
      <c r="L114" s="1045"/>
      <c r="M114" s="1045"/>
      <c r="N114" s="1045"/>
      <c r="O114" s="1045"/>
      <c r="P114" s="1045"/>
      <c r="Q114" s="1045"/>
      <c r="AD114" s="642"/>
      <c r="AE114" s="1239"/>
    </row>
    <row r="115" spans="1:31" s="980" customFormat="1" x14ac:dyDescent="0.2">
      <c r="A115" s="642"/>
      <c r="B115" s="1040"/>
      <c r="C115" s="1041"/>
      <c r="D115" s="1042"/>
      <c r="E115" s="1043"/>
      <c r="F115" s="1044"/>
      <c r="G115" s="1045"/>
      <c r="H115" s="1045"/>
      <c r="I115" s="1017"/>
      <c r="J115" s="1045"/>
      <c r="K115" s="1045"/>
      <c r="L115" s="1045"/>
      <c r="M115" s="1045"/>
      <c r="N115" s="1045"/>
      <c r="O115" s="1045"/>
      <c r="P115" s="1045"/>
      <c r="Q115" s="1045"/>
      <c r="AD115" s="642"/>
      <c r="AE115" s="1239"/>
    </row>
    <row r="116" spans="1:31" s="980" customFormat="1" x14ac:dyDescent="0.2">
      <c r="A116" s="642"/>
      <c r="B116" s="1040"/>
      <c r="C116" s="1041"/>
      <c r="D116" s="1042"/>
      <c r="E116" s="1043"/>
      <c r="F116" s="1044"/>
      <c r="G116" s="1045"/>
      <c r="H116" s="1045"/>
      <c r="I116" s="1017"/>
      <c r="J116" s="1045"/>
      <c r="K116" s="1045"/>
      <c r="L116" s="1045"/>
      <c r="M116" s="1045"/>
      <c r="N116" s="1045"/>
      <c r="O116" s="1045"/>
      <c r="P116" s="1045"/>
      <c r="Q116" s="1045"/>
      <c r="AD116" s="642"/>
      <c r="AE116" s="1239"/>
    </row>
    <row r="117" spans="1:31" s="980" customFormat="1" x14ac:dyDescent="0.2">
      <c r="A117" s="642"/>
      <c r="B117" s="1040"/>
      <c r="C117" s="1041"/>
      <c r="D117" s="1042"/>
      <c r="E117" s="1043"/>
      <c r="F117" s="1044"/>
      <c r="G117" s="1045"/>
      <c r="H117" s="1045"/>
      <c r="I117" s="1017"/>
      <c r="J117" s="1045"/>
      <c r="K117" s="1045"/>
      <c r="L117" s="1045"/>
      <c r="M117" s="1045"/>
      <c r="N117" s="1045"/>
      <c r="O117" s="1045"/>
      <c r="P117" s="1045"/>
      <c r="Q117" s="1045"/>
      <c r="AD117" s="642"/>
      <c r="AE117" s="1239"/>
    </row>
    <row r="118" spans="1:31" s="980" customFormat="1" x14ac:dyDescent="0.2">
      <c r="A118" s="642"/>
      <c r="B118" s="1040"/>
      <c r="C118" s="1041"/>
      <c r="D118" s="1042"/>
      <c r="E118" s="1043"/>
      <c r="F118" s="1044"/>
      <c r="G118" s="1045"/>
      <c r="H118" s="1045"/>
      <c r="I118" s="1017"/>
      <c r="J118" s="1045"/>
      <c r="K118" s="1045"/>
      <c r="L118" s="1045"/>
      <c r="M118" s="1045"/>
      <c r="N118" s="1045"/>
      <c r="O118" s="1045"/>
      <c r="P118" s="1045"/>
      <c r="Q118" s="1045"/>
      <c r="AD118" s="642"/>
      <c r="AE118" s="1239"/>
    </row>
    <row r="119" spans="1:31" s="980" customFormat="1" x14ac:dyDescent="0.2">
      <c r="A119" s="642"/>
      <c r="B119" s="1040"/>
      <c r="C119" s="1041"/>
      <c r="D119" s="1042"/>
      <c r="E119" s="1043"/>
      <c r="F119" s="1044"/>
      <c r="G119" s="1045"/>
      <c r="H119" s="1045"/>
      <c r="I119" s="1017"/>
      <c r="J119" s="1045"/>
      <c r="K119" s="1045"/>
      <c r="L119" s="1045"/>
      <c r="M119" s="1045"/>
      <c r="N119" s="1045"/>
      <c r="O119" s="1045"/>
      <c r="P119" s="1045"/>
      <c r="Q119" s="1045"/>
      <c r="AD119" s="642"/>
      <c r="AE119" s="1239"/>
    </row>
    <row r="120" spans="1:31" s="980" customFormat="1" x14ac:dyDescent="0.2">
      <c r="A120" s="642"/>
      <c r="B120" s="1040"/>
      <c r="C120" s="1041"/>
      <c r="D120" s="1042"/>
      <c r="E120" s="1043"/>
      <c r="F120" s="1044"/>
      <c r="G120" s="1045"/>
      <c r="H120" s="1045"/>
      <c r="I120" s="1017"/>
      <c r="J120" s="1045"/>
      <c r="K120" s="1045"/>
      <c r="L120" s="1045"/>
      <c r="M120" s="1045"/>
      <c r="N120" s="1045"/>
      <c r="O120" s="1045"/>
      <c r="P120" s="1045"/>
      <c r="Q120" s="1045"/>
      <c r="AD120" s="642"/>
      <c r="AE120" s="1239"/>
    </row>
    <row r="121" spans="1:31" s="980" customFormat="1" x14ac:dyDescent="0.2">
      <c r="A121" s="642"/>
      <c r="B121" s="1040"/>
      <c r="C121" s="1041"/>
      <c r="D121" s="1042"/>
      <c r="E121" s="1043"/>
      <c r="F121" s="1044"/>
      <c r="G121" s="1045"/>
      <c r="H121" s="1045"/>
      <c r="I121" s="1017"/>
      <c r="J121" s="1045"/>
      <c r="K121" s="1045"/>
      <c r="L121" s="1045"/>
      <c r="M121" s="1045"/>
      <c r="N121" s="1045"/>
      <c r="O121" s="1045"/>
      <c r="P121" s="1045"/>
      <c r="Q121" s="1045"/>
      <c r="AD121" s="642"/>
      <c r="AE121" s="1239"/>
    </row>
    <row r="122" spans="1:31" s="980" customFormat="1" x14ac:dyDescent="0.2">
      <c r="A122" s="642"/>
      <c r="B122" s="1040"/>
      <c r="C122" s="1041"/>
      <c r="D122" s="1042"/>
      <c r="E122" s="1043"/>
      <c r="F122" s="1044"/>
      <c r="G122" s="1045"/>
      <c r="H122" s="1045"/>
      <c r="I122" s="1017"/>
      <c r="J122" s="1045"/>
      <c r="K122" s="1045"/>
      <c r="L122" s="1045"/>
      <c r="M122" s="1045"/>
      <c r="N122" s="1045"/>
      <c r="O122" s="1045"/>
      <c r="P122" s="1045"/>
      <c r="Q122" s="1045"/>
      <c r="AD122" s="642"/>
      <c r="AE122" s="1239"/>
    </row>
    <row r="123" spans="1:31" s="980" customFormat="1" x14ac:dyDescent="0.2">
      <c r="A123" s="642"/>
      <c r="B123" s="1040"/>
      <c r="C123" s="1041"/>
      <c r="D123" s="1042"/>
      <c r="E123" s="1043"/>
      <c r="F123" s="1044"/>
      <c r="G123" s="1045"/>
      <c r="H123" s="1045"/>
      <c r="I123" s="1017"/>
      <c r="J123" s="1045"/>
      <c r="K123" s="1045"/>
      <c r="L123" s="1045"/>
      <c r="M123" s="1045"/>
      <c r="N123" s="1045"/>
      <c r="O123" s="1045"/>
      <c r="P123" s="1045"/>
      <c r="Q123" s="1045"/>
      <c r="AD123" s="642"/>
      <c r="AE123" s="1239"/>
    </row>
    <row r="124" spans="1:31" s="980" customFormat="1" x14ac:dyDescent="0.2">
      <c r="A124" s="642"/>
      <c r="B124" s="1040"/>
      <c r="C124" s="1041"/>
      <c r="D124" s="1042"/>
      <c r="E124" s="1043"/>
      <c r="F124" s="1044"/>
      <c r="G124" s="1045"/>
      <c r="H124" s="1045"/>
      <c r="I124" s="1017"/>
      <c r="J124" s="1045"/>
      <c r="K124" s="1045"/>
      <c r="L124" s="1045"/>
      <c r="M124" s="1045"/>
      <c r="N124" s="1045"/>
      <c r="O124" s="1045"/>
      <c r="P124" s="1045"/>
      <c r="Q124" s="1045"/>
      <c r="AD124" s="642"/>
      <c r="AE124" s="1239"/>
    </row>
    <row r="125" spans="1:31" s="980" customFormat="1" x14ac:dyDescent="0.2">
      <c r="A125" s="642"/>
      <c r="B125" s="1040"/>
      <c r="C125" s="1041"/>
      <c r="D125" s="1042"/>
      <c r="E125" s="1043"/>
      <c r="F125" s="1044"/>
      <c r="G125" s="1045"/>
      <c r="H125" s="1045"/>
      <c r="I125" s="1017"/>
      <c r="J125" s="1045"/>
      <c r="K125" s="1045"/>
      <c r="L125" s="1045"/>
      <c r="M125" s="1045"/>
      <c r="N125" s="1045"/>
      <c r="O125" s="1045"/>
      <c r="P125" s="1045"/>
      <c r="Q125" s="1045"/>
      <c r="AD125" s="642"/>
      <c r="AE125" s="1239"/>
    </row>
    <row r="126" spans="1:31" s="980" customFormat="1" x14ac:dyDescent="0.2">
      <c r="A126" s="642"/>
      <c r="B126" s="1040"/>
      <c r="C126" s="1041"/>
      <c r="D126" s="1042"/>
      <c r="E126" s="1043"/>
      <c r="F126" s="1044"/>
      <c r="G126" s="1045"/>
      <c r="H126" s="1045"/>
      <c r="I126" s="1017"/>
      <c r="J126" s="1045"/>
      <c r="K126" s="1045"/>
      <c r="L126" s="1045"/>
      <c r="M126" s="1045"/>
      <c r="N126" s="1045"/>
      <c r="O126" s="1045"/>
      <c r="P126" s="1045"/>
      <c r="Q126" s="1045"/>
      <c r="AD126" s="642"/>
      <c r="AE126" s="1239"/>
    </row>
    <row r="127" spans="1:31" s="980" customFormat="1" x14ac:dyDescent="0.2">
      <c r="A127" s="642"/>
      <c r="B127" s="1040"/>
      <c r="C127" s="1041"/>
      <c r="D127" s="1042"/>
      <c r="E127" s="1043"/>
      <c r="F127" s="1044"/>
      <c r="G127" s="1045"/>
      <c r="H127" s="1045"/>
      <c r="I127" s="1017"/>
      <c r="J127" s="1045"/>
      <c r="K127" s="1045"/>
      <c r="L127" s="1045"/>
      <c r="M127" s="1045"/>
      <c r="N127" s="1045"/>
      <c r="O127" s="1045"/>
      <c r="P127" s="1045"/>
      <c r="Q127" s="1045"/>
      <c r="AD127" s="642"/>
      <c r="AE127" s="1239"/>
    </row>
    <row r="128" spans="1:31" s="980" customFormat="1" x14ac:dyDescent="0.2">
      <c r="A128" s="642"/>
      <c r="B128" s="1040"/>
      <c r="C128" s="1041"/>
      <c r="D128" s="1042"/>
      <c r="E128" s="1043"/>
      <c r="F128" s="1044"/>
      <c r="G128" s="1045"/>
      <c r="H128" s="1045"/>
      <c r="I128" s="1017"/>
      <c r="J128" s="1045"/>
      <c r="K128" s="1045"/>
      <c r="L128" s="1045"/>
      <c r="M128" s="1045"/>
      <c r="N128" s="1045"/>
      <c r="O128" s="1045"/>
      <c r="P128" s="1045"/>
      <c r="Q128" s="1045"/>
      <c r="AD128" s="642"/>
      <c r="AE128" s="1239"/>
    </row>
    <row r="129" spans="1:31" s="980" customFormat="1" x14ac:dyDescent="0.2">
      <c r="A129" s="642"/>
      <c r="B129" s="1040"/>
      <c r="C129" s="1041"/>
      <c r="D129" s="1042"/>
      <c r="E129" s="1043"/>
      <c r="F129" s="1044"/>
      <c r="G129" s="1045"/>
      <c r="H129" s="1045"/>
      <c r="I129" s="1017"/>
      <c r="J129" s="1045"/>
      <c r="K129" s="1045"/>
      <c r="L129" s="1045"/>
      <c r="M129" s="1045"/>
      <c r="N129" s="1045"/>
      <c r="O129" s="1045"/>
      <c r="P129" s="1045"/>
      <c r="Q129" s="1045"/>
      <c r="AD129" s="642"/>
      <c r="AE129" s="1239"/>
    </row>
    <row r="130" spans="1:31" s="980" customFormat="1" x14ac:dyDescent="0.2">
      <c r="A130" s="642"/>
      <c r="B130" s="1040"/>
      <c r="C130" s="1041"/>
      <c r="D130" s="1042"/>
      <c r="E130" s="1043"/>
      <c r="F130" s="1044"/>
      <c r="G130" s="1045"/>
      <c r="H130" s="1045"/>
      <c r="I130" s="1017"/>
      <c r="J130" s="1045"/>
      <c r="K130" s="1045"/>
      <c r="L130" s="1045"/>
      <c r="M130" s="1045"/>
      <c r="N130" s="1045"/>
      <c r="O130" s="1045"/>
      <c r="P130" s="1045"/>
      <c r="Q130" s="1045"/>
      <c r="AD130" s="642"/>
      <c r="AE130" s="1239"/>
    </row>
    <row r="131" spans="1:31" s="980" customFormat="1" x14ac:dyDescent="0.2">
      <c r="A131" s="642"/>
      <c r="B131" s="1040"/>
      <c r="C131" s="1041"/>
      <c r="D131" s="1042"/>
      <c r="E131" s="1043"/>
      <c r="F131" s="1044"/>
      <c r="G131" s="1045"/>
      <c r="H131" s="1045"/>
      <c r="I131" s="1017"/>
      <c r="J131" s="1045"/>
      <c r="K131" s="1045"/>
      <c r="L131" s="1045"/>
      <c r="M131" s="1045"/>
      <c r="N131" s="1045"/>
      <c r="O131" s="1045"/>
      <c r="P131" s="1045"/>
      <c r="Q131" s="1045"/>
      <c r="AD131" s="642"/>
      <c r="AE131" s="1239"/>
    </row>
    <row r="132" spans="1:31" s="980" customFormat="1" x14ac:dyDescent="0.2">
      <c r="A132" s="642"/>
      <c r="B132" s="1040"/>
      <c r="C132" s="1041"/>
      <c r="D132" s="1042"/>
      <c r="E132" s="1043"/>
      <c r="F132" s="1044"/>
      <c r="G132" s="1045"/>
      <c r="H132" s="1045"/>
      <c r="I132" s="1017"/>
      <c r="J132" s="1045"/>
      <c r="K132" s="1045"/>
      <c r="L132" s="1045"/>
      <c r="M132" s="1045"/>
      <c r="N132" s="1045"/>
      <c r="O132" s="1045"/>
      <c r="P132" s="1045"/>
      <c r="Q132" s="1045"/>
      <c r="AD132" s="642"/>
      <c r="AE132" s="1239"/>
    </row>
    <row r="133" spans="1:31" s="980" customFormat="1" x14ac:dyDescent="0.2">
      <c r="A133" s="642"/>
      <c r="B133" s="1040"/>
      <c r="C133" s="1041"/>
      <c r="D133" s="1042"/>
      <c r="E133" s="1043"/>
      <c r="F133" s="1044"/>
      <c r="G133" s="1045"/>
      <c r="H133" s="1045"/>
      <c r="I133" s="1017"/>
      <c r="J133" s="1045"/>
      <c r="K133" s="1045"/>
      <c r="L133" s="1045"/>
      <c r="M133" s="1045"/>
      <c r="N133" s="1045"/>
      <c r="O133" s="1045"/>
      <c r="P133" s="1045"/>
      <c r="Q133" s="1045"/>
      <c r="AD133" s="642"/>
      <c r="AE133" s="1239"/>
    </row>
    <row r="134" spans="1:31" s="980" customFormat="1" x14ac:dyDescent="0.2">
      <c r="A134" s="642"/>
      <c r="B134" s="1040"/>
      <c r="C134" s="1041"/>
      <c r="D134" s="1042"/>
      <c r="E134" s="1043"/>
      <c r="F134" s="1044"/>
      <c r="G134" s="1045"/>
      <c r="H134" s="1045"/>
      <c r="I134" s="1017"/>
      <c r="J134" s="1045"/>
      <c r="K134" s="1045"/>
      <c r="L134" s="1045"/>
      <c r="M134" s="1045"/>
      <c r="N134" s="1045"/>
      <c r="O134" s="1045"/>
      <c r="P134" s="1045"/>
      <c r="Q134" s="1045"/>
      <c r="AD134" s="642"/>
      <c r="AE134" s="1239"/>
    </row>
    <row r="135" spans="1:31" s="980" customFormat="1" x14ac:dyDescent="0.2">
      <c r="A135" s="642"/>
      <c r="B135" s="1040"/>
      <c r="C135" s="1041"/>
      <c r="D135" s="1042"/>
      <c r="E135" s="1043"/>
      <c r="F135" s="1044"/>
      <c r="G135" s="1045"/>
      <c r="H135" s="1045"/>
      <c r="I135" s="1017"/>
      <c r="J135" s="1045"/>
      <c r="K135" s="1045"/>
      <c r="L135" s="1045"/>
      <c r="M135" s="1045"/>
      <c r="N135" s="1045"/>
      <c r="O135" s="1045"/>
      <c r="P135" s="1045"/>
      <c r="Q135" s="1045"/>
      <c r="AD135" s="642"/>
      <c r="AE135" s="1239"/>
    </row>
    <row r="136" spans="1:31" s="980" customFormat="1" x14ac:dyDescent="0.2">
      <c r="A136" s="642"/>
      <c r="B136" s="1040"/>
      <c r="C136" s="1041"/>
      <c r="D136" s="1042"/>
      <c r="E136" s="1043"/>
      <c r="F136" s="1044"/>
      <c r="G136" s="1045"/>
      <c r="H136" s="1045"/>
      <c r="I136" s="1017"/>
      <c r="J136" s="1045"/>
      <c r="K136" s="1045"/>
      <c r="L136" s="1045"/>
      <c r="M136" s="1045"/>
      <c r="N136" s="1045"/>
      <c r="O136" s="1045"/>
      <c r="P136" s="1045"/>
      <c r="Q136" s="1045"/>
      <c r="AD136" s="642"/>
      <c r="AE136" s="1239"/>
    </row>
    <row r="137" spans="1:31" s="980" customFormat="1" x14ac:dyDescent="0.2">
      <c r="A137" s="642"/>
      <c r="B137" s="1040"/>
      <c r="C137" s="1041"/>
      <c r="D137" s="1042"/>
      <c r="E137" s="1043"/>
      <c r="F137" s="1044"/>
      <c r="G137" s="1045"/>
      <c r="H137" s="1045"/>
      <c r="I137" s="1017"/>
      <c r="J137" s="1045"/>
      <c r="K137" s="1045"/>
      <c r="L137" s="1045"/>
      <c r="M137" s="1045"/>
      <c r="N137" s="1045"/>
      <c r="O137" s="1045"/>
      <c r="P137" s="1045"/>
      <c r="Q137" s="1045"/>
      <c r="AD137" s="642"/>
      <c r="AE137" s="1239"/>
    </row>
    <row r="138" spans="1:31" s="980" customFormat="1" x14ac:dyDescent="0.2">
      <c r="A138" s="642"/>
      <c r="B138" s="1040"/>
      <c r="C138" s="1041"/>
      <c r="D138" s="1042"/>
      <c r="E138" s="1043"/>
      <c r="F138" s="1044"/>
      <c r="G138" s="1045"/>
      <c r="H138" s="1045"/>
      <c r="I138" s="1017"/>
      <c r="J138" s="1045"/>
      <c r="K138" s="1045"/>
      <c r="L138" s="1045"/>
      <c r="M138" s="1045"/>
      <c r="N138" s="1045"/>
      <c r="O138" s="1045"/>
      <c r="P138" s="1045"/>
      <c r="Q138" s="1045"/>
      <c r="AD138" s="642"/>
      <c r="AE138" s="1239"/>
    </row>
    <row r="139" spans="1:31" s="980" customFormat="1" x14ac:dyDescent="0.2">
      <c r="A139" s="642"/>
      <c r="B139" s="1040"/>
      <c r="C139" s="1041"/>
      <c r="D139" s="1042"/>
      <c r="E139" s="1043"/>
      <c r="F139" s="1044"/>
      <c r="G139" s="1045"/>
      <c r="H139" s="1045"/>
      <c r="I139" s="1017"/>
      <c r="J139" s="1045"/>
      <c r="K139" s="1045"/>
      <c r="L139" s="1045"/>
      <c r="M139" s="1045"/>
      <c r="N139" s="1045"/>
      <c r="O139" s="1045"/>
      <c r="P139" s="1045"/>
      <c r="Q139" s="1045"/>
      <c r="AD139" s="642"/>
      <c r="AE139" s="1239"/>
    </row>
    <row r="140" spans="1:31" s="980" customFormat="1" x14ac:dyDescent="0.2">
      <c r="A140" s="642"/>
      <c r="B140" s="1040"/>
      <c r="C140" s="1041"/>
      <c r="D140" s="1042"/>
      <c r="E140" s="1043"/>
      <c r="F140" s="1044"/>
      <c r="G140" s="1045"/>
      <c r="H140" s="1045"/>
      <c r="I140" s="1017"/>
      <c r="J140" s="1045"/>
      <c r="K140" s="1045"/>
      <c r="L140" s="1045"/>
      <c r="M140" s="1045"/>
      <c r="N140" s="1045"/>
      <c r="O140" s="1045"/>
      <c r="P140" s="1045"/>
      <c r="Q140" s="1045"/>
      <c r="AD140" s="642"/>
      <c r="AE140" s="1239"/>
    </row>
    <row r="141" spans="1:31" s="980" customFormat="1" x14ac:dyDescent="0.2">
      <c r="A141" s="642"/>
      <c r="B141" s="1040"/>
      <c r="C141" s="1041"/>
      <c r="D141" s="1042"/>
      <c r="E141" s="1043"/>
      <c r="F141" s="1044"/>
      <c r="G141" s="1045"/>
      <c r="H141" s="1045"/>
      <c r="I141" s="1017"/>
      <c r="J141" s="1045"/>
      <c r="K141" s="1045"/>
      <c r="L141" s="1045"/>
      <c r="M141" s="1045"/>
      <c r="N141" s="1045"/>
      <c r="O141" s="1045"/>
      <c r="P141" s="1045"/>
      <c r="Q141" s="1045"/>
      <c r="AD141" s="642"/>
      <c r="AE141" s="1239"/>
    </row>
    <row r="142" spans="1:31" s="980" customFormat="1" x14ac:dyDescent="0.2">
      <c r="A142" s="642"/>
      <c r="B142" s="1040"/>
      <c r="C142" s="1041"/>
      <c r="D142" s="1042"/>
      <c r="E142" s="1043"/>
      <c r="F142" s="1044"/>
      <c r="G142" s="1045"/>
      <c r="H142" s="1045"/>
      <c r="I142" s="1017"/>
      <c r="J142" s="1045"/>
      <c r="K142" s="1045"/>
      <c r="L142" s="1045"/>
      <c r="M142" s="1045"/>
      <c r="N142" s="1045"/>
      <c r="O142" s="1045"/>
      <c r="P142" s="1045"/>
      <c r="Q142" s="1045"/>
      <c r="AD142" s="642"/>
      <c r="AE142" s="1239"/>
    </row>
    <row r="143" spans="1:31" s="980" customFormat="1" x14ac:dyDescent="0.2">
      <c r="A143" s="642"/>
      <c r="B143" s="1040"/>
      <c r="C143" s="1041"/>
      <c r="D143" s="1042"/>
      <c r="E143" s="1043"/>
      <c r="F143" s="1044"/>
      <c r="G143" s="1045"/>
      <c r="H143" s="1045"/>
      <c r="I143" s="1017"/>
      <c r="J143" s="1045"/>
      <c r="K143" s="1045"/>
      <c r="L143" s="1045"/>
      <c r="M143" s="1045"/>
      <c r="N143" s="1045"/>
      <c r="O143" s="1045"/>
      <c r="P143" s="1045"/>
      <c r="Q143" s="1045"/>
      <c r="AD143" s="642"/>
      <c r="AE143" s="1239"/>
    </row>
    <row r="144" spans="1:31" s="980" customFormat="1" x14ac:dyDescent="0.2">
      <c r="A144" s="642"/>
      <c r="B144" s="1040"/>
      <c r="C144" s="1041"/>
      <c r="D144" s="1042"/>
      <c r="E144" s="1043"/>
      <c r="F144" s="1044"/>
      <c r="G144" s="1045"/>
      <c r="H144" s="1045"/>
      <c r="I144" s="1017"/>
      <c r="J144" s="1045"/>
      <c r="K144" s="1045"/>
      <c r="L144" s="1045"/>
      <c r="M144" s="1045"/>
      <c r="N144" s="1045"/>
      <c r="O144" s="1045"/>
      <c r="P144" s="1045"/>
      <c r="Q144" s="1045"/>
      <c r="AD144" s="642"/>
      <c r="AE144" s="1239"/>
    </row>
    <row r="145" spans="1:31" s="980" customFormat="1" x14ac:dyDescent="0.2">
      <c r="A145" s="642"/>
      <c r="B145" s="1040"/>
      <c r="C145" s="1041"/>
      <c r="D145" s="1042"/>
      <c r="E145" s="1043"/>
      <c r="F145" s="1044"/>
      <c r="G145" s="1045"/>
      <c r="H145" s="1045"/>
      <c r="I145" s="1017"/>
      <c r="J145" s="1045"/>
      <c r="K145" s="1045"/>
      <c r="L145" s="1045"/>
      <c r="M145" s="1045"/>
      <c r="N145" s="1045"/>
      <c r="O145" s="1045"/>
      <c r="P145" s="1045"/>
      <c r="Q145" s="1045"/>
      <c r="AD145" s="642"/>
      <c r="AE145" s="1239"/>
    </row>
    <row r="146" spans="1:31" s="980" customFormat="1" x14ac:dyDescent="0.2">
      <c r="A146" s="642"/>
      <c r="B146" s="1040"/>
      <c r="C146" s="1041"/>
      <c r="D146" s="1042"/>
      <c r="E146" s="1043"/>
      <c r="F146" s="1044"/>
      <c r="G146" s="1045"/>
      <c r="H146" s="1045"/>
      <c r="I146" s="1017"/>
      <c r="J146" s="1045"/>
      <c r="K146" s="1045"/>
      <c r="L146" s="1045"/>
      <c r="M146" s="1045"/>
      <c r="N146" s="1045"/>
      <c r="O146" s="1045"/>
      <c r="P146" s="1045"/>
      <c r="Q146" s="1045"/>
      <c r="AD146" s="642"/>
      <c r="AE146" s="1239"/>
    </row>
    <row r="147" spans="1:31" s="980" customFormat="1" x14ac:dyDescent="0.2">
      <c r="A147" s="642"/>
      <c r="B147" s="1040"/>
      <c r="C147" s="1041"/>
      <c r="D147" s="1042"/>
      <c r="E147" s="1043"/>
      <c r="F147" s="1044"/>
      <c r="G147" s="1045"/>
      <c r="H147" s="1045"/>
      <c r="I147" s="1017"/>
      <c r="J147" s="1045"/>
      <c r="K147" s="1045"/>
      <c r="L147" s="1045"/>
      <c r="M147" s="1045"/>
      <c r="N147" s="1045"/>
      <c r="O147" s="1045"/>
      <c r="P147" s="1045"/>
      <c r="Q147" s="1045"/>
      <c r="AD147" s="642"/>
      <c r="AE147" s="1239"/>
    </row>
    <row r="148" spans="1:31" s="980" customFormat="1" x14ac:dyDescent="0.2">
      <c r="A148" s="642"/>
      <c r="B148" s="1040"/>
      <c r="C148" s="1041"/>
      <c r="D148" s="1042"/>
      <c r="E148" s="1043"/>
      <c r="F148" s="1044"/>
      <c r="G148" s="1045"/>
      <c r="H148" s="1045"/>
      <c r="I148" s="1017"/>
      <c r="J148" s="1045"/>
      <c r="K148" s="1045"/>
      <c r="L148" s="1045"/>
      <c r="M148" s="1045"/>
      <c r="N148" s="1045"/>
      <c r="O148" s="1045"/>
      <c r="P148" s="1045"/>
      <c r="Q148" s="1045"/>
      <c r="AD148" s="642"/>
      <c r="AE148" s="1239"/>
    </row>
    <row r="149" spans="1:31" s="980" customFormat="1" x14ac:dyDescent="0.2">
      <c r="A149" s="642"/>
      <c r="B149" s="1040"/>
      <c r="C149" s="1041"/>
      <c r="D149" s="1042"/>
      <c r="E149" s="1043"/>
      <c r="F149" s="1044"/>
      <c r="G149" s="1045"/>
      <c r="H149" s="1045"/>
      <c r="I149" s="1017"/>
      <c r="J149" s="1045"/>
      <c r="K149" s="1045"/>
      <c r="L149" s="1045"/>
      <c r="M149" s="1045"/>
      <c r="N149" s="1045"/>
      <c r="O149" s="1045"/>
      <c r="P149" s="1045"/>
      <c r="Q149" s="1045"/>
      <c r="AD149" s="642"/>
      <c r="AE149" s="1239"/>
    </row>
    <row r="150" spans="1:31" s="980" customFormat="1" x14ac:dyDescent="0.2">
      <c r="A150" s="642"/>
      <c r="B150" s="1040"/>
      <c r="C150" s="1041"/>
      <c r="D150" s="1042"/>
      <c r="E150" s="1043"/>
      <c r="F150" s="1044"/>
      <c r="G150" s="1045"/>
      <c r="H150" s="1045"/>
      <c r="I150" s="1017"/>
      <c r="J150" s="1045"/>
      <c r="K150" s="1045"/>
      <c r="L150" s="1045"/>
      <c r="M150" s="1045"/>
      <c r="N150" s="1045"/>
      <c r="O150" s="1045"/>
      <c r="P150" s="1045"/>
      <c r="Q150" s="1045"/>
      <c r="AD150" s="642"/>
      <c r="AE150" s="1239"/>
    </row>
    <row r="151" spans="1:31" s="980" customFormat="1" x14ac:dyDescent="0.2">
      <c r="A151" s="642"/>
      <c r="B151" s="1040"/>
      <c r="C151" s="1041"/>
      <c r="D151" s="1042"/>
      <c r="E151" s="1043"/>
      <c r="F151" s="1044"/>
      <c r="G151" s="1045"/>
      <c r="H151" s="1045"/>
      <c r="I151" s="1017"/>
      <c r="J151" s="1045"/>
      <c r="K151" s="1045"/>
      <c r="L151" s="1045"/>
      <c r="M151" s="1045"/>
      <c r="N151" s="1045"/>
      <c r="O151" s="1045"/>
      <c r="P151" s="1045"/>
      <c r="Q151" s="1045"/>
      <c r="AD151" s="642"/>
      <c r="AE151" s="1239"/>
    </row>
    <row r="152" spans="1:31" s="980" customFormat="1" x14ac:dyDescent="0.2">
      <c r="A152" s="642"/>
      <c r="B152" s="1040"/>
      <c r="C152" s="1041"/>
      <c r="D152" s="1042"/>
      <c r="E152" s="1043"/>
      <c r="F152" s="1044"/>
      <c r="G152" s="1045"/>
      <c r="H152" s="1045"/>
      <c r="I152" s="1017"/>
      <c r="J152" s="1045"/>
      <c r="K152" s="1045"/>
      <c r="L152" s="1045"/>
      <c r="M152" s="1045"/>
      <c r="N152" s="1045"/>
      <c r="O152" s="1045"/>
      <c r="P152" s="1045"/>
      <c r="Q152" s="1045"/>
      <c r="AD152" s="642"/>
      <c r="AE152" s="1239"/>
    </row>
    <row r="153" spans="1:31" s="980" customFormat="1" x14ac:dyDescent="0.2">
      <c r="A153" s="642"/>
      <c r="B153" s="1040"/>
      <c r="C153" s="1041"/>
      <c r="D153" s="1042"/>
      <c r="E153" s="1043"/>
      <c r="F153" s="1044"/>
      <c r="G153" s="1045"/>
      <c r="H153" s="1045"/>
      <c r="I153" s="1017"/>
      <c r="J153" s="1045"/>
      <c r="K153" s="1045"/>
      <c r="L153" s="1045"/>
      <c r="M153" s="1045"/>
      <c r="N153" s="1045"/>
      <c r="O153" s="1045"/>
      <c r="P153" s="1045"/>
      <c r="Q153" s="1045"/>
      <c r="AD153" s="642"/>
      <c r="AE153" s="1239"/>
    </row>
    <row r="154" spans="1:31" s="980" customFormat="1" x14ac:dyDescent="0.2">
      <c r="A154" s="642"/>
      <c r="B154" s="1040"/>
      <c r="C154" s="1041"/>
      <c r="D154" s="1042"/>
      <c r="E154" s="1043"/>
      <c r="F154" s="1044"/>
      <c r="G154" s="1045"/>
      <c r="H154" s="1045"/>
      <c r="I154" s="1017"/>
      <c r="J154" s="1045"/>
      <c r="K154" s="1045"/>
      <c r="L154" s="1045"/>
      <c r="M154" s="1045"/>
      <c r="N154" s="1045"/>
      <c r="O154" s="1045"/>
      <c r="P154" s="1045"/>
      <c r="Q154" s="1045"/>
      <c r="AD154" s="642"/>
      <c r="AE154" s="1239"/>
    </row>
    <row r="155" spans="1:31" s="980" customFormat="1" x14ac:dyDescent="0.2">
      <c r="A155" s="642"/>
      <c r="B155" s="1040"/>
      <c r="C155" s="1041"/>
      <c r="D155" s="1042"/>
      <c r="E155" s="1043"/>
      <c r="F155" s="1044"/>
      <c r="G155" s="1045"/>
      <c r="H155" s="1045"/>
      <c r="I155" s="1017"/>
      <c r="J155" s="1045"/>
      <c r="K155" s="1045"/>
      <c r="L155" s="1045"/>
      <c r="M155" s="1045"/>
      <c r="N155" s="1045"/>
      <c r="O155" s="1045"/>
      <c r="P155" s="1045"/>
      <c r="Q155" s="1045"/>
      <c r="AD155" s="642"/>
      <c r="AE155" s="1239"/>
    </row>
    <row r="156" spans="1:31" s="980" customFormat="1" x14ac:dyDescent="0.2">
      <c r="A156" s="642"/>
      <c r="B156" s="1040"/>
      <c r="C156" s="1041"/>
      <c r="D156" s="1042"/>
      <c r="E156" s="1043"/>
      <c r="F156" s="1044"/>
      <c r="G156" s="1045"/>
      <c r="H156" s="1045"/>
      <c r="I156" s="1017"/>
      <c r="J156" s="1045"/>
      <c r="K156" s="1045"/>
      <c r="L156" s="1045"/>
      <c r="M156" s="1045"/>
      <c r="N156" s="1045"/>
      <c r="O156" s="1045"/>
      <c r="P156" s="1045"/>
      <c r="Q156" s="1045"/>
      <c r="AD156" s="642"/>
      <c r="AE156" s="1239"/>
    </row>
    <row r="157" spans="1:31" s="980" customFormat="1" x14ac:dyDescent="0.2">
      <c r="A157" s="642"/>
      <c r="B157" s="1040"/>
      <c r="C157" s="1041"/>
      <c r="D157" s="1042"/>
      <c r="E157" s="1043"/>
      <c r="F157" s="1044"/>
      <c r="G157" s="1045"/>
      <c r="H157" s="1045"/>
      <c r="I157" s="1017"/>
      <c r="J157" s="1045"/>
      <c r="K157" s="1045"/>
      <c r="L157" s="1045"/>
      <c r="M157" s="1045"/>
      <c r="N157" s="1045"/>
      <c r="O157" s="1045"/>
      <c r="P157" s="1045"/>
      <c r="Q157" s="1045"/>
      <c r="AD157" s="642"/>
      <c r="AE157" s="1239"/>
    </row>
    <row r="158" spans="1:31" s="980" customFormat="1" x14ac:dyDescent="0.2">
      <c r="A158" s="642"/>
      <c r="B158" s="1040"/>
      <c r="C158" s="1041"/>
      <c r="D158" s="1042"/>
      <c r="E158" s="1043"/>
      <c r="F158" s="1044"/>
      <c r="G158" s="1045"/>
      <c r="H158" s="1045"/>
      <c r="I158" s="1017"/>
      <c r="J158" s="1045"/>
      <c r="K158" s="1045"/>
      <c r="L158" s="1045"/>
      <c r="M158" s="1045"/>
      <c r="N158" s="1045"/>
      <c r="O158" s="1045"/>
      <c r="P158" s="1045"/>
      <c r="Q158" s="1045"/>
      <c r="AD158" s="642"/>
      <c r="AE158" s="1239"/>
    </row>
    <row r="159" spans="1:31" s="980" customFormat="1" x14ac:dyDescent="0.2">
      <c r="A159" s="642"/>
      <c r="B159" s="1040"/>
      <c r="C159" s="1041"/>
      <c r="D159" s="1042"/>
      <c r="E159" s="1043"/>
      <c r="F159" s="1044"/>
      <c r="G159" s="1045"/>
      <c r="H159" s="1045"/>
      <c r="I159" s="1017"/>
      <c r="J159" s="1045"/>
      <c r="K159" s="1045"/>
      <c r="L159" s="1045"/>
      <c r="M159" s="1045"/>
      <c r="N159" s="1045"/>
      <c r="O159" s="1045"/>
      <c r="P159" s="1045"/>
      <c r="Q159" s="1045"/>
      <c r="AD159" s="642"/>
      <c r="AE159" s="1239"/>
    </row>
    <row r="160" spans="1:31" s="980" customFormat="1" x14ac:dyDescent="0.2">
      <c r="A160" s="642"/>
      <c r="B160" s="1040"/>
      <c r="C160" s="1041"/>
      <c r="D160" s="1042"/>
      <c r="E160" s="1043"/>
      <c r="F160" s="1044"/>
      <c r="G160" s="1045"/>
      <c r="H160" s="1045"/>
      <c r="I160" s="1017"/>
      <c r="J160" s="1045"/>
      <c r="K160" s="1045"/>
      <c r="L160" s="1045"/>
      <c r="M160" s="1045"/>
      <c r="N160" s="1045"/>
      <c r="O160" s="1045"/>
      <c r="P160" s="1045"/>
      <c r="Q160" s="1045"/>
      <c r="AD160" s="642"/>
      <c r="AE160" s="1239"/>
    </row>
    <row r="161" spans="1:31" s="980" customFormat="1" x14ac:dyDescent="0.2">
      <c r="A161" s="642"/>
      <c r="B161" s="1040"/>
      <c r="C161" s="1041"/>
      <c r="D161" s="1042"/>
      <c r="E161" s="1043"/>
      <c r="F161" s="1044"/>
      <c r="G161" s="1045"/>
      <c r="H161" s="1045"/>
      <c r="I161" s="1017"/>
      <c r="J161" s="1045"/>
      <c r="K161" s="1045"/>
      <c r="L161" s="1045"/>
      <c r="M161" s="1045"/>
      <c r="N161" s="1045"/>
      <c r="O161" s="1045"/>
      <c r="P161" s="1045"/>
      <c r="Q161" s="1045"/>
      <c r="AD161" s="642"/>
      <c r="AE161" s="1239"/>
    </row>
    <row r="162" spans="1:31" s="980" customFormat="1" x14ac:dyDescent="0.2">
      <c r="A162" s="642"/>
      <c r="B162" s="1040"/>
      <c r="C162" s="1041"/>
      <c r="D162" s="1042"/>
      <c r="E162" s="1043"/>
      <c r="F162" s="1044"/>
      <c r="G162" s="1045"/>
      <c r="H162" s="1045"/>
      <c r="I162" s="1017"/>
      <c r="J162" s="1045"/>
      <c r="K162" s="1045"/>
      <c r="L162" s="1045"/>
      <c r="M162" s="1045"/>
      <c r="N162" s="1045"/>
      <c r="O162" s="1045"/>
      <c r="P162" s="1045"/>
      <c r="Q162" s="1045"/>
      <c r="AD162" s="642"/>
      <c r="AE162" s="1239"/>
    </row>
    <row r="163" spans="1:31" s="980" customFormat="1" x14ac:dyDescent="0.2">
      <c r="A163" s="642"/>
      <c r="B163" s="1040"/>
      <c r="C163" s="1041"/>
      <c r="D163" s="1042"/>
      <c r="E163" s="1043"/>
      <c r="F163" s="1044"/>
      <c r="G163" s="1045"/>
      <c r="H163" s="1045"/>
      <c r="I163" s="1017"/>
      <c r="J163" s="1045"/>
      <c r="K163" s="1045"/>
      <c r="L163" s="1045"/>
      <c r="M163" s="1045"/>
      <c r="N163" s="1045"/>
      <c r="O163" s="1045"/>
      <c r="P163" s="1045"/>
      <c r="Q163" s="1045"/>
      <c r="AD163" s="642"/>
      <c r="AE163" s="1239"/>
    </row>
    <row r="164" spans="1:31" s="980" customFormat="1" x14ac:dyDescent="0.2">
      <c r="A164" s="642"/>
      <c r="B164" s="1040"/>
      <c r="C164" s="1041"/>
      <c r="D164" s="1042"/>
      <c r="E164" s="1043"/>
      <c r="F164" s="1044"/>
      <c r="G164" s="1045"/>
      <c r="H164" s="1045"/>
      <c r="I164" s="1017"/>
      <c r="J164" s="1045"/>
      <c r="K164" s="1045"/>
      <c r="L164" s="1045"/>
      <c r="M164" s="1045"/>
      <c r="N164" s="1045"/>
      <c r="O164" s="1045"/>
      <c r="P164" s="1045"/>
      <c r="Q164" s="1045"/>
      <c r="AD164" s="642"/>
      <c r="AE164" s="1239"/>
    </row>
    <row r="165" spans="1:31" s="980" customFormat="1" x14ac:dyDescent="0.2">
      <c r="A165" s="642"/>
      <c r="B165" s="1040"/>
      <c r="C165" s="1041"/>
      <c r="D165" s="1042"/>
      <c r="E165" s="1043"/>
      <c r="F165" s="1044"/>
      <c r="G165" s="1045"/>
      <c r="H165" s="1045"/>
      <c r="I165" s="1017"/>
      <c r="J165" s="1045"/>
      <c r="K165" s="1045"/>
      <c r="L165" s="1045"/>
      <c r="M165" s="1045"/>
      <c r="N165" s="1045"/>
      <c r="O165" s="1045"/>
      <c r="P165" s="1045"/>
      <c r="Q165" s="1045"/>
      <c r="AD165" s="642"/>
      <c r="AE165" s="1239"/>
    </row>
    <row r="166" spans="1:31" s="980" customFormat="1" x14ac:dyDescent="0.2">
      <c r="A166" s="642"/>
      <c r="B166" s="1040"/>
      <c r="C166" s="1041"/>
      <c r="D166" s="1042"/>
      <c r="E166" s="1043"/>
      <c r="F166" s="1044"/>
      <c r="G166" s="1045"/>
      <c r="H166" s="1045"/>
      <c r="I166" s="1017"/>
      <c r="J166" s="1045"/>
      <c r="K166" s="1045"/>
      <c r="L166" s="1045"/>
      <c r="M166" s="1045"/>
      <c r="N166" s="1045"/>
      <c r="O166" s="1045"/>
      <c r="P166" s="1045"/>
      <c r="Q166" s="1045"/>
      <c r="AD166" s="642"/>
      <c r="AE166" s="1239"/>
    </row>
    <row r="167" spans="1:31" s="980" customFormat="1" x14ac:dyDescent="0.2">
      <c r="A167" s="642"/>
      <c r="B167" s="1040"/>
      <c r="C167" s="1041"/>
      <c r="D167" s="1042"/>
      <c r="E167" s="1043"/>
      <c r="F167" s="1044"/>
      <c r="G167" s="1045"/>
      <c r="H167" s="1045"/>
      <c r="I167" s="1017"/>
      <c r="J167" s="1045"/>
      <c r="K167" s="1045"/>
      <c r="L167" s="1045"/>
      <c r="M167" s="1045"/>
      <c r="N167" s="1045"/>
      <c r="O167" s="1045"/>
      <c r="P167" s="1045"/>
      <c r="Q167" s="1045"/>
      <c r="AD167" s="642"/>
      <c r="AE167" s="1239"/>
    </row>
    <row r="168" spans="1:31" s="980" customFormat="1" x14ac:dyDescent="0.2">
      <c r="A168" s="642"/>
      <c r="B168" s="1040"/>
      <c r="C168" s="1041"/>
      <c r="D168" s="1042"/>
      <c r="E168" s="1043"/>
      <c r="F168" s="1044"/>
      <c r="G168" s="1045"/>
      <c r="H168" s="1045"/>
      <c r="I168" s="1017"/>
      <c r="J168" s="1045"/>
      <c r="K168" s="1045"/>
      <c r="L168" s="1045"/>
      <c r="M168" s="1045"/>
      <c r="N168" s="1045"/>
      <c r="O168" s="1045"/>
      <c r="P168" s="1045"/>
      <c r="Q168" s="1045"/>
      <c r="AD168" s="642"/>
      <c r="AE168" s="1239"/>
    </row>
    <row r="169" spans="1:31" s="980" customFormat="1" x14ac:dyDescent="0.2">
      <c r="A169" s="642"/>
      <c r="B169" s="1040"/>
      <c r="C169" s="1041"/>
      <c r="D169" s="1042"/>
      <c r="E169" s="1043"/>
      <c r="F169" s="1044"/>
      <c r="G169" s="1045"/>
      <c r="H169" s="1045"/>
      <c r="I169" s="1017"/>
      <c r="J169" s="1045"/>
      <c r="K169" s="1045"/>
      <c r="L169" s="1045"/>
      <c r="M169" s="1045"/>
      <c r="N169" s="1045"/>
      <c r="O169" s="1045"/>
      <c r="P169" s="1045"/>
      <c r="Q169" s="1045"/>
      <c r="AD169" s="642"/>
      <c r="AE169" s="1239"/>
    </row>
    <row r="170" spans="1:31" s="980" customFormat="1" x14ac:dyDescent="0.2">
      <c r="A170" s="642"/>
      <c r="B170" s="1040"/>
      <c r="C170" s="1041"/>
      <c r="D170" s="1042"/>
      <c r="E170" s="1043"/>
      <c r="F170" s="1044"/>
      <c r="G170" s="1045"/>
      <c r="H170" s="1045"/>
      <c r="I170" s="1017"/>
      <c r="J170" s="1045"/>
      <c r="K170" s="1045"/>
      <c r="L170" s="1045"/>
      <c r="M170" s="1045"/>
      <c r="N170" s="1045"/>
      <c r="O170" s="1045"/>
      <c r="P170" s="1045"/>
      <c r="Q170" s="1045"/>
      <c r="AD170" s="642"/>
      <c r="AE170" s="1239"/>
    </row>
    <row r="171" spans="1:31" s="980" customFormat="1" x14ac:dyDescent="0.2">
      <c r="A171" s="642"/>
      <c r="B171" s="1040"/>
      <c r="C171" s="1041"/>
      <c r="D171" s="1042"/>
      <c r="E171" s="1043"/>
      <c r="F171" s="1044"/>
      <c r="G171" s="1045"/>
      <c r="H171" s="1045"/>
      <c r="I171" s="1017"/>
      <c r="J171" s="1045"/>
      <c r="K171" s="1045"/>
      <c r="L171" s="1045"/>
      <c r="M171" s="1045"/>
      <c r="N171" s="1045"/>
      <c r="O171" s="1045"/>
      <c r="P171" s="1045"/>
      <c r="Q171" s="1045"/>
      <c r="AD171" s="642"/>
      <c r="AE171" s="1239"/>
    </row>
    <row r="172" spans="1:31" s="980" customFormat="1" x14ac:dyDescent="0.2">
      <c r="A172" s="642"/>
      <c r="B172" s="1040"/>
      <c r="C172" s="1041"/>
      <c r="D172" s="1042"/>
      <c r="E172" s="1043"/>
      <c r="F172" s="1044"/>
      <c r="G172" s="1045"/>
      <c r="H172" s="1045"/>
      <c r="I172" s="1017"/>
      <c r="J172" s="1045"/>
      <c r="K172" s="1045"/>
      <c r="L172" s="1045"/>
      <c r="M172" s="1045"/>
      <c r="N172" s="1045"/>
      <c r="O172" s="1045"/>
      <c r="P172" s="1045"/>
      <c r="Q172" s="1045"/>
      <c r="AD172" s="642"/>
      <c r="AE172" s="1239"/>
    </row>
    <row r="173" spans="1:31" s="980" customFormat="1" x14ac:dyDescent="0.2">
      <c r="A173" s="642"/>
      <c r="B173" s="1040"/>
      <c r="C173" s="1041"/>
      <c r="D173" s="1042"/>
      <c r="E173" s="1043"/>
      <c r="F173" s="1044"/>
      <c r="G173" s="1045"/>
      <c r="H173" s="1045"/>
      <c r="I173" s="1017"/>
      <c r="J173" s="1045"/>
      <c r="K173" s="1045"/>
      <c r="L173" s="1045"/>
      <c r="M173" s="1045"/>
      <c r="N173" s="1045"/>
      <c r="O173" s="1045"/>
      <c r="P173" s="1045"/>
      <c r="Q173" s="1045"/>
      <c r="AD173" s="642"/>
      <c r="AE173" s="1239"/>
    </row>
    <row r="174" spans="1:31" s="980" customFormat="1" x14ac:dyDescent="0.2">
      <c r="A174" s="642"/>
      <c r="B174" s="1040"/>
      <c r="C174" s="1041"/>
      <c r="D174" s="1042"/>
      <c r="E174" s="1043"/>
      <c r="F174" s="1044"/>
      <c r="G174" s="1045"/>
      <c r="H174" s="1045"/>
      <c r="I174" s="1017"/>
      <c r="J174" s="1045"/>
      <c r="K174" s="1045"/>
      <c r="L174" s="1045"/>
      <c r="M174" s="1045"/>
      <c r="N174" s="1045"/>
      <c r="O174" s="1045"/>
      <c r="P174" s="1045"/>
      <c r="Q174" s="1045"/>
      <c r="AD174" s="642"/>
      <c r="AE174" s="1239"/>
    </row>
    <row r="175" spans="1:31" s="980" customFormat="1" x14ac:dyDescent="0.2">
      <c r="A175" s="642"/>
      <c r="B175" s="1040"/>
      <c r="C175" s="1041"/>
      <c r="D175" s="1042"/>
      <c r="E175" s="1043"/>
      <c r="F175" s="1044"/>
      <c r="G175" s="1045"/>
      <c r="H175" s="1045"/>
      <c r="I175" s="1017"/>
      <c r="J175" s="1045"/>
      <c r="K175" s="1045"/>
      <c r="L175" s="1045"/>
      <c r="M175" s="1045"/>
      <c r="N175" s="1045"/>
      <c r="O175" s="1045"/>
      <c r="P175" s="1045"/>
      <c r="Q175" s="1045"/>
      <c r="AD175" s="642"/>
      <c r="AE175" s="1239"/>
    </row>
    <row r="176" spans="1:31" s="980" customFormat="1" x14ac:dyDescent="0.2">
      <c r="A176" s="642"/>
      <c r="B176" s="1040"/>
      <c r="C176" s="1041"/>
      <c r="D176" s="1042"/>
      <c r="E176" s="1043"/>
      <c r="F176" s="1044"/>
      <c r="G176" s="1045"/>
      <c r="H176" s="1045"/>
      <c r="I176" s="1017"/>
      <c r="J176" s="1045"/>
      <c r="K176" s="1045"/>
      <c r="L176" s="1045"/>
      <c r="M176" s="1045"/>
      <c r="N176" s="1045"/>
      <c r="O176" s="1045"/>
      <c r="P176" s="1045"/>
      <c r="Q176" s="1045"/>
      <c r="AD176" s="642"/>
      <c r="AE176" s="1239"/>
    </row>
    <row r="177" spans="1:31" s="980" customFormat="1" x14ac:dyDescent="0.2">
      <c r="A177" s="642"/>
      <c r="B177" s="1040"/>
      <c r="C177" s="1041"/>
      <c r="D177" s="1042"/>
      <c r="E177" s="1043"/>
      <c r="F177" s="1044"/>
      <c r="G177" s="1045"/>
      <c r="H177" s="1045"/>
      <c r="I177" s="1017"/>
      <c r="J177" s="1045"/>
      <c r="K177" s="1045"/>
      <c r="L177" s="1045"/>
      <c r="M177" s="1045"/>
      <c r="N177" s="1045"/>
      <c r="O177" s="1045"/>
      <c r="P177" s="1045"/>
      <c r="Q177" s="1045"/>
      <c r="AD177" s="642"/>
      <c r="AE177" s="1239"/>
    </row>
    <row r="178" spans="1:31" s="980" customFormat="1" x14ac:dyDescent="0.2">
      <c r="A178" s="642"/>
      <c r="B178" s="1040"/>
      <c r="C178" s="1041"/>
      <c r="D178" s="1042"/>
      <c r="E178" s="1043"/>
      <c r="F178" s="1044"/>
      <c r="G178" s="1045"/>
      <c r="H178" s="1045"/>
      <c r="I178" s="1017"/>
      <c r="J178" s="1045"/>
      <c r="K178" s="1045"/>
      <c r="L178" s="1045"/>
      <c r="M178" s="1045"/>
      <c r="N178" s="1045"/>
      <c r="O178" s="1045"/>
      <c r="P178" s="1045"/>
      <c r="Q178" s="1045"/>
      <c r="AD178" s="642"/>
      <c r="AE178" s="1239"/>
    </row>
    <row r="179" spans="1:31" s="980" customFormat="1" x14ac:dyDescent="0.2">
      <c r="A179" s="642"/>
      <c r="B179" s="1040"/>
      <c r="C179" s="1041"/>
      <c r="D179" s="1042"/>
      <c r="E179" s="1043"/>
      <c r="F179" s="1044"/>
      <c r="G179" s="1045"/>
      <c r="H179" s="1045"/>
      <c r="I179" s="1017"/>
      <c r="J179" s="1045"/>
      <c r="K179" s="1045"/>
      <c r="L179" s="1045"/>
      <c r="M179" s="1045"/>
      <c r="N179" s="1045"/>
      <c r="O179" s="1045"/>
      <c r="P179" s="1045"/>
      <c r="Q179" s="1045"/>
      <c r="AD179" s="642"/>
      <c r="AE179" s="1239"/>
    </row>
    <row r="180" spans="1:31" s="980" customFormat="1" x14ac:dyDescent="0.2">
      <c r="A180" s="642"/>
      <c r="B180" s="1040"/>
      <c r="C180" s="1041"/>
      <c r="D180" s="1042"/>
      <c r="E180" s="1043"/>
      <c r="F180" s="1044"/>
      <c r="G180" s="1045"/>
      <c r="H180" s="1045"/>
      <c r="I180" s="1017"/>
      <c r="J180" s="1045"/>
      <c r="K180" s="1045"/>
      <c r="L180" s="1045"/>
      <c r="M180" s="1045"/>
      <c r="N180" s="1045"/>
      <c r="O180" s="1045"/>
      <c r="P180" s="1045"/>
      <c r="Q180" s="1045"/>
      <c r="AD180" s="642"/>
      <c r="AE180" s="1239"/>
    </row>
    <row r="181" spans="1:31" s="980" customFormat="1" x14ac:dyDescent="0.2">
      <c r="A181" s="642"/>
      <c r="B181" s="1040"/>
      <c r="C181" s="1041"/>
      <c r="D181" s="1042"/>
      <c r="E181" s="1043"/>
      <c r="F181" s="1044"/>
      <c r="G181" s="1045"/>
      <c r="H181" s="1045"/>
      <c r="I181" s="1017"/>
      <c r="J181" s="1045"/>
      <c r="K181" s="1045"/>
      <c r="L181" s="1045"/>
      <c r="M181" s="1045"/>
      <c r="N181" s="1045"/>
      <c r="O181" s="1045"/>
      <c r="P181" s="1045"/>
      <c r="Q181" s="1045"/>
      <c r="AD181" s="642"/>
      <c r="AE181" s="1239"/>
    </row>
    <row r="182" spans="1:31" s="980" customFormat="1" x14ac:dyDescent="0.2">
      <c r="A182" s="642"/>
      <c r="B182" s="1040"/>
      <c r="C182" s="1041"/>
      <c r="D182" s="1042"/>
      <c r="E182" s="1043"/>
      <c r="F182" s="1044"/>
      <c r="G182" s="1045"/>
      <c r="H182" s="1045"/>
      <c r="I182" s="1017"/>
      <c r="J182" s="1045"/>
      <c r="K182" s="1045"/>
      <c r="L182" s="1045"/>
      <c r="M182" s="1045"/>
      <c r="N182" s="1045"/>
      <c r="O182" s="1045"/>
      <c r="P182" s="1045"/>
      <c r="Q182" s="1045"/>
      <c r="AD182" s="642"/>
      <c r="AE182" s="1239"/>
    </row>
    <row r="183" spans="1:31" s="980" customFormat="1" x14ac:dyDescent="0.2">
      <c r="A183" s="642"/>
      <c r="B183" s="1040"/>
      <c r="C183" s="1041"/>
      <c r="D183" s="1042"/>
      <c r="E183" s="1043"/>
      <c r="F183" s="1044"/>
      <c r="G183" s="1045"/>
      <c r="H183" s="1045"/>
      <c r="I183" s="1017"/>
      <c r="J183" s="1045"/>
      <c r="K183" s="1045"/>
      <c r="L183" s="1045"/>
      <c r="M183" s="1045"/>
      <c r="N183" s="1045"/>
      <c r="O183" s="1045"/>
      <c r="P183" s="1045"/>
      <c r="Q183" s="1045"/>
      <c r="AD183" s="642"/>
      <c r="AE183" s="1239"/>
    </row>
    <row r="184" spans="1:31" s="980" customFormat="1" x14ac:dyDescent="0.2">
      <c r="A184" s="642"/>
      <c r="B184" s="1040"/>
      <c r="C184" s="1041"/>
      <c r="D184" s="1042"/>
      <c r="E184" s="1043"/>
      <c r="F184" s="1044"/>
      <c r="G184" s="1045"/>
      <c r="H184" s="1045"/>
      <c r="I184" s="1017"/>
      <c r="J184" s="1045"/>
      <c r="K184" s="1045"/>
      <c r="L184" s="1045"/>
      <c r="M184" s="1045"/>
      <c r="N184" s="1045"/>
      <c r="O184" s="1045"/>
      <c r="P184" s="1045"/>
      <c r="Q184" s="1045"/>
      <c r="AD184" s="642"/>
      <c r="AE184" s="1239"/>
    </row>
    <row r="185" spans="1:31" s="980" customFormat="1" x14ac:dyDescent="0.2">
      <c r="A185" s="642"/>
      <c r="B185" s="1040"/>
      <c r="C185" s="1041"/>
      <c r="D185" s="1042"/>
      <c r="E185" s="1043"/>
      <c r="F185" s="1044"/>
      <c r="G185" s="1045"/>
      <c r="H185" s="1045"/>
      <c r="I185" s="1017"/>
      <c r="J185" s="1045"/>
      <c r="K185" s="1045"/>
      <c r="L185" s="1045"/>
      <c r="M185" s="1045"/>
      <c r="N185" s="1045"/>
      <c r="O185" s="1045"/>
      <c r="P185" s="1045"/>
      <c r="Q185" s="1045"/>
      <c r="AD185" s="642"/>
      <c r="AE185" s="1239"/>
    </row>
    <row r="186" spans="1:31" s="980" customFormat="1" x14ac:dyDescent="0.2">
      <c r="A186" s="642"/>
      <c r="B186" s="1040"/>
      <c r="C186" s="1041"/>
      <c r="D186" s="1042"/>
      <c r="E186" s="1043"/>
      <c r="F186" s="1044"/>
      <c r="G186" s="1045"/>
      <c r="H186" s="1045"/>
      <c r="I186" s="1017"/>
      <c r="J186" s="1045"/>
      <c r="K186" s="1045"/>
      <c r="L186" s="1045"/>
      <c r="M186" s="1045"/>
      <c r="N186" s="1045"/>
      <c r="O186" s="1045"/>
      <c r="P186" s="1045"/>
      <c r="Q186" s="1045"/>
      <c r="AD186" s="642"/>
      <c r="AE186" s="1239"/>
    </row>
  </sheetData>
  <autoFilter ref="A4:AJ104">
    <filterColumn colId="12">
      <filters>
        <filter val="Equipo de Trabajo de Auditoría ( a cargo de ITC )"/>
      </filters>
    </filterColumn>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97">
    <mergeCell ref="B94:B103"/>
    <mergeCell ref="C94:C103"/>
    <mergeCell ref="D94:D101"/>
    <mergeCell ref="E94:E101"/>
    <mergeCell ref="F94:F98"/>
    <mergeCell ref="E89:E90"/>
    <mergeCell ref="F89:F90"/>
    <mergeCell ref="G89:G90"/>
    <mergeCell ref="C104:M104"/>
    <mergeCell ref="F93:M93"/>
    <mergeCell ref="G94:G98"/>
    <mergeCell ref="F91:M91"/>
    <mergeCell ref="J66:J67"/>
    <mergeCell ref="F71:F73"/>
    <mergeCell ref="G71:G73"/>
    <mergeCell ref="N71:N73"/>
    <mergeCell ref="F76:F77"/>
    <mergeCell ref="G76:G77"/>
    <mergeCell ref="F80:F87"/>
    <mergeCell ref="G80:G87"/>
    <mergeCell ref="G57:G58"/>
    <mergeCell ref="F59:F60"/>
    <mergeCell ref="G59:G60"/>
    <mergeCell ref="F66:F68"/>
    <mergeCell ref="G66:G68"/>
    <mergeCell ref="G48:G51"/>
    <mergeCell ref="F52:F53"/>
    <mergeCell ref="G52:G53"/>
    <mergeCell ref="F54:F55"/>
    <mergeCell ref="G54:G55"/>
    <mergeCell ref="G36:G38"/>
    <mergeCell ref="F39:F41"/>
    <mergeCell ref="G39:G41"/>
    <mergeCell ref="F42:F44"/>
    <mergeCell ref="G42:G47"/>
    <mergeCell ref="G34:G35"/>
    <mergeCell ref="N22:N27"/>
    <mergeCell ref="O22:O27"/>
    <mergeCell ref="M28:M33"/>
    <mergeCell ref="N28:N33"/>
    <mergeCell ref="O28:O33"/>
    <mergeCell ref="AE16:AE21"/>
    <mergeCell ref="G22:G33"/>
    <mergeCell ref="H22:H27"/>
    <mergeCell ref="J22:J27"/>
    <mergeCell ref="K22:K27"/>
    <mergeCell ref="L22:L27"/>
    <mergeCell ref="M22:M27"/>
    <mergeCell ref="P22:P27"/>
    <mergeCell ref="Q22:Q27"/>
    <mergeCell ref="AE22:AE33"/>
    <mergeCell ref="H28:H33"/>
    <mergeCell ref="J28:J33"/>
    <mergeCell ref="K28:K33"/>
    <mergeCell ref="L28:L33"/>
    <mergeCell ref="P28:P33"/>
    <mergeCell ref="Q28:Q33"/>
    <mergeCell ref="G16:G21"/>
    <mergeCell ref="H16:H21"/>
    <mergeCell ref="O16:O21"/>
    <mergeCell ref="P16:P21"/>
    <mergeCell ref="Q16:Q21"/>
    <mergeCell ref="AE3:AE5"/>
    <mergeCell ref="F5:M5"/>
    <mergeCell ref="G6:G12"/>
    <mergeCell ref="J6:J12"/>
    <mergeCell ref="F13:F14"/>
    <mergeCell ref="G13:G14"/>
    <mergeCell ref="B6:B91"/>
    <mergeCell ref="C6:C91"/>
    <mergeCell ref="D6:D15"/>
    <mergeCell ref="E6:E15"/>
    <mergeCell ref="F6:F12"/>
    <mergeCell ref="F16:F21"/>
    <mergeCell ref="F28:F33"/>
    <mergeCell ref="E34:E35"/>
    <mergeCell ref="F34:F35"/>
    <mergeCell ref="D36:D39"/>
    <mergeCell ref="E36:E40"/>
    <mergeCell ref="F36:F38"/>
    <mergeCell ref="D48:D76"/>
    <mergeCell ref="E48:E87"/>
    <mergeCell ref="F48:F51"/>
    <mergeCell ref="F57:F58"/>
    <mergeCell ref="B1:AD1"/>
    <mergeCell ref="E3:E4"/>
    <mergeCell ref="G3:G4"/>
    <mergeCell ref="H3:H4"/>
    <mergeCell ref="I3:I4"/>
    <mergeCell ref="J3:J4"/>
    <mergeCell ref="K3:K4"/>
    <mergeCell ref="L3:L4"/>
    <mergeCell ref="M3:M4"/>
    <mergeCell ref="N3:N4"/>
    <mergeCell ref="O3:Q3"/>
    <mergeCell ref="R3:AC4"/>
    <mergeCell ref="AD3:AD5"/>
  </mergeCells>
  <pageMargins left="0.15748031496062992" right="0.15748031496062992" top="0.74803149606299213" bottom="0.47244094488188981" header="0.23622047244094491" footer="0.31496062992125984"/>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topLeftCell="A88" workbookViewId="0">
      <selection activeCell="A104" sqref="A104"/>
    </sheetView>
  </sheetViews>
  <sheetFormatPr baseColWidth="10" defaultRowHeight="15" x14ac:dyDescent="0.25"/>
  <cols>
    <col min="1" max="1" width="18.28515625" customWidth="1"/>
    <col min="2" max="3" width="19.28515625" customWidth="1"/>
    <col min="4" max="4" width="24.140625" customWidth="1"/>
    <col min="5" max="5" width="17.7109375" customWidth="1"/>
    <col min="6" max="6" width="21.85546875" customWidth="1"/>
    <col min="7" max="8" width="19.28515625" customWidth="1"/>
    <col min="9" max="9" width="19.42578125" customWidth="1"/>
    <col min="10" max="10" width="11" customWidth="1"/>
    <col min="11" max="11" width="6.28515625" customWidth="1"/>
    <col min="12" max="12" width="5.5703125" customWidth="1"/>
    <col min="13" max="13" width="6.7109375" customWidth="1"/>
    <col min="14" max="14" width="6" customWidth="1"/>
    <col min="15" max="16" width="5.5703125" customWidth="1"/>
    <col min="17" max="17" width="4.7109375" customWidth="1"/>
    <col min="18" max="18" width="5.28515625" customWidth="1"/>
    <col min="19" max="19" width="5.5703125" customWidth="1"/>
    <col min="20" max="21" width="5.85546875" customWidth="1"/>
    <col min="22" max="22" width="4.7109375" customWidth="1"/>
    <col min="23" max="23" width="16.5703125" customWidth="1"/>
    <col min="24" max="24" width="21.5703125" customWidth="1"/>
    <col min="25" max="25" width="28.5703125" customWidth="1"/>
  </cols>
  <sheetData>
    <row r="1" spans="1:25" ht="15.75" thickBot="1" x14ac:dyDescent="0.3"/>
    <row r="2" spans="1:25" ht="20.25" x14ac:dyDescent="0.25">
      <c r="A2" s="1623" t="s">
        <v>0</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5"/>
    </row>
    <row r="3" spans="1:25" ht="15.75" x14ac:dyDescent="0.25">
      <c r="A3" s="1626" t="s">
        <v>1</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ht="15.75" x14ac:dyDescent="0.25">
      <c r="A4" s="1626" t="s">
        <v>2</v>
      </c>
      <c r="B4" s="1627"/>
      <c r="C4" s="1627"/>
      <c r="D4" s="1627"/>
      <c r="E4" s="1627"/>
      <c r="F4" s="1627"/>
      <c r="G4" s="1627"/>
      <c r="H4" s="1627"/>
      <c r="I4" s="1627"/>
      <c r="J4" s="1627"/>
      <c r="K4" s="1627"/>
      <c r="L4" s="1627"/>
      <c r="M4" s="1627"/>
      <c r="N4" s="1627"/>
      <c r="O4" s="1627"/>
      <c r="P4" s="1627"/>
      <c r="Q4" s="1627"/>
      <c r="R4" s="1627"/>
      <c r="S4" s="1627"/>
      <c r="T4" s="1627"/>
      <c r="U4" s="1627"/>
      <c r="V4" s="1627"/>
      <c r="W4" s="1627"/>
      <c r="X4" s="1627"/>
      <c r="Y4" s="1628"/>
    </row>
    <row r="5" spans="1:25" ht="15.75" thickBot="1" x14ac:dyDescent="0.3">
      <c r="A5" s="1629"/>
      <c r="B5" s="1630"/>
      <c r="C5" s="1630"/>
      <c r="D5" s="1630"/>
      <c r="E5" s="1630"/>
      <c r="F5" s="1630"/>
      <c r="G5" s="1630"/>
      <c r="H5" s="1630"/>
      <c r="I5" s="1630"/>
      <c r="J5" s="1630"/>
      <c r="K5" s="1630"/>
      <c r="L5" s="1630"/>
      <c r="M5" s="1630"/>
      <c r="N5" s="1630"/>
      <c r="O5" s="1630"/>
      <c r="P5" s="1630"/>
      <c r="Q5" s="1630"/>
      <c r="R5" s="1630"/>
      <c r="S5" s="1630"/>
      <c r="T5" s="1630"/>
      <c r="U5" s="1630"/>
      <c r="V5" s="1630"/>
      <c r="W5" s="1630"/>
      <c r="X5" s="1631"/>
      <c r="Y5" s="3"/>
    </row>
    <row r="6" spans="1:25" x14ac:dyDescent="0.25">
      <c r="A6" s="1632" t="s">
        <v>3</v>
      </c>
      <c r="B6" s="1619" t="s">
        <v>4</v>
      </c>
      <c r="C6" s="1619" t="s">
        <v>5</v>
      </c>
      <c r="D6" s="1619"/>
      <c r="E6" s="1617" t="s">
        <v>6</v>
      </c>
      <c r="F6" s="1619" t="s">
        <v>7</v>
      </c>
      <c r="G6" s="1619" t="s">
        <v>8</v>
      </c>
      <c r="H6" s="1617" t="s">
        <v>9</v>
      </c>
      <c r="I6" s="1619" t="s">
        <v>10</v>
      </c>
      <c r="J6" s="1619" t="s">
        <v>11</v>
      </c>
      <c r="K6" s="1619" t="s">
        <v>12</v>
      </c>
      <c r="L6" s="1619"/>
      <c r="M6" s="1619"/>
      <c r="N6" s="1619"/>
      <c r="O6" s="1619"/>
      <c r="P6" s="1619"/>
      <c r="Q6" s="1619"/>
      <c r="R6" s="1619"/>
      <c r="S6" s="1619"/>
      <c r="T6" s="1619"/>
      <c r="U6" s="1619"/>
      <c r="V6" s="1619"/>
      <c r="W6" s="1619" t="s">
        <v>13</v>
      </c>
      <c r="X6" s="1619"/>
      <c r="Y6" s="1621" t="s">
        <v>14</v>
      </c>
    </row>
    <row r="7" spans="1:25" ht="34.5" thickBot="1" x14ac:dyDescent="0.3">
      <c r="A7" s="1633"/>
      <c r="B7" s="1620"/>
      <c r="C7" s="4" t="s">
        <v>15</v>
      </c>
      <c r="D7" s="4" t="s">
        <v>16</v>
      </c>
      <c r="E7" s="1618"/>
      <c r="F7" s="1620"/>
      <c r="G7" s="1620"/>
      <c r="H7" s="1618"/>
      <c r="I7" s="1620"/>
      <c r="J7" s="1620"/>
      <c r="K7" s="5" t="s">
        <v>17</v>
      </c>
      <c r="L7" s="5" t="s">
        <v>18</v>
      </c>
      <c r="M7" s="5" t="s">
        <v>19</v>
      </c>
      <c r="N7" s="5" t="s">
        <v>20</v>
      </c>
      <c r="O7" s="5" t="s">
        <v>21</v>
      </c>
      <c r="P7" s="5" t="s">
        <v>22</v>
      </c>
      <c r="Q7" s="5" t="s">
        <v>23</v>
      </c>
      <c r="R7" s="5" t="s">
        <v>24</v>
      </c>
      <c r="S7" s="5" t="s">
        <v>25</v>
      </c>
      <c r="T7" s="5" t="s">
        <v>26</v>
      </c>
      <c r="U7" s="5" t="s">
        <v>27</v>
      </c>
      <c r="V7" s="5" t="s">
        <v>28</v>
      </c>
      <c r="W7" s="5" t="s">
        <v>15</v>
      </c>
      <c r="X7" s="5" t="s">
        <v>29</v>
      </c>
      <c r="Y7" s="1622"/>
    </row>
    <row r="8" spans="1:25" x14ac:dyDescent="0.25">
      <c r="A8" s="1614" t="s">
        <v>30</v>
      </c>
      <c r="B8" s="1615"/>
      <c r="C8" s="1615"/>
      <c r="D8" s="1615"/>
      <c r="E8" s="1615"/>
      <c r="F8" s="1615"/>
      <c r="G8" s="1615"/>
      <c r="H8" s="1615"/>
      <c r="I8" s="1615"/>
      <c r="J8" s="1615"/>
      <c r="K8" s="1615"/>
      <c r="L8" s="1615"/>
      <c r="M8" s="1615"/>
      <c r="N8" s="1615"/>
      <c r="O8" s="1615"/>
      <c r="P8" s="1615"/>
      <c r="Q8" s="1615"/>
      <c r="R8" s="1615"/>
      <c r="S8" s="1615"/>
      <c r="T8" s="1615"/>
      <c r="U8" s="1615"/>
      <c r="V8" s="1615"/>
      <c r="W8" s="1615"/>
      <c r="X8" s="1615"/>
      <c r="Y8" s="1616"/>
    </row>
    <row r="9" spans="1:25" x14ac:dyDescent="0.25">
      <c r="A9" s="1611" t="s">
        <v>31</v>
      </c>
      <c r="B9" s="1582" t="s">
        <v>32</v>
      </c>
      <c r="C9" s="1581" t="s">
        <v>33</v>
      </c>
      <c r="D9" s="1581" t="s">
        <v>34</v>
      </c>
      <c r="E9" s="1582" t="s">
        <v>35</v>
      </c>
      <c r="F9" s="1582" t="s">
        <v>36</v>
      </c>
      <c r="G9" s="1582" t="s">
        <v>32</v>
      </c>
      <c r="H9" s="1580" t="s">
        <v>37</v>
      </c>
      <c r="I9" s="7" t="s">
        <v>38</v>
      </c>
      <c r="J9" s="8">
        <f>0.5*J13</f>
        <v>2.5</v>
      </c>
      <c r="K9" s="9"/>
      <c r="L9" s="9"/>
      <c r="M9" s="9"/>
      <c r="N9" s="9"/>
      <c r="O9" s="9"/>
      <c r="P9" s="10"/>
      <c r="Q9" s="10"/>
      <c r="R9" s="10"/>
      <c r="S9" s="10"/>
      <c r="T9" s="10"/>
      <c r="U9" s="10"/>
      <c r="V9" s="10"/>
      <c r="W9" s="1594" t="s">
        <v>39</v>
      </c>
      <c r="X9" s="1569" t="s">
        <v>40</v>
      </c>
      <c r="Y9" s="1570"/>
    </row>
    <row r="10" spans="1:25" x14ac:dyDescent="0.25">
      <c r="A10" s="1612"/>
      <c r="B10" s="1585"/>
      <c r="C10" s="1581"/>
      <c r="D10" s="1581"/>
      <c r="E10" s="1585"/>
      <c r="F10" s="1585"/>
      <c r="G10" s="1585"/>
      <c r="H10" s="1597"/>
      <c r="I10" s="7" t="s">
        <v>41</v>
      </c>
      <c r="J10" s="8">
        <f>0.2*J13</f>
        <v>1</v>
      </c>
      <c r="K10" s="10"/>
      <c r="L10" s="10"/>
      <c r="M10" s="10"/>
      <c r="N10" s="9"/>
      <c r="O10" s="9"/>
      <c r="P10" s="9"/>
      <c r="Q10" s="9"/>
      <c r="R10" s="9"/>
      <c r="S10" s="9"/>
      <c r="T10" s="10"/>
      <c r="U10" s="10"/>
      <c r="V10" s="10"/>
      <c r="W10" s="1595"/>
      <c r="X10" s="1588"/>
      <c r="Y10" s="1571"/>
    </row>
    <row r="11" spans="1:25" x14ac:dyDescent="0.25">
      <c r="A11" s="1612"/>
      <c r="B11" s="1585"/>
      <c r="C11" s="1581"/>
      <c r="D11" s="1581"/>
      <c r="E11" s="1585"/>
      <c r="F11" s="1585"/>
      <c r="G11" s="1585"/>
      <c r="H11" s="1597"/>
      <c r="I11" s="7" t="s">
        <v>42</v>
      </c>
      <c r="J11" s="8">
        <f>0.15*J13</f>
        <v>0.75</v>
      </c>
      <c r="K11" s="10"/>
      <c r="L11" s="10"/>
      <c r="M11" s="10"/>
      <c r="N11" s="10"/>
      <c r="O11" s="10"/>
      <c r="P11" s="10"/>
      <c r="Q11" s="10"/>
      <c r="R11" s="10"/>
      <c r="S11" s="9"/>
      <c r="T11" s="9"/>
      <c r="U11" s="10"/>
      <c r="V11" s="10"/>
      <c r="W11" s="1595"/>
      <c r="X11" s="1588"/>
      <c r="Y11" s="1571"/>
    </row>
    <row r="12" spans="1:25" ht="64.5" customHeight="1" x14ac:dyDescent="0.25">
      <c r="A12" s="1612"/>
      <c r="B12" s="1585"/>
      <c r="C12" s="1581"/>
      <c r="D12" s="1581"/>
      <c r="E12" s="1585"/>
      <c r="F12" s="1585"/>
      <c r="G12" s="1585"/>
      <c r="H12" s="1597"/>
      <c r="I12" s="7" t="s">
        <v>43</v>
      </c>
      <c r="J12" s="8">
        <f>0.15*J13</f>
        <v>0.75</v>
      </c>
      <c r="K12" s="10"/>
      <c r="L12" s="10"/>
      <c r="M12" s="10"/>
      <c r="N12" s="10"/>
      <c r="O12" s="10"/>
      <c r="P12" s="10"/>
      <c r="Q12" s="10"/>
      <c r="R12" s="10"/>
      <c r="S12" s="10"/>
      <c r="T12" s="9"/>
      <c r="U12" s="9"/>
      <c r="V12" s="10"/>
      <c r="W12" s="1596"/>
      <c r="X12" s="1589"/>
      <c r="Y12" s="1571"/>
    </row>
    <row r="13" spans="1:25" x14ac:dyDescent="0.25">
      <c r="A13" s="1612"/>
      <c r="B13" s="1593"/>
      <c r="C13" s="1581"/>
      <c r="D13" s="1581"/>
      <c r="E13" s="1593"/>
      <c r="F13" s="1593"/>
      <c r="G13" s="1593"/>
      <c r="H13" s="1598"/>
      <c r="I13" s="25" t="s">
        <v>44</v>
      </c>
      <c r="J13" s="21">
        <v>5</v>
      </c>
      <c r="K13" s="12"/>
      <c r="L13" s="12"/>
      <c r="M13" s="12"/>
      <c r="N13" s="12"/>
      <c r="O13" s="12"/>
      <c r="P13" s="12"/>
      <c r="Q13" s="12"/>
      <c r="R13" s="12"/>
      <c r="S13" s="12"/>
      <c r="T13" s="12"/>
      <c r="U13" s="12"/>
      <c r="V13" s="12"/>
      <c r="W13" s="11"/>
      <c r="X13" s="13"/>
      <c r="Y13" s="1571"/>
    </row>
    <row r="14" spans="1:25" ht="67.5" x14ac:dyDescent="0.25">
      <c r="A14" s="1613"/>
      <c r="B14" s="14" t="s">
        <v>45</v>
      </c>
      <c r="C14" s="15" t="s">
        <v>33</v>
      </c>
      <c r="D14" s="15" t="s">
        <v>46</v>
      </c>
      <c r="E14" s="15" t="s">
        <v>47</v>
      </c>
      <c r="F14" s="14" t="s">
        <v>48</v>
      </c>
      <c r="G14" s="14" t="s">
        <v>45</v>
      </c>
      <c r="H14" s="14" t="s">
        <v>49</v>
      </c>
      <c r="I14" s="14" t="s">
        <v>50</v>
      </c>
      <c r="J14" s="8"/>
      <c r="K14" s="9"/>
      <c r="L14" s="9"/>
      <c r="M14" s="9"/>
      <c r="N14" s="9"/>
      <c r="O14" s="9"/>
      <c r="P14" s="9"/>
      <c r="Q14" s="9"/>
      <c r="R14" s="9"/>
      <c r="S14" s="9"/>
      <c r="T14" s="9"/>
      <c r="U14" s="9"/>
      <c r="V14" s="9"/>
      <c r="W14" s="16"/>
      <c r="X14" s="17"/>
      <c r="Y14" s="1590"/>
    </row>
    <row r="15" spans="1:25" x14ac:dyDescent="0.25">
      <c r="A15" s="18"/>
      <c r="B15" s="14"/>
      <c r="C15" s="14"/>
      <c r="D15" s="14"/>
      <c r="E15" s="19"/>
      <c r="F15" s="14"/>
      <c r="G15" s="14"/>
      <c r="H15" s="14"/>
      <c r="I15" s="20" t="s">
        <v>44</v>
      </c>
      <c r="J15" s="21">
        <f>SUM(J13)</f>
        <v>5</v>
      </c>
      <c r="K15" s="22"/>
      <c r="L15" s="22"/>
      <c r="M15" s="22"/>
      <c r="N15" s="22"/>
      <c r="O15" s="22"/>
      <c r="P15" s="22"/>
      <c r="Q15" s="22"/>
      <c r="R15" s="22"/>
      <c r="S15" s="22"/>
      <c r="T15" s="22"/>
      <c r="U15" s="22"/>
      <c r="V15" s="22"/>
      <c r="W15" s="16"/>
      <c r="X15" s="17"/>
      <c r="Y15" s="23"/>
    </row>
    <row r="16" spans="1:25" x14ac:dyDescent="0.25">
      <c r="A16" s="1572" t="s">
        <v>51</v>
      </c>
      <c r="B16" s="1573"/>
      <c r="C16" s="1573"/>
      <c r="D16" s="1573"/>
      <c r="E16" s="1573"/>
      <c r="F16" s="1573"/>
      <c r="G16" s="1573"/>
      <c r="H16" s="1573"/>
      <c r="I16" s="1573"/>
      <c r="J16" s="1573"/>
      <c r="K16" s="1573"/>
      <c r="L16" s="1573"/>
      <c r="M16" s="1573"/>
      <c r="N16" s="1573"/>
      <c r="O16" s="1573"/>
      <c r="P16" s="1573"/>
      <c r="Q16" s="1573"/>
      <c r="R16" s="1573"/>
      <c r="S16" s="1573"/>
      <c r="T16" s="1573"/>
      <c r="U16" s="1573"/>
      <c r="V16" s="1573"/>
      <c r="W16" s="1573"/>
      <c r="X16" s="1573"/>
      <c r="Y16" s="1574"/>
    </row>
    <row r="17" spans="1:25" x14ac:dyDescent="0.25">
      <c r="A17" s="1611" t="s">
        <v>52</v>
      </c>
      <c r="B17" s="1582" t="s">
        <v>53</v>
      </c>
      <c r="C17" s="1581" t="s">
        <v>33</v>
      </c>
      <c r="D17" s="1581" t="s">
        <v>54</v>
      </c>
      <c r="E17" s="1582" t="s">
        <v>55</v>
      </c>
      <c r="F17" s="1582" t="s">
        <v>56</v>
      </c>
      <c r="G17" s="1582" t="s">
        <v>53</v>
      </c>
      <c r="H17" s="1580" t="s">
        <v>57</v>
      </c>
      <c r="I17" s="7" t="s">
        <v>38</v>
      </c>
      <c r="J17" s="8">
        <f>0.5*J21</f>
        <v>2.5</v>
      </c>
      <c r="K17" s="10"/>
      <c r="L17" s="9"/>
      <c r="M17" s="9"/>
      <c r="N17" s="9"/>
      <c r="O17" s="9"/>
      <c r="P17" s="10"/>
      <c r="Q17" s="10"/>
      <c r="R17" s="10"/>
      <c r="S17" s="10"/>
      <c r="T17" s="10"/>
      <c r="U17" s="10"/>
      <c r="V17" s="10"/>
      <c r="W17" s="1594" t="s">
        <v>58</v>
      </c>
      <c r="X17" s="1569" t="s">
        <v>59</v>
      </c>
      <c r="Y17" s="1570"/>
    </row>
    <row r="18" spans="1:25" x14ac:dyDescent="0.25">
      <c r="A18" s="1612"/>
      <c r="B18" s="1585"/>
      <c r="C18" s="1581"/>
      <c r="D18" s="1581"/>
      <c r="E18" s="1585"/>
      <c r="F18" s="1585"/>
      <c r="G18" s="1585"/>
      <c r="H18" s="1597"/>
      <c r="I18" s="7" t="s">
        <v>41</v>
      </c>
      <c r="J18" s="8">
        <f>0.2*J21</f>
        <v>1</v>
      </c>
      <c r="K18" s="10"/>
      <c r="L18" s="10"/>
      <c r="M18" s="10"/>
      <c r="N18" s="24"/>
      <c r="O18" s="9"/>
      <c r="P18" s="9"/>
      <c r="Q18" s="9"/>
      <c r="R18" s="9"/>
      <c r="S18" s="9"/>
      <c r="T18" s="10"/>
      <c r="U18" s="10"/>
      <c r="V18" s="10"/>
      <c r="W18" s="1595"/>
      <c r="X18" s="1588"/>
      <c r="Y18" s="1571"/>
    </row>
    <row r="19" spans="1:25" x14ac:dyDescent="0.25">
      <c r="A19" s="1612"/>
      <c r="B19" s="1585"/>
      <c r="C19" s="1581"/>
      <c r="D19" s="1581"/>
      <c r="E19" s="1585"/>
      <c r="F19" s="1585"/>
      <c r="G19" s="1585"/>
      <c r="H19" s="1597"/>
      <c r="I19" s="7" t="s">
        <v>42</v>
      </c>
      <c r="J19" s="8">
        <f>0.15*J21</f>
        <v>0.75</v>
      </c>
      <c r="K19" s="10"/>
      <c r="L19" s="10"/>
      <c r="M19" s="10"/>
      <c r="N19" s="10"/>
      <c r="O19" s="10"/>
      <c r="P19" s="10"/>
      <c r="Q19" s="10"/>
      <c r="R19" s="9"/>
      <c r="S19" s="9"/>
      <c r="T19" s="9"/>
      <c r="U19" s="10"/>
      <c r="V19" s="10"/>
      <c r="W19" s="1595"/>
      <c r="X19" s="1588"/>
      <c r="Y19" s="1571"/>
    </row>
    <row r="20" spans="1:25" x14ac:dyDescent="0.25">
      <c r="A20" s="1612"/>
      <c r="B20" s="1585"/>
      <c r="C20" s="1581"/>
      <c r="D20" s="1581"/>
      <c r="E20" s="1585"/>
      <c r="F20" s="1585"/>
      <c r="G20" s="1585"/>
      <c r="H20" s="1597"/>
      <c r="I20" s="7" t="s">
        <v>60</v>
      </c>
      <c r="J20" s="8">
        <f>0.15*J21</f>
        <v>0.75</v>
      </c>
      <c r="K20" s="10"/>
      <c r="L20" s="10"/>
      <c r="M20" s="10"/>
      <c r="N20" s="10"/>
      <c r="O20" s="10"/>
      <c r="P20" s="10"/>
      <c r="Q20" s="10"/>
      <c r="R20" s="10"/>
      <c r="S20" s="10"/>
      <c r="T20" s="9"/>
      <c r="U20" s="9"/>
      <c r="V20" s="10"/>
      <c r="W20" s="1595"/>
      <c r="X20" s="1588"/>
      <c r="Y20" s="1571"/>
    </row>
    <row r="21" spans="1:25" x14ac:dyDescent="0.25">
      <c r="A21" s="1612"/>
      <c r="B21" s="1593"/>
      <c r="C21" s="1581"/>
      <c r="D21" s="1581"/>
      <c r="E21" s="1593"/>
      <c r="F21" s="1593"/>
      <c r="G21" s="1593"/>
      <c r="H21" s="1598"/>
      <c r="I21" s="25" t="s">
        <v>44</v>
      </c>
      <c r="J21" s="21">
        <v>5</v>
      </c>
      <c r="K21" s="12"/>
      <c r="L21" s="12"/>
      <c r="M21" s="12"/>
      <c r="N21" s="12"/>
      <c r="O21" s="12"/>
      <c r="P21" s="12"/>
      <c r="Q21" s="12"/>
      <c r="R21" s="12"/>
      <c r="S21" s="12"/>
      <c r="T21" s="12"/>
      <c r="U21" s="12"/>
      <c r="V21" s="12"/>
      <c r="W21" s="1596"/>
      <c r="X21" s="1589"/>
      <c r="Y21" s="1590"/>
    </row>
    <row r="22" spans="1:25" x14ac:dyDescent="0.25">
      <c r="A22" s="1612"/>
      <c r="B22" s="1582" t="s">
        <v>61</v>
      </c>
      <c r="C22" s="1581" t="s">
        <v>33</v>
      </c>
      <c r="D22" s="1581" t="s">
        <v>54</v>
      </c>
      <c r="E22" s="1582" t="s">
        <v>62</v>
      </c>
      <c r="F22" s="1582" t="s">
        <v>63</v>
      </c>
      <c r="G22" s="1582" t="s">
        <v>61</v>
      </c>
      <c r="H22" s="1580" t="s">
        <v>57</v>
      </c>
      <c r="I22" s="7" t="s">
        <v>38</v>
      </c>
      <c r="J22" s="8">
        <f>0.5*J26</f>
        <v>2.5</v>
      </c>
      <c r="K22" s="9"/>
      <c r="L22" s="9"/>
      <c r="M22" s="9"/>
      <c r="N22" s="9"/>
      <c r="O22" s="10"/>
      <c r="P22" s="10"/>
      <c r="Q22" s="10"/>
      <c r="R22" s="10"/>
      <c r="S22" s="10"/>
      <c r="T22" s="10"/>
      <c r="U22" s="10"/>
      <c r="V22" s="10"/>
      <c r="W22" s="1594" t="s">
        <v>64</v>
      </c>
      <c r="X22" s="1569" t="s">
        <v>65</v>
      </c>
      <c r="Y22" s="1570"/>
    </row>
    <row r="23" spans="1:25" x14ac:dyDescent="0.25">
      <c r="A23" s="1612"/>
      <c r="B23" s="1585"/>
      <c r="C23" s="1581"/>
      <c r="D23" s="1581"/>
      <c r="E23" s="1585"/>
      <c r="F23" s="1585"/>
      <c r="G23" s="1585"/>
      <c r="H23" s="1597"/>
      <c r="I23" s="7" t="s">
        <v>41</v>
      </c>
      <c r="J23" s="8">
        <f>0.2*J26</f>
        <v>1</v>
      </c>
      <c r="K23" s="10"/>
      <c r="L23" s="10"/>
      <c r="M23" s="24"/>
      <c r="N23" s="9"/>
      <c r="O23" s="9"/>
      <c r="P23" s="9"/>
      <c r="Q23" s="9"/>
      <c r="R23" s="9"/>
      <c r="S23" s="10"/>
      <c r="T23" s="10"/>
      <c r="U23" s="10"/>
      <c r="V23" s="10"/>
      <c r="W23" s="1595"/>
      <c r="X23" s="1588"/>
      <c r="Y23" s="1571"/>
    </row>
    <row r="24" spans="1:25" x14ac:dyDescent="0.25">
      <c r="A24" s="1612"/>
      <c r="B24" s="1585"/>
      <c r="C24" s="1581"/>
      <c r="D24" s="1581"/>
      <c r="E24" s="1585"/>
      <c r="F24" s="1585"/>
      <c r="G24" s="1585"/>
      <c r="H24" s="1597"/>
      <c r="I24" s="7" t="s">
        <v>42</v>
      </c>
      <c r="J24" s="8">
        <f>0.15*J26</f>
        <v>0.75</v>
      </c>
      <c r="K24" s="10"/>
      <c r="L24" s="10"/>
      <c r="M24" s="10"/>
      <c r="N24" s="10"/>
      <c r="O24" s="10"/>
      <c r="P24" s="10"/>
      <c r="Q24" s="10"/>
      <c r="R24" s="9"/>
      <c r="S24" s="9"/>
      <c r="T24" s="10"/>
      <c r="U24" s="10"/>
      <c r="V24" s="10"/>
      <c r="W24" s="1595"/>
      <c r="X24" s="1588"/>
      <c r="Y24" s="1571"/>
    </row>
    <row r="25" spans="1:25" x14ac:dyDescent="0.25">
      <c r="A25" s="1612"/>
      <c r="B25" s="1585"/>
      <c r="C25" s="1581"/>
      <c r="D25" s="1581"/>
      <c r="E25" s="1585"/>
      <c r="F25" s="1585"/>
      <c r="G25" s="1585"/>
      <c r="H25" s="1597"/>
      <c r="I25" s="7" t="s">
        <v>60</v>
      </c>
      <c r="J25" s="8">
        <f>0.15*J26</f>
        <v>0.75</v>
      </c>
      <c r="K25" s="10"/>
      <c r="L25" s="10"/>
      <c r="M25" s="10"/>
      <c r="N25" s="10"/>
      <c r="O25" s="10"/>
      <c r="P25" s="10"/>
      <c r="Q25" s="10"/>
      <c r="R25" s="10"/>
      <c r="S25" s="9"/>
      <c r="T25" s="9"/>
      <c r="U25" s="10"/>
      <c r="V25" s="10"/>
      <c r="W25" s="1595"/>
      <c r="X25" s="1588"/>
      <c r="Y25" s="1571"/>
    </row>
    <row r="26" spans="1:25" x14ac:dyDescent="0.25">
      <c r="A26" s="1612"/>
      <c r="B26" s="1593"/>
      <c r="C26" s="1581"/>
      <c r="D26" s="1581"/>
      <c r="E26" s="1593"/>
      <c r="F26" s="1593"/>
      <c r="G26" s="1593"/>
      <c r="H26" s="1598"/>
      <c r="I26" s="25" t="s">
        <v>44</v>
      </c>
      <c r="J26" s="21">
        <v>5</v>
      </c>
      <c r="K26" s="12"/>
      <c r="L26" s="12"/>
      <c r="M26" s="12"/>
      <c r="N26" s="12"/>
      <c r="O26" s="12"/>
      <c r="P26" s="12"/>
      <c r="Q26" s="12"/>
      <c r="R26" s="12"/>
      <c r="S26" s="12"/>
      <c r="T26" s="12"/>
      <c r="U26" s="12"/>
      <c r="V26" s="12"/>
      <c r="W26" s="1596"/>
      <c r="X26" s="1589"/>
      <c r="Y26" s="1590"/>
    </row>
    <row r="27" spans="1:25" x14ac:dyDescent="0.25">
      <c r="A27" s="1612"/>
      <c r="B27" s="1582" t="s">
        <v>66</v>
      </c>
      <c r="C27" s="1582" t="s">
        <v>33</v>
      </c>
      <c r="D27" s="1581" t="s">
        <v>34</v>
      </c>
      <c r="E27" s="1582" t="s">
        <v>67</v>
      </c>
      <c r="F27" s="1582" t="s">
        <v>68</v>
      </c>
      <c r="G27" s="1582" t="s">
        <v>66</v>
      </c>
      <c r="H27" s="1580" t="s">
        <v>69</v>
      </c>
      <c r="I27" s="7" t="s">
        <v>38</v>
      </c>
      <c r="J27" s="8">
        <f>0.5*J31</f>
        <v>2</v>
      </c>
      <c r="K27" s="9"/>
      <c r="L27" s="9"/>
      <c r="M27" s="10"/>
      <c r="N27" s="10"/>
      <c r="O27" s="10"/>
      <c r="P27" s="10"/>
      <c r="Q27" s="10"/>
      <c r="R27" s="10"/>
      <c r="S27" s="10"/>
      <c r="T27" s="10"/>
      <c r="U27" s="10"/>
      <c r="V27" s="10"/>
      <c r="W27" s="1594" t="s">
        <v>58</v>
      </c>
      <c r="X27" s="1569" t="s">
        <v>70</v>
      </c>
      <c r="Y27" s="1570"/>
    </row>
    <row r="28" spans="1:25" x14ac:dyDescent="0.25">
      <c r="A28" s="1612"/>
      <c r="B28" s="1585"/>
      <c r="C28" s="1585"/>
      <c r="D28" s="1581"/>
      <c r="E28" s="1585"/>
      <c r="F28" s="1585"/>
      <c r="G28" s="1585"/>
      <c r="H28" s="1597"/>
      <c r="I28" s="7" t="s">
        <v>41</v>
      </c>
      <c r="J28" s="8">
        <f>0.2*J31</f>
        <v>0.8</v>
      </c>
      <c r="K28" s="10"/>
      <c r="L28" s="9"/>
      <c r="M28" s="9"/>
      <c r="N28" s="9"/>
      <c r="O28" s="9"/>
      <c r="P28" s="9"/>
      <c r="Q28" s="10"/>
      <c r="R28" s="10"/>
      <c r="S28" s="10"/>
      <c r="T28" s="10"/>
      <c r="U28" s="10"/>
      <c r="V28" s="10"/>
      <c r="W28" s="1595"/>
      <c r="X28" s="1588"/>
      <c r="Y28" s="1571"/>
    </row>
    <row r="29" spans="1:25" x14ac:dyDescent="0.25">
      <c r="A29" s="1612"/>
      <c r="B29" s="1585"/>
      <c r="C29" s="1585"/>
      <c r="D29" s="1581"/>
      <c r="E29" s="1585"/>
      <c r="F29" s="1585"/>
      <c r="G29" s="1585"/>
      <c r="H29" s="1597"/>
      <c r="I29" s="7" t="s">
        <v>42</v>
      </c>
      <c r="J29" s="8">
        <f>0.15*J31</f>
        <v>0.6</v>
      </c>
      <c r="K29" s="10"/>
      <c r="L29" s="10"/>
      <c r="M29" s="10"/>
      <c r="N29" s="10"/>
      <c r="O29" s="10"/>
      <c r="P29" s="9"/>
      <c r="Q29" s="9"/>
      <c r="R29" s="10"/>
      <c r="S29" s="10"/>
      <c r="T29" s="10"/>
      <c r="U29" s="10"/>
      <c r="V29" s="10"/>
      <c r="W29" s="1595"/>
      <c r="X29" s="1588"/>
      <c r="Y29" s="1571"/>
    </row>
    <row r="30" spans="1:25" x14ac:dyDescent="0.25">
      <c r="A30" s="1612"/>
      <c r="B30" s="1585"/>
      <c r="C30" s="1585"/>
      <c r="D30" s="1581"/>
      <c r="E30" s="1585"/>
      <c r="F30" s="1585"/>
      <c r="G30" s="1585"/>
      <c r="H30" s="1597"/>
      <c r="I30" s="7" t="s">
        <v>60</v>
      </c>
      <c r="J30" s="8">
        <f>0.15*J31</f>
        <v>0.6</v>
      </c>
      <c r="K30" s="10"/>
      <c r="L30" s="10"/>
      <c r="M30" s="10"/>
      <c r="N30" s="10"/>
      <c r="O30" s="10"/>
      <c r="P30" s="10"/>
      <c r="Q30" s="9"/>
      <c r="R30" s="9"/>
      <c r="S30" s="10"/>
      <c r="T30" s="10"/>
      <c r="U30" s="10"/>
      <c r="V30" s="10"/>
      <c r="W30" s="1595"/>
      <c r="X30" s="1588"/>
      <c r="Y30" s="1571"/>
    </row>
    <row r="31" spans="1:25" x14ac:dyDescent="0.25">
      <c r="A31" s="1612"/>
      <c r="B31" s="1585"/>
      <c r="C31" s="1585"/>
      <c r="D31" s="1581"/>
      <c r="E31" s="1593"/>
      <c r="F31" s="1593"/>
      <c r="G31" s="1585"/>
      <c r="H31" s="1598"/>
      <c r="I31" s="25" t="s">
        <v>44</v>
      </c>
      <c r="J31" s="21">
        <v>4</v>
      </c>
      <c r="K31" s="12"/>
      <c r="L31" s="12"/>
      <c r="M31" s="12"/>
      <c r="N31" s="12"/>
      <c r="O31" s="12"/>
      <c r="P31" s="12"/>
      <c r="Q31" s="12"/>
      <c r="R31" s="12"/>
      <c r="S31" s="12"/>
      <c r="T31" s="12"/>
      <c r="U31" s="12"/>
      <c r="V31" s="12"/>
      <c r="W31" s="1596"/>
      <c r="X31" s="1589"/>
      <c r="Y31" s="1590"/>
    </row>
    <row r="32" spans="1:25" x14ac:dyDescent="0.25">
      <c r="A32" s="1612"/>
      <c r="B32" s="1585"/>
      <c r="C32" s="1585"/>
      <c r="D32" s="1585" t="s">
        <v>34</v>
      </c>
      <c r="E32" s="1585" t="s">
        <v>71</v>
      </c>
      <c r="F32" s="1582" t="s">
        <v>72</v>
      </c>
      <c r="G32" s="1585"/>
      <c r="H32" s="1580" t="s">
        <v>57</v>
      </c>
      <c r="I32" s="7" t="s">
        <v>38</v>
      </c>
      <c r="J32" s="8">
        <f>0.5*J36</f>
        <v>2.5</v>
      </c>
      <c r="K32" s="9"/>
      <c r="L32" s="9"/>
      <c r="M32" s="9"/>
      <c r="N32" s="9"/>
      <c r="O32" s="10"/>
      <c r="P32" s="10"/>
      <c r="Q32" s="10"/>
      <c r="R32" s="10"/>
      <c r="S32" s="10"/>
      <c r="T32" s="10"/>
      <c r="U32" s="10"/>
      <c r="V32" s="10"/>
      <c r="W32" s="1594" t="s">
        <v>58</v>
      </c>
      <c r="X32" s="1569" t="s">
        <v>70</v>
      </c>
      <c r="Y32" s="1570"/>
    </row>
    <row r="33" spans="1:25" x14ac:dyDescent="0.25">
      <c r="A33" s="1612"/>
      <c r="B33" s="1585"/>
      <c r="C33" s="1585"/>
      <c r="D33" s="1585"/>
      <c r="E33" s="1585"/>
      <c r="F33" s="1585"/>
      <c r="G33" s="1585"/>
      <c r="H33" s="1597"/>
      <c r="I33" s="7" t="s">
        <v>41</v>
      </c>
      <c r="J33" s="8">
        <f>0.2*J36</f>
        <v>1</v>
      </c>
      <c r="K33" s="10"/>
      <c r="L33" s="10"/>
      <c r="M33" s="10"/>
      <c r="N33" s="9"/>
      <c r="O33" s="9"/>
      <c r="P33" s="9"/>
      <c r="Q33" s="9"/>
      <c r="R33" s="10"/>
      <c r="S33" s="10"/>
      <c r="T33" s="10"/>
      <c r="U33" s="10"/>
      <c r="V33" s="10"/>
      <c r="W33" s="1595"/>
      <c r="X33" s="1588"/>
      <c r="Y33" s="1571"/>
    </row>
    <row r="34" spans="1:25" x14ac:dyDescent="0.25">
      <c r="A34" s="1612"/>
      <c r="B34" s="1585"/>
      <c r="C34" s="1585"/>
      <c r="D34" s="1585"/>
      <c r="E34" s="1585"/>
      <c r="F34" s="1585"/>
      <c r="G34" s="1585"/>
      <c r="H34" s="1597"/>
      <c r="I34" s="7" t="s">
        <v>42</v>
      </c>
      <c r="J34" s="8">
        <f>0.15*J36</f>
        <v>0.75</v>
      </c>
      <c r="K34" s="10"/>
      <c r="L34" s="10"/>
      <c r="M34" s="10"/>
      <c r="N34" s="10"/>
      <c r="O34" s="10"/>
      <c r="P34" s="10"/>
      <c r="Q34" s="9"/>
      <c r="R34" s="9"/>
      <c r="S34" s="10"/>
      <c r="T34" s="10"/>
      <c r="U34" s="10"/>
      <c r="V34" s="10"/>
      <c r="W34" s="1595"/>
      <c r="X34" s="1588"/>
      <c r="Y34" s="1571"/>
    </row>
    <row r="35" spans="1:25" x14ac:dyDescent="0.25">
      <c r="A35" s="1612"/>
      <c r="B35" s="1585"/>
      <c r="C35" s="1585"/>
      <c r="D35" s="1585"/>
      <c r="E35" s="1585"/>
      <c r="F35" s="1585"/>
      <c r="G35" s="1585"/>
      <c r="H35" s="1597"/>
      <c r="I35" s="7" t="s">
        <v>60</v>
      </c>
      <c r="J35" s="8">
        <f>0.15*J36</f>
        <v>0.75</v>
      </c>
      <c r="K35" s="10"/>
      <c r="L35" s="10"/>
      <c r="M35" s="10"/>
      <c r="N35" s="10"/>
      <c r="O35" s="10"/>
      <c r="P35" s="10"/>
      <c r="Q35" s="10"/>
      <c r="R35" s="9"/>
      <c r="S35" s="9"/>
      <c r="T35" s="10"/>
      <c r="U35" s="10"/>
      <c r="V35" s="10"/>
      <c r="W35" s="1595"/>
      <c r="X35" s="1588"/>
      <c r="Y35" s="1571"/>
    </row>
    <row r="36" spans="1:25" x14ac:dyDescent="0.25">
      <c r="A36" s="1613"/>
      <c r="B36" s="1593"/>
      <c r="C36" s="1593"/>
      <c r="D36" s="1593"/>
      <c r="E36" s="1593"/>
      <c r="F36" s="1593"/>
      <c r="G36" s="1593"/>
      <c r="H36" s="1598"/>
      <c r="I36" s="25" t="s">
        <v>44</v>
      </c>
      <c r="J36" s="21">
        <v>5</v>
      </c>
      <c r="K36" s="12"/>
      <c r="L36" s="12"/>
      <c r="M36" s="12"/>
      <c r="N36" s="12"/>
      <c r="O36" s="12"/>
      <c r="P36" s="12"/>
      <c r="Q36" s="12"/>
      <c r="R36" s="12"/>
      <c r="S36" s="12"/>
      <c r="T36" s="12"/>
      <c r="U36" s="12"/>
      <c r="V36" s="12"/>
      <c r="W36" s="1596"/>
      <c r="X36" s="1589"/>
      <c r="Y36" s="1590"/>
    </row>
    <row r="37" spans="1:25" x14ac:dyDescent="0.25">
      <c r="A37" s="1572" t="s">
        <v>73</v>
      </c>
      <c r="B37" s="1573"/>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4"/>
      <c r="Y37" s="6"/>
    </row>
    <row r="38" spans="1:25" x14ac:dyDescent="0.25">
      <c r="A38" s="1583" t="s">
        <v>74</v>
      </c>
      <c r="B38" s="1601" t="s">
        <v>75</v>
      </c>
      <c r="C38" s="1591" t="s">
        <v>33</v>
      </c>
      <c r="D38" s="1601" t="s">
        <v>76</v>
      </c>
      <c r="E38" s="1582" t="s">
        <v>77</v>
      </c>
      <c r="F38" s="1601" t="s">
        <v>78</v>
      </c>
      <c r="G38" s="1601" t="s">
        <v>75</v>
      </c>
      <c r="H38" s="1592" t="s">
        <v>79</v>
      </c>
      <c r="I38" s="26" t="s">
        <v>80</v>
      </c>
      <c r="J38" s="27">
        <v>0.2</v>
      </c>
      <c r="K38" s="28"/>
      <c r="L38" s="28"/>
      <c r="M38" s="28"/>
      <c r="N38" s="29"/>
      <c r="O38" s="28"/>
      <c r="P38" s="28"/>
      <c r="Q38" s="29"/>
      <c r="R38" s="29"/>
      <c r="S38" s="29"/>
      <c r="T38" s="29"/>
      <c r="U38" s="30"/>
      <c r="V38" s="29"/>
      <c r="W38" s="1605" t="s">
        <v>81</v>
      </c>
      <c r="X38" s="1607" t="s">
        <v>82</v>
      </c>
      <c r="Y38" s="1570"/>
    </row>
    <row r="39" spans="1:25" ht="42" customHeight="1" x14ac:dyDescent="0.25">
      <c r="A39" s="1584"/>
      <c r="B39" s="1602"/>
      <c r="C39" s="1591"/>
      <c r="D39" s="1602"/>
      <c r="E39" s="1585"/>
      <c r="F39" s="1602"/>
      <c r="G39" s="1602"/>
      <c r="H39" s="1592"/>
      <c r="I39" s="32" t="s">
        <v>83</v>
      </c>
      <c r="J39" s="33">
        <v>0.8</v>
      </c>
      <c r="K39" s="28"/>
      <c r="L39" s="28"/>
      <c r="M39" s="28"/>
      <c r="N39" s="29"/>
      <c r="O39" s="28"/>
      <c r="P39" s="28"/>
      <c r="Q39" s="29"/>
      <c r="R39" s="29"/>
      <c r="S39" s="29"/>
      <c r="T39" s="29"/>
      <c r="U39" s="29"/>
      <c r="V39" s="30"/>
      <c r="W39" s="1606"/>
      <c r="X39" s="1608"/>
      <c r="Y39" s="1571"/>
    </row>
    <row r="40" spans="1:25" x14ac:dyDescent="0.25">
      <c r="A40" s="1584"/>
      <c r="B40" s="1602"/>
      <c r="C40" s="1591"/>
      <c r="D40" s="1602"/>
      <c r="E40" s="1593"/>
      <c r="F40" s="1603"/>
      <c r="G40" s="1602"/>
      <c r="H40" s="1592"/>
      <c r="I40" s="34" t="s">
        <v>44</v>
      </c>
      <c r="J40" s="21">
        <f>SUM(J38:J39)</f>
        <v>1</v>
      </c>
      <c r="K40" s="35"/>
      <c r="L40" s="35"/>
      <c r="M40" s="35"/>
      <c r="N40" s="22"/>
      <c r="O40" s="35"/>
      <c r="P40" s="35"/>
      <c r="Q40" s="22"/>
      <c r="R40" s="22"/>
      <c r="S40" s="22"/>
      <c r="T40" s="22"/>
      <c r="U40" s="22"/>
      <c r="V40" s="22"/>
      <c r="W40" s="36"/>
      <c r="X40" s="37"/>
      <c r="Y40" s="1590"/>
    </row>
    <row r="41" spans="1:25" x14ac:dyDescent="0.25">
      <c r="A41" s="1584"/>
      <c r="B41" s="1602"/>
      <c r="C41" s="1601" t="s">
        <v>33</v>
      </c>
      <c r="D41" s="1591" t="s">
        <v>84</v>
      </c>
      <c r="E41" s="1582" t="s">
        <v>85</v>
      </c>
      <c r="F41" s="1582" t="s">
        <v>86</v>
      </c>
      <c r="G41" s="1602"/>
      <c r="H41" s="1580" t="s">
        <v>57</v>
      </c>
      <c r="I41" s="7" t="s">
        <v>38</v>
      </c>
      <c r="J41" s="8">
        <f>0.5*J45</f>
        <v>2</v>
      </c>
      <c r="K41" s="30"/>
      <c r="L41" s="30"/>
      <c r="M41" s="30"/>
      <c r="N41" s="30"/>
      <c r="O41" s="29"/>
      <c r="P41" s="29"/>
      <c r="Q41" s="29"/>
      <c r="R41" s="29"/>
      <c r="S41" s="29"/>
      <c r="T41" s="29"/>
      <c r="U41" s="29"/>
      <c r="V41" s="29"/>
      <c r="W41" s="1594" t="s">
        <v>58</v>
      </c>
      <c r="X41" s="1569" t="s">
        <v>70</v>
      </c>
      <c r="Y41" s="1570"/>
    </row>
    <row r="42" spans="1:25" x14ac:dyDescent="0.25">
      <c r="A42" s="1584"/>
      <c r="B42" s="1602"/>
      <c r="C42" s="1602"/>
      <c r="D42" s="1591"/>
      <c r="E42" s="1585"/>
      <c r="F42" s="1585"/>
      <c r="G42" s="1602"/>
      <c r="H42" s="1597"/>
      <c r="I42" s="7" t="s">
        <v>41</v>
      </c>
      <c r="J42" s="8">
        <f>0.2*J45</f>
        <v>0.8</v>
      </c>
      <c r="K42" s="29"/>
      <c r="L42" s="29"/>
      <c r="M42" s="29"/>
      <c r="N42" s="30"/>
      <c r="O42" s="30"/>
      <c r="P42" s="30"/>
      <c r="Q42" s="30"/>
      <c r="R42" s="30"/>
      <c r="S42" s="30"/>
      <c r="T42" s="30"/>
      <c r="U42" s="30"/>
      <c r="V42" s="29"/>
      <c r="W42" s="1595"/>
      <c r="X42" s="1588"/>
      <c r="Y42" s="1571"/>
    </row>
    <row r="43" spans="1:25" x14ac:dyDescent="0.25">
      <c r="A43" s="1584"/>
      <c r="B43" s="1602"/>
      <c r="C43" s="1602"/>
      <c r="D43" s="1591"/>
      <c r="E43" s="1585"/>
      <c r="F43" s="1585"/>
      <c r="G43" s="1602"/>
      <c r="H43" s="1597"/>
      <c r="I43" s="7" t="s">
        <v>42</v>
      </c>
      <c r="J43" s="8">
        <f>0.15*J45</f>
        <v>0.6</v>
      </c>
      <c r="K43" s="29"/>
      <c r="L43" s="29"/>
      <c r="M43" s="29"/>
      <c r="N43" s="29"/>
      <c r="O43" s="29"/>
      <c r="P43" s="29"/>
      <c r="Q43" s="30"/>
      <c r="R43" s="30"/>
      <c r="S43" s="30"/>
      <c r="T43" s="30"/>
      <c r="U43" s="30"/>
      <c r="V43" s="29"/>
      <c r="W43" s="1595"/>
      <c r="X43" s="1588"/>
      <c r="Y43" s="1571"/>
    </row>
    <row r="44" spans="1:25" x14ac:dyDescent="0.25">
      <c r="A44" s="1584"/>
      <c r="B44" s="1602"/>
      <c r="C44" s="1602"/>
      <c r="D44" s="1591"/>
      <c r="E44" s="1585"/>
      <c r="F44" s="1585"/>
      <c r="G44" s="1602"/>
      <c r="H44" s="1597"/>
      <c r="I44" s="7" t="s">
        <v>60</v>
      </c>
      <c r="J44" s="8">
        <f>0.15*J45</f>
        <v>0.6</v>
      </c>
      <c r="K44" s="29"/>
      <c r="L44" s="29"/>
      <c r="M44" s="29"/>
      <c r="N44" s="29"/>
      <c r="O44" s="29"/>
      <c r="P44" s="29"/>
      <c r="Q44" s="30"/>
      <c r="R44" s="30"/>
      <c r="S44" s="30"/>
      <c r="T44" s="30"/>
      <c r="U44" s="30"/>
      <c r="V44" s="29"/>
      <c r="W44" s="1595"/>
      <c r="X44" s="1588"/>
      <c r="Y44" s="1571"/>
    </row>
    <row r="45" spans="1:25" x14ac:dyDescent="0.25">
      <c r="A45" s="1584"/>
      <c r="B45" s="1602"/>
      <c r="C45" s="1602"/>
      <c r="D45" s="1591"/>
      <c r="E45" s="1593"/>
      <c r="F45" s="1593"/>
      <c r="G45" s="1602"/>
      <c r="H45" s="1598"/>
      <c r="I45" s="38" t="s">
        <v>44</v>
      </c>
      <c r="J45" s="21">
        <v>4</v>
      </c>
      <c r="K45" s="22"/>
      <c r="L45" s="22"/>
      <c r="M45" s="22"/>
      <c r="N45" s="22"/>
      <c r="O45" s="22"/>
      <c r="P45" s="22"/>
      <c r="Q45" s="22"/>
      <c r="R45" s="22"/>
      <c r="S45" s="22"/>
      <c r="T45" s="22"/>
      <c r="U45" s="22"/>
      <c r="V45" s="22"/>
      <c r="W45" s="1596"/>
      <c r="X45" s="1589"/>
      <c r="Y45" s="1590"/>
    </row>
    <row r="46" spans="1:25" x14ac:dyDescent="0.25">
      <c r="A46" s="1584"/>
      <c r="B46" s="1602"/>
      <c r="C46" s="1591" t="s">
        <v>33</v>
      </c>
      <c r="D46" s="1591" t="s">
        <v>87</v>
      </c>
      <c r="E46" s="1582" t="s">
        <v>88</v>
      </c>
      <c r="F46" s="1582" t="s">
        <v>89</v>
      </c>
      <c r="G46" s="1602"/>
      <c r="H46" s="1580" t="s">
        <v>90</v>
      </c>
      <c r="I46" s="7" t="s">
        <v>38</v>
      </c>
      <c r="J46" s="8">
        <f>0.5*J50</f>
        <v>0.5</v>
      </c>
      <c r="K46" s="29"/>
      <c r="L46" s="30"/>
      <c r="M46" s="29"/>
      <c r="N46" s="29"/>
      <c r="O46" s="29"/>
      <c r="P46" s="29"/>
      <c r="Q46" s="29"/>
      <c r="R46" s="29"/>
      <c r="S46" s="29"/>
      <c r="T46" s="29"/>
      <c r="U46" s="29"/>
      <c r="V46" s="29"/>
      <c r="W46" s="1587" t="s">
        <v>91</v>
      </c>
      <c r="X46" s="1569" t="s">
        <v>70</v>
      </c>
      <c r="Y46" s="1570"/>
    </row>
    <row r="47" spans="1:25" x14ac:dyDescent="0.25">
      <c r="A47" s="1584"/>
      <c r="B47" s="1602"/>
      <c r="C47" s="1591"/>
      <c r="D47" s="1591"/>
      <c r="E47" s="1585"/>
      <c r="F47" s="1585"/>
      <c r="G47" s="1602"/>
      <c r="H47" s="1597"/>
      <c r="I47" s="7" t="s">
        <v>41</v>
      </c>
      <c r="J47" s="8">
        <f>0.2*J50</f>
        <v>0.2</v>
      </c>
      <c r="K47" s="29"/>
      <c r="L47" s="30"/>
      <c r="M47" s="29"/>
      <c r="N47" s="29"/>
      <c r="O47" s="29"/>
      <c r="P47" s="29"/>
      <c r="Q47" s="29"/>
      <c r="R47" s="29"/>
      <c r="S47" s="29"/>
      <c r="T47" s="29"/>
      <c r="U47" s="29"/>
      <c r="V47" s="29"/>
      <c r="W47" s="1599"/>
      <c r="X47" s="1588"/>
      <c r="Y47" s="1571"/>
    </row>
    <row r="48" spans="1:25" x14ac:dyDescent="0.25">
      <c r="A48" s="1584"/>
      <c r="B48" s="1602"/>
      <c r="C48" s="1591"/>
      <c r="D48" s="1591"/>
      <c r="E48" s="1585"/>
      <c r="F48" s="1585"/>
      <c r="G48" s="1602"/>
      <c r="H48" s="1597"/>
      <c r="I48" s="7" t="s">
        <v>42</v>
      </c>
      <c r="J48" s="8">
        <f>0.15*J50</f>
        <v>0.15</v>
      </c>
      <c r="K48" s="29"/>
      <c r="L48" s="30"/>
      <c r="M48" s="29"/>
      <c r="N48" s="29"/>
      <c r="O48" s="29"/>
      <c r="P48" s="29"/>
      <c r="Q48" s="29"/>
      <c r="R48" s="29"/>
      <c r="S48" s="29"/>
      <c r="T48" s="29"/>
      <c r="U48" s="29"/>
      <c r="V48" s="29"/>
      <c r="W48" s="1599"/>
      <c r="X48" s="1588"/>
      <c r="Y48" s="1571"/>
    </row>
    <row r="49" spans="1:25" x14ac:dyDescent="0.25">
      <c r="A49" s="1584"/>
      <c r="B49" s="1602"/>
      <c r="C49" s="1591"/>
      <c r="D49" s="1591"/>
      <c r="E49" s="1585"/>
      <c r="F49" s="1585"/>
      <c r="G49" s="1602"/>
      <c r="H49" s="1597"/>
      <c r="I49" s="7" t="s">
        <v>60</v>
      </c>
      <c r="J49" s="8">
        <f>0.15*J50</f>
        <v>0.15</v>
      </c>
      <c r="K49" s="29"/>
      <c r="L49" s="30"/>
      <c r="M49" s="29"/>
      <c r="N49" s="29"/>
      <c r="O49" s="29"/>
      <c r="P49" s="29"/>
      <c r="Q49" s="29"/>
      <c r="R49" s="29"/>
      <c r="S49" s="29"/>
      <c r="T49" s="29"/>
      <c r="U49" s="29"/>
      <c r="V49" s="29"/>
      <c r="W49" s="1599"/>
      <c r="X49" s="1588"/>
      <c r="Y49" s="1571"/>
    </row>
    <row r="50" spans="1:25" x14ac:dyDescent="0.25">
      <c r="A50" s="1584"/>
      <c r="B50" s="1602"/>
      <c r="C50" s="1591"/>
      <c r="D50" s="1591"/>
      <c r="E50" s="1593"/>
      <c r="F50" s="1593"/>
      <c r="G50" s="1602"/>
      <c r="H50" s="1598"/>
      <c r="I50" s="38" t="s">
        <v>44</v>
      </c>
      <c r="J50" s="21">
        <v>1</v>
      </c>
      <c r="K50" s="22"/>
      <c r="L50" s="22"/>
      <c r="M50" s="22"/>
      <c r="N50" s="22"/>
      <c r="O50" s="22"/>
      <c r="P50" s="22"/>
      <c r="Q50" s="22"/>
      <c r="R50" s="22"/>
      <c r="S50" s="22"/>
      <c r="T50" s="22"/>
      <c r="U50" s="22"/>
      <c r="V50" s="22"/>
      <c r="W50" s="1600"/>
      <c r="X50" s="1589"/>
      <c r="Y50" s="1590"/>
    </row>
    <row r="51" spans="1:25" x14ac:dyDescent="0.25">
      <c r="A51" s="1584"/>
      <c r="B51" s="1602"/>
      <c r="C51" s="1591" t="s">
        <v>33</v>
      </c>
      <c r="D51" s="1591" t="s">
        <v>54</v>
      </c>
      <c r="E51" s="1582" t="s">
        <v>92</v>
      </c>
      <c r="F51" s="1582" t="s">
        <v>93</v>
      </c>
      <c r="G51" s="1602"/>
      <c r="H51" s="1580" t="s">
        <v>94</v>
      </c>
      <c r="I51" s="7" t="s">
        <v>38</v>
      </c>
      <c r="J51" s="8">
        <f>0.5*J55</f>
        <v>1.5</v>
      </c>
      <c r="K51" s="29"/>
      <c r="L51" s="29"/>
      <c r="M51" s="29"/>
      <c r="N51" s="29"/>
      <c r="O51" s="29"/>
      <c r="P51" s="29"/>
      <c r="Q51" s="29"/>
      <c r="R51" s="29"/>
      <c r="S51" s="29"/>
      <c r="T51" s="29"/>
      <c r="U51" s="29"/>
      <c r="V51" s="29"/>
      <c r="W51" s="1587" t="s">
        <v>58</v>
      </c>
      <c r="X51" s="1569" t="s">
        <v>70</v>
      </c>
      <c r="Y51" s="1570"/>
    </row>
    <row r="52" spans="1:25" x14ac:dyDescent="0.25">
      <c r="A52" s="1584"/>
      <c r="B52" s="1602"/>
      <c r="C52" s="1591"/>
      <c r="D52" s="1591"/>
      <c r="E52" s="1585"/>
      <c r="F52" s="1585"/>
      <c r="G52" s="1602"/>
      <c r="H52" s="1597"/>
      <c r="I52" s="7" t="s">
        <v>41</v>
      </c>
      <c r="J52" s="8">
        <f>0.2*J55</f>
        <v>0.60000000000000009</v>
      </c>
      <c r="K52" s="30"/>
      <c r="L52" s="29"/>
      <c r="M52" s="29"/>
      <c r="N52" s="29"/>
      <c r="O52" s="29"/>
      <c r="P52" s="29"/>
      <c r="Q52" s="29"/>
      <c r="R52" s="29"/>
      <c r="S52" s="29"/>
      <c r="T52" s="29"/>
      <c r="U52" s="29"/>
      <c r="V52" s="29"/>
      <c r="W52" s="1599"/>
      <c r="X52" s="1588"/>
      <c r="Y52" s="1571"/>
    </row>
    <row r="53" spans="1:25" x14ac:dyDescent="0.25">
      <c r="A53" s="1584"/>
      <c r="B53" s="1602"/>
      <c r="C53" s="1591"/>
      <c r="D53" s="1591"/>
      <c r="E53" s="1585"/>
      <c r="F53" s="1585"/>
      <c r="G53" s="1602"/>
      <c r="H53" s="1597"/>
      <c r="I53" s="7" t="s">
        <v>42</v>
      </c>
      <c r="J53" s="8">
        <f>0.15*J55</f>
        <v>0.44999999999999996</v>
      </c>
      <c r="K53" s="29"/>
      <c r="L53" s="30"/>
      <c r="M53" s="29"/>
      <c r="N53" s="29"/>
      <c r="O53" s="29"/>
      <c r="P53" s="29"/>
      <c r="Q53" s="29"/>
      <c r="R53" s="29"/>
      <c r="S53" s="29"/>
      <c r="T53" s="29"/>
      <c r="U53" s="29"/>
      <c r="V53" s="29"/>
      <c r="W53" s="1599"/>
      <c r="X53" s="1588"/>
      <c r="Y53" s="1571"/>
    </row>
    <row r="54" spans="1:25" x14ac:dyDescent="0.25">
      <c r="A54" s="1584"/>
      <c r="B54" s="1602"/>
      <c r="C54" s="1591"/>
      <c r="D54" s="1591"/>
      <c r="E54" s="1585"/>
      <c r="F54" s="1585"/>
      <c r="G54" s="1602"/>
      <c r="H54" s="1597"/>
      <c r="I54" s="7" t="s">
        <v>60</v>
      </c>
      <c r="J54" s="8">
        <f>0.15*J55</f>
        <v>0.44999999999999996</v>
      </c>
      <c r="K54" s="29"/>
      <c r="L54" s="30"/>
      <c r="M54" s="29"/>
      <c r="N54" s="29"/>
      <c r="O54" s="29"/>
      <c r="P54" s="29"/>
      <c r="Q54" s="29"/>
      <c r="R54" s="29"/>
      <c r="S54" s="29"/>
      <c r="T54" s="29"/>
      <c r="U54" s="29"/>
      <c r="V54" s="29"/>
      <c r="W54" s="1599"/>
      <c r="X54" s="1588"/>
      <c r="Y54" s="1571"/>
    </row>
    <row r="55" spans="1:25" x14ac:dyDescent="0.25">
      <c r="A55" s="1584"/>
      <c r="B55" s="1602"/>
      <c r="C55" s="1591"/>
      <c r="D55" s="1591"/>
      <c r="E55" s="1593"/>
      <c r="F55" s="1593"/>
      <c r="G55" s="1602"/>
      <c r="H55" s="1598"/>
      <c r="I55" s="38" t="s">
        <v>44</v>
      </c>
      <c r="J55" s="21">
        <v>3</v>
      </c>
      <c r="K55" s="22"/>
      <c r="L55" s="22"/>
      <c r="M55" s="22"/>
      <c r="N55" s="22"/>
      <c r="O55" s="22"/>
      <c r="P55" s="22"/>
      <c r="Q55" s="22"/>
      <c r="R55" s="22"/>
      <c r="S55" s="22"/>
      <c r="T55" s="22"/>
      <c r="U55" s="22"/>
      <c r="V55" s="22"/>
      <c r="W55" s="1600"/>
      <c r="X55" s="1589"/>
      <c r="Y55" s="1590"/>
    </row>
    <row r="56" spans="1:25" x14ac:dyDescent="0.25">
      <c r="A56" s="1584"/>
      <c r="B56" s="1602"/>
      <c r="C56" s="1591" t="s">
        <v>33</v>
      </c>
      <c r="D56" s="1591" t="s">
        <v>76</v>
      </c>
      <c r="E56" s="1582" t="s">
        <v>95</v>
      </c>
      <c r="F56" s="1582" t="s">
        <v>96</v>
      </c>
      <c r="G56" s="1602"/>
      <c r="H56" s="1580" t="s">
        <v>57</v>
      </c>
      <c r="I56" s="7" t="s">
        <v>38</v>
      </c>
      <c r="J56" s="8">
        <f>0.5*J60</f>
        <v>2</v>
      </c>
      <c r="K56" s="30"/>
      <c r="L56" s="30"/>
      <c r="M56" s="30"/>
      <c r="N56" s="30"/>
      <c r="O56" s="29"/>
      <c r="P56" s="29"/>
      <c r="Q56" s="29"/>
      <c r="R56" s="29"/>
      <c r="S56" s="29"/>
      <c r="T56" s="29"/>
      <c r="U56" s="29"/>
      <c r="V56" s="29"/>
      <c r="W56" s="1587" t="s">
        <v>97</v>
      </c>
      <c r="X56" s="1569" t="s">
        <v>98</v>
      </c>
      <c r="Y56" s="1570"/>
    </row>
    <row r="57" spans="1:25" x14ac:dyDescent="0.25">
      <c r="A57" s="1584"/>
      <c r="B57" s="1602"/>
      <c r="C57" s="1591"/>
      <c r="D57" s="1591"/>
      <c r="E57" s="1585"/>
      <c r="F57" s="1585"/>
      <c r="G57" s="1602"/>
      <c r="H57" s="1597"/>
      <c r="I57" s="7" t="s">
        <v>41</v>
      </c>
      <c r="J57" s="8">
        <f>0.2*J60</f>
        <v>0.8</v>
      </c>
      <c r="K57" s="29"/>
      <c r="L57" s="29"/>
      <c r="M57" s="29"/>
      <c r="N57" s="30"/>
      <c r="O57" s="30"/>
      <c r="P57" s="30"/>
      <c r="Q57" s="29"/>
      <c r="R57" s="29"/>
      <c r="S57" s="29"/>
      <c r="T57" s="29"/>
      <c r="U57" s="29"/>
      <c r="V57" s="29"/>
      <c r="W57" s="1599"/>
      <c r="X57" s="1588"/>
      <c r="Y57" s="1571"/>
    </row>
    <row r="58" spans="1:25" x14ac:dyDescent="0.25">
      <c r="A58" s="1584"/>
      <c r="B58" s="1602"/>
      <c r="C58" s="1591"/>
      <c r="D58" s="1591"/>
      <c r="E58" s="1585"/>
      <c r="F58" s="1585"/>
      <c r="G58" s="1602"/>
      <c r="H58" s="1597"/>
      <c r="I58" s="7" t="s">
        <v>42</v>
      </c>
      <c r="J58" s="8">
        <f>0.15*J60</f>
        <v>0.6</v>
      </c>
      <c r="K58" s="29"/>
      <c r="L58" s="29"/>
      <c r="M58" s="29"/>
      <c r="N58" s="29"/>
      <c r="O58" s="29"/>
      <c r="P58" s="29"/>
      <c r="Q58" s="30"/>
      <c r="R58" s="29"/>
      <c r="S58" s="29"/>
      <c r="T58" s="29"/>
      <c r="U58" s="29"/>
      <c r="V58" s="29"/>
      <c r="W58" s="1599"/>
      <c r="X58" s="1588"/>
      <c r="Y58" s="1571"/>
    </row>
    <row r="59" spans="1:25" x14ac:dyDescent="0.25">
      <c r="A59" s="1584"/>
      <c r="B59" s="1602"/>
      <c r="C59" s="1591"/>
      <c r="D59" s="1591"/>
      <c r="E59" s="1585"/>
      <c r="F59" s="1585"/>
      <c r="G59" s="1602"/>
      <c r="H59" s="1597"/>
      <c r="I59" s="7" t="s">
        <v>60</v>
      </c>
      <c r="J59" s="8">
        <f>0.15*J60</f>
        <v>0.6</v>
      </c>
      <c r="K59" s="29"/>
      <c r="L59" s="29"/>
      <c r="M59" s="29"/>
      <c r="N59" s="29"/>
      <c r="O59" s="29"/>
      <c r="P59" s="29"/>
      <c r="Q59" s="30"/>
      <c r="R59" s="29"/>
      <c r="S59" s="29"/>
      <c r="T59" s="29"/>
      <c r="U59" s="29"/>
      <c r="V59" s="29"/>
      <c r="W59" s="1599"/>
      <c r="X59" s="1588"/>
      <c r="Y59" s="1571"/>
    </row>
    <row r="60" spans="1:25" x14ac:dyDescent="0.25">
      <c r="A60" s="1584"/>
      <c r="B60" s="1602"/>
      <c r="C60" s="1591"/>
      <c r="D60" s="1591"/>
      <c r="E60" s="1593"/>
      <c r="F60" s="1593"/>
      <c r="G60" s="1602"/>
      <c r="H60" s="1598"/>
      <c r="I60" s="38" t="s">
        <v>44</v>
      </c>
      <c r="J60" s="21">
        <v>4</v>
      </c>
      <c r="K60" s="22"/>
      <c r="L60" s="22"/>
      <c r="M60" s="22"/>
      <c r="N60" s="22"/>
      <c r="O60" s="22"/>
      <c r="P60" s="22"/>
      <c r="Q60" s="22"/>
      <c r="R60" s="22"/>
      <c r="S60" s="22"/>
      <c r="T60" s="22"/>
      <c r="U60" s="22"/>
      <c r="V60" s="22"/>
      <c r="W60" s="1600"/>
      <c r="X60" s="1589"/>
      <c r="Y60" s="1590"/>
    </row>
    <row r="61" spans="1:25" x14ac:dyDescent="0.25">
      <c r="A61" s="1584"/>
      <c r="B61" s="1602"/>
      <c r="C61" s="1591" t="s">
        <v>33</v>
      </c>
      <c r="D61" s="1591" t="s">
        <v>99</v>
      </c>
      <c r="E61" s="1582" t="s">
        <v>100</v>
      </c>
      <c r="F61" s="1582" t="s">
        <v>101</v>
      </c>
      <c r="G61" s="1602"/>
      <c r="H61" s="1580" t="s">
        <v>57</v>
      </c>
      <c r="I61" s="7" t="s">
        <v>38</v>
      </c>
      <c r="J61" s="8">
        <f>0.5*J65</f>
        <v>2</v>
      </c>
      <c r="K61" s="30"/>
      <c r="L61" s="30"/>
      <c r="M61" s="30"/>
      <c r="N61" s="30"/>
      <c r="O61" s="30"/>
      <c r="P61" s="29"/>
      <c r="Q61" s="29"/>
      <c r="R61" s="29"/>
      <c r="S61" s="29"/>
      <c r="T61" s="29"/>
      <c r="U61" s="29"/>
      <c r="V61" s="29"/>
      <c r="W61" s="1587" t="s">
        <v>97</v>
      </c>
      <c r="X61" s="1569" t="s">
        <v>98</v>
      </c>
      <c r="Y61" s="1570"/>
    </row>
    <row r="62" spans="1:25" x14ac:dyDescent="0.25">
      <c r="A62" s="1584"/>
      <c r="B62" s="1602"/>
      <c r="C62" s="1591"/>
      <c r="D62" s="1591"/>
      <c r="E62" s="1585"/>
      <c r="F62" s="1585"/>
      <c r="G62" s="1602"/>
      <c r="H62" s="1597"/>
      <c r="I62" s="7" t="s">
        <v>41</v>
      </c>
      <c r="J62" s="8">
        <f>0.2*J65</f>
        <v>0.8</v>
      </c>
      <c r="K62" s="29"/>
      <c r="L62" s="29"/>
      <c r="M62" s="29"/>
      <c r="N62" s="29"/>
      <c r="O62" s="30"/>
      <c r="P62" s="30"/>
      <c r="Q62" s="29"/>
      <c r="R62" s="29"/>
      <c r="S62" s="29"/>
      <c r="T62" s="29"/>
      <c r="U62" s="29"/>
      <c r="V62" s="29"/>
      <c r="W62" s="1599"/>
      <c r="X62" s="1588"/>
      <c r="Y62" s="1571"/>
    </row>
    <row r="63" spans="1:25" x14ac:dyDescent="0.25">
      <c r="A63" s="1584"/>
      <c r="B63" s="1602"/>
      <c r="C63" s="1591"/>
      <c r="D63" s="1591"/>
      <c r="E63" s="1585"/>
      <c r="F63" s="1585"/>
      <c r="G63" s="1602"/>
      <c r="H63" s="1597"/>
      <c r="I63" s="7" t="s">
        <v>42</v>
      </c>
      <c r="J63" s="8">
        <f>0.15*J65</f>
        <v>0.6</v>
      </c>
      <c r="K63" s="29"/>
      <c r="L63" s="29"/>
      <c r="M63" s="29"/>
      <c r="N63" s="29"/>
      <c r="O63" s="29"/>
      <c r="P63" s="29"/>
      <c r="Q63" s="30"/>
      <c r="R63" s="29"/>
      <c r="S63" s="29"/>
      <c r="T63" s="29"/>
      <c r="U63" s="29"/>
      <c r="V63" s="29"/>
      <c r="W63" s="1599"/>
      <c r="X63" s="1588"/>
      <c r="Y63" s="1571"/>
    </row>
    <row r="64" spans="1:25" x14ac:dyDescent="0.25">
      <c r="A64" s="1584"/>
      <c r="B64" s="1602"/>
      <c r="C64" s="1591"/>
      <c r="D64" s="1591"/>
      <c r="E64" s="1585"/>
      <c r="F64" s="1585"/>
      <c r="G64" s="1602"/>
      <c r="H64" s="1597"/>
      <c r="I64" s="7" t="s">
        <v>60</v>
      </c>
      <c r="J64" s="8">
        <f>0.15*J65</f>
        <v>0.6</v>
      </c>
      <c r="K64" s="29"/>
      <c r="L64" s="29"/>
      <c r="M64" s="29"/>
      <c r="N64" s="29"/>
      <c r="O64" s="29"/>
      <c r="P64" s="29"/>
      <c r="Q64" s="30"/>
      <c r="R64" s="29"/>
      <c r="S64" s="29"/>
      <c r="T64" s="29"/>
      <c r="U64" s="29"/>
      <c r="V64" s="29"/>
      <c r="W64" s="1599"/>
      <c r="X64" s="1588"/>
      <c r="Y64" s="1571"/>
    </row>
    <row r="65" spans="1:25" x14ac:dyDescent="0.25">
      <c r="A65" s="1584"/>
      <c r="B65" s="1602"/>
      <c r="C65" s="1591"/>
      <c r="D65" s="1591"/>
      <c r="E65" s="1593"/>
      <c r="F65" s="1593"/>
      <c r="G65" s="1602"/>
      <c r="H65" s="1598"/>
      <c r="I65" s="38" t="s">
        <v>44</v>
      </c>
      <c r="J65" s="21">
        <v>4</v>
      </c>
      <c r="K65" s="22"/>
      <c r="L65" s="22"/>
      <c r="M65" s="22"/>
      <c r="N65" s="22"/>
      <c r="O65" s="22"/>
      <c r="P65" s="22"/>
      <c r="Q65" s="22"/>
      <c r="R65" s="22"/>
      <c r="S65" s="22"/>
      <c r="T65" s="22"/>
      <c r="U65" s="22"/>
      <c r="V65" s="22"/>
      <c r="W65" s="1600"/>
      <c r="X65" s="1589"/>
      <c r="Y65" s="1590"/>
    </row>
    <row r="66" spans="1:25" x14ac:dyDescent="0.25">
      <c r="A66" s="1584"/>
      <c r="B66" s="1602"/>
      <c r="C66" s="1591" t="s">
        <v>33</v>
      </c>
      <c r="D66" s="1591" t="s">
        <v>99</v>
      </c>
      <c r="E66" s="1582" t="s">
        <v>102</v>
      </c>
      <c r="F66" s="1582" t="s">
        <v>103</v>
      </c>
      <c r="G66" s="1602"/>
      <c r="H66" s="1580" t="s">
        <v>57</v>
      </c>
      <c r="I66" s="7" t="s">
        <v>38</v>
      </c>
      <c r="J66" s="8">
        <f>0.5*J70</f>
        <v>2</v>
      </c>
      <c r="K66" s="30"/>
      <c r="L66" s="30"/>
      <c r="M66" s="30"/>
      <c r="N66" s="30"/>
      <c r="O66" s="30"/>
      <c r="P66" s="29"/>
      <c r="Q66" s="29"/>
      <c r="R66" s="29"/>
      <c r="S66" s="29"/>
      <c r="T66" s="29"/>
      <c r="U66" s="29"/>
      <c r="V66" s="29"/>
      <c r="W66" s="1587" t="s">
        <v>97</v>
      </c>
      <c r="X66" s="1569" t="s">
        <v>98</v>
      </c>
      <c r="Y66" s="1570"/>
    </row>
    <row r="67" spans="1:25" x14ac:dyDescent="0.25">
      <c r="A67" s="1584"/>
      <c r="B67" s="1602"/>
      <c r="C67" s="1591"/>
      <c r="D67" s="1591"/>
      <c r="E67" s="1585"/>
      <c r="F67" s="1585"/>
      <c r="G67" s="1602"/>
      <c r="H67" s="1597"/>
      <c r="I67" s="7" t="s">
        <v>41</v>
      </c>
      <c r="J67" s="8">
        <f>0.2*J70</f>
        <v>0.8</v>
      </c>
      <c r="K67" s="29"/>
      <c r="L67" s="29"/>
      <c r="M67" s="29"/>
      <c r="N67" s="29"/>
      <c r="O67" s="30"/>
      <c r="P67" s="30"/>
      <c r="Q67" s="29"/>
      <c r="R67" s="29"/>
      <c r="S67" s="29"/>
      <c r="T67" s="29"/>
      <c r="U67" s="29"/>
      <c r="V67" s="29"/>
      <c r="W67" s="1599"/>
      <c r="X67" s="1588"/>
      <c r="Y67" s="1571"/>
    </row>
    <row r="68" spans="1:25" x14ac:dyDescent="0.25">
      <c r="A68" s="1584"/>
      <c r="B68" s="1602"/>
      <c r="C68" s="1591"/>
      <c r="D68" s="1591"/>
      <c r="E68" s="1585"/>
      <c r="F68" s="1585"/>
      <c r="G68" s="1602"/>
      <c r="H68" s="1597"/>
      <c r="I68" s="7" t="s">
        <v>42</v>
      </c>
      <c r="J68" s="8">
        <f>0.15*J70</f>
        <v>0.6</v>
      </c>
      <c r="K68" s="29"/>
      <c r="L68" s="29"/>
      <c r="M68" s="29"/>
      <c r="N68" s="29"/>
      <c r="O68" s="29"/>
      <c r="P68" s="29"/>
      <c r="Q68" s="30"/>
      <c r="R68" s="29"/>
      <c r="S68" s="29"/>
      <c r="T68" s="29"/>
      <c r="U68" s="29"/>
      <c r="V68" s="29"/>
      <c r="W68" s="1599"/>
      <c r="X68" s="1588"/>
      <c r="Y68" s="1571"/>
    </row>
    <row r="69" spans="1:25" x14ac:dyDescent="0.25">
      <c r="A69" s="1584"/>
      <c r="B69" s="1602"/>
      <c r="C69" s="1591"/>
      <c r="D69" s="1591"/>
      <c r="E69" s="1585"/>
      <c r="F69" s="1585"/>
      <c r="G69" s="1602"/>
      <c r="H69" s="1597"/>
      <c r="I69" s="7" t="s">
        <v>60</v>
      </c>
      <c r="J69" s="8">
        <f>0.15*J70</f>
        <v>0.6</v>
      </c>
      <c r="K69" s="29"/>
      <c r="L69" s="29"/>
      <c r="M69" s="29"/>
      <c r="N69" s="29"/>
      <c r="O69" s="29"/>
      <c r="P69" s="29"/>
      <c r="Q69" s="30"/>
      <c r="R69" s="29"/>
      <c r="S69" s="29"/>
      <c r="T69" s="29"/>
      <c r="U69" s="29"/>
      <c r="V69" s="29"/>
      <c r="W69" s="1599"/>
      <c r="X69" s="1588"/>
      <c r="Y69" s="1571"/>
    </row>
    <row r="70" spans="1:25" x14ac:dyDescent="0.25">
      <c r="A70" s="1584"/>
      <c r="B70" s="1602"/>
      <c r="C70" s="1591"/>
      <c r="D70" s="1591"/>
      <c r="E70" s="1593"/>
      <c r="F70" s="1593"/>
      <c r="G70" s="1602"/>
      <c r="H70" s="1598"/>
      <c r="I70" s="39" t="s">
        <v>44</v>
      </c>
      <c r="J70" s="21">
        <v>4</v>
      </c>
      <c r="K70" s="22"/>
      <c r="L70" s="22"/>
      <c r="M70" s="22"/>
      <c r="N70" s="22"/>
      <c r="O70" s="22"/>
      <c r="P70" s="22"/>
      <c r="Q70" s="22"/>
      <c r="R70" s="22"/>
      <c r="S70" s="22"/>
      <c r="T70" s="22"/>
      <c r="U70" s="22"/>
      <c r="V70" s="22"/>
      <c r="W70" s="1600"/>
      <c r="X70" s="1589"/>
      <c r="Y70" s="1590"/>
    </row>
    <row r="71" spans="1:25" ht="45" x14ac:dyDescent="0.25">
      <c r="A71" s="1584"/>
      <c r="B71" s="1602"/>
      <c r="C71" s="1591" t="s">
        <v>33</v>
      </c>
      <c r="D71" s="1601" t="s">
        <v>104</v>
      </c>
      <c r="E71" s="1582" t="s">
        <v>105</v>
      </c>
      <c r="F71" s="40" t="s">
        <v>106</v>
      </c>
      <c r="G71" s="1602"/>
      <c r="H71" s="1609" t="s">
        <v>79</v>
      </c>
      <c r="I71" s="26" t="s">
        <v>107</v>
      </c>
      <c r="J71" s="41">
        <v>1</v>
      </c>
      <c r="K71" s="29"/>
      <c r="L71" s="29"/>
      <c r="M71" s="29"/>
      <c r="N71" s="29"/>
      <c r="O71" s="29"/>
      <c r="P71" s="29"/>
      <c r="Q71" s="29"/>
      <c r="R71" s="29"/>
      <c r="S71" s="29"/>
      <c r="T71" s="29"/>
      <c r="U71" s="30"/>
      <c r="V71" s="30"/>
      <c r="W71" s="31" t="s">
        <v>108</v>
      </c>
      <c r="X71" s="42" t="s">
        <v>98</v>
      </c>
      <c r="Y71" s="23"/>
    </row>
    <row r="72" spans="1:25" x14ac:dyDescent="0.25">
      <c r="A72" s="1584"/>
      <c r="B72" s="1602"/>
      <c r="C72" s="1591"/>
      <c r="D72" s="1603"/>
      <c r="E72" s="1593"/>
      <c r="F72" s="32"/>
      <c r="G72" s="1602"/>
      <c r="H72" s="1610"/>
      <c r="I72" s="39" t="s">
        <v>44</v>
      </c>
      <c r="J72" s="66">
        <f>J71</f>
        <v>1</v>
      </c>
      <c r="K72" s="22"/>
      <c r="L72" s="22"/>
      <c r="M72" s="22"/>
      <c r="N72" s="22"/>
      <c r="O72" s="22"/>
      <c r="P72" s="22"/>
      <c r="Q72" s="22"/>
      <c r="R72" s="22"/>
      <c r="S72" s="22"/>
      <c r="T72" s="22"/>
      <c r="U72" s="22"/>
      <c r="V72" s="22"/>
      <c r="W72" s="44"/>
      <c r="X72" s="45"/>
      <c r="Y72" s="23"/>
    </row>
    <row r="73" spans="1:25" ht="99" customHeight="1" x14ac:dyDescent="0.25">
      <c r="A73" s="1584"/>
      <c r="B73" s="1602"/>
      <c r="C73" s="46" t="s">
        <v>33</v>
      </c>
      <c r="D73" s="46" t="s">
        <v>109</v>
      </c>
      <c r="E73" s="47" t="s">
        <v>110</v>
      </c>
      <c r="F73" s="32" t="s">
        <v>111</v>
      </c>
      <c r="G73" s="1602"/>
      <c r="H73" s="46" t="s">
        <v>112</v>
      </c>
      <c r="I73" s="32" t="s">
        <v>113</v>
      </c>
      <c r="J73" s="48">
        <v>3</v>
      </c>
      <c r="K73" s="30"/>
      <c r="L73" s="30"/>
      <c r="M73" s="30"/>
      <c r="N73" s="30"/>
      <c r="O73" s="30"/>
      <c r="P73" s="30"/>
      <c r="Q73" s="30"/>
      <c r="R73" s="30"/>
      <c r="S73" s="30"/>
      <c r="T73" s="30"/>
      <c r="U73" s="30"/>
      <c r="V73" s="30"/>
      <c r="W73" s="43" t="s">
        <v>114</v>
      </c>
      <c r="X73" s="49" t="s">
        <v>115</v>
      </c>
      <c r="Y73" s="23"/>
    </row>
    <row r="74" spans="1:25" ht="45" x14ac:dyDescent="0.25">
      <c r="A74" s="1584"/>
      <c r="B74" s="1603"/>
      <c r="C74" s="46" t="s">
        <v>33</v>
      </c>
      <c r="D74" s="46" t="s">
        <v>54</v>
      </c>
      <c r="E74" s="50" t="s">
        <v>116</v>
      </c>
      <c r="F74" s="51" t="s">
        <v>117</v>
      </c>
      <c r="G74" s="1603"/>
      <c r="H74" s="52" t="s">
        <v>112</v>
      </c>
      <c r="I74" s="32" t="s">
        <v>118</v>
      </c>
      <c r="J74" s="48">
        <v>8</v>
      </c>
      <c r="K74" s="30"/>
      <c r="L74" s="30"/>
      <c r="M74" s="30"/>
      <c r="N74" s="30"/>
      <c r="O74" s="30"/>
      <c r="P74" s="30"/>
      <c r="Q74" s="30"/>
      <c r="R74" s="30"/>
      <c r="S74" s="30"/>
      <c r="T74" s="30"/>
      <c r="U74" s="30"/>
      <c r="V74" s="30"/>
      <c r="W74" s="43" t="s">
        <v>119</v>
      </c>
      <c r="X74" s="42" t="s">
        <v>120</v>
      </c>
      <c r="Y74" s="23"/>
    </row>
    <row r="75" spans="1:25" x14ac:dyDescent="0.25">
      <c r="A75" s="1584"/>
      <c r="B75" s="53"/>
      <c r="C75" s="46"/>
      <c r="D75" s="46"/>
      <c r="E75" s="50"/>
      <c r="F75" s="51"/>
      <c r="G75" s="53"/>
      <c r="H75" s="54"/>
      <c r="I75" s="39" t="s">
        <v>44</v>
      </c>
      <c r="J75" s="21">
        <f>+SUM(J71:J74)</f>
        <v>13</v>
      </c>
      <c r="K75" s="22"/>
      <c r="L75" s="22"/>
      <c r="M75" s="22"/>
      <c r="N75" s="22"/>
      <c r="O75" s="22"/>
      <c r="P75" s="22"/>
      <c r="Q75" s="22"/>
      <c r="R75" s="22"/>
      <c r="S75" s="22"/>
      <c r="T75" s="22"/>
      <c r="U75" s="22"/>
      <c r="V75" s="22"/>
      <c r="W75" s="55"/>
      <c r="X75" s="42"/>
      <c r="Y75" s="56"/>
    </row>
    <row r="76" spans="1:25" x14ac:dyDescent="0.25">
      <c r="A76" s="1584"/>
      <c r="B76" s="1582" t="s">
        <v>121</v>
      </c>
      <c r="C76" s="1592" t="s">
        <v>33</v>
      </c>
      <c r="D76" s="1592" t="s">
        <v>46</v>
      </c>
      <c r="E76" s="1581" t="s">
        <v>122</v>
      </c>
      <c r="F76" s="1582" t="s">
        <v>123</v>
      </c>
      <c r="G76" s="1582" t="s">
        <v>121</v>
      </c>
      <c r="H76" s="1580" t="s">
        <v>124</v>
      </c>
      <c r="I76" s="7" t="s">
        <v>38</v>
      </c>
      <c r="J76" s="8">
        <f>0.5*J80</f>
        <v>5</v>
      </c>
      <c r="K76" s="57"/>
      <c r="L76" s="57"/>
      <c r="M76" s="57"/>
      <c r="N76" s="30"/>
      <c r="O76" s="58"/>
      <c r="P76" s="58"/>
      <c r="Q76" s="59"/>
      <c r="R76" s="59"/>
      <c r="S76" s="59"/>
      <c r="T76" s="59"/>
      <c r="U76" s="59"/>
      <c r="V76" s="59"/>
      <c r="W76" s="1587" t="s">
        <v>125</v>
      </c>
      <c r="X76" s="1569" t="s">
        <v>126</v>
      </c>
      <c r="Y76" s="1570"/>
    </row>
    <row r="77" spans="1:25" x14ac:dyDescent="0.25">
      <c r="A77" s="1584"/>
      <c r="B77" s="1585"/>
      <c r="C77" s="1592"/>
      <c r="D77" s="1592"/>
      <c r="E77" s="1581"/>
      <c r="F77" s="1585"/>
      <c r="G77" s="1585"/>
      <c r="H77" s="1597"/>
      <c r="I77" s="7" t="s">
        <v>41</v>
      </c>
      <c r="J77" s="8">
        <f>0.2*J80</f>
        <v>2</v>
      </c>
      <c r="K77" s="58"/>
      <c r="L77" s="58"/>
      <c r="M77" s="58"/>
      <c r="N77" s="30"/>
      <c r="O77" s="57"/>
      <c r="P77" s="57"/>
      <c r="Q77" s="30"/>
      <c r="R77" s="30"/>
      <c r="S77" s="30"/>
      <c r="T77" s="30"/>
      <c r="U77" s="59"/>
      <c r="V77" s="59"/>
      <c r="W77" s="1599"/>
      <c r="X77" s="1588"/>
      <c r="Y77" s="1571"/>
    </row>
    <row r="78" spans="1:25" x14ac:dyDescent="0.25">
      <c r="A78" s="1584"/>
      <c r="B78" s="1585"/>
      <c r="C78" s="1592"/>
      <c r="D78" s="1592"/>
      <c r="E78" s="1581"/>
      <c r="F78" s="1585"/>
      <c r="G78" s="1585"/>
      <c r="H78" s="1597"/>
      <c r="I78" s="7" t="s">
        <v>42</v>
      </c>
      <c r="J78" s="8">
        <f>0.15*J80</f>
        <v>1.5</v>
      </c>
      <c r="K78" s="58"/>
      <c r="L78" s="58"/>
      <c r="M78" s="58"/>
      <c r="N78" s="59"/>
      <c r="O78" s="58"/>
      <c r="P78" s="58"/>
      <c r="Q78" s="59"/>
      <c r="R78" s="59"/>
      <c r="S78" s="30"/>
      <c r="T78" s="30"/>
      <c r="U78" s="30"/>
      <c r="V78" s="59"/>
      <c r="W78" s="1599"/>
      <c r="X78" s="1588"/>
      <c r="Y78" s="1571"/>
    </row>
    <row r="79" spans="1:25" x14ac:dyDescent="0.25">
      <c r="A79" s="1584"/>
      <c r="B79" s="1585"/>
      <c r="C79" s="1592"/>
      <c r="D79" s="1592"/>
      <c r="E79" s="1581"/>
      <c r="F79" s="1585"/>
      <c r="G79" s="1585"/>
      <c r="H79" s="1597"/>
      <c r="I79" s="7" t="s">
        <v>60</v>
      </c>
      <c r="J79" s="8">
        <f>0.15*J80</f>
        <v>1.5</v>
      </c>
      <c r="K79" s="58"/>
      <c r="L79" s="58"/>
      <c r="M79" s="58"/>
      <c r="N79" s="59"/>
      <c r="O79" s="58"/>
      <c r="P79" s="58"/>
      <c r="Q79" s="59"/>
      <c r="R79" s="59"/>
      <c r="S79" s="59"/>
      <c r="T79" s="59"/>
      <c r="U79" s="30"/>
      <c r="V79" s="59"/>
      <c r="W79" s="1599"/>
      <c r="X79" s="1588"/>
      <c r="Y79" s="1571"/>
    </row>
    <row r="80" spans="1:25" x14ac:dyDescent="0.25">
      <c r="A80" s="1584"/>
      <c r="B80" s="1585"/>
      <c r="C80" s="1592"/>
      <c r="D80" s="1592"/>
      <c r="E80" s="1581"/>
      <c r="F80" s="1593"/>
      <c r="G80" s="1585"/>
      <c r="H80" s="1597"/>
      <c r="I80" s="38" t="s">
        <v>44</v>
      </c>
      <c r="J80" s="21">
        <v>10</v>
      </c>
      <c r="K80" s="35"/>
      <c r="L80" s="35"/>
      <c r="M80" s="35"/>
      <c r="N80" s="22"/>
      <c r="O80" s="35"/>
      <c r="P80" s="35"/>
      <c r="Q80" s="22"/>
      <c r="R80" s="22"/>
      <c r="S80" s="22"/>
      <c r="T80" s="22"/>
      <c r="U80" s="22"/>
      <c r="V80" s="22"/>
      <c r="W80" s="1600"/>
      <c r="X80" s="1589"/>
      <c r="Y80" s="1590"/>
    </row>
    <row r="81" spans="1:25" x14ac:dyDescent="0.25">
      <c r="A81" s="1584"/>
      <c r="B81" s="1585"/>
      <c r="C81" s="1601" t="s">
        <v>33</v>
      </c>
      <c r="D81" s="1592" t="s">
        <v>34</v>
      </c>
      <c r="E81" s="1581" t="s">
        <v>127</v>
      </c>
      <c r="F81" s="1582" t="s">
        <v>128</v>
      </c>
      <c r="G81" s="1585"/>
      <c r="H81" s="1597"/>
      <c r="I81" s="7" t="s">
        <v>38</v>
      </c>
      <c r="J81" s="8">
        <f>0.5*J85</f>
        <v>2.5</v>
      </c>
      <c r="K81" s="58"/>
      <c r="L81" s="58"/>
      <c r="M81" s="58"/>
      <c r="N81" s="59"/>
      <c r="O81" s="58"/>
      <c r="P81" s="58"/>
      <c r="Q81" s="59"/>
      <c r="R81" s="59"/>
      <c r="S81" s="59"/>
      <c r="T81" s="59"/>
      <c r="U81" s="59"/>
      <c r="V81" s="59"/>
      <c r="W81" s="1587" t="s">
        <v>125</v>
      </c>
      <c r="X81" s="1569" t="s">
        <v>126</v>
      </c>
      <c r="Y81" s="1570"/>
    </row>
    <row r="82" spans="1:25" x14ac:dyDescent="0.25">
      <c r="A82" s="1584"/>
      <c r="B82" s="1585"/>
      <c r="C82" s="1602"/>
      <c r="D82" s="1592"/>
      <c r="E82" s="1581"/>
      <c r="F82" s="1585"/>
      <c r="G82" s="1585"/>
      <c r="H82" s="1597"/>
      <c r="I82" s="7" t="s">
        <v>41</v>
      </c>
      <c r="J82" s="8">
        <f>0.2*J85</f>
        <v>1</v>
      </c>
      <c r="K82" s="57"/>
      <c r="L82" s="57"/>
      <c r="M82" s="57"/>
      <c r="N82" s="30"/>
      <c r="O82" s="28"/>
      <c r="P82" s="58"/>
      <c r="Q82" s="59"/>
      <c r="R82" s="59"/>
      <c r="S82" s="59"/>
      <c r="T82" s="59"/>
      <c r="U82" s="59"/>
      <c r="V82" s="59"/>
      <c r="W82" s="1599"/>
      <c r="X82" s="1588"/>
      <c r="Y82" s="1571"/>
    </row>
    <row r="83" spans="1:25" x14ac:dyDescent="0.25">
      <c r="A83" s="1584"/>
      <c r="B83" s="1585"/>
      <c r="C83" s="1602"/>
      <c r="D83" s="1592"/>
      <c r="E83" s="1581"/>
      <c r="F83" s="1585"/>
      <c r="G83" s="1585"/>
      <c r="H83" s="1597"/>
      <c r="I83" s="7" t="s">
        <v>42</v>
      </c>
      <c r="J83" s="8">
        <f>0.15*J85</f>
        <v>0.75</v>
      </c>
      <c r="K83" s="58"/>
      <c r="L83" s="58"/>
      <c r="M83" s="58"/>
      <c r="N83" s="59"/>
      <c r="O83" s="57"/>
      <c r="P83" s="28"/>
      <c r="Q83" s="59"/>
      <c r="R83" s="59"/>
      <c r="S83" s="59"/>
      <c r="T83" s="59"/>
      <c r="U83" s="59"/>
      <c r="V83" s="59"/>
      <c r="W83" s="1599"/>
      <c r="X83" s="1588"/>
      <c r="Y83" s="1571"/>
    </row>
    <row r="84" spans="1:25" x14ac:dyDescent="0.25">
      <c r="A84" s="1584"/>
      <c r="B84" s="1585"/>
      <c r="C84" s="1602"/>
      <c r="D84" s="1592"/>
      <c r="E84" s="1581"/>
      <c r="F84" s="1585"/>
      <c r="G84" s="1585"/>
      <c r="H84" s="1597"/>
      <c r="I84" s="7" t="s">
        <v>60</v>
      </c>
      <c r="J84" s="8">
        <f>0.15*J85</f>
        <v>0.75</v>
      </c>
      <c r="K84" s="58"/>
      <c r="L84" s="58"/>
      <c r="M84" s="58"/>
      <c r="N84" s="59"/>
      <c r="O84" s="58"/>
      <c r="P84" s="57"/>
      <c r="Q84" s="59"/>
      <c r="R84" s="59"/>
      <c r="S84" s="59"/>
      <c r="T84" s="59"/>
      <c r="U84" s="59"/>
      <c r="V84" s="59"/>
      <c r="W84" s="1599"/>
      <c r="X84" s="1588"/>
      <c r="Y84" s="1571"/>
    </row>
    <row r="85" spans="1:25" x14ac:dyDescent="0.25">
      <c r="A85" s="1584"/>
      <c r="B85" s="1593"/>
      <c r="C85" s="1603"/>
      <c r="D85" s="1592"/>
      <c r="E85" s="1581"/>
      <c r="F85" s="1593"/>
      <c r="G85" s="1593"/>
      <c r="H85" s="1598"/>
      <c r="I85" s="38" t="s">
        <v>44</v>
      </c>
      <c r="J85" s="21">
        <v>5</v>
      </c>
      <c r="K85" s="35"/>
      <c r="L85" s="35"/>
      <c r="M85" s="35"/>
      <c r="N85" s="22"/>
      <c r="O85" s="35"/>
      <c r="P85" s="35"/>
      <c r="Q85" s="22"/>
      <c r="R85" s="22"/>
      <c r="S85" s="22"/>
      <c r="T85" s="22"/>
      <c r="U85" s="22"/>
      <c r="V85" s="22"/>
      <c r="W85" s="1600"/>
      <c r="X85" s="1589"/>
      <c r="Y85" s="1590"/>
    </row>
    <row r="86" spans="1:25" x14ac:dyDescent="0.25">
      <c r="A86" s="1584"/>
      <c r="B86" s="1582" t="s">
        <v>129</v>
      </c>
      <c r="C86" s="1591" t="s">
        <v>33</v>
      </c>
      <c r="D86" s="1592" t="s">
        <v>34</v>
      </c>
      <c r="E86" s="1582" t="s">
        <v>130</v>
      </c>
      <c r="F86" s="1582" t="s">
        <v>130</v>
      </c>
      <c r="G86" s="1582" t="s">
        <v>129</v>
      </c>
      <c r="H86" s="1579" t="s">
        <v>131</v>
      </c>
      <c r="I86" s="7" t="s">
        <v>38</v>
      </c>
      <c r="J86" s="8">
        <f>0.5*J90</f>
        <v>2.5</v>
      </c>
      <c r="K86" s="10"/>
      <c r="L86" s="10"/>
      <c r="M86" s="10"/>
      <c r="N86" s="10"/>
      <c r="O86" s="10"/>
      <c r="P86" s="10"/>
      <c r="Q86" s="10"/>
      <c r="R86" s="10"/>
      <c r="S86" s="10"/>
      <c r="T86" s="10"/>
      <c r="U86" s="10"/>
      <c r="V86" s="10"/>
      <c r="W86" s="1594" t="s">
        <v>132</v>
      </c>
      <c r="X86" s="1569" t="s">
        <v>133</v>
      </c>
      <c r="Y86" s="1570"/>
    </row>
    <row r="87" spans="1:25" x14ac:dyDescent="0.25">
      <c r="A87" s="1584"/>
      <c r="B87" s="1585"/>
      <c r="C87" s="1591"/>
      <c r="D87" s="1592"/>
      <c r="E87" s="1585"/>
      <c r="F87" s="1585"/>
      <c r="G87" s="1585"/>
      <c r="H87" s="1579"/>
      <c r="I87" s="7" t="s">
        <v>41</v>
      </c>
      <c r="J87" s="8">
        <f>0.2*J90</f>
        <v>1</v>
      </c>
      <c r="K87" s="9"/>
      <c r="L87" s="9"/>
      <c r="M87" s="9"/>
      <c r="N87" s="10"/>
      <c r="O87" s="10"/>
      <c r="P87" s="10"/>
      <c r="Q87" s="10"/>
      <c r="R87" s="10"/>
      <c r="S87" s="10"/>
      <c r="T87" s="10"/>
      <c r="U87" s="10"/>
      <c r="V87" s="10"/>
      <c r="W87" s="1595"/>
      <c r="X87" s="1588"/>
      <c r="Y87" s="1571"/>
    </row>
    <row r="88" spans="1:25" x14ac:dyDescent="0.25">
      <c r="A88" s="1584"/>
      <c r="B88" s="1585"/>
      <c r="C88" s="1591"/>
      <c r="D88" s="1592"/>
      <c r="E88" s="1585"/>
      <c r="F88" s="1585"/>
      <c r="G88" s="1585"/>
      <c r="H88" s="1579"/>
      <c r="I88" s="7" t="s">
        <v>42</v>
      </c>
      <c r="J88" s="8">
        <f>0.15*J90</f>
        <v>0.75</v>
      </c>
      <c r="K88" s="10"/>
      <c r="L88" s="10"/>
      <c r="M88" s="9"/>
      <c r="N88" s="10"/>
      <c r="O88" s="10"/>
      <c r="P88" s="10"/>
      <c r="Q88" s="10"/>
      <c r="R88" s="10"/>
      <c r="S88" s="10"/>
      <c r="T88" s="10"/>
      <c r="U88" s="10"/>
      <c r="V88" s="10"/>
      <c r="W88" s="1595"/>
      <c r="X88" s="1588"/>
      <c r="Y88" s="1571"/>
    </row>
    <row r="89" spans="1:25" x14ac:dyDescent="0.25">
      <c r="A89" s="1584"/>
      <c r="B89" s="1585"/>
      <c r="C89" s="1591"/>
      <c r="D89" s="1592"/>
      <c r="E89" s="1585"/>
      <c r="F89" s="1585"/>
      <c r="G89" s="1585"/>
      <c r="H89" s="1579"/>
      <c r="I89" s="7" t="s">
        <v>60</v>
      </c>
      <c r="J89" s="8">
        <f>0.15*J90</f>
        <v>0.75</v>
      </c>
      <c r="K89" s="10"/>
      <c r="L89" s="10"/>
      <c r="M89" s="10"/>
      <c r="N89" s="9"/>
      <c r="O89" s="10"/>
      <c r="P89" s="10"/>
      <c r="Q89" s="10"/>
      <c r="R89" s="10"/>
      <c r="S89" s="10"/>
      <c r="T89" s="10"/>
      <c r="U89" s="10"/>
      <c r="V89" s="10"/>
      <c r="W89" s="1595"/>
      <c r="X89" s="1588"/>
      <c r="Y89" s="1571"/>
    </row>
    <row r="90" spans="1:25" x14ac:dyDescent="0.25">
      <c r="A90" s="1584"/>
      <c r="B90" s="1585"/>
      <c r="C90" s="1591"/>
      <c r="D90" s="1592"/>
      <c r="E90" s="1593"/>
      <c r="F90" s="1593"/>
      <c r="G90" s="1585"/>
      <c r="H90" s="1579"/>
      <c r="I90" s="39" t="s">
        <v>44</v>
      </c>
      <c r="J90" s="21">
        <v>5</v>
      </c>
      <c r="K90" s="12"/>
      <c r="L90" s="12"/>
      <c r="M90" s="12"/>
      <c r="N90" s="12"/>
      <c r="O90" s="12"/>
      <c r="P90" s="12"/>
      <c r="Q90" s="12"/>
      <c r="R90" s="12"/>
      <c r="S90" s="12"/>
      <c r="T90" s="12"/>
      <c r="U90" s="12"/>
      <c r="V90" s="12"/>
      <c r="W90" s="1596"/>
      <c r="X90" s="1589"/>
      <c r="Y90" s="1590"/>
    </row>
    <row r="91" spans="1:25" x14ac:dyDescent="0.25">
      <c r="A91" s="1584"/>
      <c r="B91" s="1585"/>
      <c r="C91" s="1591" t="s">
        <v>33</v>
      </c>
      <c r="D91" s="1592" t="s">
        <v>87</v>
      </c>
      <c r="E91" s="1581" t="s">
        <v>134</v>
      </c>
      <c r="F91" s="1582" t="s">
        <v>135</v>
      </c>
      <c r="G91" s="1585"/>
      <c r="H91" s="1582" t="s">
        <v>57</v>
      </c>
      <c r="I91" s="7" t="s">
        <v>38</v>
      </c>
      <c r="J91" s="8">
        <f>0.5*J95</f>
        <v>2.5</v>
      </c>
      <c r="K91" s="9"/>
      <c r="L91" s="9"/>
      <c r="M91" s="9"/>
      <c r="N91" s="9"/>
      <c r="O91" s="10"/>
      <c r="P91" s="10"/>
      <c r="Q91" s="10"/>
      <c r="R91" s="10"/>
      <c r="S91" s="10"/>
      <c r="T91" s="10"/>
      <c r="U91" s="10"/>
      <c r="V91" s="10"/>
      <c r="W91" s="1594" t="s">
        <v>132</v>
      </c>
      <c r="X91" s="1569" t="s">
        <v>133</v>
      </c>
      <c r="Y91" s="1570"/>
    </row>
    <row r="92" spans="1:25" x14ac:dyDescent="0.25">
      <c r="A92" s="1584"/>
      <c r="B92" s="1585"/>
      <c r="C92" s="1591"/>
      <c r="D92" s="1592"/>
      <c r="E92" s="1581"/>
      <c r="F92" s="1585"/>
      <c r="G92" s="1585"/>
      <c r="H92" s="1585"/>
      <c r="I92" s="7" t="s">
        <v>41</v>
      </c>
      <c r="J92" s="8">
        <f>0.2*J95</f>
        <v>1</v>
      </c>
      <c r="K92" s="10"/>
      <c r="L92" s="10"/>
      <c r="M92" s="10"/>
      <c r="N92" s="9"/>
      <c r="O92" s="9"/>
      <c r="P92" s="9"/>
      <c r="Q92" s="9"/>
      <c r="R92" s="10"/>
      <c r="S92" s="10"/>
      <c r="T92" s="10"/>
      <c r="U92" s="10"/>
      <c r="V92" s="10"/>
      <c r="W92" s="1595"/>
      <c r="X92" s="1588"/>
      <c r="Y92" s="1571"/>
    </row>
    <row r="93" spans="1:25" x14ac:dyDescent="0.25">
      <c r="A93" s="1584"/>
      <c r="B93" s="1585"/>
      <c r="C93" s="1591"/>
      <c r="D93" s="1592"/>
      <c r="E93" s="1581"/>
      <c r="F93" s="1585"/>
      <c r="G93" s="1585"/>
      <c r="H93" s="1585"/>
      <c r="I93" s="7" t="s">
        <v>42</v>
      </c>
      <c r="J93" s="8">
        <f>0.15*J95</f>
        <v>0.75</v>
      </c>
      <c r="K93" s="10"/>
      <c r="L93" s="10"/>
      <c r="M93" s="10"/>
      <c r="N93" s="10"/>
      <c r="O93" s="10"/>
      <c r="P93" s="10"/>
      <c r="Q93" s="9"/>
      <c r="R93" s="9"/>
      <c r="S93" s="10"/>
      <c r="T93" s="10"/>
      <c r="U93" s="10"/>
      <c r="V93" s="10"/>
      <c r="W93" s="1595"/>
      <c r="X93" s="1588"/>
      <c r="Y93" s="1571"/>
    </row>
    <row r="94" spans="1:25" x14ac:dyDescent="0.25">
      <c r="A94" s="1584"/>
      <c r="B94" s="1585"/>
      <c r="C94" s="1591"/>
      <c r="D94" s="1592"/>
      <c r="E94" s="1581"/>
      <c r="F94" s="1585"/>
      <c r="G94" s="1585"/>
      <c r="H94" s="1585"/>
      <c r="I94" s="7" t="s">
        <v>60</v>
      </c>
      <c r="J94" s="8">
        <f>0.15*J95</f>
        <v>0.75</v>
      </c>
      <c r="K94" s="10"/>
      <c r="L94" s="10"/>
      <c r="M94" s="10"/>
      <c r="N94" s="10"/>
      <c r="O94" s="10"/>
      <c r="P94" s="10"/>
      <c r="Q94" s="10"/>
      <c r="R94" s="9"/>
      <c r="S94" s="9"/>
      <c r="T94" s="10"/>
      <c r="U94" s="10"/>
      <c r="V94" s="10"/>
      <c r="W94" s="1595"/>
      <c r="X94" s="1588"/>
      <c r="Y94" s="1571"/>
    </row>
    <row r="95" spans="1:25" ht="58.5" customHeight="1" x14ac:dyDescent="0.25">
      <c r="A95" s="1604"/>
      <c r="B95" s="1593"/>
      <c r="C95" s="1591"/>
      <c r="D95" s="1592"/>
      <c r="E95" s="1581"/>
      <c r="F95" s="1593"/>
      <c r="G95" s="1593"/>
      <c r="H95" s="1593"/>
      <c r="I95" s="39" t="s">
        <v>44</v>
      </c>
      <c r="J95" s="21">
        <v>5</v>
      </c>
      <c r="K95" s="12"/>
      <c r="L95" s="12"/>
      <c r="M95" s="12"/>
      <c r="N95" s="12"/>
      <c r="O95" s="12"/>
      <c r="P95" s="12"/>
      <c r="Q95" s="12"/>
      <c r="R95" s="12"/>
      <c r="S95" s="12"/>
      <c r="T95" s="12"/>
      <c r="U95" s="12"/>
      <c r="V95" s="12"/>
      <c r="W95" s="1596"/>
      <c r="X95" s="1589"/>
      <c r="Y95" s="1590"/>
    </row>
    <row r="96" spans="1:25" x14ac:dyDescent="0.25">
      <c r="A96" s="1572" t="s">
        <v>124</v>
      </c>
      <c r="B96" s="1573"/>
      <c r="C96" s="1573"/>
      <c r="D96" s="1573"/>
      <c r="E96" s="1573"/>
      <c r="F96" s="1573"/>
      <c r="G96" s="1573"/>
      <c r="H96" s="1573"/>
      <c r="I96" s="1573"/>
      <c r="J96" s="1573"/>
      <c r="K96" s="1573"/>
      <c r="L96" s="1573"/>
      <c r="M96" s="1573"/>
      <c r="N96" s="1573"/>
      <c r="O96" s="1573"/>
      <c r="P96" s="1573"/>
      <c r="Q96" s="1573"/>
      <c r="R96" s="1573"/>
      <c r="S96" s="1573"/>
      <c r="T96" s="1573"/>
      <c r="U96" s="1573"/>
      <c r="V96" s="1573"/>
      <c r="W96" s="1573"/>
      <c r="X96" s="1574"/>
      <c r="Y96" s="6"/>
    </row>
    <row r="97" spans="1:25" x14ac:dyDescent="0.25">
      <c r="A97" s="1575" t="s">
        <v>136</v>
      </c>
      <c r="B97" s="1577" t="s">
        <v>137</v>
      </c>
      <c r="C97" s="1579"/>
      <c r="D97" s="1579" t="s">
        <v>138</v>
      </c>
      <c r="E97" s="1581" t="s">
        <v>139</v>
      </c>
      <c r="F97" s="1583" t="s">
        <v>139</v>
      </c>
      <c r="G97" s="1577" t="s">
        <v>137</v>
      </c>
      <c r="H97" s="1582" t="s">
        <v>140</v>
      </c>
      <c r="I97" s="7" t="s">
        <v>38</v>
      </c>
      <c r="J97" s="8">
        <f>0.5*J101</f>
        <v>2.5</v>
      </c>
      <c r="K97" s="28"/>
      <c r="L97" s="28"/>
      <c r="M97" s="28"/>
      <c r="N97" s="29"/>
      <c r="O97" s="28"/>
      <c r="P97" s="28"/>
      <c r="Q97" s="29"/>
      <c r="R97" s="29"/>
      <c r="S97" s="29"/>
      <c r="T97" s="29"/>
      <c r="U97" s="29"/>
      <c r="V97" s="29"/>
      <c r="W97" s="1586" t="s">
        <v>58</v>
      </c>
      <c r="X97" s="1568" t="s">
        <v>70</v>
      </c>
      <c r="Y97" s="1570"/>
    </row>
    <row r="98" spans="1:25" x14ac:dyDescent="0.25">
      <c r="A98" s="1576"/>
      <c r="B98" s="1578"/>
      <c r="C98" s="1579"/>
      <c r="D98" s="1579"/>
      <c r="E98" s="1581"/>
      <c r="F98" s="1584"/>
      <c r="G98" s="1578"/>
      <c r="H98" s="1585"/>
      <c r="I98" s="7" t="s">
        <v>41</v>
      </c>
      <c r="J98" s="8">
        <f>0.2*J101</f>
        <v>1</v>
      </c>
      <c r="K98" s="28"/>
      <c r="L98" s="28"/>
      <c r="M98" s="28"/>
      <c r="N98" s="29"/>
      <c r="O98" s="28"/>
      <c r="P98" s="28"/>
      <c r="Q98" s="29"/>
      <c r="R98" s="29"/>
      <c r="S98" s="29"/>
      <c r="T98" s="29"/>
      <c r="U98" s="29"/>
      <c r="V98" s="29"/>
      <c r="W98" s="1586"/>
      <c r="X98" s="1568"/>
      <c r="Y98" s="1571"/>
    </row>
    <row r="99" spans="1:25" x14ac:dyDescent="0.25">
      <c r="A99" s="1576"/>
      <c r="B99" s="1578"/>
      <c r="C99" s="1579"/>
      <c r="D99" s="1579"/>
      <c r="E99" s="1581"/>
      <c r="F99" s="1584"/>
      <c r="G99" s="1578"/>
      <c r="H99" s="1585"/>
      <c r="I99" s="7" t="s">
        <v>42</v>
      </c>
      <c r="J99" s="8">
        <f>0.15*J101</f>
        <v>0.75</v>
      </c>
      <c r="K99" s="29"/>
      <c r="L99" s="29"/>
      <c r="M99" s="29"/>
      <c r="N99" s="29"/>
      <c r="O99" s="29"/>
      <c r="P99" s="29"/>
      <c r="Q99" s="29"/>
      <c r="R99" s="29"/>
      <c r="S99" s="29"/>
      <c r="T99" s="29"/>
      <c r="U99" s="29"/>
      <c r="V99" s="29"/>
      <c r="W99" s="1586"/>
      <c r="X99" s="1568"/>
      <c r="Y99" s="1571"/>
    </row>
    <row r="100" spans="1:25" ht="78.75" customHeight="1" x14ac:dyDescent="0.25">
      <c r="A100" s="1576"/>
      <c r="B100" s="1578"/>
      <c r="C100" s="1579"/>
      <c r="D100" s="1579"/>
      <c r="E100" s="1581"/>
      <c r="F100" s="1584"/>
      <c r="G100" s="1578"/>
      <c r="H100" s="1585"/>
      <c r="I100" s="7" t="s">
        <v>60</v>
      </c>
      <c r="J100" s="8">
        <f>0.15*J101</f>
        <v>0.75</v>
      </c>
      <c r="K100" s="59"/>
      <c r="L100" s="59"/>
      <c r="M100" s="59"/>
      <c r="N100" s="59"/>
      <c r="O100" s="59"/>
      <c r="P100" s="59"/>
      <c r="Q100" s="59"/>
      <c r="R100" s="59"/>
      <c r="S100" s="59"/>
      <c r="T100" s="59"/>
      <c r="U100" s="59"/>
      <c r="V100" s="59"/>
      <c r="W100" s="1586"/>
      <c r="X100" s="1568"/>
      <c r="Y100" s="1571"/>
    </row>
    <row r="101" spans="1:25" ht="21" customHeight="1" x14ac:dyDescent="0.25">
      <c r="A101" s="1576"/>
      <c r="B101" s="1578"/>
      <c r="C101" s="1580"/>
      <c r="D101" s="1580"/>
      <c r="E101" s="1582"/>
      <c r="F101" s="1584"/>
      <c r="G101" s="1578"/>
      <c r="H101" s="1585"/>
      <c r="I101" s="63" t="s">
        <v>44</v>
      </c>
      <c r="J101" s="64">
        <v>5</v>
      </c>
      <c r="K101" s="65"/>
      <c r="L101" s="65"/>
      <c r="M101" s="65"/>
      <c r="N101" s="65"/>
      <c r="O101" s="65"/>
      <c r="P101" s="65"/>
      <c r="Q101" s="65"/>
      <c r="R101" s="65"/>
      <c r="S101" s="65"/>
      <c r="T101" s="65"/>
      <c r="U101" s="65"/>
      <c r="V101" s="65"/>
      <c r="W101" s="1587"/>
      <c r="X101" s="1569"/>
      <c r="Y101" s="1571"/>
    </row>
    <row r="102" spans="1:25" ht="17.25" customHeight="1" x14ac:dyDescent="0.25">
      <c r="A102" s="67"/>
      <c r="B102" s="67"/>
      <c r="C102" s="67"/>
      <c r="D102" s="67"/>
      <c r="E102" s="67"/>
      <c r="F102" s="67"/>
      <c r="G102" s="67"/>
      <c r="H102" s="67"/>
      <c r="I102" s="68" t="s">
        <v>141</v>
      </c>
      <c r="J102" s="69">
        <f>+SUM(J101+J95+J90+J85+J80+J75+J72+J70+J65+J60+J55+J50+J45+J40+J36+J31+J26+J15+J13)</f>
        <v>89</v>
      </c>
      <c r="K102" s="70"/>
      <c r="L102" s="70"/>
      <c r="M102" s="70"/>
      <c r="N102" s="70"/>
      <c r="O102" s="70"/>
      <c r="P102" s="70"/>
      <c r="Q102" s="70"/>
      <c r="R102" s="70"/>
      <c r="S102" s="70"/>
      <c r="T102" s="70"/>
      <c r="U102" s="70"/>
      <c r="V102" s="70"/>
      <c r="W102" s="71"/>
      <c r="X102" s="72"/>
      <c r="Y102" s="73"/>
    </row>
    <row r="104" spans="1:25" x14ac:dyDescent="0.25">
      <c r="J104" s="60"/>
    </row>
  </sheetData>
  <mergeCells count="178">
    <mergeCell ref="H6:H7"/>
    <mergeCell ref="I6:I7"/>
    <mergeCell ref="J6:J7"/>
    <mergeCell ref="K6:V6"/>
    <mergeCell ref="W6:X6"/>
    <mergeCell ref="Y6:Y7"/>
    <mergeCell ref="A2:Y2"/>
    <mergeCell ref="A3:Y3"/>
    <mergeCell ref="A4:Y4"/>
    <mergeCell ref="A5:X5"/>
    <mergeCell ref="A6:A7"/>
    <mergeCell ref="B6:B7"/>
    <mergeCell ref="C6:D6"/>
    <mergeCell ref="E6:E7"/>
    <mergeCell ref="F6:F7"/>
    <mergeCell ref="G6:G7"/>
    <mergeCell ref="A8:Y8"/>
    <mergeCell ref="A9:A14"/>
    <mergeCell ref="B9:B13"/>
    <mergeCell ref="C9:C13"/>
    <mergeCell ref="D9:D13"/>
    <mergeCell ref="E9:E13"/>
    <mergeCell ref="F9:F13"/>
    <mergeCell ref="G9:G13"/>
    <mergeCell ref="H9:H13"/>
    <mergeCell ref="W9:W12"/>
    <mergeCell ref="X9:X12"/>
    <mergeCell ref="Y9:Y14"/>
    <mergeCell ref="A16:Y16"/>
    <mergeCell ref="A17:A36"/>
    <mergeCell ref="B17:B21"/>
    <mergeCell ref="C17:C21"/>
    <mergeCell ref="D17:D21"/>
    <mergeCell ref="E17:E21"/>
    <mergeCell ref="F17:F21"/>
    <mergeCell ref="G17:G21"/>
    <mergeCell ref="H17:H21"/>
    <mergeCell ref="W17:W21"/>
    <mergeCell ref="X17:X21"/>
    <mergeCell ref="Y17:Y21"/>
    <mergeCell ref="B22:B26"/>
    <mergeCell ref="C22:C26"/>
    <mergeCell ref="D22:D26"/>
    <mergeCell ref="E22:E26"/>
    <mergeCell ref="F22:F26"/>
    <mergeCell ref="G22:G26"/>
    <mergeCell ref="H22:H26"/>
    <mergeCell ref="W22:W26"/>
    <mergeCell ref="X22:X26"/>
    <mergeCell ref="Y22:Y26"/>
    <mergeCell ref="B27:B36"/>
    <mergeCell ref="C27:C36"/>
    <mergeCell ref="D27:D31"/>
    <mergeCell ref="E27:E31"/>
    <mergeCell ref="F27:F31"/>
    <mergeCell ref="G27:G36"/>
    <mergeCell ref="H27:H31"/>
    <mergeCell ref="W27:W31"/>
    <mergeCell ref="X27:X31"/>
    <mergeCell ref="Y27:Y31"/>
    <mergeCell ref="D32:D36"/>
    <mergeCell ref="E32:E36"/>
    <mergeCell ref="F32:F36"/>
    <mergeCell ref="H32:H36"/>
    <mergeCell ref="W32:W36"/>
    <mergeCell ref="X32:X36"/>
    <mergeCell ref="Y32:Y36"/>
    <mergeCell ref="A37:X37"/>
    <mergeCell ref="A38:A95"/>
    <mergeCell ref="B38:B74"/>
    <mergeCell ref="C38:C40"/>
    <mergeCell ref="D38:D40"/>
    <mergeCell ref="E38:E40"/>
    <mergeCell ref="F38:F40"/>
    <mergeCell ref="G38:G74"/>
    <mergeCell ref="H38:H40"/>
    <mergeCell ref="W38:W39"/>
    <mergeCell ref="X38:X39"/>
    <mergeCell ref="C46:C50"/>
    <mergeCell ref="D46:D50"/>
    <mergeCell ref="E46:E50"/>
    <mergeCell ref="F46:F50"/>
    <mergeCell ref="H46:H50"/>
    <mergeCell ref="W46:W50"/>
    <mergeCell ref="X46:X50"/>
    <mergeCell ref="X61:X65"/>
    <mergeCell ref="C71:C72"/>
    <mergeCell ref="D71:D72"/>
    <mergeCell ref="E71:E72"/>
    <mergeCell ref="H71:H72"/>
    <mergeCell ref="B76:B85"/>
    <mergeCell ref="Y38:Y40"/>
    <mergeCell ref="C41:C45"/>
    <mergeCell ref="D41:D45"/>
    <mergeCell ref="E41:E45"/>
    <mergeCell ref="F41:F45"/>
    <mergeCell ref="H41:H45"/>
    <mergeCell ref="W41:W45"/>
    <mergeCell ref="X41:X45"/>
    <mergeCell ref="Y41:Y45"/>
    <mergeCell ref="Y46:Y50"/>
    <mergeCell ref="X51:X55"/>
    <mergeCell ref="Y51:Y55"/>
    <mergeCell ref="C56:C60"/>
    <mergeCell ref="D56:D60"/>
    <mergeCell ref="E56:E60"/>
    <mergeCell ref="F56:F60"/>
    <mergeCell ref="H56:H60"/>
    <mergeCell ref="W56:W60"/>
    <mergeCell ref="X56:X60"/>
    <mergeCell ref="Y56:Y60"/>
    <mergeCell ref="C51:C55"/>
    <mergeCell ref="D51:D55"/>
    <mergeCell ref="E51:E55"/>
    <mergeCell ref="F51:F55"/>
    <mergeCell ref="H51:H55"/>
    <mergeCell ref="W51:W55"/>
    <mergeCell ref="Y61:Y65"/>
    <mergeCell ref="C66:C70"/>
    <mergeCell ref="D66:D70"/>
    <mergeCell ref="E66:E70"/>
    <mergeCell ref="F66:F70"/>
    <mergeCell ref="H66:H70"/>
    <mergeCell ref="W66:W70"/>
    <mergeCell ref="X66:X70"/>
    <mergeCell ref="Y66:Y70"/>
    <mergeCell ref="C61:C65"/>
    <mergeCell ref="D61:D65"/>
    <mergeCell ref="E61:E65"/>
    <mergeCell ref="F61:F65"/>
    <mergeCell ref="H61:H65"/>
    <mergeCell ref="W61:W65"/>
    <mergeCell ref="C76:C80"/>
    <mergeCell ref="D76:D80"/>
    <mergeCell ref="E76:E80"/>
    <mergeCell ref="F76:F80"/>
    <mergeCell ref="G76:G85"/>
    <mergeCell ref="Y81:Y85"/>
    <mergeCell ref="B86:B95"/>
    <mergeCell ref="C86:C90"/>
    <mergeCell ref="D86:D90"/>
    <mergeCell ref="E86:E90"/>
    <mergeCell ref="F86:F90"/>
    <mergeCell ref="G86:G95"/>
    <mergeCell ref="H86:H90"/>
    <mergeCell ref="W86:W90"/>
    <mergeCell ref="X86:X90"/>
    <mergeCell ref="H76:H85"/>
    <mergeCell ref="W76:W80"/>
    <mergeCell ref="X76:X80"/>
    <mergeCell ref="Y76:Y80"/>
    <mergeCell ref="C81:C85"/>
    <mergeCell ref="D81:D85"/>
    <mergeCell ref="E81:E85"/>
    <mergeCell ref="F81:F85"/>
    <mergeCell ref="W81:W85"/>
    <mergeCell ref="X81:X85"/>
    <mergeCell ref="Y86:Y90"/>
    <mergeCell ref="C91:C95"/>
    <mergeCell ref="D91:D95"/>
    <mergeCell ref="E91:E95"/>
    <mergeCell ref="F91:F95"/>
    <mergeCell ref="H91:H95"/>
    <mergeCell ref="W91:W95"/>
    <mergeCell ref="X91:X95"/>
    <mergeCell ref="Y91:Y95"/>
    <mergeCell ref="X97:X101"/>
    <mergeCell ref="Y97:Y101"/>
    <mergeCell ref="A96:X96"/>
    <mergeCell ref="A97:A101"/>
    <mergeCell ref="B97:B101"/>
    <mergeCell ref="C97:C101"/>
    <mergeCell ref="D97:D101"/>
    <mergeCell ref="E97:E101"/>
    <mergeCell ref="F97:F101"/>
    <mergeCell ref="G97:G101"/>
    <mergeCell ref="H97:H101"/>
    <mergeCell ref="W97:W10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2"/>
  <sheetViews>
    <sheetView zoomScale="63" zoomScaleNormal="63" workbookViewId="0">
      <selection activeCell="E43" sqref="E43:E65"/>
    </sheetView>
  </sheetViews>
  <sheetFormatPr baseColWidth="10" defaultRowHeight="15" x14ac:dyDescent="0.25"/>
  <cols>
    <col min="1" max="2" width="22.5703125" customWidth="1"/>
    <col min="3" max="3" width="20.28515625" customWidth="1"/>
    <col min="4" max="4" width="22.42578125" customWidth="1"/>
    <col min="5" max="5" width="20.28515625" customWidth="1"/>
    <col min="6" max="6" width="14.28515625" customWidth="1"/>
    <col min="7" max="7" width="24.85546875" customWidth="1"/>
    <col min="8" max="8" width="22.5703125" customWidth="1"/>
    <col min="9" max="9" width="38.85546875" customWidth="1"/>
    <col min="10" max="10" width="12.28515625" customWidth="1"/>
    <col min="11" max="22" width="4.42578125" customWidth="1"/>
    <col min="23" max="23" width="15.28515625" customWidth="1"/>
    <col min="24" max="24" width="19.42578125" customWidth="1"/>
    <col min="25" max="25" width="59.140625" customWidth="1"/>
  </cols>
  <sheetData>
    <row r="1" spans="1:25" ht="20.25"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5.75" x14ac:dyDescent="0.25">
      <c r="A2" s="1626" t="s">
        <v>143</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1690" t="s">
        <v>3</v>
      </c>
      <c r="B4" s="1692" t="s">
        <v>4</v>
      </c>
      <c r="C4" s="1690" t="s">
        <v>145</v>
      </c>
      <c r="D4" s="1690"/>
      <c r="E4" s="1692" t="s">
        <v>146</v>
      </c>
      <c r="F4" s="1690" t="s">
        <v>7</v>
      </c>
      <c r="G4" s="1690" t="s">
        <v>147</v>
      </c>
      <c r="H4" s="1692" t="s">
        <v>148</v>
      </c>
      <c r="I4" s="1690" t="s">
        <v>149</v>
      </c>
      <c r="J4" s="1690" t="s">
        <v>11</v>
      </c>
      <c r="K4" s="1690" t="s">
        <v>12</v>
      </c>
      <c r="L4" s="1690"/>
      <c r="M4" s="1690"/>
      <c r="N4" s="1690"/>
      <c r="O4" s="1690"/>
      <c r="P4" s="1690"/>
      <c r="Q4" s="1690"/>
      <c r="R4" s="1690"/>
      <c r="S4" s="1690"/>
      <c r="T4" s="1690"/>
      <c r="U4" s="1690"/>
      <c r="V4" s="1690"/>
      <c r="W4" s="1690" t="s">
        <v>13</v>
      </c>
      <c r="X4" s="1690"/>
      <c r="Y4" s="1690" t="s">
        <v>14</v>
      </c>
    </row>
    <row r="5" spans="1:25" ht="33.75" x14ac:dyDescent="0.25">
      <c r="A5" s="1690"/>
      <c r="B5" s="1693"/>
      <c r="C5" s="74" t="s">
        <v>15</v>
      </c>
      <c r="D5" s="74" t="s">
        <v>16</v>
      </c>
      <c r="E5" s="1693"/>
      <c r="F5" s="1690"/>
      <c r="G5" s="1690"/>
      <c r="H5" s="1693"/>
      <c r="I5" s="1690"/>
      <c r="J5" s="1690"/>
      <c r="K5" s="74" t="s">
        <v>17</v>
      </c>
      <c r="L5" s="74" t="s">
        <v>18</v>
      </c>
      <c r="M5" s="74" t="s">
        <v>19</v>
      </c>
      <c r="N5" s="74" t="s">
        <v>20</v>
      </c>
      <c r="O5" s="74" t="s">
        <v>21</v>
      </c>
      <c r="P5" s="74" t="s">
        <v>22</v>
      </c>
      <c r="Q5" s="74" t="s">
        <v>23</v>
      </c>
      <c r="R5" s="74" t="s">
        <v>24</v>
      </c>
      <c r="S5" s="74" t="s">
        <v>25</v>
      </c>
      <c r="T5" s="74" t="s">
        <v>26</v>
      </c>
      <c r="U5" s="74" t="s">
        <v>27</v>
      </c>
      <c r="V5" s="74" t="s">
        <v>28</v>
      </c>
      <c r="W5" s="74" t="s">
        <v>15</v>
      </c>
      <c r="X5" s="74" t="s">
        <v>29</v>
      </c>
      <c r="Y5" s="1690"/>
    </row>
    <row r="6" spans="1:25" x14ac:dyDescent="0.25">
      <c r="A6" s="1691" t="s">
        <v>150</v>
      </c>
      <c r="B6" s="1691"/>
      <c r="C6" s="1691"/>
      <c r="D6" s="1691"/>
      <c r="E6" s="1691"/>
      <c r="F6" s="1691"/>
      <c r="G6" s="1691"/>
      <c r="H6" s="1691"/>
      <c r="I6" s="1691"/>
      <c r="J6" s="1691"/>
      <c r="K6" s="1691"/>
      <c r="L6" s="1691"/>
      <c r="M6" s="1691"/>
      <c r="N6" s="1691"/>
      <c r="O6" s="1691"/>
      <c r="P6" s="1691"/>
      <c r="Q6" s="1691"/>
      <c r="R6" s="1691"/>
      <c r="S6" s="1691"/>
      <c r="T6" s="1691"/>
      <c r="U6" s="1691"/>
      <c r="V6" s="1691"/>
      <c r="W6" s="1691"/>
      <c r="X6" s="1691"/>
      <c r="Y6" s="1691"/>
    </row>
    <row r="7" spans="1:25" x14ac:dyDescent="0.25">
      <c r="A7" s="1640" t="s">
        <v>151</v>
      </c>
      <c r="B7" s="1641" t="s">
        <v>152</v>
      </c>
      <c r="C7" s="1641" t="s">
        <v>153</v>
      </c>
      <c r="D7" s="1582" t="s">
        <v>154</v>
      </c>
      <c r="E7" s="1686" t="s">
        <v>155</v>
      </c>
      <c r="F7" s="1653" t="s">
        <v>156</v>
      </c>
      <c r="G7" s="1654" t="s">
        <v>157</v>
      </c>
      <c r="H7" s="1688" t="s">
        <v>158</v>
      </c>
      <c r="I7" s="23" t="s">
        <v>159</v>
      </c>
      <c r="J7" s="76">
        <v>1</v>
      </c>
      <c r="K7" s="77"/>
      <c r="L7" s="77"/>
      <c r="M7" s="78"/>
      <c r="N7" s="78"/>
      <c r="O7" s="78"/>
      <c r="P7" s="78"/>
      <c r="Q7" s="78"/>
      <c r="R7" s="78"/>
      <c r="S7" s="78"/>
      <c r="T7" s="78"/>
      <c r="U7" s="78"/>
      <c r="V7" s="78"/>
      <c r="W7" s="1582" t="s">
        <v>160</v>
      </c>
      <c r="X7" s="1582" t="s">
        <v>161</v>
      </c>
      <c r="Y7" s="1634"/>
    </row>
    <row r="8" spans="1:25" x14ac:dyDescent="0.25">
      <c r="A8" s="1640"/>
      <c r="B8" s="1668"/>
      <c r="C8" s="1668"/>
      <c r="D8" s="1643"/>
      <c r="E8" s="1686"/>
      <c r="F8" s="1648"/>
      <c r="G8" s="1651"/>
      <c r="H8" s="1689"/>
      <c r="I8" s="23" t="s">
        <v>162</v>
      </c>
      <c r="J8" s="76">
        <v>0.5</v>
      </c>
      <c r="K8" s="77"/>
      <c r="L8" s="77"/>
      <c r="M8" s="78"/>
      <c r="N8" s="78"/>
      <c r="O8" s="78"/>
      <c r="P8" s="78"/>
      <c r="Q8" s="78"/>
      <c r="R8" s="78"/>
      <c r="S8" s="78"/>
      <c r="T8" s="78"/>
      <c r="U8" s="78"/>
      <c r="V8" s="78"/>
      <c r="W8" s="1585"/>
      <c r="X8" s="1585"/>
      <c r="Y8" s="1635"/>
    </row>
    <row r="9" spans="1:25" x14ac:dyDescent="0.25">
      <c r="A9" s="1640"/>
      <c r="B9" s="1668"/>
      <c r="C9" s="1668"/>
      <c r="D9" s="1643"/>
      <c r="E9" s="1686"/>
      <c r="F9" s="1648"/>
      <c r="G9" s="1651"/>
      <c r="H9" s="1689"/>
      <c r="I9" s="23" t="s">
        <v>163</v>
      </c>
      <c r="J9" s="76">
        <v>0.5</v>
      </c>
      <c r="K9" s="77"/>
      <c r="L9" s="77"/>
      <c r="M9" s="78"/>
      <c r="N9" s="78"/>
      <c r="O9" s="78"/>
      <c r="P9" s="78"/>
      <c r="Q9" s="78"/>
      <c r="R9" s="78"/>
      <c r="S9" s="78"/>
      <c r="T9" s="78"/>
      <c r="U9" s="78"/>
      <c r="V9" s="78"/>
      <c r="W9" s="1585"/>
      <c r="X9" s="1585"/>
      <c r="Y9" s="1635"/>
    </row>
    <row r="10" spans="1:25" x14ac:dyDescent="0.25">
      <c r="A10" s="1640"/>
      <c r="B10" s="1668"/>
      <c r="C10" s="1668"/>
      <c r="D10" s="1643"/>
      <c r="E10" s="1686"/>
      <c r="F10" s="1648"/>
      <c r="G10" s="1651"/>
      <c r="H10" s="1689"/>
      <c r="I10" s="23" t="s">
        <v>164</v>
      </c>
      <c r="J10" s="76">
        <v>0.5</v>
      </c>
      <c r="K10" s="77"/>
      <c r="L10" s="77"/>
      <c r="M10" s="78"/>
      <c r="N10" s="78"/>
      <c r="O10" s="78"/>
      <c r="P10" s="78"/>
      <c r="Q10" s="78"/>
      <c r="R10" s="78"/>
      <c r="S10" s="78"/>
      <c r="T10" s="78"/>
      <c r="U10" s="78"/>
      <c r="V10" s="78"/>
      <c r="W10" s="1585"/>
      <c r="X10" s="1585"/>
      <c r="Y10" s="1635"/>
    </row>
    <row r="11" spans="1:25" x14ac:dyDescent="0.25">
      <c r="A11" s="1640"/>
      <c r="B11" s="1668"/>
      <c r="C11" s="1668"/>
      <c r="D11" s="1643"/>
      <c r="E11" s="1686"/>
      <c r="F11" s="1648"/>
      <c r="G11" s="1651"/>
      <c r="H11" s="1689"/>
      <c r="I11" s="23" t="s">
        <v>165</v>
      </c>
      <c r="J11" s="76">
        <v>1</v>
      </c>
      <c r="K11" s="77"/>
      <c r="L11" s="77"/>
      <c r="M11" s="78"/>
      <c r="N11" s="78"/>
      <c r="O11" s="78"/>
      <c r="P11" s="78"/>
      <c r="Q11" s="78"/>
      <c r="R11" s="78"/>
      <c r="S11" s="78"/>
      <c r="T11" s="78"/>
      <c r="U11" s="78"/>
      <c r="V11" s="78"/>
      <c r="W11" s="1585"/>
      <c r="X11" s="1585"/>
      <c r="Y11" s="1635"/>
    </row>
    <row r="12" spans="1:25" x14ac:dyDescent="0.25">
      <c r="A12" s="1640"/>
      <c r="B12" s="1668"/>
      <c r="C12" s="1668"/>
      <c r="D12" s="1643"/>
      <c r="E12" s="1686"/>
      <c r="F12" s="1648"/>
      <c r="G12" s="1651"/>
      <c r="H12" s="1689"/>
      <c r="I12" s="23" t="s">
        <v>166</v>
      </c>
      <c r="J12" s="76">
        <v>1</v>
      </c>
      <c r="K12" s="77"/>
      <c r="L12" s="77"/>
      <c r="M12" s="78"/>
      <c r="N12" s="78"/>
      <c r="O12" s="78"/>
      <c r="P12" s="78"/>
      <c r="Q12" s="78"/>
      <c r="R12" s="78"/>
      <c r="S12" s="78"/>
      <c r="T12" s="78"/>
      <c r="U12" s="78"/>
      <c r="V12" s="78"/>
      <c r="W12" s="1585"/>
      <c r="X12" s="1585"/>
      <c r="Y12" s="1635"/>
    </row>
    <row r="13" spans="1:25" x14ac:dyDescent="0.25">
      <c r="A13" s="1640"/>
      <c r="B13" s="1668"/>
      <c r="C13" s="1668"/>
      <c r="D13" s="1643"/>
      <c r="E13" s="1686"/>
      <c r="F13" s="1648"/>
      <c r="G13" s="1651"/>
      <c r="H13" s="1689"/>
      <c r="I13" s="23" t="s">
        <v>167</v>
      </c>
      <c r="J13" s="76">
        <v>0.5</v>
      </c>
      <c r="K13" s="77"/>
      <c r="L13" s="77"/>
      <c r="M13" s="78"/>
      <c r="N13" s="78"/>
      <c r="O13" s="78"/>
      <c r="P13" s="78"/>
      <c r="Q13" s="78"/>
      <c r="R13" s="78"/>
      <c r="S13" s="78"/>
      <c r="T13" s="78"/>
      <c r="U13" s="78"/>
      <c r="V13" s="78"/>
      <c r="W13" s="1585"/>
      <c r="X13" s="1585"/>
      <c r="Y13" s="1635"/>
    </row>
    <row r="14" spans="1:25" x14ac:dyDescent="0.25">
      <c r="A14" s="1640"/>
      <c r="B14" s="1668"/>
      <c r="C14" s="1668"/>
      <c r="D14" s="1644"/>
      <c r="E14" s="1686"/>
      <c r="F14" s="1649"/>
      <c r="G14" s="1652"/>
      <c r="H14" s="1689"/>
      <c r="I14" s="79" t="s">
        <v>168</v>
      </c>
      <c r="J14" s="80">
        <f>SUM(J7:J13)</f>
        <v>5</v>
      </c>
      <c r="K14" s="81"/>
      <c r="L14" s="81"/>
      <c r="M14" s="81"/>
      <c r="N14" s="81"/>
      <c r="O14" s="81"/>
      <c r="P14" s="81"/>
      <c r="Q14" s="81"/>
      <c r="R14" s="81"/>
      <c r="S14" s="81"/>
      <c r="T14" s="81"/>
      <c r="U14" s="81"/>
      <c r="V14" s="81"/>
      <c r="W14" s="1593"/>
      <c r="X14" s="1593"/>
      <c r="Y14" s="1639"/>
    </row>
    <row r="15" spans="1:25" ht="41.25" customHeight="1" x14ac:dyDescent="0.25">
      <c r="A15" s="1640"/>
      <c r="B15" s="1668"/>
      <c r="C15" s="1668"/>
      <c r="D15" s="1582" t="s">
        <v>169</v>
      </c>
      <c r="E15" s="1686"/>
      <c r="F15" s="1653" t="s">
        <v>170</v>
      </c>
      <c r="G15" s="1654" t="s">
        <v>171</v>
      </c>
      <c r="H15" s="1689"/>
      <c r="I15" s="23" t="s">
        <v>165</v>
      </c>
      <c r="J15" s="76">
        <v>1</v>
      </c>
      <c r="K15" s="78"/>
      <c r="L15" s="78"/>
      <c r="M15" s="78"/>
      <c r="N15" s="78"/>
      <c r="O15" s="78"/>
      <c r="P15" s="78"/>
      <c r="Q15" s="78"/>
      <c r="R15" s="78"/>
      <c r="S15" s="78"/>
      <c r="T15" s="78"/>
      <c r="U15" s="78"/>
      <c r="V15" s="78"/>
      <c r="W15" s="1582" t="s">
        <v>160</v>
      </c>
      <c r="X15" s="1594" t="s">
        <v>161</v>
      </c>
      <c r="Y15" s="1634"/>
    </row>
    <row r="16" spans="1:25" ht="37.5" customHeight="1" x14ac:dyDescent="0.25">
      <c r="A16" s="1640"/>
      <c r="B16" s="1668"/>
      <c r="C16" s="1668"/>
      <c r="D16" s="1643"/>
      <c r="E16" s="1686"/>
      <c r="F16" s="1648"/>
      <c r="G16" s="1652"/>
      <c r="H16" s="1689"/>
      <c r="I16" s="79" t="s">
        <v>168</v>
      </c>
      <c r="J16" s="76">
        <v>1</v>
      </c>
      <c r="K16" s="81"/>
      <c r="L16" s="81"/>
      <c r="M16" s="81"/>
      <c r="N16" s="81"/>
      <c r="O16" s="81"/>
      <c r="P16" s="81"/>
      <c r="Q16" s="81"/>
      <c r="R16" s="81"/>
      <c r="S16" s="81"/>
      <c r="T16" s="81"/>
      <c r="U16" s="81"/>
      <c r="V16" s="81"/>
      <c r="W16" s="1593"/>
      <c r="X16" s="1596"/>
      <c r="Y16" s="1639"/>
    </row>
    <row r="17" spans="1:25" ht="57" customHeight="1" x14ac:dyDescent="0.25">
      <c r="A17" s="1640"/>
      <c r="B17" s="1668"/>
      <c r="C17" s="1668"/>
      <c r="D17" s="1643"/>
      <c r="E17" s="1686"/>
      <c r="F17" s="1648"/>
      <c r="G17" s="1654" t="s">
        <v>172</v>
      </c>
      <c r="H17" s="1689"/>
      <c r="I17" s="23" t="s">
        <v>165</v>
      </c>
      <c r="J17" s="76">
        <v>1</v>
      </c>
      <c r="K17" s="77"/>
      <c r="L17" s="77"/>
      <c r="M17" s="78"/>
      <c r="N17" s="78"/>
      <c r="O17" s="78"/>
      <c r="P17" s="78"/>
      <c r="Q17" s="78"/>
      <c r="R17" s="78"/>
      <c r="S17" s="78"/>
      <c r="T17" s="78"/>
      <c r="U17" s="78"/>
      <c r="V17" s="78"/>
      <c r="W17" s="1582" t="s">
        <v>160</v>
      </c>
      <c r="X17" s="1594" t="s">
        <v>161</v>
      </c>
      <c r="Y17" s="1634"/>
    </row>
    <row r="18" spans="1:25" ht="21" customHeight="1" x14ac:dyDescent="0.25">
      <c r="A18" s="1640"/>
      <c r="B18" s="1668"/>
      <c r="C18" s="1668"/>
      <c r="D18" s="1644"/>
      <c r="E18" s="1686"/>
      <c r="F18" s="1649"/>
      <c r="G18" s="1652"/>
      <c r="H18" s="1689"/>
      <c r="I18" s="79" t="s">
        <v>168</v>
      </c>
      <c r="J18" s="80">
        <v>1</v>
      </c>
      <c r="K18" s="81"/>
      <c r="L18" s="81"/>
      <c r="M18" s="81"/>
      <c r="N18" s="81"/>
      <c r="O18" s="81"/>
      <c r="P18" s="81"/>
      <c r="Q18" s="81"/>
      <c r="R18" s="81"/>
      <c r="S18" s="81"/>
      <c r="T18" s="81"/>
      <c r="U18" s="81"/>
      <c r="V18" s="81"/>
      <c r="W18" s="1593"/>
      <c r="X18" s="1596"/>
      <c r="Y18" s="1639"/>
    </row>
    <row r="19" spans="1:25" x14ac:dyDescent="0.25">
      <c r="A19" s="1640"/>
      <c r="B19" s="1668"/>
      <c r="C19" s="1668"/>
      <c r="D19" s="1582" t="s">
        <v>173</v>
      </c>
      <c r="E19" s="1686"/>
      <c r="F19" s="1653" t="s">
        <v>174</v>
      </c>
      <c r="G19" s="1654" t="s">
        <v>175</v>
      </c>
      <c r="H19" s="1689"/>
      <c r="I19" s="82" t="s">
        <v>176</v>
      </c>
      <c r="J19" s="76">
        <v>1</v>
      </c>
      <c r="K19" s="77"/>
      <c r="L19" s="78"/>
      <c r="M19" s="77"/>
      <c r="N19" s="78"/>
      <c r="O19" s="77"/>
      <c r="P19" s="78"/>
      <c r="Q19" s="77"/>
      <c r="R19" s="78"/>
      <c r="S19" s="77"/>
      <c r="T19" s="78"/>
      <c r="U19" s="77"/>
      <c r="V19" s="78"/>
      <c r="W19" s="1582" t="s">
        <v>160</v>
      </c>
      <c r="X19" s="1594" t="s">
        <v>161</v>
      </c>
      <c r="Y19" s="1634"/>
    </row>
    <row r="20" spans="1:25" x14ac:dyDescent="0.25">
      <c r="A20" s="1640"/>
      <c r="B20" s="1668"/>
      <c r="C20" s="1668"/>
      <c r="D20" s="1643"/>
      <c r="E20" s="1686"/>
      <c r="F20" s="1648"/>
      <c r="G20" s="1651"/>
      <c r="H20" s="1689"/>
      <c r="I20" s="83" t="s">
        <v>177</v>
      </c>
      <c r="J20" s="76">
        <v>1</v>
      </c>
      <c r="K20" s="77"/>
      <c r="L20" s="78"/>
      <c r="M20" s="77"/>
      <c r="N20" s="78"/>
      <c r="O20" s="77"/>
      <c r="P20" s="78"/>
      <c r="Q20" s="77"/>
      <c r="R20" s="78"/>
      <c r="S20" s="77"/>
      <c r="T20" s="78"/>
      <c r="U20" s="77"/>
      <c r="V20" s="78"/>
      <c r="W20" s="1585"/>
      <c r="X20" s="1595"/>
      <c r="Y20" s="1635"/>
    </row>
    <row r="21" spans="1:25" x14ac:dyDescent="0.25">
      <c r="A21" s="1640"/>
      <c r="B21" s="1668"/>
      <c r="C21" s="1668"/>
      <c r="D21" s="1643"/>
      <c r="E21" s="1686"/>
      <c r="F21" s="1648"/>
      <c r="G21" s="1651"/>
      <c r="H21" s="1689"/>
      <c r="I21" s="82" t="s">
        <v>178</v>
      </c>
      <c r="J21" s="76">
        <v>0.5</v>
      </c>
      <c r="K21" s="77"/>
      <c r="L21" s="78"/>
      <c r="M21" s="77"/>
      <c r="N21" s="78"/>
      <c r="O21" s="77"/>
      <c r="P21" s="78"/>
      <c r="Q21" s="77"/>
      <c r="R21" s="78"/>
      <c r="S21" s="77"/>
      <c r="T21" s="78"/>
      <c r="U21" s="77"/>
      <c r="V21" s="78"/>
      <c r="W21" s="1585"/>
      <c r="X21" s="1595"/>
      <c r="Y21" s="1635"/>
    </row>
    <row r="22" spans="1:25" x14ac:dyDescent="0.25">
      <c r="A22" s="1640"/>
      <c r="B22" s="1668"/>
      <c r="C22" s="1668"/>
      <c r="D22" s="1643"/>
      <c r="E22" s="1686"/>
      <c r="F22" s="1648"/>
      <c r="G22" s="1651"/>
      <c r="H22" s="1689"/>
      <c r="I22" s="82" t="s">
        <v>179</v>
      </c>
      <c r="J22" s="76">
        <v>0.5</v>
      </c>
      <c r="K22" s="77"/>
      <c r="L22" s="78"/>
      <c r="M22" s="77"/>
      <c r="N22" s="78"/>
      <c r="O22" s="77"/>
      <c r="P22" s="78"/>
      <c r="Q22" s="77"/>
      <c r="R22" s="78"/>
      <c r="S22" s="77"/>
      <c r="T22" s="78"/>
      <c r="U22" s="77"/>
      <c r="V22" s="78"/>
      <c r="W22" s="1585"/>
      <c r="X22" s="1595"/>
      <c r="Y22" s="1635"/>
    </row>
    <row r="23" spans="1:25" x14ac:dyDescent="0.25">
      <c r="A23" s="1640"/>
      <c r="B23" s="1668"/>
      <c r="C23" s="1668"/>
      <c r="D23" s="1643"/>
      <c r="E23" s="1686"/>
      <c r="F23" s="1648"/>
      <c r="G23" s="1651"/>
      <c r="H23" s="1689"/>
      <c r="I23" s="82" t="s">
        <v>180</v>
      </c>
      <c r="J23" s="76">
        <v>0.5</v>
      </c>
      <c r="K23" s="77"/>
      <c r="L23" s="78"/>
      <c r="M23" s="77"/>
      <c r="N23" s="78"/>
      <c r="O23" s="77"/>
      <c r="P23" s="78"/>
      <c r="Q23" s="77"/>
      <c r="R23" s="78"/>
      <c r="S23" s="77"/>
      <c r="T23" s="78"/>
      <c r="U23" s="77"/>
      <c r="V23" s="78"/>
      <c r="W23" s="1585"/>
      <c r="X23" s="1595"/>
      <c r="Y23" s="1635"/>
    </row>
    <row r="24" spans="1:25" x14ac:dyDescent="0.25">
      <c r="A24" s="1640"/>
      <c r="B24" s="1668"/>
      <c r="C24" s="1668"/>
      <c r="D24" s="1643"/>
      <c r="E24" s="1686"/>
      <c r="F24" s="1648"/>
      <c r="G24" s="1651"/>
      <c r="H24" s="1689"/>
      <c r="I24" s="83" t="s">
        <v>181</v>
      </c>
      <c r="J24" s="76">
        <v>0.5</v>
      </c>
      <c r="K24" s="77"/>
      <c r="L24" s="78"/>
      <c r="M24" s="77"/>
      <c r="N24" s="78"/>
      <c r="O24" s="77"/>
      <c r="P24" s="78"/>
      <c r="Q24" s="77"/>
      <c r="R24" s="78"/>
      <c r="S24" s="77"/>
      <c r="T24" s="78"/>
      <c r="U24" s="77"/>
      <c r="V24" s="78"/>
      <c r="W24" s="1585"/>
      <c r="X24" s="1595"/>
      <c r="Y24" s="1635"/>
    </row>
    <row r="25" spans="1:25" x14ac:dyDescent="0.25">
      <c r="A25" s="1640"/>
      <c r="B25" s="1668"/>
      <c r="C25" s="1668"/>
      <c r="D25" s="1643"/>
      <c r="E25" s="1686"/>
      <c r="F25" s="1648"/>
      <c r="G25" s="1651"/>
      <c r="H25" s="1689"/>
      <c r="I25" s="83" t="s">
        <v>182</v>
      </c>
      <c r="J25" s="76">
        <v>1</v>
      </c>
      <c r="K25" s="77"/>
      <c r="L25" s="78"/>
      <c r="M25" s="77"/>
      <c r="N25" s="78"/>
      <c r="O25" s="77"/>
      <c r="P25" s="78"/>
      <c r="Q25" s="77"/>
      <c r="R25" s="78"/>
      <c r="S25" s="77"/>
      <c r="T25" s="78"/>
      <c r="U25" s="77"/>
      <c r="V25" s="78"/>
      <c r="W25" s="1585"/>
      <c r="X25" s="1595"/>
      <c r="Y25" s="1635"/>
    </row>
    <row r="26" spans="1:25" x14ac:dyDescent="0.25">
      <c r="A26" s="1640"/>
      <c r="B26" s="1668"/>
      <c r="C26" s="1668"/>
      <c r="D26" s="1644"/>
      <c r="E26" s="1686"/>
      <c r="F26" s="1649"/>
      <c r="G26" s="1652"/>
      <c r="H26" s="1689"/>
      <c r="I26" s="79" t="s">
        <v>168</v>
      </c>
      <c r="J26" s="80">
        <v>5</v>
      </c>
      <c r="K26" s="81"/>
      <c r="L26" s="81"/>
      <c r="M26" s="81"/>
      <c r="N26" s="81"/>
      <c r="O26" s="81"/>
      <c r="P26" s="81"/>
      <c r="Q26" s="81"/>
      <c r="R26" s="81"/>
      <c r="S26" s="81"/>
      <c r="T26" s="81"/>
      <c r="U26" s="81"/>
      <c r="V26" s="81"/>
      <c r="W26" s="1593"/>
      <c r="X26" s="1596"/>
      <c r="Y26" s="1639"/>
    </row>
    <row r="27" spans="1:25" x14ac:dyDescent="0.25">
      <c r="A27" s="1640"/>
      <c r="B27" s="1668"/>
      <c r="C27" s="1668"/>
      <c r="D27" s="1582" t="s">
        <v>183</v>
      </c>
      <c r="E27" s="1686"/>
      <c r="F27" s="1653" t="s">
        <v>184</v>
      </c>
      <c r="G27" s="1654" t="s">
        <v>185</v>
      </c>
      <c r="H27" s="1689"/>
      <c r="I27" s="82" t="s">
        <v>176</v>
      </c>
      <c r="J27" s="76">
        <v>2</v>
      </c>
      <c r="K27" s="78"/>
      <c r="L27" s="78"/>
      <c r="M27" s="77"/>
      <c r="N27" s="77"/>
      <c r="O27" s="77"/>
      <c r="P27" s="77"/>
      <c r="Q27" s="77"/>
      <c r="R27" s="77"/>
      <c r="S27" s="77"/>
      <c r="T27" s="77"/>
      <c r="U27" s="77"/>
      <c r="V27" s="77"/>
      <c r="W27" s="1582" t="s">
        <v>160</v>
      </c>
      <c r="X27" s="1594" t="s">
        <v>161</v>
      </c>
      <c r="Y27" s="1634"/>
    </row>
    <row r="28" spans="1:25" x14ac:dyDescent="0.25">
      <c r="A28" s="1640"/>
      <c r="B28" s="1668"/>
      <c r="C28" s="1668"/>
      <c r="D28" s="1643"/>
      <c r="E28" s="1686"/>
      <c r="F28" s="1648"/>
      <c r="G28" s="1651"/>
      <c r="H28" s="1689"/>
      <c r="I28" s="83" t="s">
        <v>177</v>
      </c>
      <c r="J28" s="76">
        <v>2</v>
      </c>
      <c r="K28" s="77"/>
      <c r="L28" s="77"/>
      <c r="M28" s="78"/>
      <c r="N28" s="77"/>
      <c r="O28" s="77"/>
      <c r="P28" s="77"/>
      <c r="Q28" s="77"/>
      <c r="R28" s="77"/>
      <c r="S28" s="77"/>
      <c r="T28" s="77"/>
      <c r="U28" s="77"/>
      <c r="V28" s="77"/>
      <c r="W28" s="1585"/>
      <c r="X28" s="1595"/>
      <c r="Y28" s="1635"/>
    </row>
    <row r="29" spans="1:25" x14ac:dyDescent="0.25">
      <c r="A29" s="1640"/>
      <c r="B29" s="1668"/>
      <c r="C29" s="1668"/>
      <c r="D29" s="1643"/>
      <c r="E29" s="1686"/>
      <c r="F29" s="1648"/>
      <c r="G29" s="1651"/>
      <c r="H29" s="1689"/>
      <c r="I29" s="82" t="s">
        <v>178</v>
      </c>
      <c r="J29" s="76">
        <v>1</v>
      </c>
      <c r="K29" s="77"/>
      <c r="L29" s="77"/>
      <c r="M29" s="77"/>
      <c r="N29" s="78"/>
      <c r="O29" s="77"/>
      <c r="P29" s="77"/>
      <c r="Q29" s="77"/>
      <c r="R29" s="77"/>
      <c r="S29" s="77"/>
      <c r="T29" s="77"/>
      <c r="U29" s="77"/>
      <c r="V29" s="77"/>
      <c r="W29" s="1585"/>
      <c r="X29" s="1595"/>
      <c r="Y29" s="1635"/>
    </row>
    <row r="30" spans="1:25" x14ac:dyDescent="0.25">
      <c r="A30" s="1640"/>
      <c r="B30" s="1668"/>
      <c r="C30" s="1668"/>
      <c r="D30" s="1643"/>
      <c r="E30" s="1686"/>
      <c r="F30" s="1648"/>
      <c r="G30" s="1651"/>
      <c r="H30" s="1689"/>
      <c r="I30" s="82" t="s">
        <v>179</v>
      </c>
      <c r="J30" s="76">
        <v>1</v>
      </c>
      <c r="K30" s="77"/>
      <c r="L30" s="77"/>
      <c r="M30" s="77"/>
      <c r="N30" s="77"/>
      <c r="O30" s="78"/>
      <c r="P30" s="77"/>
      <c r="Q30" s="77"/>
      <c r="R30" s="77"/>
      <c r="S30" s="77"/>
      <c r="T30" s="77"/>
      <c r="U30" s="77"/>
      <c r="V30" s="77"/>
      <c r="W30" s="1585"/>
      <c r="X30" s="1595"/>
      <c r="Y30" s="1635"/>
    </row>
    <row r="31" spans="1:25" x14ac:dyDescent="0.25">
      <c r="A31" s="1640"/>
      <c r="B31" s="1668"/>
      <c r="C31" s="1668"/>
      <c r="D31" s="1643"/>
      <c r="E31" s="1686"/>
      <c r="F31" s="1648"/>
      <c r="G31" s="1651"/>
      <c r="H31" s="1689"/>
      <c r="I31" s="82" t="s">
        <v>180</v>
      </c>
      <c r="J31" s="76">
        <v>1</v>
      </c>
      <c r="K31" s="77"/>
      <c r="L31" s="77"/>
      <c r="M31" s="77"/>
      <c r="N31" s="77"/>
      <c r="O31" s="78"/>
      <c r="P31" s="77"/>
      <c r="Q31" s="77"/>
      <c r="R31" s="77"/>
      <c r="S31" s="77"/>
      <c r="T31" s="77"/>
      <c r="U31" s="77"/>
      <c r="V31" s="77"/>
      <c r="W31" s="1585"/>
      <c r="X31" s="1595"/>
      <c r="Y31" s="1635"/>
    </row>
    <row r="32" spans="1:25" x14ac:dyDescent="0.25">
      <c r="A32" s="1640"/>
      <c r="B32" s="1668"/>
      <c r="C32" s="1668"/>
      <c r="D32" s="1643"/>
      <c r="E32" s="1686"/>
      <c r="F32" s="1648"/>
      <c r="G32" s="1651"/>
      <c r="H32" s="1689"/>
      <c r="I32" s="83" t="s">
        <v>181</v>
      </c>
      <c r="J32" s="76">
        <v>1</v>
      </c>
      <c r="K32" s="77"/>
      <c r="L32" s="77"/>
      <c r="M32" s="77"/>
      <c r="N32" s="77"/>
      <c r="O32" s="78"/>
      <c r="P32" s="77"/>
      <c r="Q32" s="77"/>
      <c r="R32" s="77"/>
      <c r="S32" s="77"/>
      <c r="T32" s="77"/>
      <c r="U32" s="77"/>
      <c r="V32" s="77"/>
      <c r="W32" s="1585"/>
      <c r="X32" s="1595"/>
      <c r="Y32" s="1635"/>
    </row>
    <row r="33" spans="1:25" x14ac:dyDescent="0.25">
      <c r="A33" s="1640"/>
      <c r="B33" s="1668"/>
      <c r="C33" s="1668"/>
      <c r="D33" s="1643"/>
      <c r="E33" s="1686"/>
      <c r="F33" s="1648"/>
      <c r="G33" s="1651"/>
      <c r="H33" s="1689"/>
      <c r="I33" s="83" t="s">
        <v>182</v>
      </c>
      <c r="J33" s="76">
        <v>2</v>
      </c>
      <c r="K33" s="77"/>
      <c r="L33" s="77"/>
      <c r="M33" s="77"/>
      <c r="N33" s="77"/>
      <c r="O33" s="78"/>
      <c r="P33" s="77"/>
      <c r="Q33" s="77"/>
      <c r="R33" s="77"/>
      <c r="S33" s="77"/>
      <c r="T33" s="77"/>
      <c r="U33" s="77"/>
      <c r="V33" s="77"/>
      <c r="W33" s="1585"/>
      <c r="X33" s="1595"/>
      <c r="Y33" s="1635"/>
    </row>
    <row r="34" spans="1:25" x14ac:dyDescent="0.25">
      <c r="A34" s="1640"/>
      <c r="B34" s="1668"/>
      <c r="C34" s="1668"/>
      <c r="D34" s="1644"/>
      <c r="E34" s="1686"/>
      <c r="F34" s="1649"/>
      <c r="G34" s="1652"/>
      <c r="H34" s="1689"/>
      <c r="I34" s="79" t="s">
        <v>168</v>
      </c>
      <c r="J34" s="80">
        <v>10</v>
      </c>
      <c r="K34" s="81"/>
      <c r="L34" s="81"/>
      <c r="M34" s="81"/>
      <c r="N34" s="81"/>
      <c r="O34" s="81"/>
      <c r="P34" s="81"/>
      <c r="Q34" s="81"/>
      <c r="R34" s="81"/>
      <c r="S34" s="81"/>
      <c r="T34" s="81"/>
      <c r="U34" s="81"/>
      <c r="V34" s="81"/>
      <c r="W34" s="1593"/>
      <c r="X34" s="1596"/>
      <c r="Y34" s="1639"/>
    </row>
    <row r="35" spans="1:25" x14ac:dyDescent="0.25">
      <c r="A35" s="1640"/>
      <c r="B35" s="1668"/>
      <c r="C35" s="1668"/>
      <c r="D35" s="1582" t="s">
        <v>186</v>
      </c>
      <c r="E35" s="1686"/>
      <c r="F35" s="1653" t="s">
        <v>187</v>
      </c>
      <c r="G35" s="1654" t="s">
        <v>188</v>
      </c>
      <c r="H35" s="1689"/>
      <c r="I35" s="82" t="s">
        <v>176</v>
      </c>
      <c r="J35" s="76">
        <v>0.3</v>
      </c>
      <c r="K35" s="77"/>
      <c r="L35" s="77"/>
      <c r="M35" s="77"/>
      <c r="N35" s="78"/>
      <c r="O35" s="78"/>
      <c r="P35" s="77"/>
      <c r="Q35" s="77"/>
      <c r="R35" s="77"/>
      <c r="S35" s="77"/>
      <c r="T35" s="77"/>
      <c r="U35" s="77"/>
      <c r="V35" s="77"/>
      <c r="W35" s="1582" t="s">
        <v>160</v>
      </c>
      <c r="X35" s="1594" t="s">
        <v>161</v>
      </c>
      <c r="Y35" s="1634"/>
    </row>
    <row r="36" spans="1:25" x14ac:dyDescent="0.25">
      <c r="A36" s="1640"/>
      <c r="B36" s="1668"/>
      <c r="C36" s="1668"/>
      <c r="D36" s="1643"/>
      <c r="E36" s="1686"/>
      <c r="F36" s="1648"/>
      <c r="G36" s="1651"/>
      <c r="H36" s="1689"/>
      <c r="I36" s="83" t="s">
        <v>177</v>
      </c>
      <c r="J36" s="76">
        <v>0.3</v>
      </c>
      <c r="K36" s="77"/>
      <c r="L36" s="77"/>
      <c r="M36" s="77"/>
      <c r="N36" s="78"/>
      <c r="O36" s="78"/>
      <c r="P36" s="78"/>
      <c r="Q36" s="77"/>
      <c r="R36" s="77"/>
      <c r="S36" s="77"/>
      <c r="T36" s="77"/>
      <c r="U36" s="77"/>
      <c r="V36" s="77"/>
      <c r="W36" s="1585"/>
      <c r="X36" s="1595"/>
      <c r="Y36" s="1635"/>
    </row>
    <row r="37" spans="1:25" x14ac:dyDescent="0.25">
      <c r="A37" s="1640"/>
      <c r="B37" s="1668"/>
      <c r="C37" s="1668"/>
      <c r="D37" s="1643"/>
      <c r="E37" s="1686"/>
      <c r="F37" s="1648"/>
      <c r="G37" s="1651"/>
      <c r="H37" s="1689"/>
      <c r="I37" s="82" t="s">
        <v>178</v>
      </c>
      <c r="J37" s="76">
        <v>0.2</v>
      </c>
      <c r="K37" s="77"/>
      <c r="L37" s="77"/>
      <c r="M37" s="77"/>
      <c r="N37" s="77"/>
      <c r="O37" s="77"/>
      <c r="P37" s="78"/>
      <c r="Q37" s="78"/>
      <c r="R37" s="77"/>
      <c r="S37" s="77"/>
      <c r="T37" s="77"/>
      <c r="U37" s="77"/>
      <c r="V37" s="77"/>
      <c r="W37" s="1585"/>
      <c r="X37" s="1595"/>
      <c r="Y37" s="1635"/>
    </row>
    <row r="38" spans="1:25" x14ac:dyDescent="0.25">
      <c r="A38" s="1640"/>
      <c r="B38" s="1668"/>
      <c r="C38" s="1668"/>
      <c r="D38" s="1643"/>
      <c r="E38" s="1686"/>
      <c r="F38" s="1648"/>
      <c r="G38" s="1651"/>
      <c r="H38" s="1689"/>
      <c r="I38" s="82" t="s">
        <v>179</v>
      </c>
      <c r="J38" s="76">
        <v>0.3</v>
      </c>
      <c r="K38" s="77"/>
      <c r="L38" s="77"/>
      <c r="M38" s="77"/>
      <c r="N38" s="77"/>
      <c r="O38" s="77"/>
      <c r="P38" s="77"/>
      <c r="Q38" s="77"/>
      <c r="R38" s="78"/>
      <c r="S38" s="77"/>
      <c r="T38" s="77"/>
      <c r="U38" s="77"/>
      <c r="V38" s="77"/>
      <c r="W38" s="1585"/>
      <c r="X38" s="1595"/>
      <c r="Y38" s="1635"/>
    </row>
    <row r="39" spans="1:25" x14ac:dyDescent="0.25">
      <c r="A39" s="1640"/>
      <c r="B39" s="1668"/>
      <c r="C39" s="1668"/>
      <c r="D39" s="1643"/>
      <c r="E39" s="1686"/>
      <c r="F39" s="1648"/>
      <c r="G39" s="1651"/>
      <c r="H39" s="1689"/>
      <c r="I39" s="82" t="s">
        <v>180</v>
      </c>
      <c r="J39" s="76">
        <v>0.3</v>
      </c>
      <c r="K39" s="77"/>
      <c r="L39" s="77"/>
      <c r="M39" s="77"/>
      <c r="N39" s="77"/>
      <c r="O39" s="77"/>
      <c r="P39" s="77"/>
      <c r="Q39" s="77"/>
      <c r="R39" s="78"/>
      <c r="S39" s="77"/>
      <c r="T39" s="77"/>
      <c r="U39" s="77"/>
      <c r="V39" s="77"/>
      <c r="W39" s="1585"/>
      <c r="X39" s="1595"/>
      <c r="Y39" s="1635"/>
    </row>
    <row r="40" spans="1:25" x14ac:dyDescent="0.25">
      <c r="A40" s="1640"/>
      <c r="B40" s="1668"/>
      <c r="C40" s="1668"/>
      <c r="D40" s="1643"/>
      <c r="E40" s="1686"/>
      <c r="F40" s="1648"/>
      <c r="G40" s="1651"/>
      <c r="H40" s="1689"/>
      <c r="I40" s="83" t="s">
        <v>181</v>
      </c>
      <c r="J40" s="76">
        <v>0.3</v>
      </c>
      <c r="K40" s="77"/>
      <c r="L40" s="77"/>
      <c r="M40" s="77"/>
      <c r="N40" s="77"/>
      <c r="O40" s="77"/>
      <c r="P40" s="77"/>
      <c r="Q40" s="77"/>
      <c r="R40" s="78"/>
      <c r="S40" s="77"/>
      <c r="T40" s="77"/>
      <c r="U40" s="77"/>
      <c r="V40" s="77"/>
      <c r="W40" s="1585"/>
      <c r="X40" s="1595"/>
      <c r="Y40" s="1635"/>
    </row>
    <row r="41" spans="1:25" x14ac:dyDescent="0.25">
      <c r="A41" s="1640"/>
      <c r="B41" s="1668"/>
      <c r="C41" s="1668"/>
      <c r="D41" s="1643"/>
      <c r="E41" s="1686"/>
      <c r="F41" s="1648"/>
      <c r="G41" s="1651"/>
      <c r="H41" s="1689"/>
      <c r="I41" s="83" t="s">
        <v>182</v>
      </c>
      <c r="J41" s="76">
        <v>0.3</v>
      </c>
      <c r="K41" s="77"/>
      <c r="L41" s="77"/>
      <c r="M41" s="77"/>
      <c r="N41" s="77"/>
      <c r="O41" s="77"/>
      <c r="P41" s="77"/>
      <c r="Q41" s="77"/>
      <c r="R41" s="78"/>
      <c r="S41" s="77"/>
      <c r="T41" s="77"/>
      <c r="U41" s="77"/>
      <c r="V41" s="77"/>
      <c r="W41" s="1585"/>
      <c r="X41" s="1595"/>
      <c r="Y41" s="1635"/>
    </row>
    <row r="42" spans="1:25" ht="15.75" thickBot="1" x14ac:dyDescent="0.3">
      <c r="A42" s="1640"/>
      <c r="B42" s="1668"/>
      <c r="C42" s="1668"/>
      <c r="D42" s="1658"/>
      <c r="E42" s="1687"/>
      <c r="F42" s="1659"/>
      <c r="G42" s="1660"/>
      <c r="H42" s="1689"/>
      <c r="I42" s="84" t="s">
        <v>168</v>
      </c>
      <c r="J42" s="85">
        <f>SUM(J35:J41)</f>
        <v>2</v>
      </c>
      <c r="K42" s="86"/>
      <c r="L42" s="86"/>
      <c r="M42" s="86"/>
      <c r="N42" s="86"/>
      <c r="O42" s="86"/>
      <c r="P42" s="86"/>
      <c r="Q42" s="86"/>
      <c r="R42" s="86"/>
      <c r="S42" s="86"/>
      <c r="T42" s="86"/>
      <c r="U42" s="86"/>
      <c r="V42" s="86"/>
      <c r="W42" s="1637"/>
      <c r="X42" s="1677"/>
      <c r="Y42" s="1636"/>
    </row>
    <row r="43" spans="1:25" x14ac:dyDescent="0.25">
      <c r="A43" s="1640" t="s">
        <v>151</v>
      </c>
      <c r="B43" s="1668"/>
      <c r="C43" s="1668"/>
      <c r="D43" s="1642" t="s">
        <v>189</v>
      </c>
      <c r="E43" s="1685" t="s">
        <v>190</v>
      </c>
      <c r="F43" s="1647" t="s">
        <v>191</v>
      </c>
      <c r="G43" s="1650" t="s">
        <v>192</v>
      </c>
      <c r="H43" s="1689"/>
      <c r="I43" s="87" t="s">
        <v>193</v>
      </c>
      <c r="J43" s="88">
        <v>1</v>
      </c>
      <c r="K43" s="89"/>
      <c r="L43" s="89"/>
      <c r="M43" s="89"/>
      <c r="N43" s="90"/>
      <c r="O43" s="90"/>
      <c r="P43" s="90"/>
      <c r="Q43" s="90"/>
      <c r="R43" s="90"/>
      <c r="S43" s="90"/>
      <c r="T43" s="90"/>
      <c r="U43" s="90"/>
      <c r="V43" s="90"/>
      <c r="W43" s="1642" t="s">
        <v>160</v>
      </c>
      <c r="X43" s="1681" t="s">
        <v>194</v>
      </c>
      <c r="Y43" s="1638"/>
    </row>
    <row r="44" spans="1:25" x14ac:dyDescent="0.25">
      <c r="A44" s="1640"/>
      <c r="B44" s="1668"/>
      <c r="C44" s="1668"/>
      <c r="D44" s="1643"/>
      <c r="E44" s="1686"/>
      <c r="F44" s="1648"/>
      <c r="G44" s="1651"/>
      <c r="H44" s="1689"/>
      <c r="I44" s="91" t="s">
        <v>195</v>
      </c>
      <c r="J44" s="76">
        <v>1</v>
      </c>
      <c r="K44" s="77"/>
      <c r="L44" s="77"/>
      <c r="M44" s="78"/>
      <c r="N44" s="77"/>
      <c r="O44" s="77"/>
      <c r="P44" s="77"/>
      <c r="Q44" s="77"/>
      <c r="R44" s="77"/>
      <c r="S44" s="77"/>
      <c r="T44" s="77"/>
      <c r="U44" s="77"/>
      <c r="V44" s="77"/>
      <c r="W44" s="1585"/>
      <c r="X44" s="1665"/>
      <c r="Y44" s="1635"/>
    </row>
    <row r="45" spans="1:25" x14ac:dyDescent="0.25">
      <c r="A45" s="1640"/>
      <c r="B45" s="1668"/>
      <c r="C45" s="1668"/>
      <c r="D45" s="1643"/>
      <c r="E45" s="1686"/>
      <c r="F45" s="1648"/>
      <c r="G45" s="1651"/>
      <c r="H45" s="1689"/>
      <c r="I45" s="91" t="s">
        <v>196</v>
      </c>
      <c r="J45" s="76">
        <v>1</v>
      </c>
      <c r="K45" s="77"/>
      <c r="L45" s="77"/>
      <c r="M45" s="78"/>
      <c r="N45" s="77"/>
      <c r="O45" s="77"/>
      <c r="P45" s="77"/>
      <c r="Q45" s="77"/>
      <c r="R45" s="77"/>
      <c r="S45" s="77"/>
      <c r="T45" s="77"/>
      <c r="U45" s="77"/>
      <c r="V45" s="77"/>
      <c r="W45" s="1585"/>
      <c r="X45" s="1665"/>
      <c r="Y45" s="1635"/>
    </row>
    <row r="46" spans="1:25" x14ac:dyDescent="0.25">
      <c r="A46" s="1640"/>
      <c r="B46" s="1668"/>
      <c r="C46" s="1668"/>
      <c r="D46" s="1643"/>
      <c r="E46" s="1686"/>
      <c r="F46" s="1648"/>
      <c r="G46" s="1651"/>
      <c r="H46" s="1689"/>
      <c r="I46" s="91" t="s">
        <v>197</v>
      </c>
      <c r="J46" s="76">
        <v>1</v>
      </c>
      <c r="K46" s="77"/>
      <c r="L46" s="77"/>
      <c r="M46" s="77"/>
      <c r="N46" s="78"/>
      <c r="O46" s="78"/>
      <c r="P46" s="78"/>
      <c r="Q46" s="78"/>
      <c r="R46" s="78"/>
      <c r="S46" s="78"/>
      <c r="T46" s="78"/>
      <c r="U46" s="78"/>
      <c r="V46" s="78"/>
      <c r="W46" s="1585"/>
      <c r="X46" s="1665"/>
      <c r="Y46" s="1635"/>
    </row>
    <row r="47" spans="1:25" x14ac:dyDescent="0.25">
      <c r="A47" s="1640"/>
      <c r="B47" s="1668"/>
      <c r="C47" s="1668"/>
      <c r="D47" s="1643"/>
      <c r="E47" s="1686"/>
      <c r="F47" s="1648"/>
      <c r="G47" s="1651"/>
      <c r="H47" s="1689"/>
      <c r="I47" s="92" t="s">
        <v>198</v>
      </c>
      <c r="J47" s="76">
        <v>0.5</v>
      </c>
      <c r="K47" s="77"/>
      <c r="L47" s="77"/>
      <c r="M47" s="77"/>
      <c r="N47" s="78"/>
      <c r="O47" s="78"/>
      <c r="P47" s="78"/>
      <c r="Q47" s="78"/>
      <c r="R47" s="78"/>
      <c r="S47" s="78"/>
      <c r="T47" s="78"/>
      <c r="U47" s="78"/>
      <c r="V47" s="78"/>
      <c r="W47" s="1585"/>
      <c r="X47" s="1665"/>
      <c r="Y47" s="1635"/>
    </row>
    <row r="48" spans="1:25" x14ac:dyDescent="0.25">
      <c r="A48" s="1640"/>
      <c r="B48" s="1668"/>
      <c r="C48" s="1668"/>
      <c r="D48" s="1643"/>
      <c r="E48" s="1686"/>
      <c r="F48" s="1648"/>
      <c r="G48" s="1651"/>
      <c r="H48" s="1689"/>
      <c r="I48" s="92" t="s">
        <v>199</v>
      </c>
      <c r="J48" s="76">
        <v>0.5</v>
      </c>
      <c r="K48" s="77"/>
      <c r="L48" s="77"/>
      <c r="M48" s="77"/>
      <c r="N48" s="78"/>
      <c r="O48" s="78"/>
      <c r="P48" s="78"/>
      <c r="Q48" s="78"/>
      <c r="R48" s="78"/>
      <c r="S48" s="78"/>
      <c r="T48" s="78"/>
      <c r="U48" s="78"/>
      <c r="V48" s="78"/>
      <c r="W48" s="1585"/>
      <c r="X48" s="1665"/>
      <c r="Y48" s="1635"/>
    </row>
    <row r="49" spans="1:25" x14ac:dyDescent="0.25">
      <c r="A49" s="1640"/>
      <c r="B49" s="1668"/>
      <c r="C49" s="1668"/>
      <c r="D49" s="1644"/>
      <c r="E49" s="1686"/>
      <c r="F49" s="1649"/>
      <c r="G49" s="1652"/>
      <c r="H49" s="1689"/>
      <c r="I49" s="79" t="s">
        <v>168</v>
      </c>
      <c r="J49" s="80">
        <v>5</v>
      </c>
      <c r="K49" s="81"/>
      <c r="L49" s="81"/>
      <c r="M49" s="81"/>
      <c r="N49" s="81"/>
      <c r="O49" s="81"/>
      <c r="P49" s="81"/>
      <c r="Q49" s="81"/>
      <c r="R49" s="81"/>
      <c r="S49" s="81"/>
      <c r="T49" s="81"/>
      <c r="U49" s="81"/>
      <c r="V49" s="81"/>
      <c r="W49" s="1593"/>
      <c r="X49" s="1666"/>
      <c r="Y49" s="1639"/>
    </row>
    <row r="50" spans="1:25" x14ac:dyDescent="0.25">
      <c r="A50" s="1640"/>
      <c r="B50" s="1668"/>
      <c r="C50" s="1668"/>
      <c r="D50" s="1582" t="s">
        <v>200</v>
      </c>
      <c r="E50" s="1686"/>
      <c r="F50" s="1653" t="s">
        <v>201</v>
      </c>
      <c r="G50" s="1654" t="s">
        <v>202</v>
      </c>
      <c r="H50" s="1689"/>
      <c r="I50" s="82" t="s">
        <v>176</v>
      </c>
      <c r="J50" s="76">
        <v>0.5</v>
      </c>
      <c r="K50" s="93"/>
      <c r="L50" s="77"/>
      <c r="M50" s="77"/>
      <c r="N50" s="77"/>
      <c r="O50" s="77"/>
      <c r="P50" s="77"/>
      <c r="Q50" s="77"/>
      <c r="R50" s="77"/>
      <c r="S50" s="77"/>
      <c r="T50" s="77"/>
      <c r="U50" s="77"/>
      <c r="V50" s="77"/>
      <c r="W50" s="1582" t="s">
        <v>160</v>
      </c>
      <c r="X50" s="1664" t="s">
        <v>203</v>
      </c>
      <c r="Y50" s="1634"/>
    </row>
    <row r="51" spans="1:25" x14ac:dyDescent="0.25">
      <c r="A51" s="1640"/>
      <c r="B51" s="1668"/>
      <c r="C51" s="1668"/>
      <c r="D51" s="1643"/>
      <c r="E51" s="1686"/>
      <c r="F51" s="1648"/>
      <c r="G51" s="1651"/>
      <c r="H51" s="1689"/>
      <c r="I51" s="83" t="s">
        <v>204</v>
      </c>
      <c r="J51" s="76">
        <v>1</v>
      </c>
      <c r="K51" s="77"/>
      <c r="L51" s="78"/>
      <c r="M51" s="77"/>
      <c r="N51" s="77"/>
      <c r="O51" s="77"/>
      <c r="P51" s="77"/>
      <c r="Q51" s="77"/>
      <c r="R51" s="77"/>
      <c r="S51" s="77"/>
      <c r="T51" s="77"/>
      <c r="U51" s="77"/>
      <c r="V51" s="77"/>
      <c r="W51" s="1585"/>
      <c r="X51" s="1665"/>
      <c r="Y51" s="1635"/>
    </row>
    <row r="52" spans="1:25" x14ac:dyDescent="0.25">
      <c r="A52" s="1640"/>
      <c r="B52" s="1668"/>
      <c r="C52" s="1668"/>
      <c r="D52" s="1643"/>
      <c r="E52" s="1686"/>
      <c r="F52" s="1648"/>
      <c r="G52" s="1651"/>
      <c r="H52" s="1689"/>
      <c r="I52" s="23" t="s">
        <v>205</v>
      </c>
      <c r="J52" s="76">
        <v>1</v>
      </c>
      <c r="K52" s="77"/>
      <c r="L52" s="78"/>
      <c r="M52" s="78"/>
      <c r="N52" s="78"/>
      <c r="O52" s="78"/>
      <c r="P52" s="78"/>
      <c r="Q52" s="78"/>
      <c r="R52" s="78"/>
      <c r="S52" s="78"/>
      <c r="T52" s="78"/>
      <c r="U52" s="78"/>
      <c r="V52" s="78"/>
      <c r="W52" s="1585"/>
      <c r="X52" s="1665"/>
      <c r="Y52" s="1635"/>
    </row>
    <row r="53" spans="1:25" x14ac:dyDescent="0.25">
      <c r="A53" s="1640"/>
      <c r="B53" s="1668"/>
      <c r="C53" s="1668"/>
      <c r="D53" s="1643"/>
      <c r="E53" s="1686"/>
      <c r="F53" s="1648"/>
      <c r="G53" s="1651"/>
      <c r="H53" s="1689"/>
      <c r="I53" s="23" t="s">
        <v>206</v>
      </c>
      <c r="J53" s="76">
        <v>1</v>
      </c>
      <c r="K53" s="77"/>
      <c r="L53" s="78"/>
      <c r="M53" s="78"/>
      <c r="N53" s="78"/>
      <c r="O53" s="78"/>
      <c r="P53" s="78"/>
      <c r="Q53" s="78"/>
      <c r="R53" s="78"/>
      <c r="S53" s="78"/>
      <c r="T53" s="78"/>
      <c r="U53" s="78"/>
      <c r="V53" s="78"/>
      <c r="W53" s="1585"/>
      <c r="X53" s="1665"/>
      <c r="Y53" s="1635"/>
    </row>
    <row r="54" spans="1:25" x14ac:dyDescent="0.25">
      <c r="A54" s="1640"/>
      <c r="B54" s="1668"/>
      <c r="C54" s="1668"/>
      <c r="D54" s="1643"/>
      <c r="E54" s="1686"/>
      <c r="F54" s="1648"/>
      <c r="G54" s="1651"/>
      <c r="H54" s="1689"/>
      <c r="I54" s="23" t="s">
        <v>207</v>
      </c>
      <c r="J54" s="76">
        <v>0.5</v>
      </c>
      <c r="K54" s="77"/>
      <c r="L54" s="78"/>
      <c r="M54" s="78"/>
      <c r="N54" s="78"/>
      <c r="O54" s="78"/>
      <c r="P54" s="78"/>
      <c r="Q54" s="78"/>
      <c r="R54" s="78"/>
      <c r="S54" s="78"/>
      <c r="T54" s="78"/>
      <c r="U54" s="78"/>
      <c r="V54" s="78"/>
      <c r="W54" s="1585"/>
      <c r="X54" s="1665"/>
      <c r="Y54" s="1635"/>
    </row>
    <row r="55" spans="1:25" x14ac:dyDescent="0.25">
      <c r="A55" s="1640"/>
      <c r="B55" s="1668"/>
      <c r="C55" s="1668"/>
      <c r="D55" s="1643"/>
      <c r="E55" s="1686"/>
      <c r="F55" s="1648"/>
      <c r="G55" s="1651"/>
      <c r="H55" s="1689"/>
      <c r="I55" s="23" t="s">
        <v>208</v>
      </c>
      <c r="J55" s="76">
        <v>0.5</v>
      </c>
      <c r="K55" s="77"/>
      <c r="L55" s="78"/>
      <c r="M55" s="78"/>
      <c r="N55" s="78"/>
      <c r="O55" s="78"/>
      <c r="P55" s="78"/>
      <c r="Q55" s="78"/>
      <c r="R55" s="78"/>
      <c r="S55" s="78"/>
      <c r="T55" s="78"/>
      <c r="U55" s="78"/>
      <c r="V55" s="78"/>
      <c r="W55" s="1585"/>
      <c r="X55" s="1665"/>
      <c r="Y55" s="1635"/>
    </row>
    <row r="56" spans="1:25" x14ac:dyDescent="0.25">
      <c r="A56" s="1640"/>
      <c r="B56" s="1668"/>
      <c r="C56" s="1668"/>
      <c r="D56" s="1643"/>
      <c r="E56" s="1686"/>
      <c r="F56" s="1648"/>
      <c r="G56" s="1651"/>
      <c r="H56" s="1689"/>
      <c r="I56" s="23" t="s">
        <v>209</v>
      </c>
      <c r="J56" s="76">
        <v>0.5</v>
      </c>
      <c r="K56" s="77"/>
      <c r="L56" s="78"/>
      <c r="M56" s="78"/>
      <c r="N56" s="78"/>
      <c r="O56" s="78"/>
      <c r="P56" s="78"/>
      <c r="Q56" s="78"/>
      <c r="R56" s="78"/>
      <c r="S56" s="78"/>
      <c r="T56" s="78"/>
      <c r="U56" s="78"/>
      <c r="V56" s="78"/>
      <c r="W56" s="1585"/>
      <c r="X56" s="1665"/>
      <c r="Y56" s="1635"/>
    </row>
    <row r="57" spans="1:25" x14ac:dyDescent="0.25">
      <c r="A57" s="1640"/>
      <c r="B57" s="1668"/>
      <c r="C57" s="1668"/>
      <c r="D57" s="1644"/>
      <c r="E57" s="1686"/>
      <c r="F57" s="1649"/>
      <c r="G57" s="1652"/>
      <c r="H57" s="1689"/>
      <c r="I57" s="79" t="s">
        <v>168</v>
      </c>
      <c r="J57" s="80">
        <f>SUM(J50:J56)</f>
        <v>5</v>
      </c>
      <c r="K57" s="81"/>
      <c r="L57" s="81"/>
      <c r="M57" s="81"/>
      <c r="N57" s="81"/>
      <c r="O57" s="81"/>
      <c r="P57" s="81"/>
      <c r="Q57" s="81"/>
      <c r="R57" s="81"/>
      <c r="S57" s="81"/>
      <c r="T57" s="81"/>
      <c r="U57" s="81"/>
      <c r="V57" s="81"/>
      <c r="W57" s="1593"/>
      <c r="X57" s="1666"/>
      <c r="Y57" s="1639"/>
    </row>
    <row r="58" spans="1:25" x14ac:dyDescent="0.25">
      <c r="A58" s="1640"/>
      <c r="B58" s="1668"/>
      <c r="C58" s="1668"/>
      <c r="D58" s="1582" t="s">
        <v>200</v>
      </c>
      <c r="E58" s="1686"/>
      <c r="F58" s="1653" t="s">
        <v>210</v>
      </c>
      <c r="G58" s="1654" t="s">
        <v>211</v>
      </c>
      <c r="H58" s="1689"/>
      <c r="I58" s="82" t="s">
        <v>176</v>
      </c>
      <c r="J58" s="76">
        <v>0.25</v>
      </c>
      <c r="K58" s="77"/>
      <c r="L58" s="78"/>
      <c r="M58" s="78"/>
      <c r="N58" s="77"/>
      <c r="O58" s="77"/>
      <c r="P58" s="78"/>
      <c r="Q58" s="78"/>
      <c r="R58" s="77"/>
      <c r="S58" s="77"/>
      <c r="T58" s="78"/>
      <c r="U58" s="78"/>
      <c r="V58" s="77"/>
      <c r="W58" s="1582" t="s">
        <v>160</v>
      </c>
      <c r="X58" s="1682" t="s">
        <v>212</v>
      </c>
      <c r="Y58" s="1634"/>
    </row>
    <row r="59" spans="1:25" x14ac:dyDescent="0.25">
      <c r="A59" s="1640"/>
      <c r="B59" s="1668"/>
      <c r="C59" s="1668"/>
      <c r="D59" s="1643"/>
      <c r="E59" s="1686"/>
      <c r="F59" s="1648"/>
      <c r="G59" s="1651"/>
      <c r="H59" s="1689"/>
      <c r="I59" s="23" t="s">
        <v>213</v>
      </c>
      <c r="J59" s="76">
        <v>0.25</v>
      </c>
      <c r="K59" s="77"/>
      <c r="L59" s="78"/>
      <c r="M59" s="78"/>
      <c r="N59" s="77"/>
      <c r="O59" s="77"/>
      <c r="P59" s="78"/>
      <c r="Q59" s="78"/>
      <c r="R59" s="77"/>
      <c r="S59" s="77"/>
      <c r="T59" s="78"/>
      <c r="U59" s="78"/>
      <c r="V59" s="77"/>
      <c r="W59" s="1585"/>
      <c r="X59" s="1683"/>
      <c r="Y59" s="1635"/>
    </row>
    <row r="60" spans="1:25" x14ac:dyDescent="0.25">
      <c r="A60" s="1640"/>
      <c r="B60" s="1668"/>
      <c r="C60" s="1668"/>
      <c r="D60" s="1643"/>
      <c r="E60" s="1686"/>
      <c r="F60" s="1648"/>
      <c r="G60" s="1651"/>
      <c r="H60" s="1689"/>
      <c r="I60" s="23" t="s">
        <v>214</v>
      </c>
      <c r="J60" s="76">
        <v>0.4</v>
      </c>
      <c r="K60" s="77"/>
      <c r="L60" s="78"/>
      <c r="M60" s="78"/>
      <c r="N60" s="77"/>
      <c r="O60" s="77"/>
      <c r="P60" s="78"/>
      <c r="Q60" s="78"/>
      <c r="R60" s="77"/>
      <c r="S60" s="77"/>
      <c r="T60" s="78"/>
      <c r="U60" s="78"/>
      <c r="V60" s="77"/>
      <c r="W60" s="1585"/>
      <c r="X60" s="1683"/>
      <c r="Y60" s="1635"/>
    </row>
    <row r="61" spans="1:25" x14ac:dyDescent="0.25">
      <c r="A61" s="1640"/>
      <c r="B61" s="1668"/>
      <c r="C61" s="1668"/>
      <c r="D61" s="1643"/>
      <c r="E61" s="1686"/>
      <c r="F61" s="1648"/>
      <c r="G61" s="1651"/>
      <c r="H61" s="1689"/>
      <c r="I61" s="23" t="s">
        <v>215</v>
      </c>
      <c r="J61" s="76">
        <v>0.2</v>
      </c>
      <c r="K61" s="77"/>
      <c r="L61" s="78"/>
      <c r="M61" s="78"/>
      <c r="N61" s="77"/>
      <c r="O61" s="77"/>
      <c r="P61" s="78"/>
      <c r="Q61" s="78"/>
      <c r="R61" s="77"/>
      <c r="S61" s="77"/>
      <c r="T61" s="78"/>
      <c r="U61" s="78"/>
      <c r="V61" s="77"/>
      <c r="W61" s="1585"/>
      <c r="X61" s="1683"/>
      <c r="Y61" s="1635"/>
    </row>
    <row r="62" spans="1:25" x14ac:dyDescent="0.25">
      <c r="A62" s="1640"/>
      <c r="B62" s="1668"/>
      <c r="C62" s="1668"/>
      <c r="D62" s="1643"/>
      <c r="E62" s="1686"/>
      <c r="F62" s="1648"/>
      <c r="G62" s="1651"/>
      <c r="H62" s="1689"/>
      <c r="I62" s="23" t="s">
        <v>216</v>
      </c>
      <c r="J62" s="76">
        <v>0.4</v>
      </c>
      <c r="K62" s="77"/>
      <c r="L62" s="78"/>
      <c r="M62" s="78"/>
      <c r="N62" s="77"/>
      <c r="O62" s="77"/>
      <c r="P62" s="78"/>
      <c r="Q62" s="78"/>
      <c r="R62" s="77"/>
      <c r="S62" s="77"/>
      <c r="T62" s="78"/>
      <c r="U62" s="78"/>
      <c r="V62" s="77"/>
      <c r="W62" s="1585"/>
      <c r="X62" s="1683"/>
      <c r="Y62" s="1635"/>
    </row>
    <row r="63" spans="1:25" x14ac:dyDescent="0.25">
      <c r="A63" s="1640"/>
      <c r="B63" s="1668"/>
      <c r="C63" s="1668"/>
      <c r="D63" s="1643"/>
      <c r="E63" s="1686"/>
      <c r="F63" s="1648"/>
      <c r="G63" s="1651"/>
      <c r="H63" s="1689"/>
      <c r="I63" s="23" t="s">
        <v>217</v>
      </c>
      <c r="J63" s="76">
        <v>0.25</v>
      </c>
      <c r="K63" s="77"/>
      <c r="L63" s="78"/>
      <c r="M63" s="78"/>
      <c r="N63" s="77"/>
      <c r="O63" s="77"/>
      <c r="P63" s="78"/>
      <c r="Q63" s="78"/>
      <c r="R63" s="77"/>
      <c r="S63" s="77"/>
      <c r="T63" s="78"/>
      <c r="U63" s="78"/>
      <c r="V63" s="77"/>
      <c r="W63" s="1585"/>
      <c r="X63" s="1683"/>
      <c r="Y63" s="1635"/>
    </row>
    <row r="64" spans="1:25" ht="39.75" customHeight="1" x14ac:dyDescent="0.25">
      <c r="A64" s="1640"/>
      <c r="B64" s="1668"/>
      <c r="C64" s="1668"/>
      <c r="D64" s="1643"/>
      <c r="E64" s="1686"/>
      <c r="F64" s="1648"/>
      <c r="G64" s="1651"/>
      <c r="H64" s="1689"/>
      <c r="I64" s="82" t="s">
        <v>218</v>
      </c>
      <c r="J64" s="76">
        <v>0.25</v>
      </c>
      <c r="K64" s="77"/>
      <c r="L64" s="78"/>
      <c r="M64" s="78"/>
      <c r="N64" s="77"/>
      <c r="O64" s="77"/>
      <c r="P64" s="78"/>
      <c r="Q64" s="78"/>
      <c r="R64" s="77"/>
      <c r="S64" s="77"/>
      <c r="T64" s="78"/>
      <c r="U64" s="78"/>
      <c r="V64" s="77"/>
      <c r="W64" s="1585"/>
      <c r="X64" s="1683"/>
      <c r="Y64" s="1635"/>
    </row>
    <row r="65" spans="1:25" ht="21.75" customHeight="1" thickBot="1" x14ac:dyDescent="0.3">
      <c r="A65" s="1640"/>
      <c r="B65" s="1668"/>
      <c r="C65" s="1668"/>
      <c r="D65" s="1658"/>
      <c r="E65" s="1687"/>
      <c r="F65" s="1659"/>
      <c r="G65" s="1660"/>
      <c r="H65" s="1689"/>
      <c r="I65" s="84" t="s">
        <v>168</v>
      </c>
      <c r="J65" s="85">
        <f>SUM(J58:J64)</f>
        <v>2</v>
      </c>
      <c r="K65" s="86"/>
      <c r="L65" s="86"/>
      <c r="M65" s="86"/>
      <c r="N65" s="86"/>
      <c r="O65" s="86"/>
      <c r="P65" s="86"/>
      <c r="Q65" s="86"/>
      <c r="R65" s="86"/>
      <c r="S65" s="86"/>
      <c r="T65" s="86"/>
      <c r="U65" s="86"/>
      <c r="V65" s="86"/>
      <c r="W65" s="1637"/>
      <c r="X65" s="1684"/>
      <c r="Y65" s="1636"/>
    </row>
    <row r="66" spans="1:25" x14ac:dyDescent="0.25">
      <c r="A66" s="1640" t="s">
        <v>219</v>
      </c>
      <c r="B66" s="1668"/>
      <c r="C66" s="1668"/>
      <c r="D66" s="1642" t="s">
        <v>220</v>
      </c>
      <c r="E66" s="1645" t="s">
        <v>221</v>
      </c>
      <c r="F66" s="1647" t="s">
        <v>222</v>
      </c>
      <c r="G66" s="1650" t="s">
        <v>223</v>
      </c>
      <c r="H66" s="1689"/>
      <c r="I66" s="94" t="s">
        <v>176</v>
      </c>
      <c r="J66" s="88"/>
      <c r="K66" s="89"/>
      <c r="L66" s="89"/>
      <c r="M66" s="90"/>
      <c r="N66" s="90"/>
      <c r="O66" s="90"/>
      <c r="P66" s="90"/>
      <c r="Q66" s="90"/>
      <c r="R66" s="90"/>
      <c r="S66" s="90"/>
      <c r="T66" s="90"/>
      <c r="U66" s="90"/>
      <c r="V66" s="90"/>
      <c r="W66" s="1642" t="s">
        <v>160</v>
      </c>
      <c r="X66" s="1681"/>
      <c r="Y66" s="1638"/>
    </row>
    <row r="67" spans="1:25" x14ac:dyDescent="0.25">
      <c r="A67" s="1640"/>
      <c r="B67" s="1668"/>
      <c r="C67" s="1668"/>
      <c r="D67" s="1643"/>
      <c r="E67" s="1646"/>
      <c r="F67" s="1648"/>
      <c r="G67" s="1651"/>
      <c r="H67" s="1689"/>
      <c r="I67" s="83" t="s">
        <v>224</v>
      </c>
      <c r="J67" s="76">
        <v>0.5</v>
      </c>
      <c r="K67" s="77"/>
      <c r="L67" s="78"/>
      <c r="M67" s="78"/>
      <c r="N67" s="77"/>
      <c r="O67" s="77"/>
      <c r="P67" s="77"/>
      <c r="Q67" s="77"/>
      <c r="R67" s="77"/>
      <c r="S67" s="77"/>
      <c r="T67" s="77"/>
      <c r="U67" s="77"/>
      <c r="V67" s="77"/>
      <c r="W67" s="1585"/>
      <c r="X67" s="1665"/>
      <c r="Y67" s="1635"/>
    </row>
    <row r="68" spans="1:25" x14ac:dyDescent="0.25">
      <c r="A68" s="1640"/>
      <c r="B68" s="1668"/>
      <c r="C68" s="1668"/>
      <c r="D68" s="1643"/>
      <c r="E68" s="1646"/>
      <c r="F68" s="1648"/>
      <c r="G68" s="1651"/>
      <c r="H68" s="1689"/>
      <c r="I68" s="83" t="s">
        <v>225</v>
      </c>
      <c r="J68" s="76">
        <v>0.5</v>
      </c>
      <c r="K68" s="77"/>
      <c r="L68" s="77"/>
      <c r="M68" s="77"/>
      <c r="N68" s="78"/>
      <c r="O68" s="78"/>
      <c r="P68" s="77"/>
      <c r="Q68" s="77"/>
      <c r="R68" s="77"/>
      <c r="S68" s="77"/>
      <c r="T68" s="77"/>
      <c r="U68" s="77"/>
      <c r="V68" s="77"/>
      <c r="W68" s="1585"/>
      <c r="X68" s="1665"/>
      <c r="Y68" s="1635"/>
    </row>
    <row r="69" spans="1:25" x14ac:dyDescent="0.25">
      <c r="A69" s="1640"/>
      <c r="B69" s="1668"/>
      <c r="C69" s="1668"/>
      <c r="D69" s="1643"/>
      <c r="E69" s="1646"/>
      <c r="F69" s="1648"/>
      <c r="G69" s="1651"/>
      <c r="H69" s="1689"/>
      <c r="I69" s="83" t="s">
        <v>226</v>
      </c>
      <c r="J69" s="76">
        <v>0.5</v>
      </c>
      <c r="K69" s="77"/>
      <c r="L69" s="77"/>
      <c r="M69" s="77"/>
      <c r="N69" s="77"/>
      <c r="O69" s="78"/>
      <c r="P69" s="77"/>
      <c r="Q69" s="77"/>
      <c r="R69" s="77"/>
      <c r="S69" s="77"/>
      <c r="T69" s="77"/>
      <c r="U69" s="77"/>
      <c r="V69" s="77"/>
      <c r="W69" s="1585"/>
      <c r="X69" s="1665"/>
      <c r="Y69" s="1635"/>
    </row>
    <row r="70" spans="1:25" x14ac:dyDescent="0.25">
      <c r="A70" s="1640"/>
      <c r="B70" s="1668"/>
      <c r="C70" s="1668"/>
      <c r="D70" s="1643"/>
      <c r="E70" s="1646"/>
      <c r="F70" s="1648"/>
      <c r="G70" s="1651"/>
      <c r="H70" s="1689"/>
      <c r="I70" s="83" t="s">
        <v>227</v>
      </c>
      <c r="J70" s="76">
        <v>0.5</v>
      </c>
      <c r="K70" s="77"/>
      <c r="L70" s="77"/>
      <c r="M70" s="77"/>
      <c r="N70" s="77"/>
      <c r="O70" s="78"/>
      <c r="P70" s="78"/>
      <c r="Q70" s="78"/>
      <c r="R70" s="78"/>
      <c r="S70" s="78"/>
      <c r="T70" s="78"/>
      <c r="U70" s="78"/>
      <c r="V70" s="78"/>
      <c r="W70" s="1585"/>
      <c r="X70" s="1665"/>
      <c r="Y70" s="1635"/>
    </row>
    <row r="71" spans="1:25" x14ac:dyDescent="0.25">
      <c r="A71" s="1640"/>
      <c r="B71" s="1668"/>
      <c r="C71" s="1668"/>
      <c r="D71" s="1644"/>
      <c r="E71" s="1646"/>
      <c r="F71" s="1649"/>
      <c r="G71" s="1652"/>
      <c r="H71" s="1689"/>
      <c r="I71" s="79" t="s">
        <v>168</v>
      </c>
      <c r="J71" s="80">
        <v>1</v>
      </c>
      <c r="K71" s="81"/>
      <c r="L71" s="81"/>
      <c r="M71" s="81"/>
      <c r="N71" s="81"/>
      <c r="O71" s="81"/>
      <c r="P71" s="81"/>
      <c r="Q71" s="81"/>
      <c r="R71" s="81"/>
      <c r="S71" s="81"/>
      <c r="T71" s="81"/>
      <c r="U71" s="81"/>
      <c r="V71" s="81"/>
      <c r="W71" s="1593"/>
      <c r="X71" s="1666"/>
      <c r="Y71" s="1639"/>
    </row>
    <row r="72" spans="1:25" x14ac:dyDescent="0.25">
      <c r="A72" s="1640"/>
      <c r="B72" s="1668"/>
      <c r="C72" s="1668"/>
      <c r="D72" s="1582" t="s">
        <v>220</v>
      </c>
      <c r="E72" s="1646"/>
      <c r="F72" s="1653" t="s">
        <v>228</v>
      </c>
      <c r="G72" s="1654" t="s">
        <v>229</v>
      </c>
      <c r="H72" s="1689"/>
      <c r="I72" s="82" t="s">
        <v>176</v>
      </c>
      <c r="J72" s="76">
        <v>0.1</v>
      </c>
      <c r="K72" s="78"/>
      <c r="L72" s="77"/>
      <c r="M72" s="77"/>
      <c r="N72" s="77"/>
      <c r="O72" s="77"/>
      <c r="P72" s="77"/>
      <c r="Q72" s="77"/>
      <c r="R72" s="77"/>
      <c r="S72" s="77"/>
      <c r="T72" s="77"/>
      <c r="U72" s="77"/>
      <c r="V72" s="77"/>
      <c r="W72" s="1582" t="s">
        <v>160</v>
      </c>
      <c r="X72" s="1664" t="s">
        <v>230</v>
      </c>
      <c r="Y72" s="1634"/>
    </row>
    <row r="73" spans="1:25" x14ac:dyDescent="0.25">
      <c r="A73" s="1640"/>
      <c r="B73" s="1668"/>
      <c r="C73" s="1668"/>
      <c r="D73" s="1643"/>
      <c r="E73" s="1646"/>
      <c r="F73" s="1648"/>
      <c r="G73" s="1651"/>
      <c r="H73" s="1689"/>
      <c r="I73" s="95" t="s">
        <v>231</v>
      </c>
      <c r="J73" s="76">
        <v>0.2</v>
      </c>
      <c r="K73" s="77"/>
      <c r="L73" s="78"/>
      <c r="M73" s="77"/>
      <c r="N73" s="77"/>
      <c r="O73" s="77"/>
      <c r="P73" s="77"/>
      <c r="Q73" s="77"/>
      <c r="R73" s="77"/>
      <c r="S73" s="77"/>
      <c r="T73" s="77"/>
      <c r="U73" s="77"/>
      <c r="V73" s="77"/>
      <c r="W73" s="1585"/>
      <c r="X73" s="1665"/>
      <c r="Y73" s="1635"/>
    </row>
    <row r="74" spans="1:25" x14ac:dyDescent="0.25">
      <c r="A74" s="1640"/>
      <c r="B74" s="1668"/>
      <c r="C74" s="1668"/>
      <c r="D74" s="1643"/>
      <c r="E74" s="1646"/>
      <c r="F74" s="1648"/>
      <c r="G74" s="1651"/>
      <c r="H74" s="1689"/>
      <c r="I74" s="91" t="s">
        <v>232</v>
      </c>
      <c r="J74" s="76">
        <v>0.2</v>
      </c>
      <c r="K74" s="77"/>
      <c r="L74" s="78"/>
      <c r="M74" s="77"/>
      <c r="N74" s="77"/>
      <c r="O74" s="77"/>
      <c r="P74" s="77"/>
      <c r="Q74" s="77"/>
      <c r="R74" s="77"/>
      <c r="S74" s="77"/>
      <c r="T74" s="77"/>
      <c r="U74" s="77"/>
      <c r="V74" s="77"/>
      <c r="W74" s="1585"/>
      <c r="X74" s="1665"/>
      <c r="Y74" s="1635"/>
    </row>
    <row r="75" spans="1:25" x14ac:dyDescent="0.25">
      <c r="A75" s="1640"/>
      <c r="B75" s="1668"/>
      <c r="C75" s="1668"/>
      <c r="D75" s="1643"/>
      <c r="E75" s="1646"/>
      <c r="F75" s="1648"/>
      <c r="G75" s="1651"/>
      <c r="H75" s="1689"/>
      <c r="I75" s="91" t="s">
        <v>233</v>
      </c>
      <c r="J75" s="76">
        <v>0.2</v>
      </c>
      <c r="K75" s="77"/>
      <c r="L75" s="78"/>
      <c r="M75" s="77"/>
      <c r="N75" s="77"/>
      <c r="O75" s="77"/>
      <c r="P75" s="77"/>
      <c r="Q75" s="77"/>
      <c r="R75" s="77"/>
      <c r="S75" s="77"/>
      <c r="T75" s="77"/>
      <c r="U75" s="77"/>
      <c r="V75" s="77"/>
      <c r="W75" s="1585"/>
      <c r="X75" s="1665"/>
      <c r="Y75" s="1635"/>
    </row>
    <row r="76" spans="1:25" x14ac:dyDescent="0.25">
      <c r="A76" s="1640"/>
      <c r="B76" s="1668"/>
      <c r="C76" s="1668"/>
      <c r="D76" s="1643"/>
      <c r="E76" s="1646"/>
      <c r="F76" s="1648"/>
      <c r="G76" s="1651"/>
      <c r="H76" s="1689"/>
      <c r="I76" s="91" t="s">
        <v>234</v>
      </c>
      <c r="J76" s="76">
        <v>0.2</v>
      </c>
      <c r="K76" s="77"/>
      <c r="L76" s="78"/>
      <c r="M76" s="78"/>
      <c r="N76" s="78"/>
      <c r="O76" s="78"/>
      <c r="P76" s="78"/>
      <c r="Q76" s="78"/>
      <c r="R76" s="78"/>
      <c r="S76" s="78"/>
      <c r="T76" s="78"/>
      <c r="U76" s="78"/>
      <c r="V76" s="78"/>
      <c r="W76" s="1585"/>
      <c r="X76" s="1665"/>
      <c r="Y76" s="1635"/>
    </row>
    <row r="77" spans="1:25" x14ac:dyDescent="0.25">
      <c r="A77" s="1640"/>
      <c r="B77" s="1668"/>
      <c r="C77" s="1668"/>
      <c r="D77" s="1643"/>
      <c r="E77" s="1646"/>
      <c r="F77" s="1648"/>
      <c r="G77" s="1651"/>
      <c r="H77" s="1689"/>
      <c r="I77" s="91" t="s">
        <v>235</v>
      </c>
      <c r="J77" s="76">
        <v>0.1</v>
      </c>
      <c r="K77" s="77"/>
      <c r="L77" s="78"/>
      <c r="M77" s="78"/>
      <c r="N77" s="78"/>
      <c r="O77" s="78"/>
      <c r="P77" s="78"/>
      <c r="Q77" s="78"/>
      <c r="R77" s="78"/>
      <c r="S77" s="78"/>
      <c r="T77" s="78"/>
      <c r="U77" s="78"/>
      <c r="V77" s="78"/>
      <c r="W77" s="1585"/>
      <c r="X77" s="1665"/>
      <c r="Y77" s="1635"/>
    </row>
    <row r="78" spans="1:25" ht="32.25" customHeight="1" x14ac:dyDescent="0.25">
      <c r="A78" s="1640"/>
      <c r="B78" s="1668"/>
      <c r="C78" s="1668"/>
      <c r="D78" s="1643"/>
      <c r="E78" s="1646"/>
      <c r="F78" s="1648"/>
      <c r="G78" s="1651"/>
      <c r="H78" s="1689"/>
      <c r="I78" s="91" t="s">
        <v>236</v>
      </c>
      <c r="J78" s="76">
        <v>0.1</v>
      </c>
      <c r="K78" s="77"/>
      <c r="L78" s="78"/>
      <c r="M78" s="78"/>
      <c r="N78" s="78"/>
      <c r="O78" s="78"/>
      <c r="P78" s="78"/>
      <c r="Q78" s="78"/>
      <c r="R78" s="78"/>
      <c r="S78" s="78"/>
      <c r="T78" s="78"/>
      <c r="U78" s="78"/>
      <c r="V78" s="78"/>
      <c r="W78" s="1585"/>
      <c r="X78" s="1665"/>
      <c r="Y78" s="1635"/>
    </row>
    <row r="79" spans="1:25" x14ac:dyDescent="0.25">
      <c r="A79" s="1640"/>
      <c r="B79" s="1668"/>
      <c r="C79" s="1668"/>
      <c r="D79" s="1644"/>
      <c r="E79" s="1646"/>
      <c r="F79" s="1648"/>
      <c r="G79" s="1651"/>
      <c r="H79" s="1689"/>
      <c r="I79" s="79" t="s">
        <v>168</v>
      </c>
      <c r="J79" s="80">
        <f>SUM(J73:J78)</f>
        <v>1</v>
      </c>
      <c r="K79" s="81"/>
      <c r="L79" s="81"/>
      <c r="M79" s="81"/>
      <c r="N79" s="81"/>
      <c r="O79" s="81"/>
      <c r="P79" s="81"/>
      <c r="Q79" s="81"/>
      <c r="R79" s="81"/>
      <c r="S79" s="81"/>
      <c r="T79" s="81"/>
      <c r="U79" s="81"/>
      <c r="V79" s="81"/>
      <c r="W79" s="1593"/>
      <c r="X79" s="1666"/>
      <c r="Y79" s="1639"/>
    </row>
    <row r="80" spans="1:25" x14ac:dyDescent="0.25">
      <c r="A80" s="1640"/>
      <c r="B80" s="1668"/>
      <c r="C80" s="1668"/>
      <c r="D80" s="1582" t="s">
        <v>237</v>
      </c>
      <c r="E80" s="1646"/>
      <c r="F80" s="1653" t="s">
        <v>238</v>
      </c>
      <c r="G80" s="1654" t="s">
        <v>239</v>
      </c>
      <c r="H80" s="1689"/>
      <c r="I80" s="95" t="s">
        <v>231</v>
      </c>
      <c r="J80" s="96">
        <v>1</v>
      </c>
      <c r="K80" s="78"/>
      <c r="L80" s="77"/>
      <c r="M80" s="77"/>
      <c r="N80" s="77"/>
      <c r="O80" s="77"/>
      <c r="P80" s="77"/>
      <c r="Q80" s="77"/>
      <c r="R80" s="77"/>
      <c r="S80" s="77"/>
      <c r="T80" s="77"/>
      <c r="U80" s="77"/>
      <c r="V80" s="77"/>
      <c r="W80" s="1678" t="s">
        <v>160</v>
      </c>
      <c r="X80" s="1594" t="s">
        <v>230</v>
      </c>
      <c r="Y80" s="1634"/>
    </row>
    <row r="81" spans="1:25" x14ac:dyDescent="0.25">
      <c r="A81" s="1640"/>
      <c r="B81" s="1668"/>
      <c r="C81" s="1668"/>
      <c r="D81" s="1643"/>
      <c r="E81" s="1646"/>
      <c r="F81" s="1648"/>
      <c r="G81" s="1651"/>
      <c r="H81" s="1689"/>
      <c r="I81" s="91" t="s">
        <v>232</v>
      </c>
      <c r="J81" s="96">
        <v>1</v>
      </c>
      <c r="K81" s="77"/>
      <c r="L81" s="78"/>
      <c r="M81" s="77"/>
      <c r="N81" s="77"/>
      <c r="O81" s="77"/>
      <c r="P81" s="77"/>
      <c r="Q81" s="77"/>
      <c r="R81" s="77"/>
      <c r="S81" s="77"/>
      <c r="T81" s="77"/>
      <c r="U81" s="77"/>
      <c r="V81" s="77"/>
      <c r="W81" s="1679"/>
      <c r="X81" s="1595"/>
      <c r="Y81" s="1635"/>
    </row>
    <row r="82" spans="1:25" x14ac:dyDescent="0.25">
      <c r="A82" s="1640"/>
      <c r="B82" s="1668"/>
      <c r="C82" s="1668"/>
      <c r="D82" s="1643"/>
      <c r="E82" s="1646"/>
      <c r="F82" s="1648"/>
      <c r="G82" s="1651"/>
      <c r="H82" s="1689"/>
      <c r="I82" s="91" t="s">
        <v>233</v>
      </c>
      <c r="J82" s="96">
        <v>1</v>
      </c>
      <c r="K82" s="77"/>
      <c r="L82" s="78"/>
      <c r="M82" s="77"/>
      <c r="N82" s="77"/>
      <c r="O82" s="77"/>
      <c r="P82" s="77"/>
      <c r="Q82" s="77"/>
      <c r="R82" s="77"/>
      <c r="S82" s="77"/>
      <c r="T82" s="77"/>
      <c r="U82" s="77"/>
      <c r="V82" s="77"/>
      <c r="W82" s="1679"/>
      <c r="X82" s="1595"/>
      <c r="Y82" s="1635"/>
    </row>
    <row r="83" spans="1:25" x14ac:dyDescent="0.25">
      <c r="A83" s="1640"/>
      <c r="B83" s="1668"/>
      <c r="C83" s="1668"/>
      <c r="D83" s="1643"/>
      <c r="E83" s="1646"/>
      <c r="F83" s="1648"/>
      <c r="G83" s="1651"/>
      <c r="H83" s="1689"/>
      <c r="I83" s="91" t="s">
        <v>240</v>
      </c>
      <c r="J83" s="96">
        <v>1</v>
      </c>
      <c r="K83" s="77"/>
      <c r="L83" s="78"/>
      <c r="M83" s="77"/>
      <c r="N83" s="77"/>
      <c r="O83" s="77"/>
      <c r="P83" s="77"/>
      <c r="Q83" s="77"/>
      <c r="R83" s="77"/>
      <c r="S83" s="77"/>
      <c r="T83" s="77"/>
      <c r="U83" s="77"/>
      <c r="V83" s="77"/>
      <c r="W83" s="1679"/>
      <c r="X83" s="1595"/>
      <c r="Y83" s="1635"/>
    </row>
    <row r="84" spans="1:25" x14ac:dyDescent="0.25">
      <c r="A84" s="1640"/>
      <c r="B84" s="1668"/>
      <c r="C84" s="1668"/>
      <c r="D84" s="1643"/>
      <c r="E84" s="1646"/>
      <c r="F84" s="1648"/>
      <c r="G84" s="1651"/>
      <c r="H84" s="1689"/>
      <c r="I84" s="91" t="s">
        <v>241</v>
      </c>
      <c r="J84" s="96">
        <v>0.5</v>
      </c>
      <c r="K84" s="77"/>
      <c r="L84" s="97"/>
      <c r="M84" s="78"/>
      <c r="N84" s="78"/>
      <c r="O84" s="78"/>
      <c r="P84" s="78"/>
      <c r="Q84" s="78"/>
      <c r="R84" s="78"/>
      <c r="S84" s="78"/>
      <c r="T84" s="78"/>
      <c r="U84" s="78"/>
      <c r="V84" s="78"/>
      <c r="W84" s="1679"/>
      <c r="X84" s="1595"/>
      <c r="Y84" s="1635"/>
    </row>
    <row r="85" spans="1:25" x14ac:dyDescent="0.25">
      <c r="A85" s="1640"/>
      <c r="B85" s="1668"/>
      <c r="C85" s="1668"/>
      <c r="D85" s="1643"/>
      <c r="E85" s="1646"/>
      <c r="F85" s="1648"/>
      <c r="G85" s="1651"/>
      <c r="H85" s="1689"/>
      <c r="I85" s="91" t="s">
        <v>236</v>
      </c>
      <c r="J85" s="96">
        <v>0.5</v>
      </c>
      <c r="K85" s="77"/>
      <c r="L85" s="97"/>
      <c r="M85" s="78"/>
      <c r="N85" s="78"/>
      <c r="O85" s="78"/>
      <c r="P85" s="78"/>
      <c r="Q85" s="78"/>
      <c r="R85" s="78"/>
      <c r="S85" s="78"/>
      <c r="T85" s="78"/>
      <c r="U85" s="78"/>
      <c r="V85" s="78"/>
      <c r="W85" s="1679"/>
      <c r="X85" s="1595"/>
      <c r="Y85" s="1635"/>
    </row>
    <row r="86" spans="1:25" x14ac:dyDescent="0.25">
      <c r="A86" s="1640"/>
      <c r="B86" s="1668"/>
      <c r="C86" s="1668"/>
      <c r="D86" s="1644"/>
      <c r="E86" s="1646"/>
      <c r="F86" s="1649"/>
      <c r="G86" s="1652"/>
      <c r="H86" s="1689"/>
      <c r="I86" s="79" t="s">
        <v>168</v>
      </c>
      <c r="J86" s="80">
        <v>5</v>
      </c>
      <c r="K86" s="81"/>
      <c r="L86" s="81"/>
      <c r="M86" s="81"/>
      <c r="N86" s="81"/>
      <c r="O86" s="81"/>
      <c r="P86" s="81"/>
      <c r="Q86" s="81"/>
      <c r="R86" s="81"/>
      <c r="S86" s="81"/>
      <c r="T86" s="81"/>
      <c r="U86" s="81"/>
      <c r="V86" s="81"/>
      <c r="W86" s="1680"/>
      <c r="X86" s="1596"/>
      <c r="Y86" s="1639"/>
    </row>
    <row r="87" spans="1:25" x14ac:dyDescent="0.25">
      <c r="A87" s="1640"/>
      <c r="B87" s="1668"/>
      <c r="C87" s="1668"/>
      <c r="D87" s="1582" t="s">
        <v>173</v>
      </c>
      <c r="E87" s="1646"/>
      <c r="F87" s="1653" t="s">
        <v>242</v>
      </c>
      <c r="G87" s="1654" t="s">
        <v>243</v>
      </c>
      <c r="H87" s="1689"/>
      <c r="I87" s="82" t="s">
        <v>244</v>
      </c>
      <c r="J87" s="76">
        <v>0.25</v>
      </c>
      <c r="K87" s="78"/>
      <c r="L87" s="77"/>
      <c r="M87" s="77"/>
      <c r="N87" s="77"/>
      <c r="O87" s="77"/>
      <c r="P87" s="77"/>
      <c r="Q87" s="77"/>
      <c r="R87" s="77"/>
      <c r="S87" s="77"/>
      <c r="T87" s="77"/>
      <c r="U87" s="77"/>
      <c r="V87" s="77"/>
      <c r="W87" s="1582" t="s">
        <v>160</v>
      </c>
      <c r="X87" s="1594" t="s">
        <v>230</v>
      </c>
      <c r="Y87" s="1634"/>
    </row>
    <row r="88" spans="1:25" x14ac:dyDescent="0.25">
      <c r="A88" s="1640"/>
      <c r="B88" s="1668"/>
      <c r="C88" s="1668"/>
      <c r="D88" s="1643"/>
      <c r="E88" s="1646"/>
      <c r="F88" s="1648"/>
      <c r="G88" s="1651"/>
      <c r="H88" s="1689"/>
      <c r="I88" s="82" t="s">
        <v>245</v>
      </c>
      <c r="J88" s="76">
        <v>0.25</v>
      </c>
      <c r="K88" s="77"/>
      <c r="L88" s="78"/>
      <c r="M88" s="77"/>
      <c r="N88" s="77"/>
      <c r="O88" s="77"/>
      <c r="P88" s="77"/>
      <c r="Q88" s="77"/>
      <c r="R88" s="77"/>
      <c r="S88" s="77"/>
      <c r="T88" s="77"/>
      <c r="U88" s="77"/>
      <c r="V88" s="77"/>
      <c r="W88" s="1585"/>
      <c r="X88" s="1595"/>
      <c r="Y88" s="1635"/>
    </row>
    <row r="89" spans="1:25" x14ac:dyDescent="0.25">
      <c r="A89" s="1640"/>
      <c r="B89" s="1668"/>
      <c r="C89" s="1668"/>
      <c r="D89" s="1643"/>
      <c r="E89" s="1646"/>
      <c r="F89" s="1648"/>
      <c r="G89" s="1651"/>
      <c r="H89" s="1689"/>
      <c r="I89" s="82" t="s">
        <v>246</v>
      </c>
      <c r="J89" s="76">
        <v>0.25</v>
      </c>
      <c r="K89" s="77"/>
      <c r="L89" s="78"/>
      <c r="M89" s="77"/>
      <c r="N89" s="77"/>
      <c r="O89" s="77"/>
      <c r="P89" s="77"/>
      <c r="Q89" s="77"/>
      <c r="R89" s="77"/>
      <c r="S89" s="77"/>
      <c r="T89" s="77"/>
      <c r="U89" s="77"/>
      <c r="V89" s="77"/>
      <c r="W89" s="1585"/>
      <c r="X89" s="1595"/>
      <c r="Y89" s="1635"/>
    </row>
    <row r="90" spans="1:25" x14ac:dyDescent="0.25">
      <c r="A90" s="1640"/>
      <c r="B90" s="1668"/>
      <c r="C90" s="1668"/>
      <c r="D90" s="1643"/>
      <c r="E90" s="1646"/>
      <c r="F90" s="1648"/>
      <c r="G90" s="1651"/>
      <c r="H90" s="1689"/>
      <c r="I90" s="83" t="s">
        <v>247</v>
      </c>
      <c r="J90" s="76">
        <v>0.25</v>
      </c>
      <c r="K90" s="77"/>
      <c r="L90" s="78"/>
      <c r="M90" s="77"/>
      <c r="N90" s="77"/>
      <c r="O90" s="77"/>
      <c r="P90" s="77"/>
      <c r="Q90" s="77"/>
      <c r="R90" s="77"/>
      <c r="S90" s="77"/>
      <c r="T90" s="77"/>
      <c r="U90" s="77"/>
      <c r="V90" s="77"/>
      <c r="W90" s="1585"/>
      <c r="X90" s="1595"/>
      <c r="Y90" s="1635"/>
    </row>
    <row r="91" spans="1:25" x14ac:dyDescent="0.25">
      <c r="A91" s="1640"/>
      <c r="B91" s="1668"/>
      <c r="C91" s="1668"/>
      <c r="D91" s="1643"/>
      <c r="E91" s="1646"/>
      <c r="F91" s="1648"/>
      <c r="G91" s="1651"/>
      <c r="H91" s="1689"/>
      <c r="I91" s="82" t="s">
        <v>248</v>
      </c>
      <c r="J91" s="76">
        <v>0.25</v>
      </c>
      <c r="K91" s="77"/>
      <c r="L91" s="77"/>
      <c r="M91" s="78"/>
      <c r="N91" s="78"/>
      <c r="O91" s="78"/>
      <c r="P91" s="78"/>
      <c r="Q91" s="78"/>
      <c r="R91" s="78"/>
      <c r="S91" s="78"/>
      <c r="T91" s="78"/>
      <c r="U91" s="78"/>
      <c r="V91" s="78"/>
      <c r="W91" s="1585"/>
      <c r="X91" s="1595"/>
      <c r="Y91" s="1635"/>
    </row>
    <row r="92" spans="1:25" x14ac:dyDescent="0.25">
      <c r="A92" s="1640"/>
      <c r="B92" s="1668"/>
      <c r="C92" s="1668"/>
      <c r="D92" s="1643"/>
      <c r="E92" s="1646"/>
      <c r="F92" s="1648"/>
      <c r="G92" s="1651"/>
      <c r="H92" s="1689"/>
      <c r="I92" s="82" t="s">
        <v>249</v>
      </c>
      <c r="J92" s="76">
        <v>0.5</v>
      </c>
      <c r="K92" s="77"/>
      <c r="L92" s="77"/>
      <c r="M92" s="78"/>
      <c r="N92" s="78"/>
      <c r="O92" s="78"/>
      <c r="P92" s="78"/>
      <c r="Q92" s="78"/>
      <c r="R92" s="78"/>
      <c r="S92" s="78"/>
      <c r="T92" s="78"/>
      <c r="U92" s="78"/>
      <c r="V92" s="78"/>
      <c r="W92" s="1585"/>
      <c r="X92" s="1595"/>
      <c r="Y92" s="1635"/>
    </row>
    <row r="93" spans="1:25" x14ac:dyDescent="0.25">
      <c r="A93" s="1640"/>
      <c r="B93" s="1668"/>
      <c r="C93" s="1668"/>
      <c r="D93" s="1643"/>
      <c r="E93" s="1646"/>
      <c r="F93" s="1648"/>
      <c r="G93" s="1651"/>
      <c r="H93" s="1689"/>
      <c r="I93" s="82" t="s">
        <v>218</v>
      </c>
      <c r="J93" s="76">
        <v>0.25</v>
      </c>
      <c r="K93" s="77"/>
      <c r="L93" s="77"/>
      <c r="M93" s="78"/>
      <c r="N93" s="78"/>
      <c r="O93" s="78"/>
      <c r="P93" s="78"/>
      <c r="Q93" s="78"/>
      <c r="R93" s="78"/>
      <c r="S93" s="78"/>
      <c r="T93" s="78"/>
      <c r="U93" s="78"/>
      <c r="V93" s="78"/>
      <c r="W93" s="1585"/>
      <c r="X93" s="1595"/>
      <c r="Y93" s="1635"/>
    </row>
    <row r="94" spans="1:25" x14ac:dyDescent="0.25">
      <c r="A94" s="1640"/>
      <c r="B94" s="1668"/>
      <c r="C94" s="1668"/>
      <c r="D94" s="1644"/>
      <c r="E94" s="1646"/>
      <c r="F94" s="1648"/>
      <c r="G94" s="1651"/>
      <c r="H94" s="1689"/>
      <c r="I94" s="79" t="s">
        <v>168</v>
      </c>
      <c r="J94" s="80">
        <v>2</v>
      </c>
      <c r="K94" s="81"/>
      <c r="L94" s="81"/>
      <c r="M94" s="81"/>
      <c r="N94" s="81"/>
      <c r="O94" s="81"/>
      <c r="P94" s="81"/>
      <c r="Q94" s="81"/>
      <c r="R94" s="81"/>
      <c r="S94" s="81"/>
      <c r="T94" s="81"/>
      <c r="U94" s="81"/>
      <c r="V94" s="81"/>
      <c r="W94" s="1593"/>
      <c r="X94" s="1596"/>
      <c r="Y94" s="1639"/>
    </row>
    <row r="95" spans="1:25" x14ac:dyDescent="0.25">
      <c r="A95" s="1640"/>
      <c r="B95" s="1668"/>
      <c r="C95" s="1668"/>
      <c r="D95" s="1582" t="s">
        <v>250</v>
      </c>
      <c r="E95" s="1646"/>
      <c r="F95" s="1653" t="s">
        <v>251</v>
      </c>
      <c r="G95" s="1654" t="s">
        <v>252</v>
      </c>
      <c r="H95" s="1689"/>
      <c r="I95" s="95" t="s">
        <v>253</v>
      </c>
      <c r="J95" s="76">
        <v>1</v>
      </c>
      <c r="K95" s="78"/>
      <c r="L95" s="78"/>
      <c r="M95" s="78"/>
      <c r="N95" s="78"/>
      <c r="O95" s="78"/>
      <c r="P95" s="78"/>
      <c r="Q95" s="78"/>
      <c r="R95" s="78"/>
      <c r="S95" s="78"/>
      <c r="T95" s="78"/>
      <c r="U95" s="78"/>
      <c r="V95" s="78"/>
      <c r="W95" s="1582" t="s">
        <v>160</v>
      </c>
      <c r="X95" s="1594" t="s">
        <v>230</v>
      </c>
      <c r="Y95" s="1634"/>
    </row>
    <row r="96" spans="1:25" x14ac:dyDescent="0.25">
      <c r="A96" s="1640"/>
      <c r="B96" s="1668"/>
      <c r="C96" s="1668"/>
      <c r="D96" s="1643"/>
      <c r="E96" s="1646"/>
      <c r="F96" s="1648"/>
      <c r="G96" s="1651"/>
      <c r="H96" s="1689"/>
      <c r="I96" s="91" t="s">
        <v>232</v>
      </c>
      <c r="J96" s="76">
        <v>1</v>
      </c>
      <c r="K96" s="78"/>
      <c r="L96" s="78"/>
      <c r="M96" s="78"/>
      <c r="N96" s="78"/>
      <c r="O96" s="78"/>
      <c r="P96" s="78"/>
      <c r="Q96" s="78"/>
      <c r="R96" s="78"/>
      <c r="S96" s="78"/>
      <c r="T96" s="78"/>
      <c r="U96" s="78"/>
      <c r="V96" s="78"/>
      <c r="W96" s="1585"/>
      <c r="X96" s="1595"/>
      <c r="Y96" s="1635"/>
    </row>
    <row r="97" spans="1:25" x14ac:dyDescent="0.25">
      <c r="A97" s="1640"/>
      <c r="B97" s="1668"/>
      <c r="C97" s="1668"/>
      <c r="D97" s="1643"/>
      <c r="E97" s="1646"/>
      <c r="F97" s="1648"/>
      <c r="G97" s="1651"/>
      <c r="H97" s="1689"/>
      <c r="I97" s="91" t="s">
        <v>233</v>
      </c>
      <c r="J97" s="76">
        <v>1</v>
      </c>
      <c r="K97" s="78"/>
      <c r="L97" s="78"/>
      <c r="M97" s="78"/>
      <c r="N97" s="78"/>
      <c r="O97" s="78"/>
      <c r="P97" s="78"/>
      <c r="Q97" s="78"/>
      <c r="R97" s="78"/>
      <c r="S97" s="78"/>
      <c r="T97" s="78"/>
      <c r="U97" s="78"/>
      <c r="V97" s="78"/>
      <c r="W97" s="1585"/>
      <c r="X97" s="1595"/>
      <c r="Y97" s="1635"/>
    </row>
    <row r="98" spans="1:25" x14ac:dyDescent="0.25">
      <c r="A98" s="1640"/>
      <c r="B98" s="1668"/>
      <c r="C98" s="1668"/>
      <c r="D98" s="1643"/>
      <c r="E98" s="1646"/>
      <c r="F98" s="1648"/>
      <c r="G98" s="1651"/>
      <c r="H98" s="1689"/>
      <c r="I98" s="91" t="s">
        <v>254</v>
      </c>
      <c r="J98" s="76">
        <v>1</v>
      </c>
      <c r="K98" s="78"/>
      <c r="L98" s="78"/>
      <c r="M98" s="78"/>
      <c r="N98" s="78"/>
      <c r="O98" s="78"/>
      <c r="P98" s="78"/>
      <c r="Q98" s="78"/>
      <c r="R98" s="78"/>
      <c r="S98" s="78"/>
      <c r="T98" s="78"/>
      <c r="U98" s="78"/>
      <c r="V98" s="78"/>
      <c r="W98" s="1585"/>
      <c r="X98" s="1595"/>
      <c r="Y98" s="1635"/>
    </row>
    <row r="99" spans="1:25" x14ac:dyDescent="0.25">
      <c r="A99" s="1640"/>
      <c r="B99" s="1668"/>
      <c r="C99" s="1668"/>
      <c r="D99" s="1643"/>
      <c r="E99" s="1646"/>
      <c r="F99" s="1648"/>
      <c r="G99" s="1651"/>
      <c r="H99" s="1689"/>
      <c r="I99" s="91" t="s">
        <v>235</v>
      </c>
      <c r="J99" s="76">
        <v>0.5</v>
      </c>
      <c r="K99" s="78"/>
      <c r="L99" s="78"/>
      <c r="M99" s="78"/>
      <c r="N99" s="78"/>
      <c r="O99" s="78"/>
      <c r="P99" s="78"/>
      <c r="Q99" s="78"/>
      <c r="R99" s="78"/>
      <c r="S99" s="78"/>
      <c r="T99" s="78"/>
      <c r="U99" s="78"/>
      <c r="V99" s="78"/>
      <c r="W99" s="1585"/>
      <c r="X99" s="1595"/>
      <c r="Y99" s="1635"/>
    </row>
    <row r="100" spans="1:25" x14ac:dyDescent="0.25">
      <c r="A100" s="1640"/>
      <c r="B100" s="1668"/>
      <c r="C100" s="1668"/>
      <c r="D100" s="1643"/>
      <c r="E100" s="1646"/>
      <c r="F100" s="1648"/>
      <c r="G100" s="1651"/>
      <c r="H100" s="1689"/>
      <c r="I100" s="91" t="s">
        <v>236</v>
      </c>
      <c r="J100" s="76">
        <v>0.5</v>
      </c>
      <c r="K100" s="78"/>
      <c r="L100" s="78"/>
      <c r="M100" s="78"/>
      <c r="N100" s="78"/>
      <c r="O100" s="78"/>
      <c r="P100" s="78"/>
      <c r="Q100" s="78"/>
      <c r="R100" s="78"/>
      <c r="S100" s="78"/>
      <c r="T100" s="78"/>
      <c r="U100" s="78"/>
      <c r="V100" s="78"/>
      <c r="W100" s="1585"/>
      <c r="X100" s="1595"/>
      <c r="Y100" s="1635"/>
    </row>
    <row r="101" spans="1:25" x14ac:dyDescent="0.25">
      <c r="A101" s="1640"/>
      <c r="B101" s="1668"/>
      <c r="C101" s="1668"/>
      <c r="D101" s="1644"/>
      <c r="E101" s="1646"/>
      <c r="F101" s="1649"/>
      <c r="G101" s="1652"/>
      <c r="H101" s="1689"/>
      <c r="I101" s="79" t="s">
        <v>168</v>
      </c>
      <c r="J101" s="76">
        <v>5</v>
      </c>
      <c r="K101" s="81"/>
      <c r="L101" s="81"/>
      <c r="M101" s="81"/>
      <c r="N101" s="81"/>
      <c r="O101" s="81"/>
      <c r="P101" s="81"/>
      <c r="Q101" s="81"/>
      <c r="R101" s="81"/>
      <c r="S101" s="81"/>
      <c r="T101" s="81"/>
      <c r="U101" s="81"/>
      <c r="V101" s="81"/>
      <c r="W101" s="1593"/>
      <c r="X101" s="1596"/>
      <c r="Y101" s="1639"/>
    </row>
    <row r="102" spans="1:25" x14ac:dyDescent="0.25">
      <c r="A102" s="1640"/>
      <c r="B102" s="1668"/>
      <c r="C102" s="1668"/>
      <c r="D102" s="1582" t="s">
        <v>255</v>
      </c>
      <c r="E102" s="1646"/>
      <c r="F102" s="1653" t="s">
        <v>256</v>
      </c>
      <c r="G102" s="1654" t="s">
        <v>257</v>
      </c>
      <c r="H102" s="1689"/>
      <c r="I102" s="95" t="s">
        <v>231</v>
      </c>
      <c r="J102" s="76">
        <v>1</v>
      </c>
      <c r="K102" s="77"/>
      <c r="L102" s="77"/>
      <c r="M102" s="77"/>
      <c r="N102" s="77"/>
      <c r="O102" s="77"/>
      <c r="P102" s="77"/>
      <c r="Q102" s="77"/>
      <c r="R102" s="77"/>
      <c r="S102" s="77"/>
      <c r="T102" s="77"/>
      <c r="U102" s="77"/>
      <c r="V102" s="77"/>
      <c r="W102" s="1582" t="s">
        <v>160</v>
      </c>
      <c r="X102" s="1594" t="s">
        <v>230</v>
      </c>
      <c r="Y102" s="1634"/>
    </row>
    <row r="103" spans="1:25" x14ac:dyDescent="0.25">
      <c r="A103" s="1640"/>
      <c r="B103" s="1668"/>
      <c r="C103" s="1668"/>
      <c r="D103" s="1643"/>
      <c r="E103" s="1646"/>
      <c r="F103" s="1648"/>
      <c r="G103" s="1651"/>
      <c r="H103" s="1689"/>
      <c r="I103" s="91" t="s">
        <v>232</v>
      </c>
      <c r="J103" s="76">
        <v>1</v>
      </c>
      <c r="K103" s="77"/>
      <c r="L103" s="77"/>
      <c r="M103" s="77"/>
      <c r="N103" s="77"/>
      <c r="O103" s="77"/>
      <c r="P103" s="77"/>
      <c r="Q103" s="77"/>
      <c r="R103" s="77"/>
      <c r="S103" s="77"/>
      <c r="T103" s="77"/>
      <c r="U103" s="77"/>
      <c r="V103" s="77"/>
      <c r="W103" s="1585"/>
      <c r="X103" s="1595"/>
      <c r="Y103" s="1635"/>
    </row>
    <row r="104" spans="1:25" x14ac:dyDescent="0.25">
      <c r="A104" s="1640"/>
      <c r="B104" s="1668"/>
      <c r="C104" s="1668"/>
      <c r="D104" s="1643"/>
      <c r="E104" s="1646"/>
      <c r="F104" s="1648"/>
      <c r="G104" s="1651"/>
      <c r="H104" s="1689"/>
      <c r="I104" s="91" t="s">
        <v>233</v>
      </c>
      <c r="J104" s="76">
        <v>1</v>
      </c>
      <c r="K104" s="77"/>
      <c r="L104" s="77"/>
      <c r="M104" s="77"/>
      <c r="N104" s="77"/>
      <c r="O104" s="77"/>
      <c r="P104" s="77"/>
      <c r="Q104" s="77"/>
      <c r="R104" s="77"/>
      <c r="S104" s="77"/>
      <c r="T104" s="77"/>
      <c r="U104" s="77"/>
      <c r="V104" s="77"/>
      <c r="W104" s="1585"/>
      <c r="X104" s="1595"/>
      <c r="Y104" s="1635"/>
    </row>
    <row r="105" spans="1:25" x14ac:dyDescent="0.25">
      <c r="A105" s="1640"/>
      <c r="B105" s="1668"/>
      <c r="C105" s="1668"/>
      <c r="D105" s="1643"/>
      <c r="E105" s="1646"/>
      <c r="F105" s="1648"/>
      <c r="G105" s="1651"/>
      <c r="H105" s="1689"/>
      <c r="I105" s="91" t="s">
        <v>258</v>
      </c>
      <c r="J105" s="76">
        <v>1</v>
      </c>
      <c r="K105" s="77"/>
      <c r="L105" s="77"/>
      <c r="M105" s="77"/>
      <c r="N105" s="77"/>
      <c r="O105" s="77"/>
      <c r="P105" s="77"/>
      <c r="Q105" s="77"/>
      <c r="R105" s="77"/>
      <c r="S105" s="77"/>
      <c r="T105" s="77"/>
      <c r="U105" s="77"/>
      <c r="V105" s="77"/>
      <c r="W105" s="1585"/>
      <c r="X105" s="1595"/>
      <c r="Y105" s="1635"/>
    </row>
    <row r="106" spans="1:25" x14ac:dyDescent="0.25">
      <c r="A106" s="1640"/>
      <c r="B106" s="1668"/>
      <c r="C106" s="1668"/>
      <c r="D106" s="1643"/>
      <c r="E106" s="1646"/>
      <c r="F106" s="1648"/>
      <c r="G106" s="1651"/>
      <c r="H106" s="1689"/>
      <c r="I106" s="91" t="s">
        <v>259</v>
      </c>
      <c r="J106" s="76">
        <v>0.5</v>
      </c>
      <c r="K106" s="77"/>
      <c r="L106" s="77"/>
      <c r="M106" s="77"/>
      <c r="N106" s="77"/>
      <c r="O106" s="77"/>
      <c r="P106" s="77"/>
      <c r="Q106" s="77"/>
      <c r="R106" s="77"/>
      <c r="S106" s="77"/>
      <c r="T106" s="77"/>
      <c r="U106" s="77"/>
      <c r="V106" s="77"/>
      <c r="W106" s="1585"/>
      <c r="X106" s="1595"/>
      <c r="Y106" s="1635"/>
    </row>
    <row r="107" spans="1:25" x14ac:dyDescent="0.25">
      <c r="A107" s="1640"/>
      <c r="B107" s="1668"/>
      <c r="C107" s="1668"/>
      <c r="D107" s="1643"/>
      <c r="E107" s="1646"/>
      <c r="F107" s="1648"/>
      <c r="G107" s="1651"/>
      <c r="H107" s="1689"/>
      <c r="I107" s="91" t="s">
        <v>236</v>
      </c>
      <c r="J107" s="76">
        <v>0.5</v>
      </c>
      <c r="K107" s="77"/>
      <c r="L107" s="77"/>
      <c r="M107" s="77"/>
      <c r="N107" s="77"/>
      <c r="O107" s="77"/>
      <c r="P107" s="77"/>
      <c r="Q107" s="77"/>
      <c r="R107" s="77"/>
      <c r="S107" s="77"/>
      <c r="T107" s="77"/>
      <c r="U107" s="77"/>
      <c r="V107" s="77"/>
      <c r="W107" s="1585"/>
      <c r="X107" s="1595"/>
      <c r="Y107" s="1635"/>
    </row>
    <row r="108" spans="1:25" ht="15.75" thickBot="1" x14ac:dyDescent="0.3">
      <c r="A108" s="1640"/>
      <c r="B108" s="1668"/>
      <c r="C108" s="1668"/>
      <c r="D108" s="1658"/>
      <c r="E108" s="1670"/>
      <c r="F108" s="1659"/>
      <c r="G108" s="1660"/>
      <c r="H108" s="1689"/>
      <c r="I108" s="84" t="s">
        <v>168</v>
      </c>
      <c r="J108" s="85">
        <v>5</v>
      </c>
      <c r="K108" s="86"/>
      <c r="L108" s="86"/>
      <c r="M108" s="86"/>
      <c r="N108" s="86"/>
      <c r="O108" s="86"/>
      <c r="P108" s="86"/>
      <c r="Q108" s="86"/>
      <c r="R108" s="86"/>
      <c r="S108" s="86"/>
      <c r="T108" s="86"/>
      <c r="U108" s="86"/>
      <c r="V108" s="86"/>
      <c r="W108" s="1637"/>
      <c r="X108" s="1677"/>
      <c r="Y108" s="1636"/>
    </row>
    <row r="109" spans="1:25" x14ac:dyDescent="0.25">
      <c r="A109" s="1641" t="s">
        <v>151</v>
      </c>
      <c r="B109" s="1668"/>
      <c r="C109" s="1668"/>
      <c r="D109" s="1642" t="s">
        <v>260</v>
      </c>
      <c r="E109" s="1645" t="s">
        <v>261</v>
      </c>
      <c r="F109" s="1647" t="s">
        <v>262</v>
      </c>
      <c r="G109" s="1650" t="s">
        <v>263</v>
      </c>
      <c r="H109" s="1689"/>
      <c r="I109" s="82" t="s">
        <v>264</v>
      </c>
      <c r="J109" s="88">
        <v>1</v>
      </c>
      <c r="K109" s="90"/>
      <c r="L109" s="90"/>
      <c r="M109" s="89"/>
      <c r="N109" s="89"/>
      <c r="O109" s="90"/>
      <c r="P109" s="90"/>
      <c r="Q109" s="90"/>
      <c r="R109" s="90"/>
      <c r="S109" s="90"/>
      <c r="T109" s="90"/>
      <c r="U109" s="90"/>
      <c r="V109" s="90"/>
      <c r="W109" s="1642" t="s">
        <v>160</v>
      </c>
      <c r="X109" s="1667" t="s">
        <v>230</v>
      </c>
      <c r="Y109" s="1638"/>
    </row>
    <row r="110" spans="1:25" x14ac:dyDescent="0.25">
      <c r="A110" s="1668"/>
      <c r="B110" s="1668"/>
      <c r="C110" s="1668"/>
      <c r="D110" s="1643"/>
      <c r="E110" s="1646"/>
      <c r="F110" s="1648"/>
      <c r="G110" s="1651"/>
      <c r="H110" s="1689"/>
      <c r="I110" s="91" t="s">
        <v>232</v>
      </c>
      <c r="J110" s="76">
        <v>1</v>
      </c>
      <c r="K110" s="77"/>
      <c r="L110" s="77"/>
      <c r="M110" s="77"/>
      <c r="N110" s="78"/>
      <c r="O110" s="77"/>
      <c r="P110" s="77"/>
      <c r="Q110" s="77"/>
      <c r="R110" s="77"/>
      <c r="S110" s="77"/>
      <c r="T110" s="77"/>
      <c r="U110" s="77"/>
      <c r="V110" s="77"/>
      <c r="W110" s="1585"/>
      <c r="X110" s="1595"/>
      <c r="Y110" s="1635"/>
    </row>
    <row r="111" spans="1:25" x14ac:dyDescent="0.25">
      <c r="A111" s="1668"/>
      <c r="B111" s="1668"/>
      <c r="C111" s="1668"/>
      <c r="D111" s="1643"/>
      <c r="E111" s="1646"/>
      <c r="F111" s="1648"/>
      <c r="G111" s="1651"/>
      <c r="H111" s="1689"/>
      <c r="I111" s="91" t="s">
        <v>233</v>
      </c>
      <c r="J111" s="76">
        <v>1</v>
      </c>
      <c r="K111" s="77"/>
      <c r="L111" s="77"/>
      <c r="M111" s="77"/>
      <c r="N111" s="78"/>
      <c r="O111" s="77"/>
      <c r="P111" s="77"/>
      <c r="Q111" s="77"/>
      <c r="R111" s="77"/>
      <c r="S111" s="77"/>
      <c r="T111" s="77"/>
      <c r="U111" s="77"/>
      <c r="V111" s="77"/>
      <c r="W111" s="1585"/>
      <c r="X111" s="1595"/>
      <c r="Y111" s="1635"/>
    </row>
    <row r="112" spans="1:25" x14ac:dyDescent="0.25">
      <c r="A112" s="1668"/>
      <c r="B112" s="1668"/>
      <c r="C112" s="1668"/>
      <c r="D112" s="1643"/>
      <c r="E112" s="1646"/>
      <c r="F112" s="1648"/>
      <c r="G112" s="1651"/>
      <c r="H112" s="1689"/>
      <c r="I112" s="91" t="s">
        <v>240</v>
      </c>
      <c r="J112" s="76">
        <v>1</v>
      </c>
      <c r="K112" s="77"/>
      <c r="L112" s="77"/>
      <c r="M112" s="77"/>
      <c r="N112" s="77"/>
      <c r="O112" s="78"/>
      <c r="P112" s="77"/>
      <c r="Q112" s="77"/>
      <c r="R112" s="77"/>
      <c r="S112" s="77"/>
      <c r="T112" s="77"/>
      <c r="U112" s="77"/>
      <c r="V112" s="77"/>
      <c r="W112" s="1585"/>
      <c r="X112" s="1595"/>
      <c r="Y112" s="1635"/>
    </row>
    <row r="113" spans="1:25" x14ac:dyDescent="0.25">
      <c r="A113" s="1668"/>
      <c r="B113" s="1668"/>
      <c r="C113" s="1668"/>
      <c r="D113" s="1643"/>
      <c r="E113" s="1646"/>
      <c r="F113" s="1648"/>
      <c r="G113" s="1651"/>
      <c r="H113" s="1689"/>
      <c r="I113" s="91" t="s">
        <v>241</v>
      </c>
      <c r="J113" s="76">
        <v>0.5</v>
      </c>
      <c r="K113" s="77"/>
      <c r="L113" s="77"/>
      <c r="M113" s="77"/>
      <c r="N113" s="77"/>
      <c r="O113" s="78"/>
      <c r="P113" s="77"/>
      <c r="Q113" s="77"/>
      <c r="R113" s="77"/>
      <c r="S113" s="77"/>
      <c r="T113" s="77"/>
      <c r="U113" s="77"/>
      <c r="V113" s="77"/>
      <c r="W113" s="1585"/>
      <c r="X113" s="1595"/>
      <c r="Y113" s="1635"/>
    </row>
    <row r="114" spans="1:25" x14ac:dyDescent="0.25">
      <c r="A114" s="1668"/>
      <c r="B114" s="1668"/>
      <c r="C114" s="1668"/>
      <c r="D114" s="1643"/>
      <c r="E114" s="1646"/>
      <c r="F114" s="1648"/>
      <c r="G114" s="1651"/>
      <c r="H114" s="1689"/>
      <c r="I114" s="91" t="s">
        <v>236</v>
      </c>
      <c r="J114" s="76">
        <v>0.5</v>
      </c>
      <c r="K114" s="77"/>
      <c r="L114" s="77"/>
      <c r="M114" s="77"/>
      <c r="N114" s="77"/>
      <c r="O114" s="78"/>
      <c r="P114" s="77"/>
      <c r="Q114" s="77"/>
      <c r="R114" s="77"/>
      <c r="S114" s="77"/>
      <c r="T114" s="77"/>
      <c r="U114" s="77"/>
      <c r="V114" s="77"/>
      <c r="W114" s="1585"/>
      <c r="X114" s="1595"/>
      <c r="Y114" s="1635"/>
    </row>
    <row r="115" spans="1:25" x14ac:dyDescent="0.25">
      <c r="A115" s="1668"/>
      <c r="B115" s="1668"/>
      <c r="C115" s="1668"/>
      <c r="D115" s="1644"/>
      <c r="E115" s="1646"/>
      <c r="F115" s="1649"/>
      <c r="G115" s="1652"/>
      <c r="H115" s="1689"/>
      <c r="I115" s="79" t="s">
        <v>168</v>
      </c>
      <c r="J115" s="80">
        <v>5</v>
      </c>
      <c r="K115" s="81"/>
      <c r="L115" s="81"/>
      <c r="M115" s="81"/>
      <c r="N115" s="81"/>
      <c r="O115" s="81"/>
      <c r="P115" s="81"/>
      <c r="Q115" s="81"/>
      <c r="R115" s="81"/>
      <c r="S115" s="81"/>
      <c r="T115" s="81"/>
      <c r="U115" s="81"/>
      <c r="V115" s="81"/>
      <c r="W115" s="1593"/>
      <c r="X115" s="1596"/>
      <c r="Y115" s="1639"/>
    </row>
    <row r="116" spans="1:25" x14ac:dyDescent="0.25">
      <c r="A116" s="1668"/>
      <c r="B116" s="1668"/>
      <c r="C116" s="1668"/>
      <c r="D116" s="1582" t="s">
        <v>265</v>
      </c>
      <c r="E116" s="1646"/>
      <c r="F116" s="1653" t="s">
        <v>266</v>
      </c>
      <c r="G116" s="1654" t="s">
        <v>267</v>
      </c>
      <c r="H116" s="1689"/>
      <c r="I116" s="91" t="s">
        <v>268</v>
      </c>
      <c r="J116" s="76">
        <v>0.5</v>
      </c>
      <c r="K116" s="78"/>
      <c r="L116" s="78"/>
      <c r="M116" s="78"/>
      <c r="N116" s="78"/>
      <c r="O116" s="78"/>
      <c r="P116" s="78"/>
      <c r="Q116" s="78"/>
      <c r="R116" s="78"/>
      <c r="S116" s="78"/>
      <c r="T116" s="78"/>
      <c r="U116" s="78"/>
      <c r="V116" s="78"/>
      <c r="W116" s="1582" t="s">
        <v>160</v>
      </c>
      <c r="X116" s="1594" t="s">
        <v>230</v>
      </c>
      <c r="Y116" s="1634"/>
    </row>
    <row r="117" spans="1:25" x14ac:dyDescent="0.25">
      <c r="A117" s="1668"/>
      <c r="B117" s="1668"/>
      <c r="C117" s="1668"/>
      <c r="D117" s="1643"/>
      <c r="E117" s="1646"/>
      <c r="F117" s="1648"/>
      <c r="G117" s="1651"/>
      <c r="H117" s="1689"/>
      <c r="I117" s="91" t="s">
        <v>269</v>
      </c>
      <c r="J117" s="76">
        <v>2.5</v>
      </c>
      <c r="K117" s="78"/>
      <c r="L117" s="78"/>
      <c r="M117" s="78"/>
      <c r="N117" s="78"/>
      <c r="O117" s="78"/>
      <c r="P117" s="78"/>
      <c r="Q117" s="78"/>
      <c r="R117" s="78"/>
      <c r="S117" s="78"/>
      <c r="T117" s="78"/>
      <c r="U117" s="78"/>
      <c r="V117" s="78"/>
      <c r="W117" s="1585"/>
      <c r="X117" s="1595"/>
      <c r="Y117" s="1635"/>
    </row>
    <row r="118" spans="1:25" x14ac:dyDescent="0.25">
      <c r="A118" s="1668"/>
      <c r="B118" s="1668"/>
      <c r="C118" s="1668"/>
      <c r="D118" s="1643"/>
      <c r="E118" s="1646"/>
      <c r="F118" s="1648"/>
      <c r="G118" s="1651"/>
      <c r="H118" s="1689"/>
      <c r="I118" s="91" t="s">
        <v>270</v>
      </c>
      <c r="J118" s="76">
        <v>1.5</v>
      </c>
      <c r="K118" s="78"/>
      <c r="L118" s="78"/>
      <c r="M118" s="78"/>
      <c r="N118" s="78"/>
      <c r="O118" s="78"/>
      <c r="P118" s="78"/>
      <c r="Q118" s="78"/>
      <c r="R118" s="78"/>
      <c r="S118" s="78"/>
      <c r="T118" s="78"/>
      <c r="U118" s="78"/>
      <c r="V118" s="78"/>
      <c r="W118" s="1585"/>
      <c r="X118" s="1595"/>
      <c r="Y118" s="1635"/>
    </row>
    <row r="119" spans="1:25" x14ac:dyDescent="0.25">
      <c r="A119" s="1668"/>
      <c r="B119" s="1668"/>
      <c r="C119" s="1668"/>
      <c r="D119" s="1643"/>
      <c r="E119" s="1646"/>
      <c r="F119" s="1648"/>
      <c r="G119" s="1651"/>
      <c r="H119" s="1689"/>
      <c r="I119" s="82" t="s">
        <v>218</v>
      </c>
      <c r="J119" s="76">
        <v>0.5</v>
      </c>
      <c r="K119" s="78"/>
      <c r="L119" s="78"/>
      <c r="M119" s="78"/>
      <c r="N119" s="78"/>
      <c r="O119" s="78"/>
      <c r="P119" s="78"/>
      <c r="Q119" s="78"/>
      <c r="R119" s="78"/>
      <c r="S119" s="78"/>
      <c r="T119" s="78"/>
      <c r="U119" s="78"/>
      <c r="V119" s="78"/>
      <c r="W119" s="1585"/>
      <c r="X119" s="1595"/>
      <c r="Y119" s="1635"/>
    </row>
    <row r="120" spans="1:25" x14ac:dyDescent="0.25">
      <c r="A120" s="1669"/>
      <c r="B120" s="1668"/>
      <c r="C120" s="1668"/>
      <c r="D120" s="1644"/>
      <c r="E120" s="1646"/>
      <c r="F120" s="1649"/>
      <c r="G120" s="1652"/>
      <c r="H120" s="1689"/>
      <c r="I120" s="79" t="s">
        <v>168</v>
      </c>
      <c r="J120" s="80">
        <f>SUM(J116:J119)</f>
        <v>5</v>
      </c>
      <c r="K120" s="81"/>
      <c r="L120" s="81"/>
      <c r="M120" s="81"/>
      <c r="N120" s="81"/>
      <c r="O120" s="81"/>
      <c r="P120" s="81"/>
      <c r="Q120" s="81"/>
      <c r="R120" s="81"/>
      <c r="S120" s="81"/>
      <c r="T120" s="81"/>
      <c r="U120" s="81"/>
      <c r="V120" s="81"/>
      <c r="W120" s="1593"/>
      <c r="X120" s="1596"/>
      <c r="Y120" s="1639"/>
    </row>
    <row r="121" spans="1:25" x14ac:dyDescent="0.25">
      <c r="A121" s="1641" t="s">
        <v>271</v>
      </c>
      <c r="B121" s="1668"/>
      <c r="C121" s="1668"/>
      <c r="D121" s="1582" t="s">
        <v>272</v>
      </c>
      <c r="E121" s="1646"/>
      <c r="F121" s="1653" t="s">
        <v>273</v>
      </c>
      <c r="G121" s="1654" t="s">
        <v>274</v>
      </c>
      <c r="H121" s="1689"/>
      <c r="I121" s="95" t="s">
        <v>275</v>
      </c>
      <c r="J121" s="76">
        <v>2</v>
      </c>
      <c r="K121" s="78"/>
      <c r="L121" s="78"/>
      <c r="M121" s="78"/>
      <c r="N121" s="78"/>
      <c r="O121" s="78"/>
      <c r="P121" s="78"/>
      <c r="Q121" s="78"/>
      <c r="R121" s="78"/>
      <c r="S121" s="78"/>
      <c r="T121" s="78"/>
      <c r="U121" s="78"/>
      <c r="V121" s="78"/>
      <c r="W121" s="1582" t="s">
        <v>160</v>
      </c>
      <c r="X121" s="1594" t="s">
        <v>230</v>
      </c>
      <c r="Y121" s="1671" t="s">
        <v>276</v>
      </c>
    </row>
    <row r="122" spans="1:25" x14ac:dyDescent="0.25">
      <c r="A122" s="1668"/>
      <c r="B122" s="1668"/>
      <c r="C122" s="1668"/>
      <c r="D122" s="1643"/>
      <c r="E122" s="1646"/>
      <c r="F122" s="1648"/>
      <c r="G122" s="1651"/>
      <c r="H122" s="1689"/>
      <c r="I122" s="95" t="s">
        <v>277</v>
      </c>
      <c r="J122" s="76">
        <v>1</v>
      </c>
      <c r="K122" s="78"/>
      <c r="L122" s="78"/>
      <c r="M122" s="78"/>
      <c r="N122" s="78"/>
      <c r="O122" s="78"/>
      <c r="P122" s="78"/>
      <c r="Q122" s="78"/>
      <c r="R122" s="78"/>
      <c r="S122" s="78"/>
      <c r="T122" s="78"/>
      <c r="U122" s="78"/>
      <c r="V122" s="78"/>
      <c r="W122" s="1585"/>
      <c r="X122" s="1595"/>
      <c r="Y122" s="1672"/>
    </row>
    <row r="123" spans="1:25" x14ac:dyDescent="0.25">
      <c r="A123" s="1668"/>
      <c r="B123" s="1668"/>
      <c r="C123" s="1668"/>
      <c r="D123" s="1643"/>
      <c r="E123" s="1646"/>
      <c r="F123" s="1648"/>
      <c r="G123" s="1651"/>
      <c r="H123" s="1689"/>
      <c r="I123" s="95" t="s">
        <v>278</v>
      </c>
      <c r="J123" s="76">
        <v>1</v>
      </c>
      <c r="K123" s="78"/>
      <c r="L123" s="78"/>
      <c r="M123" s="78"/>
      <c r="N123" s="78"/>
      <c r="O123" s="78"/>
      <c r="P123" s="78"/>
      <c r="Q123" s="78"/>
      <c r="R123" s="78"/>
      <c r="S123" s="78"/>
      <c r="T123" s="78"/>
      <c r="U123" s="78"/>
      <c r="V123" s="78"/>
      <c r="W123" s="1585"/>
      <c r="X123" s="1595"/>
      <c r="Y123" s="1672"/>
    </row>
    <row r="124" spans="1:25" ht="23.25" x14ac:dyDescent="0.25">
      <c r="A124" s="1668"/>
      <c r="B124" s="1668"/>
      <c r="C124" s="1668"/>
      <c r="D124" s="1643"/>
      <c r="E124" s="1646"/>
      <c r="F124" s="1648"/>
      <c r="G124" s="1651"/>
      <c r="H124" s="1689"/>
      <c r="I124" s="95" t="s">
        <v>279</v>
      </c>
      <c r="J124" s="76">
        <v>1</v>
      </c>
      <c r="K124" s="78"/>
      <c r="L124" s="78"/>
      <c r="M124" s="78"/>
      <c r="N124" s="78"/>
      <c r="O124" s="78"/>
      <c r="P124" s="78"/>
      <c r="Q124" s="78"/>
      <c r="R124" s="78"/>
      <c r="S124" s="78"/>
      <c r="T124" s="78"/>
      <c r="U124" s="78"/>
      <c r="V124" s="78"/>
      <c r="W124" s="1585"/>
      <c r="X124" s="1595"/>
      <c r="Y124" s="1672"/>
    </row>
    <row r="125" spans="1:25" ht="23.25" x14ac:dyDescent="0.25">
      <c r="A125" s="1668"/>
      <c r="B125" s="1668"/>
      <c r="C125" s="1668"/>
      <c r="D125" s="1643"/>
      <c r="E125" s="1646"/>
      <c r="F125" s="1648"/>
      <c r="G125" s="1651"/>
      <c r="H125" s="1689"/>
      <c r="I125" s="95" t="s">
        <v>280</v>
      </c>
      <c r="J125" s="76">
        <v>0.5</v>
      </c>
      <c r="K125" s="78"/>
      <c r="L125" s="78"/>
      <c r="M125" s="78"/>
      <c r="N125" s="78"/>
      <c r="O125" s="78"/>
      <c r="P125" s="78"/>
      <c r="Q125" s="78"/>
      <c r="R125" s="78"/>
      <c r="S125" s="78"/>
      <c r="T125" s="78"/>
      <c r="U125" s="78"/>
      <c r="V125" s="78"/>
      <c r="W125" s="1585"/>
      <c r="X125" s="1595"/>
      <c r="Y125" s="1672"/>
    </row>
    <row r="126" spans="1:25" x14ac:dyDescent="0.25">
      <c r="A126" s="1668"/>
      <c r="B126" s="1668"/>
      <c r="C126" s="1668"/>
      <c r="D126" s="1643"/>
      <c r="E126" s="1646"/>
      <c r="F126" s="1648"/>
      <c r="G126" s="1651"/>
      <c r="H126" s="1689"/>
      <c r="I126" s="95" t="s">
        <v>281</v>
      </c>
      <c r="J126" s="76">
        <v>0.5</v>
      </c>
      <c r="K126" s="78"/>
      <c r="L126" s="78"/>
      <c r="M126" s="78"/>
      <c r="N126" s="78"/>
      <c r="O126" s="78"/>
      <c r="P126" s="78"/>
      <c r="Q126" s="78"/>
      <c r="R126" s="78"/>
      <c r="S126" s="78"/>
      <c r="T126" s="78"/>
      <c r="U126" s="78"/>
      <c r="V126" s="78"/>
      <c r="W126" s="1585"/>
      <c r="X126" s="1595"/>
      <c r="Y126" s="1672"/>
    </row>
    <row r="127" spans="1:25" ht="18" customHeight="1" x14ac:dyDescent="0.25">
      <c r="A127" s="1668"/>
      <c r="B127" s="1668"/>
      <c r="C127" s="1668"/>
      <c r="D127" s="1643"/>
      <c r="E127" s="1646"/>
      <c r="F127" s="1648"/>
      <c r="G127" s="1651"/>
      <c r="H127" s="1689"/>
      <c r="I127" s="95" t="s">
        <v>168</v>
      </c>
      <c r="J127" s="76">
        <v>6</v>
      </c>
      <c r="K127" s="81"/>
      <c r="L127" s="81"/>
      <c r="M127" s="81"/>
      <c r="N127" s="81"/>
      <c r="O127" s="81"/>
      <c r="P127" s="81"/>
      <c r="Q127" s="81"/>
      <c r="R127" s="81"/>
      <c r="S127" s="81"/>
      <c r="T127" s="81"/>
      <c r="U127" s="81"/>
      <c r="V127" s="81"/>
      <c r="W127" s="1585"/>
      <c r="X127" s="1595"/>
      <c r="Y127" s="1672"/>
    </row>
    <row r="128" spans="1:25" ht="21.75" customHeight="1" x14ac:dyDescent="0.25">
      <c r="A128" s="1669"/>
      <c r="B128" s="1668"/>
      <c r="C128" s="1668"/>
      <c r="D128" s="1644"/>
      <c r="E128" s="1646"/>
      <c r="F128" s="1649"/>
      <c r="G128" s="1652"/>
      <c r="H128" s="1689"/>
      <c r="I128" s="79"/>
      <c r="J128" s="80"/>
      <c r="K128" s="1674"/>
      <c r="L128" s="1675"/>
      <c r="M128" s="1675"/>
      <c r="N128" s="1675"/>
      <c r="O128" s="1675"/>
      <c r="P128" s="1675"/>
      <c r="Q128" s="1675"/>
      <c r="R128" s="1675"/>
      <c r="S128" s="1675"/>
      <c r="T128" s="1675"/>
      <c r="U128" s="1675"/>
      <c r="V128" s="1676"/>
      <c r="W128" s="1593"/>
      <c r="X128" s="1596"/>
      <c r="Y128" s="1673"/>
    </row>
    <row r="129" spans="1:25" x14ac:dyDescent="0.25">
      <c r="A129" s="1640" t="s">
        <v>151</v>
      </c>
      <c r="B129" s="1668"/>
      <c r="C129" s="1668"/>
      <c r="D129" s="1582" t="s">
        <v>282</v>
      </c>
      <c r="E129" s="1646"/>
      <c r="F129" s="1653" t="s">
        <v>283</v>
      </c>
      <c r="G129" s="1654" t="s">
        <v>284</v>
      </c>
      <c r="H129" s="1689"/>
      <c r="I129" s="82" t="s">
        <v>285</v>
      </c>
      <c r="J129" s="76">
        <v>0.5</v>
      </c>
      <c r="K129" s="78"/>
      <c r="L129" s="78"/>
      <c r="M129" s="77"/>
      <c r="N129" s="77"/>
      <c r="O129" s="77"/>
      <c r="P129" s="77"/>
      <c r="Q129" s="77"/>
      <c r="R129" s="77"/>
      <c r="S129" s="77"/>
      <c r="T129" s="77"/>
      <c r="U129" s="77"/>
      <c r="V129" s="77"/>
      <c r="W129" s="1582" t="s">
        <v>160</v>
      </c>
      <c r="X129" s="1661"/>
      <c r="Y129" s="1634"/>
    </row>
    <row r="130" spans="1:25" x14ac:dyDescent="0.25">
      <c r="A130" s="1640"/>
      <c r="B130" s="1668"/>
      <c r="C130" s="1668"/>
      <c r="D130" s="1643"/>
      <c r="E130" s="1646"/>
      <c r="F130" s="1648"/>
      <c r="G130" s="1651"/>
      <c r="H130" s="1689"/>
      <c r="I130" s="83" t="s">
        <v>224</v>
      </c>
      <c r="J130" s="76">
        <v>0.5</v>
      </c>
      <c r="K130" s="78"/>
      <c r="L130" s="78"/>
      <c r="M130" s="77"/>
      <c r="N130" s="77"/>
      <c r="O130" s="77"/>
      <c r="P130" s="77"/>
      <c r="Q130" s="77"/>
      <c r="R130" s="77"/>
      <c r="S130" s="77"/>
      <c r="T130" s="77"/>
      <c r="U130" s="77"/>
      <c r="V130" s="77"/>
      <c r="W130" s="1585"/>
      <c r="X130" s="1662"/>
      <c r="Y130" s="1635"/>
    </row>
    <row r="131" spans="1:25" x14ac:dyDescent="0.25">
      <c r="A131" s="1640"/>
      <c r="B131" s="1668"/>
      <c r="C131" s="1668"/>
      <c r="D131" s="1643"/>
      <c r="E131" s="1646"/>
      <c r="F131" s="1648"/>
      <c r="G131" s="1651"/>
      <c r="H131" s="1689"/>
      <c r="I131" s="83" t="s">
        <v>286</v>
      </c>
      <c r="J131" s="76">
        <v>0.2</v>
      </c>
      <c r="K131" s="77"/>
      <c r="L131" s="77"/>
      <c r="M131" s="78"/>
      <c r="N131" s="78"/>
      <c r="O131" s="77"/>
      <c r="P131" s="77"/>
      <c r="Q131" s="77"/>
      <c r="R131" s="77"/>
      <c r="S131" s="77"/>
      <c r="T131" s="77"/>
      <c r="U131" s="77"/>
      <c r="V131" s="77"/>
      <c r="W131" s="1585"/>
      <c r="X131" s="1662"/>
      <c r="Y131" s="1635"/>
    </row>
    <row r="132" spans="1:25" x14ac:dyDescent="0.25">
      <c r="A132" s="1640"/>
      <c r="B132" s="1668"/>
      <c r="C132" s="1668"/>
      <c r="D132" s="1643"/>
      <c r="E132" s="1646"/>
      <c r="F132" s="1648"/>
      <c r="G132" s="1651"/>
      <c r="H132" s="1689"/>
      <c r="I132" s="83" t="s">
        <v>227</v>
      </c>
      <c r="J132" s="76">
        <v>0.2</v>
      </c>
      <c r="K132" s="77"/>
      <c r="L132" s="77"/>
      <c r="M132" s="78"/>
      <c r="N132" s="78"/>
      <c r="O132" s="77"/>
      <c r="P132" s="77"/>
      <c r="Q132" s="77"/>
      <c r="R132" s="77"/>
      <c r="S132" s="77"/>
      <c r="T132" s="77"/>
      <c r="U132" s="77"/>
      <c r="V132" s="77"/>
      <c r="W132" s="1585"/>
      <c r="X132" s="1662"/>
      <c r="Y132" s="1635"/>
    </row>
    <row r="133" spans="1:25" x14ac:dyDescent="0.25">
      <c r="A133" s="1640"/>
      <c r="B133" s="1668"/>
      <c r="C133" s="1668"/>
      <c r="D133" s="1643"/>
      <c r="E133" s="1646"/>
      <c r="F133" s="1648"/>
      <c r="G133" s="1651"/>
      <c r="H133" s="1689"/>
      <c r="I133" s="83" t="s">
        <v>287</v>
      </c>
      <c r="J133" s="76">
        <v>0.6</v>
      </c>
      <c r="K133" s="77"/>
      <c r="L133" s="77"/>
      <c r="M133" s="77"/>
      <c r="N133" s="78"/>
      <c r="O133" s="78"/>
      <c r="P133" s="78"/>
      <c r="Q133" s="78"/>
      <c r="R133" s="78"/>
      <c r="S133" s="78"/>
      <c r="T133" s="78"/>
      <c r="U133" s="78"/>
      <c r="V133" s="78"/>
      <c r="W133" s="1585"/>
      <c r="X133" s="1662"/>
      <c r="Y133" s="1635"/>
    </row>
    <row r="134" spans="1:25" x14ac:dyDescent="0.25">
      <c r="A134" s="1640"/>
      <c r="B134" s="1668"/>
      <c r="C134" s="1668"/>
      <c r="D134" s="1644"/>
      <c r="E134" s="1646"/>
      <c r="F134" s="1649"/>
      <c r="G134" s="1652"/>
      <c r="H134" s="1689"/>
      <c r="I134" s="79" t="s">
        <v>168</v>
      </c>
      <c r="J134" s="80">
        <f>SUM(J129:J133)</f>
        <v>2</v>
      </c>
      <c r="K134" s="81"/>
      <c r="L134" s="81"/>
      <c r="M134" s="81"/>
      <c r="N134" s="81"/>
      <c r="O134" s="81"/>
      <c r="P134" s="81"/>
      <c r="Q134" s="81"/>
      <c r="R134" s="81"/>
      <c r="S134" s="81"/>
      <c r="T134" s="81"/>
      <c r="U134" s="81"/>
      <c r="V134" s="81"/>
      <c r="W134" s="1593"/>
      <c r="X134" s="1663"/>
      <c r="Y134" s="1639"/>
    </row>
    <row r="135" spans="1:25" x14ac:dyDescent="0.25">
      <c r="A135" s="1640"/>
      <c r="B135" s="1668"/>
      <c r="C135" s="1668"/>
      <c r="D135" s="1582" t="s">
        <v>288</v>
      </c>
      <c r="E135" s="1646"/>
      <c r="F135" s="1653" t="s">
        <v>289</v>
      </c>
      <c r="G135" s="1654" t="s">
        <v>290</v>
      </c>
      <c r="H135" s="1689"/>
      <c r="I135" s="83" t="s">
        <v>291</v>
      </c>
      <c r="J135" s="76">
        <v>1</v>
      </c>
      <c r="K135" s="78"/>
      <c r="L135" s="78"/>
      <c r="M135" s="78"/>
      <c r="N135" s="78"/>
      <c r="O135" s="78"/>
      <c r="P135" s="78"/>
      <c r="Q135" s="78"/>
      <c r="R135" s="78"/>
      <c r="S135" s="78"/>
      <c r="T135" s="78"/>
      <c r="U135" s="78"/>
      <c r="V135" s="78"/>
      <c r="W135" s="1582" t="s">
        <v>160</v>
      </c>
      <c r="X135" s="1664" t="s">
        <v>230</v>
      </c>
      <c r="Y135" s="1634"/>
    </row>
    <row r="136" spans="1:25" x14ac:dyDescent="0.25">
      <c r="A136" s="1640"/>
      <c r="B136" s="1668"/>
      <c r="C136" s="1668"/>
      <c r="D136" s="1643"/>
      <c r="E136" s="1646"/>
      <c r="F136" s="1648"/>
      <c r="G136" s="1651"/>
      <c r="H136" s="1689"/>
      <c r="I136" s="83" t="s">
        <v>292</v>
      </c>
      <c r="J136" s="76">
        <v>1</v>
      </c>
      <c r="K136" s="78"/>
      <c r="L136" s="78"/>
      <c r="M136" s="78"/>
      <c r="N136" s="78"/>
      <c r="O136" s="78"/>
      <c r="P136" s="78"/>
      <c r="Q136" s="78"/>
      <c r="R136" s="78"/>
      <c r="S136" s="78"/>
      <c r="T136" s="78"/>
      <c r="U136" s="78"/>
      <c r="V136" s="78"/>
      <c r="W136" s="1585"/>
      <c r="X136" s="1665"/>
      <c r="Y136" s="1635"/>
    </row>
    <row r="137" spans="1:25" x14ac:dyDescent="0.25">
      <c r="A137" s="1640"/>
      <c r="B137" s="1668"/>
      <c r="C137" s="1668"/>
      <c r="D137" s="1644"/>
      <c r="E137" s="1646"/>
      <c r="F137" s="1649"/>
      <c r="G137" s="1652"/>
      <c r="H137" s="1689"/>
      <c r="I137" s="79" t="s">
        <v>168</v>
      </c>
      <c r="J137" s="76">
        <v>2</v>
      </c>
      <c r="K137" s="81"/>
      <c r="L137" s="81"/>
      <c r="M137" s="81"/>
      <c r="N137" s="81"/>
      <c r="O137" s="81"/>
      <c r="P137" s="81"/>
      <c r="Q137" s="81"/>
      <c r="R137" s="81"/>
      <c r="S137" s="81"/>
      <c r="T137" s="81"/>
      <c r="U137" s="81"/>
      <c r="V137" s="81"/>
      <c r="W137" s="1585"/>
      <c r="X137" s="1665"/>
      <c r="Y137" s="1635"/>
    </row>
    <row r="138" spans="1:25" x14ac:dyDescent="0.25">
      <c r="A138" s="1640"/>
      <c r="B138" s="1668"/>
      <c r="C138" s="1668"/>
      <c r="D138" s="1582" t="s">
        <v>293</v>
      </c>
      <c r="E138" s="1646"/>
      <c r="F138" s="1653" t="s">
        <v>294</v>
      </c>
      <c r="G138" s="1654" t="s">
        <v>295</v>
      </c>
      <c r="H138" s="1689"/>
      <c r="I138" s="91" t="s">
        <v>296</v>
      </c>
      <c r="J138" s="76">
        <v>3</v>
      </c>
      <c r="K138" s="78"/>
      <c r="L138" s="78"/>
      <c r="M138" s="78"/>
      <c r="N138" s="78"/>
      <c r="O138" s="78"/>
      <c r="P138" s="78"/>
      <c r="Q138" s="78"/>
      <c r="R138" s="78"/>
      <c r="S138" s="78"/>
      <c r="T138" s="78"/>
      <c r="U138" s="78"/>
      <c r="V138" s="78"/>
      <c r="W138" s="1585"/>
      <c r="X138" s="1665"/>
      <c r="Y138" s="1635"/>
    </row>
    <row r="139" spans="1:25" x14ac:dyDescent="0.25">
      <c r="A139" s="1640"/>
      <c r="B139" s="1668"/>
      <c r="C139" s="1668"/>
      <c r="D139" s="1643"/>
      <c r="E139" s="1646"/>
      <c r="F139" s="1648"/>
      <c r="G139" s="1651"/>
      <c r="H139" s="1689"/>
      <c r="I139" s="91" t="s">
        <v>297</v>
      </c>
      <c r="J139" s="76">
        <v>1</v>
      </c>
      <c r="K139" s="78"/>
      <c r="L139" s="78"/>
      <c r="M139" s="78"/>
      <c r="N139" s="78"/>
      <c r="O139" s="78"/>
      <c r="P139" s="78"/>
      <c r="Q139" s="78"/>
      <c r="R139" s="78"/>
      <c r="S139" s="78"/>
      <c r="T139" s="78"/>
      <c r="U139" s="78"/>
      <c r="V139" s="78"/>
      <c r="W139" s="1585"/>
      <c r="X139" s="1665"/>
      <c r="Y139" s="1635"/>
    </row>
    <row r="140" spans="1:25" x14ac:dyDescent="0.25">
      <c r="A140" s="1640"/>
      <c r="B140" s="1668"/>
      <c r="C140" s="1668"/>
      <c r="D140" s="1643"/>
      <c r="E140" s="1646"/>
      <c r="F140" s="1648"/>
      <c r="G140" s="1651"/>
      <c r="H140" s="1689"/>
      <c r="I140" s="91" t="s">
        <v>298</v>
      </c>
      <c r="J140" s="76">
        <v>1</v>
      </c>
      <c r="K140" s="78"/>
      <c r="L140" s="78"/>
      <c r="M140" s="78"/>
      <c r="N140" s="78"/>
      <c r="O140" s="78"/>
      <c r="P140" s="78"/>
      <c r="Q140" s="78"/>
      <c r="R140" s="78"/>
      <c r="S140" s="78"/>
      <c r="T140" s="78"/>
      <c r="U140" s="78"/>
      <c r="V140" s="78"/>
      <c r="W140" s="1585"/>
      <c r="X140" s="1665"/>
      <c r="Y140" s="1635"/>
    </row>
    <row r="141" spans="1:25" x14ac:dyDescent="0.25">
      <c r="A141" s="1640"/>
      <c r="B141" s="1668"/>
      <c r="C141" s="1668"/>
      <c r="D141" s="1644"/>
      <c r="E141" s="1646"/>
      <c r="F141" s="1649"/>
      <c r="G141" s="1652"/>
      <c r="H141" s="1689"/>
      <c r="I141" s="79" t="s">
        <v>168</v>
      </c>
      <c r="J141" s="80">
        <v>5</v>
      </c>
      <c r="K141" s="81"/>
      <c r="L141" s="81"/>
      <c r="M141" s="81"/>
      <c r="N141" s="81"/>
      <c r="O141" s="81"/>
      <c r="P141" s="81"/>
      <c r="Q141" s="81"/>
      <c r="R141" s="81"/>
      <c r="S141" s="81"/>
      <c r="T141" s="81"/>
      <c r="U141" s="81"/>
      <c r="V141" s="81"/>
      <c r="W141" s="1593"/>
      <c r="X141" s="1666"/>
      <c r="Y141" s="1639"/>
    </row>
    <row r="142" spans="1:25" x14ac:dyDescent="0.25">
      <c r="A142" s="1640"/>
      <c r="B142" s="1668"/>
      <c r="C142" s="1668"/>
      <c r="D142" s="1582" t="s">
        <v>272</v>
      </c>
      <c r="E142" s="1646"/>
      <c r="F142" s="1653" t="s">
        <v>299</v>
      </c>
      <c r="G142" s="1654" t="s">
        <v>300</v>
      </c>
      <c r="H142" s="1689"/>
      <c r="I142" s="98" t="s">
        <v>301</v>
      </c>
      <c r="J142" s="76">
        <v>1</v>
      </c>
      <c r="K142" s="81"/>
      <c r="L142" s="81"/>
      <c r="M142" s="81"/>
      <c r="N142" s="81"/>
      <c r="O142" s="81"/>
      <c r="P142" s="81"/>
      <c r="Q142" s="81"/>
      <c r="R142" s="81"/>
      <c r="S142" s="81"/>
      <c r="T142" s="81"/>
      <c r="U142" s="81"/>
      <c r="V142" s="81"/>
      <c r="W142" s="1582" t="s">
        <v>160</v>
      </c>
      <c r="X142" s="1655" t="s">
        <v>230</v>
      </c>
      <c r="Y142" s="99"/>
    </row>
    <row r="143" spans="1:25" x14ac:dyDescent="0.25">
      <c r="A143" s="1640"/>
      <c r="B143" s="1668"/>
      <c r="C143" s="1668"/>
      <c r="D143" s="1643"/>
      <c r="E143" s="1646"/>
      <c r="F143" s="1648"/>
      <c r="G143" s="1651"/>
      <c r="H143" s="1689"/>
      <c r="I143" s="98" t="s">
        <v>302</v>
      </c>
      <c r="J143" s="76">
        <v>1</v>
      </c>
      <c r="K143" s="81"/>
      <c r="L143" s="81"/>
      <c r="M143" s="81"/>
      <c r="N143" s="81"/>
      <c r="O143" s="81"/>
      <c r="P143" s="81"/>
      <c r="Q143" s="81"/>
      <c r="R143" s="81"/>
      <c r="S143" s="81"/>
      <c r="T143" s="81"/>
      <c r="U143" s="81"/>
      <c r="V143" s="81"/>
      <c r="W143" s="1585"/>
      <c r="X143" s="1656"/>
      <c r="Y143" s="99"/>
    </row>
    <row r="144" spans="1:25" x14ac:dyDescent="0.25">
      <c r="A144" s="1640"/>
      <c r="B144" s="1668"/>
      <c r="C144" s="1668"/>
      <c r="D144" s="1643"/>
      <c r="E144" s="1646"/>
      <c r="F144" s="1648"/>
      <c r="G144" s="1651"/>
      <c r="H144" s="1689"/>
      <c r="I144" s="98" t="s">
        <v>303</v>
      </c>
      <c r="J144" s="76">
        <v>1</v>
      </c>
      <c r="K144" s="81"/>
      <c r="L144" s="81"/>
      <c r="M144" s="81"/>
      <c r="N144" s="81"/>
      <c r="O144" s="81"/>
      <c r="P144" s="81"/>
      <c r="Q144" s="81"/>
      <c r="R144" s="81"/>
      <c r="S144" s="81"/>
      <c r="T144" s="81"/>
      <c r="U144" s="81"/>
      <c r="V144" s="81"/>
      <c r="W144" s="1585"/>
      <c r="X144" s="1656"/>
      <c r="Y144" s="99"/>
    </row>
    <row r="145" spans="1:25" x14ac:dyDescent="0.25">
      <c r="A145" s="1640"/>
      <c r="B145" s="1668"/>
      <c r="C145" s="1668"/>
      <c r="D145" s="1643"/>
      <c r="E145" s="1646"/>
      <c r="F145" s="1648"/>
      <c r="G145" s="1651"/>
      <c r="H145" s="1689"/>
      <c r="I145" s="98" t="s">
        <v>304</v>
      </c>
      <c r="J145" s="76">
        <v>1</v>
      </c>
      <c r="K145" s="81"/>
      <c r="L145" s="81"/>
      <c r="M145" s="81"/>
      <c r="N145" s="81"/>
      <c r="O145" s="81"/>
      <c r="P145" s="81"/>
      <c r="Q145" s="81"/>
      <c r="R145" s="81"/>
      <c r="S145" s="81"/>
      <c r="T145" s="81"/>
      <c r="U145" s="81"/>
      <c r="V145" s="81"/>
      <c r="W145" s="1585"/>
      <c r="X145" s="1656"/>
      <c r="Y145" s="99"/>
    </row>
    <row r="146" spans="1:25" x14ac:dyDescent="0.25">
      <c r="A146" s="1640"/>
      <c r="B146" s="1668"/>
      <c r="C146" s="1668"/>
      <c r="D146" s="1643"/>
      <c r="E146" s="1646"/>
      <c r="F146" s="1648"/>
      <c r="G146" s="1651"/>
      <c r="H146" s="1689"/>
      <c r="I146" s="98" t="s">
        <v>281</v>
      </c>
      <c r="J146" s="76">
        <v>1</v>
      </c>
      <c r="K146" s="81"/>
      <c r="L146" s="81"/>
      <c r="M146" s="81"/>
      <c r="N146" s="81"/>
      <c r="O146" s="81"/>
      <c r="P146" s="81"/>
      <c r="Q146" s="81"/>
      <c r="R146" s="81"/>
      <c r="S146" s="81"/>
      <c r="T146" s="81"/>
      <c r="U146" s="81"/>
      <c r="V146" s="81"/>
      <c r="W146" s="1585"/>
      <c r="X146" s="1656"/>
      <c r="Y146" s="99"/>
    </row>
    <row r="147" spans="1:25" x14ac:dyDescent="0.25">
      <c r="A147" s="1640"/>
      <c r="B147" s="1668"/>
      <c r="C147" s="1668"/>
      <c r="D147" s="1644"/>
      <c r="E147" s="1646"/>
      <c r="F147" s="1649"/>
      <c r="G147" s="1652"/>
      <c r="H147" s="1689"/>
      <c r="I147" s="79" t="s">
        <v>168</v>
      </c>
      <c r="J147" s="80">
        <v>5</v>
      </c>
      <c r="K147" s="81"/>
      <c r="L147" s="81"/>
      <c r="M147" s="81"/>
      <c r="N147" s="81"/>
      <c r="O147" s="81"/>
      <c r="P147" s="81"/>
      <c r="Q147" s="81"/>
      <c r="R147" s="81"/>
      <c r="S147" s="81"/>
      <c r="T147" s="81"/>
      <c r="U147" s="81"/>
      <c r="V147" s="81"/>
      <c r="W147" s="1593"/>
      <c r="X147" s="1657"/>
      <c r="Y147" s="99"/>
    </row>
    <row r="148" spans="1:25" x14ac:dyDescent="0.25">
      <c r="A148" s="1640"/>
      <c r="B148" s="1668"/>
      <c r="C148" s="1668"/>
      <c r="D148" s="1582" t="s">
        <v>305</v>
      </c>
      <c r="E148" s="1646"/>
      <c r="F148" s="1653" t="s">
        <v>306</v>
      </c>
      <c r="G148" s="1654" t="s">
        <v>307</v>
      </c>
      <c r="H148" s="1689"/>
      <c r="I148" s="82" t="s">
        <v>215</v>
      </c>
      <c r="J148" s="76">
        <v>1</v>
      </c>
      <c r="K148" s="100"/>
      <c r="L148" s="78"/>
      <c r="M148" s="78"/>
      <c r="N148" s="78"/>
      <c r="O148" s="78"/>
      <c r="P148" s="78"/>
      <c r="Q148" s="78"/>
      <c r="R148" s="78"/>
      <c r="S148" s="78"/>
      <c r="T148" s="78"/>
      <c r="U148" s="78"/>
      <c r="V148" s="78"/>
      <c r="W148" s="1582" t="s">
        <v>160</v>
      </c>
      <c r="X148" s="1582" t="s">
        <v>308</v>
      </c>
      <c r="Y148" s="1634"/>
    </row>
    <row r="149" spans="1:25" x14ac:dyDescent="0.25">
      <c r="A149" s="1640"/>
      <c r="B149" s="1668"/>
      <c r="C149" s="1668"/>
      <c r="D149" s="1643"/>
      <c r="E149" s="1646"/>
      <c r="F149" s="1648"/>
      <c r="G149" s="1651"/>
      <c r="H149" s="1689"/>
      <c r="I149" s="82" t="s">
        <v>309</v>
      </c>
      <c r="J149" s="96">
        <v>1</v>
      </c>
      <c r="K149" s="100"/>
      <c r="L149" s="78"/>
      <c r="M149" s="78"/>
      <c r="N149" s="78"/>
      <c r="O149" s="78"/>
      <c r="P149" s="78"/>
      <c r="Q149" s="78"/>
      <c r="R149" s="78"/>
      <c r="S149" s="78"/>
      <c r="T149" s="78"/>
      <c r="U149" s="78"/>
      <c r="V149" s="78"/>
      <c r="W149" s="1585"/>
      <c r="X149" s="1585"/>
      <c r="Y149" s="1635"/>
    </row>
    <row r="150" spans="1:25" x14ac:dyDescent="0.25">
      <c r="A150" s="1640"/>
      <c r="B150" s="1668"/>
      <c r="C150" s="1668"/>
      <c r="D150" s="1643"/>
      <c r="E150" s="1646"/>
      <c r="F150" s="1648"/>
      <c r="G150" s="1651"/>
      <c r="H150" s="1689"/>
      <c r="I150" s="82" t="s">
        <v>310</v>
      </c>
      <c r="J150" s="96">
        <v>1</v>
      </c>
      <c r="K150" s="100"/>
      <c r="L150" s="78"/>
      <c r="M150" s="78"/>
      <c r="N150" s="78"/>
      <c r="O150" s="78"/>
      <c r="P150" s="78"/>
      <c r="Q150" s="78"/>
      <c r="R150" s="78"/>
      <c r="S150" s="78"/>
      <c r="T150" s="78"/>
      <c r="U150" s="78"/>
      <c r="V150" s="78"/>
      <c r="W150" s="1585"/>
      <c r="X150" s="1585"/>
      <c r="Y150" s="1635"/>
    </row>
    <row r="151" spans="1:25" x14ac:dyDescent="0.25">
      <c r="A151" s="1640"/>
      <c r="B151" s="1668"/>
      <c r="C151" s="1668"/>
      <c r="D151" s="1643"/>
      <c r="E151" s="1646"/>
      <c r="F151" s="1648"/>
      <c r="G151" s="1651"/>
      <c r="H151" s="1689"/>
      <c r="I151" s="82" t="s">
        <v>311</v>
      </c>
      <c r="J151" s="96">
        <v>1</v>
      </c>
      <c r="K151" s="100"/>
      <c r="L151" s="78"/>
      <c r="M151" s="78"/>
      <c r="N151" s="78"/>
      <c r="O151" s="78"/>
      <c r="P151" s="78"/>
      <c r="Q151" s="78"/>
      <c r="R151" s="78"/>
      <c r="S151" s="78"/>
      <c r="T151" s="78"/>
      <c r="U151" s="78"/>
      <c r="V151" s="78"/>
      <c r="W151" s="1585"/>
      <c r="X151" s="1585"/>
      <c r="Y151" s="1635"/>
    </row>
    <row r="152" spans="1:25" x14ac:dyDescent="0.25">
      <c r="A152" s="1640"/>
      <c r="B152" s="1668"/>
      <c r="C152" s="1668"/>
      <c r="D152" s="1643"/>
      <c r="E152" s="1646"/>
      <c r="F152" s="1648"/>
      <c r="G152" s="1651"/>
      <c r="H152" s="1689"/>
      <c r="I152" s="82" t="s">
        <v>312</v>
      </c>
      <c r="J152" s="96">
        <v>2</v>
      </c>
      <c r="K152" s="100"/>
      <c r="L152" s="78"/>
      <c r="M152" s="78"/>
      <c r="N152" s="78"/>
      <c r="O152" s="78"/>
      <c r="P152" s="78"/>
      <c r="Q152" s="78"/>
      <c r="R152" s="78"/>
      <c r="S152" s="78"/>
      <c r="T152" s="78"/>
      <c r="U152" s="78"/>
      <c r="V152" s="78"/>
      <c r="W152" s="1585"/>
      <c r="X152" s="1585"/>
      <c r="Y152" s="1635"/>
    </row>
    <row r="153" spans="1:25" x14ac:dyDescent="0.25">
      <c r="A153" s="1640"/>
      <c r="B153" s="1668"/>
      <c r="C153" s="1668"/>
      <c r="D153" s="1643"/>
      <c r="E153" s="1646"/>
      <c r="F153" s="1648"/>
      <c r="G153" s="1651"/>
      <c r="H153" s="1689"/>
      <c r="I153" s="82" t="s">
        <v>313</v>
      </c>
      <c r="J153" s="96">
        <v>1</v>
      </c>
      <c r="K153" s="100"/>
      <c r="L153" s="78"/>
      <c r="M153" s="78"/>
      <c r="N153" s="78"/>
      <c r="O153" s="78"/>
      <c r="P153" s="78"/>
      <c r="Q153" s="78"/>
      <c r="R153" s="78"/>
      <c r="S153" s="78"/>
      <c r="T153" s="78"/>
      <c r="U153" s="78"/>
      <c r="V153" s="78"/>
      <c r="W153" s="1585"/>
      <c r="X153" s="1585"/>
      <c r="Y153" s="1635"/>
    </row>
    <row r="154" spans="1:25" x14ac:dyDescent="0.25">
      <c r="A154" s="1640"/>
      <c r="B154" s="1668"/>
      <c r="C154" s="1668"/>
      <c r="D154" s="1643"/>
      <c r="E154" s="1646"/>
      <c r="F154" s="1648"/>
      <c r="G154" s="1651"/>
      <c r="H154" s="1689"/>
      <c r="I154" s="82" t="s">
        <v>314</v>
      </c>
      <c r="J154" s="96">
        <v>1</v>
      </c>
      <c r="K154" s="100"/>
      <c r="L154" s="78"/>
      <c r="M154" s="78"/>
      <c r="N154" s="78"/>
      <c r="O154" s="78"/>
      <c r="P154" s="78"/>
      <c r="Q154" s="78"/>
      <c r="R154" s="78"/>
      <c r="S154" s="78"/>
      <c r="T154" s="78"/>
      <c r="U154" s="78"/>
      <c r="V154" s="78"/>
      <c r="W154" s="1585"/>
      <c r="X154" s="1585"/>
      <c r="Y154" s="1635"/>
    </row>
    <row r="155" spans="1:25" x14ac:dyDescent="0.25">
      <c r="A155" s="1640"/>
      <c r="B155" s="1668"/>
      <c r="C155" s="1668"/>
      <c r="D155" s="1643"/>
      <c r="E155" s="1646"/>
      <c r="F155" s="1648"/>
      <c r="G155" s="1651"/>
      <c r="H155" s="1689"/>
      <c r="I155" s="82" t="s">
        <v>315</v>
      </c>
      <c r="J155" s="96">
        <v>2</v>
      </c>
      <c r="K155" s="100"/>
      <c r="L155" s="78"/>
      <c r="M155" s="78"/>
      <c r="N155" s="78"/>
      <c r="O155" s="78"/>
      <c r="P155" s="78"/>
      <c r="Q155" s="78"/>
      <c r="R155" s="78"/>
      <c r="S155" s="78"/>
      <c r="T155" s="78"/>
      <c r="U155" s="78"/>
      <c r="V155" s="78"/>
      <c r="W155" s="1585"/>
      <c r="X155" s="1585"/>
      <c r="Y155" s="1635"/>
    </row>
    <row r="156" spans="1:25" ht="15.75" thickBot="1" x14ac:dyDescent="0.3">
      <c r="A156" s="1640"/>
      <c r="B156" s="1668"/>
      <c r="C156" s="1668"/>
      <c r="D156" s="1658"/>
      <c r="E156" s="1670"/>
      <c r="F156" s="1659"/>
      <c r="G156" s="1660"/>
      <c r="H156" s="1689"/>
      <c r="I156" s="84" t="s">
        <v>168</v>
      </c>
      <c r="J156" s="101">
        <v>10</v>
      </c>
      <c r="K156" s="102"/>
      <c r="L156" s="86"/>
      <c r="M156" s="86"/>
      <c r="N156" s="86"/>
      <c r="O156" s="86"/>
      <c r="P156" s="86"/>
      <c r="Q156" s="86"/>
      <c r="R156" s="86"/>
      <c r="S156" s="86"/>
      <c r="T156" s="86"/>
      <c r="U156" s="86"/>
      <c r="V156" s="86"/>
      <c r="W156" s="1637"/>
      <c r="X156" s="1637"/>
      <c r="Y156" s="1636"/>
    </row>
    <row r="157" spans="1:25" x14ac:dyDescent="0.25">
      <c r="A157" s="1640" t="s">
        <v>151</v>
      </c>
      <c r="B157" s="1668"/>
      <c r="C157" s="1668"/>
      <c r="D157" s="1642" t="s">
        <v>316</v>
      </c>
      <c r="E157" s="1645" t="s">
        <v>317</v>
      </c>
      <c r="F157" s="1647" t="s">
        <v>318</v>
      </c>
      <c r="G157" s="1650" t="s">
        <v>319</v>
      </c>
      <c r="H157" s="1689"/>
      <c r="I157" s="94" t="s">
        <v>215</v>
      </c>
      <c r="J157" s="103">
        <v>0.2</v>
      </c>
      <c r="K157" s="104"/>
      <c r="L157" s="89"/>
      <c r="M157" s="89"/>
      <c r="N157" s="89"/>
      <c r="O157" s="89"/>
      <c r="P157" s="89"/>
      <c r="Q157" s="89"/>
      <c r="R157" s="89"/>
      <c r="S157" s="89"/>
      <c r="T157" s="89"/>
      <c r="U157" s="89"/>
      <c r="V157" s="89"/>
      <c r="W157" s="1642" t="s">
        <v>160</v>
      </c>
      <c r="X157" s="1582" t="s">
        <v>308</v>
      </c>
      <c r="Y157" s="1638"/>
    </row>
    <row r="158" spans="1:25" x14ac:dyDescent="0.25">
      <c r="A158" s="1640"/>
      <c r="B158" s="1668"/>
      <c r="C158" s="1668"/>
      <c r="D158" s="1643"/>
      <c r="E158" s="1646"/>
      <c r="F158" s="1648"/>
      <c r="G158" s="1651"/>
      <c r="H158" s="1689"/>
      <c r="I158" s="82" t="s">
        <v>309</v>
      </c>
      <c r="J158" s="96">
        <v>0.2</v>
      </c>
      <c r="K158" s="100"/>
      <c r="L158" s="78"/>
      <c r="M158" s="78"/>
      <c r="N158" s="78"/>
      <c r="O158" s="78"/>
      <c r="P158" s="78"/>
      <c r="Q158" s="78"/>
      <c r="R158" s="78"/>
      <c r="S158" s="78"/>
      <c r="T158" s="78"/>
      <c r="U158" s="78"/>
      <c r="V158" s="78"/>
      <c r="W158" s="1585"/>
      <c r="X158" s="1585"/>
      <c r="Y158" s="1635"/>
    </row>
    <row r="159" spans="1:25" x14ac:dyDescent="0.25">
      <c r="A159" s="1640"/>
      <c r="B159" s="1668"/>
      <c r="C159" s="1668"/>
      <c r="D159" s="1643"/>
      <c r="E159" s="1646"/>
      <c r="F159" s="1648"/>
      <c r="G159" s="1651"/>
      <c r="H159" s="1689"/>
      <c r="I159" s="82" t="s">
        <v>310</v>
      </c>
      <c r="J159" s="96">
        <v>0.2</v>
      </c>
      <c r="K159" s="100"/>
      <c r="L159" s="78"/>
      <c r="M159" s="78"/>
      <c r="N159" s="78"/>
      <c r="O159" s="78"/>
      <c r="P159" s="78"/>
      <c r="Q159" s="78"/>
      <c r="R159" s="78"/>
      <c r="S159" s="78"/>
      <c r="T159" s="78"/>
      <c r="U159" s="78"/>
      <c r="V159" s="78"/>
      <c r="W159" s="1585"/>
      <c r="X159" s="1585"/>
      <c r="Y159" s="1635"/>
    </row>
    <row r="160" spans="1:25" x14ac:dyDescent="0.25">
      <c r="A160" s="1640"/>
      <c r="B160" s="1668"/>
      <c r="C160" s="1668"/>
      <c r="D160" s="1643"/>
      <c r="E160" s="1646"/>
      <c r="F160" s="1648"/>
      <c r="G160" s="1651"/>
      <c r="H160" s="1689"/>
      <c r="I160" s="82" t="s">
        <v>311</v>
      </c>
      <c r="J160" s="96">
        <v>0.2</v>
      </c>
      <c r="K160" s="100"/>
      <c r="L160" s="78"/>
      <c r="M160" s="78"/>
      <c r="N160" s="78"/>
      <c r="O160" s="78"/>
      <c r="P160" s="78"/>
      <c r="Q160" s="78"/>
      <c r="R160" s="78"/>
      <c r="S160" s="78"/>
      <c r="T160" s="78"/>
      <c r="U160" s="78"/>
      <c r="V160" s="78"/>
      <c r="W160" s="1585"/>
      <c r="X160" s="1585"/>
      <c r="Y160" s="1635"/>
    </row>
    <row r="161" spans="1:25" x14ac:dyDescent="0.25">
      <c r="A161" s="1640"/>
      <c r="B161" s="1668"/>
      <c r="C161" s="1668"/>
      <c r="D161" s="1643"/>
      <c r="E161" s="1646"/>
      <c r="F161" s="1648"/>
      <c r="G161" s="1651"/>
      <c r="H161" s="1689"/>
      <c r="I161" s="82" t="s">
        <v>312</v>
      </c>
      <c r="J161" s="96">
        <v>0.6</v>
      </c>
      <c r="K161" s="100"/>
      <c r="L161" s="78"/>
      <c r="M161" s="78"/>
      <c r="N161" s="78"/>
      <c r="O161" s="78"/>
      <c r="P161" s="78"/>
      <c r="Q161" s="78"/>
      <c r="R161" s="78"/>
      <c r="S161" s="78"/>
      <c r="T161" s="78"/>
      <c r="U161" s="78"/>
      <c r="V161" s="78"/>
      <c r="W161" s="1585"/>
      <c r="X161" s="1585"/>
      <c r="Y161" s="1635"/>
    </row>
    <row r="162" spans="1:25" x14ac:dyDescent="0.25">
      <c r="A162" s="1640"/>
      <c r="B162" s="1668"/>
      <c r="C162" s="1668"/>
      <c r="D162" s="1643"/>
      <c r="E162" s="1646"/>
      <c r="F162" s="1648"/>
      <c r="G162" s="1651"/>
      <c r="H162" s="1689"/>
      <c r="I162" s="82" t="s">
        <v>320</v>
      </c>
      <c r="J162" s="96">
        <v>0.2</v>
      </c>
      <c r="K162" s="100"/>
      <c r="L162" s="78"/>
      <c r="M162" s="78"/>
      <c r="N162" s="78"/>
      <c r="O162" s="78"/>
      <c r="P162" s="78"/>
      <c r="Q162" s="78"/>
      <c r="R162" s="78"/>
      <c r="S162" s="78"/>
      <c r="T162" s="78"/>
      <c r="U162" s="78"/>
      <c r="V162" s="78"/>
      <c r="W162" s="1585"/>
      <c r="X162" s="1585"/>
      <c r="Y162" s="1635"/>
    </row>
    <row r="163" spans="1:25" x14ac:dyDescent="0.25">
      <c r="A163" s="1640"/>
      <c r="B163" s="1668"/>
      <c r="C163" s="1668"/>
      <c r="D163" s="1643"/>
      <c r="E163" s="1646"/>
      <c r="F163" s="1648"/>
      <c r="G163" s="1651"/>
      <c r="H163" s="1689"/>
      <c r="I163" s="82" t="s">
        <v>314</v>
      </c>
      <c r="J163" s="96">
        <v>0.2</v>
      </c>
      <c r="K163" s="100"/>
      <c r="L163" s="78"/>
      <c r="M163" s="78"/>
      <c r="N163" s="78"/>
      <c r="O163" s="78"/>
      <c r="P163" s="78"/>
      <c r="Q163" s="78"/>
      <c r="R163" s="78"/>
      <c r="S163" s="78"/>
      <c r="T163" s="78"/>
      <c r="U163" s="78"/>
      <c r="V163" s="78"/>
      <c r="W163" s="1585"/>
      <c r="X163" s="1585"/>
      <c r="Y163" s="1635"/>
    </row>
    <row r="164" spans="1:25" x14ac:dyDescent="0.25">
      <c r="A164" s="1640"/>
      <c r="B164" s="1668"/>
      <c r="C164" s="1668"/>
      <c r="D164" s="1643"/>
      <c r="E164" s="1646"/>
      <c r="F164" s="1648"/>
      <c r="G164" s="1651"/>
      <c r="H164" s="1689"/>
      <c r="I164" s="82" t="s">
        <v>321</v>
      </c>
      <c r="J164" s="96">
        <v>0.2</v>
      </c>
      <c r="K164" s="100"/>
      <c r="L164" s="78"/>
      <c r="M164" s="78"/>
      <c r="N164" s="78"/>
      <c r="O164" s="78"/>
      <c r="P164" s="78"/>
      <c r="Q164" s="78"/>
      <c r="R164" s="78"/>
      <c r="S164" s="78"/>
      <c r="T164" s="78"/>
      <c r="U164" s="78"/>
      <c r="V164" s="78"/>
      <c r="W164" s="1585"/>
      <c r="X164" s="1585"/>
      <c r="Y164" s="1635"/>
    </row>
    <row r="165" spans="1:25" ht="15.75" thickBot="1" x14ac:dyDescent="0.3">
      <c r="A165" s="1640"/>
      <c r="B165" s="1668"/>
      <c r="C165" s="1668"/>
      <c r="D165" s="1644"/>
      <c r="E165" s="1646"/>
      <c r="F165" s="1649"/>
      <c r="G165" s="1652"/>
      <c r="H165" s="1689"/>
      <c r="I165" s="79" t="s">
        <v>168</v>
      </c>
      <c r="J165" s="105">
        <f>SUM(J157:J164)</f>
        <v>1.9999999999999998</v>
      </c>
      <c r="K165" s="106"/>
      <c r="L165" s="81"/>
      <c r="M165" s="81"/>
      <c r="N165" s="81"/>
      <c r="O165" s="81"/>
      <c r="P165" s="81"/>
      <c r="Q165" s="81"/>
      <c r="R165" s="81"/>
      <c r="S165" s="81"/>
      <c r="T165" s="81"/>
      <c r="U165" s="81"/>
      <c r="V165" s="81"/>
      <c r="W165" s="1593"/>
      <c r="X165" s="1637"/>
      <c r="Y165" s="1639"/>
    </row>
    <row r="166" spans="1:25" x14ac:dyDescent="0.25">
      <c r="A166" s="1640"/>
      <c r="B166" s="1668"/>
      <c r="C166" s="1668"/>
      <c r="D166" s="1582" t="s">
        <v>282</v>
      </c>
      <c r="E166" s="1646"/>
      <c r="F166" s="1653" t="s">
        <v>322</v>
      </c>
      <c r="G166" s="1654" t="s">
        <v>323</v>
      </c>
      <c r="H166" s="1689"/>
      <c r="I166" s="82" t="s">
        <v>176</v>
      </c>
      <c r="J166" s="76">
        <v>1</v>
      </c>
      <c r="K166" s="78"/>
      <c r="L166" s="78"/>
      <c r="M166" s="78"/>
      <c r="N166" s="78"/>
      <c r="O166" s="78"/>
      <c r="P166" s="78"/>
      <c r="Q166" s="78"/>
      <c r="R166" s="78"/>
      <c r="S166" s="78"/>
      <c r="T166" s="78"/>
      <c r="U166" s="78"/>
      <c r="V166" s="78"/>
      <c r="W166" s="1582" t="s">
        <v>160</v>
      </c>
      <c r="X166" s="1594" t="s">
        <v>324</v>
      </c>
      <c r="Y166" s="1634"/>
    </row>
    <row r="167" spans="1:25" x14ac:dyDescent="0.25">
      <c r="A167" s="1640"/>
      <c r="B167" s="1668"/>
      <c r="C167" s="1668"/>
      <c r="D167" s="1643"/>
      <c r="E167" s="1646"/>
      <c r="F167" s="1648"/>
      <c r="G167" s="1651"/>
      <c r="H167" s="1689"/>
      <c r="I167" s="83" t="s">
        <v>325</v>
      </c>
      <c r="J167" s="76">
        <v>2</v>
      </c>
      <c r="K167" s="78"/>
      <c r="L167" s="78"/>
      <c r="M167" s="78"/>
      <c r="N167" s="78"/>
      <c r="O167" s="78"/>
      <c r="P167" s="78"/>
      <c r="Q167" s="78"/>
      <c r="R167" s="78"/>
      <c r="S167" s="78"/>
      <c r="T167" s="78"/>
      <c r="U167" s="78"/>
      <c r="V167" s="78"/>
      <c r="W167" s="1585"/>
      <c r="X167" s="1595"/>
      <c r="Y167" s="1635"/>
    </row>
    <row r="168" spans="1:25" x14ac:dyDescent="0.25">
      <c r="A168" s="1640"/>
      <c r="B168" s="1668"/>
      <c r="C168" s="1668"/>
      <c r="D168" s="1643"/>
      <c r="E168" s="1646"/>
      <c r="F168" s="1648"/>
      <c r="G168" s="1651"/>
      <c r="H168" s="1689"/>
      <c r="I168" s="83" t="s">
        <v>326</v>
      </c>
      <c r="J168" s="76">
        <v>2</v>
      </c>
      <c r="K168" s="78"/>
      <c r="L168" s="78"/>
      <c r="M168" s="78"/>
      <c r="N168" s="78"/>
      <c r="O168" s="78"/>
      <c r="P168" s="78"/>
      <c r="Q168" s="78"/>
      <c r="R168" s="78"/>
      <c r="S168" s="78"/>
      <c r="T168" s="78"/>
      <c r="U168" s="78"/>
      <c r="V168" s="78"/>
      <c r="W168" s="1585"/>
      <c r="X168" s="1595"/>
      <c r="Y168" s="1635"/>
    </row>
    <row r="169" spans="1:25" x14ac:dyDescent="0.25">
      <c r="A169" s="1640"/>
      <c r="B169" s="1668"/>
      <c r="C169" s="1668"/>
      <c r="D169" s="1643"/>
      <c r="E169" s="1646"/>
      <c r="F169" s="1648"/>
      <c r="G169" s="1651"/>
      <c r="H169" s="1689"/>
      <c r="I169" s="83" t="s">
        <v>327</v>
      </c>
      <c r="J169" s="76">
        <v>1</v>
      </c>
      <c r="K169" s="78"/>
      <c r="L169" s="78"/>
      <c r="M169" s="78"/>
      <c r="N169" s="78"/>
      <c r="O169" s="78"/>
      <c r="P169" s="78"/>
      <c r="Q169" s="78"/>
      <c r="R169" s="78"/>
      <c r="S169" s="78"/>
      <c r="T169" s="78"/>
      <c r="U169" s="78"/>
      <c r="V169" s="78"/>
      <c r="W169" s="1585"/>
      <c r="X169" s="1595"/>
      <c r="Y169" s="1635"/>
    </row>
    <row r="170" spans="1:25" x14ac:dyDescent="0.25">
      <c r="A170" s="1641"/>
      <c r="B170" s="1668"/>
      <c r="C170" s="1668"/>
      <c r="D170" s="1643"/>
      <c r="E170" s="1646"/>
      <c r="F170" s="1648"/>
      <c r="G170" s="1651"/>
      <c r="H170" s="1689"/>
      <c r="I170" s="107" t="s">
        <v>168</v>
      </c>
      <c r="J170" s="108">
        <f>SUM(J166:J169)</f>
        <v>6</v>
      </c>
      <c r="K170" s="109"/>
      <c r="L170" s="109"/>
      <c r="M170" s="109"/>
      <c r="N170" s="109"/>
      <c r="O170" s="109"/>
      <c r="P170" s="109"/>
      <c r="Q170" s="109"/>
      <c r="R170" s="109"/>
      <c r="S170" s="109"/>
      <c r="T170" s="109"/>
      <c r="U170" s="109"/>
      <c r="V170" s="109"/>
      <c r="W170" s="1585"/>
      <c r="X170" s="1595"/>
      <c r="Y170" s="1635"/>
    </row>
    <row r="171" spans="1:25" x14ac:dyDescent="0.25">
      <c r="A171" s="110"/>
      <c r="B171" s="110"/>
      <c r="C171" s="111"/>
      <c r="D171" s="112"/>
      <c r="E171" s="113"/>
      <c r="F171" s="114"/>
      <c r="G171" s="114"/>
      <c r="H171" s="115"/>
      <c r="I171" s="116" t="s">
        <v>141</v>
      </c>
      <c r="J171" s="117">
        <f>J170+J165+J156+J147+J141+J134+J127+J120+J115+J108+J101+J94+J86+J79+J71+J65+J57+J49+J42+J34+J26+J18+J14</f>
        <v>100</v>
      </c>
      <c r="K171" s="111"/>
      <c r="L171" s="111"/>
      <c r="M171" s="111"/>
      <c r="N171" s="111"/>
      <c r="O171" s="111"/>
      <c r="P171" s="111"/>
      <c r="Q171" s="111"/>
      <c r="R171" s="111"/>
      <c r="S171" s="111"/>
      <c r="T171" s="111"/>
      <c r="U171" s="111"/>
      <c r="V171" s="111"/>
      <c r="W171" s="72"/>
      <c r="X171" s="118"/>
      <c r="Y171" s="111"/>
    </row>
    <row r="172" spans="1:25" x14ac:dyDescent="0.25">
      <c r="A172" s="119"/>
      <c r="B172" s="119"/>
      <c r="D172" s="120"/>
      <c r="E172" s="121"/>
      <c r="F172" s="122"/>
      <c r="G172" s="122"/>
      <c r="H172" s="123"/>
      <c r="I172" s="124"/>
      <c r="J172" s="125"/>
      <c r="W172" s="126"/>
      <c r="X172" s="127"/>
    </row>
  </sheetData>
  <mergeCells count="176">
    <mergeCell ref="I4:I5"/>
    <mergeCell ref="J4:J5"/>
    <mergeCell ref="K4:V4"/>
    <mergeCell ref="W4:X4"/>
    <mergeCell ref="Y4:Y5"/>
    <mergeCell ref="A6:Y6"/>
    <mergeCell ref="A1:Y1"/>
    <mergeCell ref="A2:Y2"/>
    <mergeCell ref="A3:Y3"/>
    <mergeCell ref="A4:A5"/>
    <mergeCell ref="B4:B5"/>
    <mergeCell ref="C4:D4"/>
    <mergeCell ref="E4:E5"/>
    <mergeCell ref="F4:F5"/>
    <mergeCell ref="G4:G5"/>
    <mergeCell ref="H4:H5"/>
    <mergeCell ref="G7:G14"/>
    <mergeCell ref="H7:H170"/>
    <mergeCell ref="W7:W14"/>
    <mergeCell ref="X7:X14"/>
    <mergeCell ref="Y7:Y14"/>
    <mergeCell ref="D15:D18"/>
    <mergeCell ref="F15:F18"/>
    <mergeCell ref="G15:G16"/>
    <mergeCell ref="W15:W16"/>
    <mergeCell ref="X15:X16"/>
    <mergeCell ref="D7:D14"/>
    <mergeCell ref="E7:E42"/>
    <mergeCell ref="F7:F14"/>
    <mergeCell ref="D35:D42"/>
    <mergeCell ref="F35:F42"/>
    <mergeCell ref="D58:D65"/>
    <mergeCell ref="F58:F65"/>
    <mergeCell ref="Y19:Y26"/>
    <mergeCell ref="D27:D34"/>
    <mergeCell ref="F27:F34"/>
    <mergeCell ref="G27:G34"/>
    <mergeCell ref="W27:W34"/>
    <mergeCell ref="X27:X34"/>
    <mergeCell ref="Y27:Y34"/>
    <mergeCell ref="Y15:Y16"/>
    <mergeCell ref="G17:G18"/>
    <mergeCell ref="W17:W18"/>
    <mergeCell ref="X17:X18"/>
    <mergeCell ref="Y17:Y18"/>
    <mergeCell ref="D19:D26"/>
    <mergeCell ref="F19:F26"/>
    <mergeCell ref="G19:G26"/>
    <mergeCell ref="W19:W26"/>
    <mergeCell ref="X19:X26"/>
    <mergeCell ref="G35:G42"/>
    <mergeCell ref="W35:W42"/>
    <mergeCell ref="X35:X42"/>
    <mergeCell ref="Y35:Y42"/>
    <mergeCell ref="A43:A65"/>
    <mergeCell ref="D43:D49"/>
    <mergeCell ref="E43:E65"/>
    <mergeCell ref="F43:F49"/>
    <mergeCell ref="G43:G49"/>
    <mergeCell ref="W43:W49"/>
    <mergeCell ref="A7:A42"/>
    <mergeCell ref="B7:B170"/>
    <mergeCell ref="C7:C170"/>
    <mergeCell ref="A66:A108"/>
    <mergeCell ref="D66:D71"/>
    <mergeCell ref="E66:E108"/>
    <mergeCell ref="F66:F71"/>
    <mergeCell ref="G66:G71"/>
    <mergeCell ref="W66:W71"/>
    <mergeCell ref="X43:X49"/>
    <mergeCell ref="Y43:Y49"/>
    <mergeCell ref="D50:D57"/>
    <mergeCell ref="F50:F57"/>
    <mergeCell ref="G50:G57"/>
    <mergeCell ref="W50:W57"/>
    <mergeCell ref="X50:X57"/>
    <mergeCell ref="Y50:Y57"/>
    <mergeCell ref="X66:X71"/>
    <mergeCell ref="Y66:Y71"/>
    <mergeCell ref="D72:D79"/>
    <mergeCell ref="F72:F79"/>
    <mergeCell ref="G72:G79"/>
    <mergeCell ref="W72:W79"/>
    <mergeCell ref="X72:X79"/>
    <mergeCell ref="Y72:Y79"/>
    <mergeCell ref="G58:G65"/>
    <mergeCell ref="W58:W65"/>
    <mergeCell ref="X58:X65"/>
    <mergeCell ref="Y58:Y65"/>
    <mergeCell ref="D87:D94"/>
    <mergeCell ref="F87:F94"/>
    <mergeCell ref="G87:G94"/>
    <mergeCell ref="W87:W94"/>
    <mergeCell ref="X87:X94"/>
    <mergeCell ref="Y87:Y94"/>
    <mergeCell ref="D80:D86"/>
    <mergeCell ref="F80:F86"/>
    <mergeCell ref="G80:G86"/>
    <mergeCell ref="W80:W86"/>
    <mergeCell ref="X80:X86"/>
    <mergeCell ref="Y80:Y86"/>
    <mergeCell ref="D102:D108"/>
    <mergeCell ref="F102:F108"/>
    <mergeCell ref="G102:G108"/>
    <mergeCell ref="W102:W108"/>
    <mergeCell ref="X102:X108"/>
    <mergeCell ref="Y102:Y108"/>
    <mergeCell ref="D95:D101"/>
    <mergeCell ref="F95:F101"/>
    <mergeCell ref="G95:G101"/>
    <mergeCell ref="W95:W101"/>
    <mergeCell ref="X95:X101"/>
    <mergeCell ref="Y95:Y101"/>
    <mergeCell ref="X109:X115"/>
    <mergeCell ref="Y109:Y115"/>
    <mergeCell ref="D116:D120"/>
    <mergeCell ref="F116:F120"/>
    <mergeCell ref="G116:G120"/>
    <mergeCell ref="W116:W120"/>
    <mergeCell ref="X116:X120"/>
    <mergeCell ref="Y116:Y120"/>
    <mergeCell ref="A109:A120"/>
    <mergeCell ref="D109:D115"/>
    <mergeCell ref="E109:E156"/>
    <mergeCell ref="F109:F115"/>
    <mergeCell ref="G109:G115"/>
    <mergeCell ref="W109:W115"/>
    <mergeCell ref="A121:A128"/>
    <mergeCell ref="D121:D128"/>
    <mergeCell ref="F121:F128"/>
    <mergeCell ref="G121:G128"/>
    <mergeCell ref="W121:W128"/>
    <mergeCell ref="X121:X128"/>
    <mergeCell ref="Y121:Y128"/>
    <mergeCell ref="K128:V128"/>
    <mergeCell ref="A129:A156"/>
    <mergeCell ref="D129:D134"/>
    <mergeCell ref="F129:F134"/>
    <mergeCell ref="G129:G134"/>
    <mergeCell ref="W129:W134"/>
    <mergeCell ref="X129:X134"/>
    <mergeCell ref="Y129:Y134"/>
    <mergeCell ref="D135:D137"/>
    <mergeCell ref="F135:F137"/>
    <mergeCell ref="G135:G137"/>
    <mergeCell ref="W135:W141"/>
    <mergeCell ref="X135:X141"/>
    <mergeCell ref="Y135:Y141"/>
    <mergeCell ref="D138:D141"/>
    <mergeCell ref="F138:F141"/>
    <mergeCell ref="G138:G141"/>
    <mergeCell ref="D142:D147"/>
    <mergeCell ref="F142:F147"/>
    <mergeCell ref="G142:G147"/>
    <mergeCell ref="W142:W147"/>
    <mergeCell ref="X142:X147"/>
    <mergeCell ref="D148:D156"/>
    <mergeCell ref="F148:F156"/>
    <mergeCell ref="G148:G156"/>
    <mergeCell ref="W148:W156"/>
    <mergeCell ref="X148:X156"/>
    <mergeCell ref="X166:X170"/>
    <mergeCell ref="Y166:Y170"/>
    <mergeCell ref="Y148:Y156"/>
    <mergeCell ref="X157:X165"/>
    <mergeCell ref="Y157:Y165"/>
    <mergeCell ref="A157:A170"/>
    <mergeCell ref="D157:D165"/>
    <mergeCell ref="E157:E170"/>
    <mergeCell ref="F157:F165"/>
    <mergeCell ref="G157:G165"/>
    <mergeCell ref="W157:W165"/>
    <mergeCell ref="D166:D170"/>
    <mergeCell ref="F166:F170"/>
    <mergeCell ref="G166:G170"/>
    <mergeCell ref="W166:W17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zoomScale="72" zoomScaleNormal="72" workbookViewId="0">
      <selection activeCell="E7" sqref="E7"/>
    </sheetView>
  </sheetViews>
  <sheetFormatPr baseColWidth="10" defaultRowHeight="15" x14ac:dyDescent="0.25"/>
  <cols>
    <col min="1" max="1" width="22.5703125" customWidth="1"/>
    <col min="2" max="2" width="25.5703125" customWidth="1"/>
    <col min="3" max="3" width="22.140625" customWidth="1"/>
    <col min="4" max="4" width="22.42578125" customWidth="1"/>
    <col min="5" max="5" width="21.42578125" customWidth="1"/>
    <col min="6" max="6" width="19" customWidth="1"/>
    <col min="7" max="7" width="29.5703125" customWidth="1"/>
    <col min="8" max="8" width="33" customWidth="1"/>
    <col min="9" max="9" width="42.7109375" customWidth="1"/>
    <col min="10" max="10" width="16.42578125" customWidth="1"/>
    <col min="11" max="22" width="5.7109375" customWidth="1"/>
    <col min="23" max="23" width="18.140625" customWidth="1"/>
    <col min="24" max="24" width="22.85546875" customWidth="1"/>
    <col min="25" max="25" width="20.85546875" customWidth="1"/>
  </cols>
  <sheetData>
    <row r="1" spans="1:25" ht="20.25"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5.75" x14ac:dyDescent="0.25">
      <c r="A2" s="1626" t="s">
        <v>328</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1690" t="s">
        <v>3</v>
      </c>
      <c r="B4" s="1692" t="s">
        <v>4</v>
      </c>
      <c r="C4" s="1690" t="s">
        <v>145</v>
      </c>
      <c r="D4" s="1690"/>
      <c r="E4" s="1692" t="s">
        <v>146</v>
      </c>
      <c r="F4" s="1690" t="s">
        <v>7</v>
      </c>
      <c r="G4" s="1690" t="s">
        <v>147</v>
      </c>
      <c r="H4" s="1746" t="s">
        <v>148</v>
      </c>
      <c r="I4" s="1690" t="s">
        <v>149</v>
      </c>
      <c r="J4" s="1744" t="s">
        <v>11</v>
      </c>
      <c r="K4" s="1690" t="s">
        <v>12</v>
      </c>
      <c r="L4" s="1690"/>
      <c r="M4" s="1690"/>
      <c r="N4" s="1690"/>
      <c r="O4" s="1690"/>
      <c r="P4" s="1690"/>
      <c r="Q4" s="1690"/>
      <c r="R4" s="1690"/>
      <c r="S4" s="1690"/>
      <c r="T4" s="1690"/>
      <c r="U4" s="1690"/>
      <c r="V4" s="1690"/>
      <c r="W4" s="1690" t="s">
        <v>13</v>
      </c>
      <c r="X4" s="1690"/>
      <c r="Y4" s="1690" t="s">
        <v>14</v>
      </c>
    </row>
    <row r="5" spans="1:25" ht="33.75" x14ac:dyDescent="0.25">
      <c r="A5" s="1690"/>
      <c r="B5" s="1693"/>
      <c r="C5" s="74" t="s">
        <v>15</v>
      </c>
      <c r="D5" s="74" t="s">
        <v>16</v>
      </c>
      <c r="E5" s="1693"/>
      <c r="F5" s="1690"/>
      <c r="G5" s="1690"/>
      <c r="H5" s="1747"/>
      <c r="I5" s="1690"/>
      <c r="J5" s="1744"/>
      <c r="K5" s="128" t="s">
        <v>17</v>
      </c>
      <c r="L5" s="128" t="s">
        <v>18</v>
      </c>
      <c r="M5" s="128" t="s">
        <v>19</v>
      </c>
      <c r="N5" s="128" t="s">
        <v>20</v>
      </c>
      <c r="O5" s="128" t="s">
        <v>21</v>
      </c>
      <c r="P5" s="128" t="s">
        <v>22</v>
      </c>
      <c r="Q5" s="128" t="s">
        <v>23</v>
      </c>
      <c r="R5" s="128" t="s">
        <v>24</v>
      </c>
      <c r="S5" s="128" t="s">
        <v>25</v>
      </c>
      <c r="T5" s="128" t="s">
        <v>26</v>
      </c>
      <c r="U5" s="128" t="s">
        <v>27</v>
      </c>
      <c r="V5" s="128" t="s">
        <v>28</v>
      </c>
      <c r="W5" s="129" t="s">
        <v>15</v>
      </c>
      <c r="X5" s="129" t="s">
        <v>29</v>
      </c>
      <c r="Y5" s="1690"/>
    </row>
    <row r="6" spans="1:25" x14ac:dyDescent="0.25">
      <c r="A6" s="1691" t="s">
        <v>329</v>
      </c>
      <c r="B6" s="1691"/>
      <c r="C6" s="1691"/>
      <c r="D6" s="1691"/>
      <c r="E6" s="1745"/>
      <c r="F6" s="1691"/>
      <c r="G6" s="1691"/>
      <c r="H6" s="1691"/>
      <c r="I6" s="1691"/>
      <c r="J6" s="1691"/>
      <c r="K6" s="1691"/>
      <c r="L6" s="1691"/>
      <c r="M6" s="1691"/>
      <c r="N6" s="1691"/>
      <c r="O6" s="1691"/>
      <c r="P6" s="1691"/>
      <c r="Q6" s="1691"/>
      <c r="R6" s="1691"/>
      <c r="S6" s="1691"/>
      <c r="T6" s="1691"/>
      <c r="U6" s="1691"/>
      <c r="V6" s="1691"/>
      <c r="W6" s="1691"/>
      <c r="X6" s="1691"/>
      <c r="Y6" s="1691"/>
    </row>
    <row r="7" spans="1:25" ht="153" x14ac:dyDescent="0.25">
      <c r="A7" s="1694" t="s">
        <v>330</v>
      </c>
      <c r="B7" s="1694" t="s">
        <v>331</v>
      </c>
      <c r="C7" s="130" t="s">
        <v>332</v>
      </c>
      <c r="D7" s="131" t="s">
        <v>333</v>
      </c>
      <c r="E7" s="130" t="s">
        <v>334</v>
      </c>
      <c r="F7" s="130" t="s">
        <v>335</v>
      </c>
      <c r="G7" s="132" t="s">
        <v>336</v>
      </c>
      <c r="H7" s="1694" t="s">
        <v>337</v>
      </c>
      <c r="I7" s="133" t="s">
        <v>338</v>
      </c>
      <c r="J7" s="134">
        <v>3</v>
      </c>
      <c r="K7" s="133"/>
      <c r="L7" s="133"/>
      <c r="M7" s="133"/>
      <c r="N7" s="133"/>
      <c r="O7" s="133"/>
      <c r="P7" s="133"/>
      <c r="Q7" s="133"/>
      <c r="R7" s="133"/>
      <c r="S7" s="133"/>
      <c r="T7" s="133"/>
      <c r="U7" s="133"/>
      <c r="V7" s="133"/>
      <c r="W7" s="132" t="s">
        <v>339</v>
      </c>
      <c r="X7" s="132" t="s">
        <v>340</v>
      </c>
      <c r="Y7" s="133"/>
    </row>
    <row r="8" spans="1:25" ht="114.75" x14ac:dyDescent="0.25">
      <c r="A8" s="1697"/>
      <c r="B8" s="1697"/>
      <c r="C8" s="130" t="s">
        <v>332</v>
      </c>
      <c r="D8" s="131" t="s">
        <v>333</v>
      </c>
      <c r="E8" s="130" t="s">
        <v>341</v>
      </c>
      <c r="F8" s="130" t="s">
        <v>335</v>
      </c>
      <c r="G8" s="132" t="s">
        <v>342</v>
      </c>
      <c r="H8" s="1697"/>
      <c r="I8" s="132" t="s">
        <v>343</v>
      </c>
      <c r="J8" s="134">
        <v>2</v>
      </c>
      <c r="K8" s="133"/>
      <c r="L8" s="133"/>
      <c r="M8" s="133"/>
      <c r="N8" s="133"/>
      <c r="O8" s="133"/>
      <c r="P8" s="133"/>
      <c r="Q8" s="132"/>
      <c r="R8" s="132"/>
      <c r="S8" s="133"/>
      <c r="T8" s="133"/>
      <c r="U8" s="133"/>
      <c r="V8" s="133"/>
      <c r="W8" s="132" t="s">
        <v>344</v>
      </c>
      <c r="X8" s="132" t="s">
        <v>345</v>
      </c>
      <c r="Y8" s="133"/>
    </row>
    <row r="9" spans="1:25" x14ac:dyDescent="0.25">
      <c r="A9" s="1552" t="s">
        <v>346</v>
      </c>
      <c r="B9" s="1703" t="s">
        <v>331</v>
      </c>
      <c r="C9" s="1704" t="s">
        <v>332</v>
      </c>
      <c r="D9" s="1704" t="s">
        <v>347</v>
      </c>
      <c r="E9" s="1704" t="s">
        <v>348</v>
      </c>
      <c r="F9" s="1704" t="s">
        <v>349</v>
      </c>
      <c r="G9" s="1704" t="s">
        <v>350</v>
      </c>
      <c r="H9" s="1703" t="s">
        <v>351</v>
      </c>
      <c r="I9" s="135" t="s">
        <v>352</v>
      </c>
      <c r="J9" s="1704">
        <v>5</v>
      </c>
      <c r="K9" s="133"/>
      <c r="L9" s="133"/>
      <c r="M9" s="133"/>
      <c r="N9" s="133"/>
      <c r="O9" s="133"/>
      <c r="P9" s="133"/>
      <c r="Q9" s="133"/>
      <c r="R9" s="133"/>
      <c r="S9" s="133"/>
      <c r="T9" s="133"/>
      <c r="U9" s="133"/>
      <c r="V9" s="133"/>
      <c r="W9" s="1704" t="s">
        <v>353</v>
      </c>
      <c r="X9" s="1704" t="s">
        <v>354</v>
      </c>
      <c r="Y9" s="1738"/>
    </row>
    <row r="10" spans="1:25" x14ac:dyDescent="0.25">
      <c r="A10" s="1553"/>
      <c r="B10" s="1696"/>
      <c r="C10" s="1705"/>
      <c r="D10" s="1705"/>
      <c r="E10" s="1705"/>
      <c r="F10" s="1705"/>
      <c r="G10" s="1705"/>
      <c r="H10" s="1696"/>
      <c r="I10" s="136" t="s">
        <v>355</v>
      </c>
      <c r="J10" s="1705"/>
      <c r="K10" s="133"/>
      <c r="L10" s="133"/>
      <c r="M10" s="133"/>
      <c r="N10" s="133"/>
      <c r="O10" s="133"/>
      <c r="P10" s="133"/>
      <c r="Q10" s="133"/>
      <c r="R10" s="133"/>
      <c r="S10" s="133"/>
      <c r="T10" s="133"/>
      <c r="U10" s="133"/>
      <c r="V10" s="133"/>
      <c r="W10" s="1553"/>
      <c r="X10" s="1705"/>
      <c r="Y10" s="1719"/>
    </row>
    <row r="11" spans="1:25" ht="38.25" x14ac:dyDescent="0.25">
      <c r="A11" s="1553"/>
      <c r="B11" s="1696"/>
      <c r="C11" s="1705"/>
      <c r="D11" s="1705"/>
      <c r="E11" s="1705"/>
      <c r="F11" s="1705"/>
      <c r="G11" s="1705"/>
      <c r="H11" s="1696"/>
      <c r="I11" s="135" t="s">
        <v>356</v>
      </c>
      <c r="J11" s="1705"/>
      <c r="K11" s="133"/>
      <c r="L11" s="133"/>
      <c r="M11" s="133"/>
      <c r="N11" s="133"/>
      <c r="O11" s="133"/>
      <c r="P11" s="133"/>
      <c r="Q11" s="133"/>
      <c r="R11" s="133"/>
      <c r="S11" s="133"/>
      <c r="T11" s="133"/>
      <c r="U11" s="133"/>
      <c r="V11" s="133"/>
      <c r="W11" s="1553"/>
      <c r="X11" s="1705"/>
      <c r="Y11" s="1719"/>
    </row>
    <row r="12" spans="1:25" x14ac:dyDescent="0.25">
      <c r="A12" s="1553"/>
      <c r="B12" s="1696"/>
      <c r="C12" s="1705"/>
      <c r="D12" s="1705"/>
      <c r="E12" s="1705"/>
      <c r="F12" s="1705"/>
      <c r="G12" s="1705"/>
      <c r="H12" s="1696"/>
      <c r="I12" s="135" t="s">
        <v>357</v>
      </c>
      <c r="J12" s="1705"/>
      <c r="K12" s="133"/>
      <c r="L12" s="133"/>
      <c r="M12" s="133"/>
      <c r="N12" s="133"/>
      <c r="O12" s="133"/>
      <c r="P12" s="133"/>
      <c r="Q12" s="133"/>
      <c r="R12" s="133"/>
      <c r="S12" s="133"/>
      <c r="T12" s="133"/>
      <c r="U12" s="133"/>
      <c r="V12" s="133"/>
      <c r="W12" s="1553"/>
      <c r="X12" s="1705"/>
      <c r="Y12" s="1719"/>
    </row>
    <row r="13" spans="1:25" x14ac:dyDescent="0.25">
      <c r="A13" s="1553"/>
      <c r="B13" s="1696"/>
      <c r="C13" s="1705"/>
      <c r="D13" s="1705"/>
      <c r="E13" s="1705"/>
      <c r="F13" s="1705"/>
      <c r="G13" s="1705"/>
      <c r="H13" s="1696"/>
      <c r="I13" s="135" t="s">
        <v>358</v>
      </c>
      <c r="J13" s="1705"/>
      <c r="K13" s="133"/>
      <c r="L13" s="133"/>
      <c r="M13" s="133"/>
      <c r="N13" s="133"/>
      <c r="O13" s="133"/>
      <c r="P13" s="133"/>
      <c r="Q13" s="133"/>
      <c r="R13" s="133"/>
      <c r="S13" s="133"/>
      <c r="T13" s="133"/>
      <c r="U13" s="133"/>
      <c r="V13" s="133"/>
      <c r="W13" s="1553"/>
      <c r="X13" s="1705"/>
      <c r="Y13" s="1719"/>
    </row>
    <row r="14" spans="1:25" ht="84.75" customHeight="1" x14ac:dyDescent="0.25">
      <c r="A14" s="1554"/>
      <c r="B14" s="1697"/>
      <c r="C14" s="1721"/>
      <c r="D14" s="1721"/>
      <c r="E14" s="1721"/>
      <c r="F14" s="1721"/>
      <c r="G14" s="1721"/>
      <c r="H14" s="1697"/>
      <c r="I14" s="137" t="s">
        <v>359</v>
      </c>
      <c r="J14" s="1721"/>
      <c r="K14" s="133"/>
      <c r="L14" s="133"/>
      <c r="M14" s="133"/>
      <c r="N14" s="133"/>
      <c r="O14" s="133"/>
      <c r="P14" s="133"/>
      <c r="Q14" s="133"/>
      <c r="R14" s="133"/>
      <c r="S14" s="133"/>
      <c r="T14" s="133"/>
      <c r="U14" s="133"/>
      <c r="V14" s="133"/>
      <c r="W14" s="1554"/>
      <c r="X14" s="1721"/>
      <c r="Y14" s="1720"/>
    </row>
    <row r="15" spans="1:25" x14ac:dyDescent="0.25">
      <c r="A15" s="1552" t="s">
        <v>360</v>
      </c>
      <c r="B15" s="1552" t="s">
        <v>331</v>
      </c>
      <c r="C15" s="1704" t="s">
        <v>361</v>
      </c>
      <c r="D15" s="1704" t="s">
        <v>362</v>
      </c>
      <c r="E15" s="1704" t="s">
        <v>363</v>
      </c>
      <c r="F15" s="1704" t="s">
        <v>364</v>
      </c>
      <c r="G15" s="1704" t="s">
        <v>365</v>
      </c>
      <c r="H15" s="1552" t="s">
        <v>366</v>
      </c>
      <c r="I15" s="138" t="s">
        <v>367</v>
      </c>
      <c r="J15" s="1704">
        <v>5</v>
      </c>
      <c r="K15" s="133"/>
      <c r="L15" s="133"/>
      <c r="M15" s="133"/>
      <c r="N15" s="133"/>
      <c r="O15" s="133"/>
      <c r="P15" s="133"/>
      <c r="Q15" s="133"/>
      <c r="R15" s="133"/>
      <c r="S15" s="133"/>
      <c r="T15" s="133"/>
      <c r="U15" s="133"/>
      <c r="V15" s="133"/>
      <c r="W15" s="1704" t="s">
        <v>368</v>
      </c>
      <c r="X15" s="1704" t="s">
        <v>369</v>
      </c>
      <c r="Y15" s="1738"/>
    </row>
    <row r="16" spans="1:25" x14ac:dyDescent="0.25">
      <c r="A16" s="1553"/>
      <c r="B16" s="1553"/>
      <c r="C16" s="1705"/>
      <c r="D16" s="1705"/>
      <c r="E16" s="1705"/>
      <c r="F16" s="1705"/>
      <c r="G16" s="1705"/>
      <c r="H16" s="1553"/>
      <c r="I16" s="139" t="s">
        <v>370</v>
      </c>
      <c r="J16" s="1705"/>
      <c r="K16" s="133"/>
      <c r="L16" s="133"/>
      <c r="M16" s="133"/>
      <c r="N16" s="133"/>
      <c r="O16" s="133"/>
      <c r="P16" s="133"/>
      <c r="Q16" s="133"/>
      <c r="R16" s="133"/>
      <c r="S16" s="133"/>
      <c r="T16" s="133"/>
      <c r="U16" s="133"/>
      <c r="V16" s="133"/>
      <c r="W16" s="1705"/>
      <c r="X16" s="1705"/>
      <c r="Y16" s="1719"/>
    </row>
    <row r="17" spans="1:25" ht="26.25" x14ac:dyDescent="0.25">
      <c r="A17" s="1553"/>
      <c r="B17" s="1553"/>
      <c r="C17" s="1705"/>
      <c r="D17" s="1705"/>
      <c r="E17" s="1705"/>
      <c r="F17" s="1705"/>
      <c r="G17" s="1705"/>
      <c r="H17" s="1553"/>
      <c r="I17" s="140" t="s">
        <v>371</v>
      </c>
      <c r="J17" s="1705"/>
      <c r="K17" s="133"/>
      <c r="L17" s="133"/>
      <c r="M17" s="133"/>
      <c r="N17" s="133"/>
      <c r="O17" s="133"/>
      <c r="P17" s="133"/>
      <c r="Q17" s="133"/>
      <c r="R17" s="133"/>
      <c r="S17" s="133"/>
      <c r="T17" s="133"/>
      <c r="U17" s="133"/>
      <c r="V17" s="133"/>
      <c r="W17" s="1705"/>
      <c r="X17" s="1705"/>
      <c r="Y17" s="1719"/>
    </row>
    <row r="18" spans="1:25" x14ac:dyDescent="0.25">
      <c r="A18" s="1553"/>
      <c r="B18" s="1553"/>
      <c r="C18" s="1705"/>
      <c r="D18" s="1705"/>
      <c r="E18" s="1705"/>
      <c r="F18" s="1705"/>
      <c r="G18" s="1705"/>
      <c r="H18" s="1553"/>
      <c r="I18" s="138" t="s">
        <v>372</v>
      </c>
      <c r="J18" s="1705"/>
      <c r="K18" s="133"/>
      <c r="L18" s="133"/>
      <c r="M18" s="133"/>
      <c r="N18" s="133"/>
      <c r="O18" s="133"/>
      <c r="P18" s="133"/>
      <c r="Q18" s="133"/>
      <c r="R18" s="133"/>
      <c r="S18" s="133"/>
      <c r="T18" s="133"/>
      <c r="U18" s="133"/>
      <c r="V18" s="133"/>
      <c r="W18" s="1705"/>
      <c r="X18" s="1705"/>
      <c r="Y18" s="1719"/>
    </row>
    <row r="19" spans="1:25" x14ac:dyDescent="0.25">
      <c r="A19" s="1553"/>
      <c r="B19" s="1553"/>
      <c r="C19" s="1705"/>
      <c r="D19" s="1705"/>
      <c r="E19" s="1705"/>
      <c r="F19" s="1705"/>
      <c r="G19" s="1705"/>
      <c r="H19" s="1553"/>
      <c r="I19" s="138" t="s">
        <v>373</v>
      </c>
      <c r="J19" s="1705"/>
      <c r="K19" s="133"/>
      <c r="L19" s="133"/>
      <c r="M19" s="133"/>
      <c r="N19" s="133"/>
      <c r="O19" s="133"/>
      <c r="P19" s="133"/>
      <c r="Q19" s="133"/>
      <c r="R19" s="133"/>
      <c r="S19" s="133"/>
      <c r="T19" s="133"/>
      <c r="U19" s="133"/>
      <c r="V19" s="133"/>
      <c r="W19" s="1705"/>
      <c r="X19" s="1705"/>
      <c r="Y19" s="1719"/>
    </row>
    <row r="20" spans="1:25" x14ac:dyDescent="0.25">
      <c r="A20" s="1553"/>
      <c r="B20" s="1553"/>
      <c r="C20" s="1705"/>
      <c r="D20" s="1705"/>
      <c r="E20" s="1705"/>
      <c r="F20" s="1705"/>
      <c r="G20" s="1705"/>
      <c r="H20" s="1553"/>
      <c r="I20" s="138" t="s">
        <v>374</v>
      </c>
      <c r="J20" s="1705"/>
      <c r="K20" s="133"/>
      <c r="L20" s="133"/>
      <c r="M20" s="133"/>
      <c r="N20" s="133"/>
      <c r="O20" s="133"/>
      <c r="P20" s="133"/>
      <c r="Q20" s="133"/>
      <c r="R20" s="133"/>
      <c r="S20" s="133"/>
      <c r="T20" s="133"/>
      <c r="U20" s="133"/>
      <c r="V20" s="133"/>
      <c r="W20" s="1705"/>
      <c r="X20" s="1705"/>
      <c r="Y20" s="1719"/>
    </row>
    <row r="21" spans="1:25" x14ac:dyDescent="0.25">
      <c r="A21" s="1553"/>
      <c r="B21" s="1553"/>
      <c r="C21" s="1721"/>
      <c r="D21" s="1721"/>
      <c r="E21" s="1721"/>
      <c r="F21" s="1721"/>
      <c r="G21" s="1721"/>
      <c r="H21" s="1554"/>
      <c r="I21" s="138" t="s">
        <v>375</v>
      </c>
      <c r="J21" s="1721"/>
      <c r="K21" s="133"/>
      <c r="L21" s="133"/>
      <c r="M21" s="133"/>
      <c r="N21" s="133"/>
      <c r="O21" s="133"/>
      <c r="P21" s="133"/>
      <c r="Q21" s="133"/>
      <c r="R21" s="133"/>
      <c r="S21" s="133"/>
      <c r="T21" s="133"/>
      <c r="U21" s="133"/>
      <c r="V21" s="133"/>
      <c r="W21" s="1721"/>
      <c r="X21" s="1721"/>
      <c r="Y21" s="1720"/>
    </row>
    <row r="22" spans="1:25" x14ac:dyDescent="0.25">
      <c r="A22" s="1553"/>
      <c r="B22" s="1553"/>
      <c r="C22" s="1552" t="s">
        <v>361</v>
      </c>
      <c r="D22" s="1552" t="s">
        <v>362</v>
      </c>
      <c r="E22" s="1723" t="s">
        <v>376</v>
      </c>
      <c r="F22" s="1723" t="s">
        <v>377</v>
      </c>
      <c r="G22" s="1723" t="s">
        <v>378</v>
      </c>
      <c r="H22" s="1552" t="s">
        <v>379</v>
      </c>
      <c r="I22" s="141" t="s">
        <v>380</v>
      </c>
      <c r="J22" s="1704">
        <v>5</v>
      </c>
      <c r="K22" s="133"/>
      <c r="L22" s="133"/>
      <c r="M22" s="133"/>
      <c r="N22" s="133"/>
      <c r="O22" s="133"/>
      <c r="P22" s="133"/>
      <c r="Q22" s="133"/>
      <c r="R22" s="133"/>
      <c r="S22" s="133"/>
      <c r="T22" s="133"/>
      <c r="U22" s="133"/>
      <c r="V22" s="133"/>
      <c r="W22" s="1704" t="s">
        <v>368</v>
      </c>
      <c r="X22" s="1704" t="s">
        <v>381</v>
      </c>
      <c r="Y22" s="1738"/>
    </row>
    <row r="23" spans="1:25" x14ac:dyDescent="0.25">
      <c r="A23" s="1553"/>
      <c r="B23" s="1553"/>
      <c r="C23" s="1553"/>
      <c r="D23" s="1553"/>
      <c r="E23" s="1723"/>
      <c r="F23" s="1723"/>
      <c r="G23" s="1723"/>
      <c r="H23" s="1553"/>
      <c r="I23" s="141" t="s">
        <v>382</v>
      </c>
      <c r="J23" s="1705"/>
      <c r="K23" s="133"/>
      <c r="L23" s="133"/>
      <c r="M23" s="133"/>
      <c r="N23" s="133"/>
      <c r="O23" s="133"/>
      <c r="P23" s="133"/>
      <c r="Q23" s="133"/>
      <c r="R23" s="133"/>
      <c r="S23" s="133"/>
      <c r="T23" s="133"/>
      <c r="U23" s="133"/>
      <c r="V23" s="133"/>
      <c r="W23" s="1705"/>
      <c r="X23" s="1705"/>
      <c r="Y23" s="1719"/>
    </row>
    <row r="24" spans="1:25" x14ac:dyDescent="0.25">
      <c r="A24" s="1553"/>
      <c r="B24" s="1553"/>
      <c r="C24" s="1553"/>
      <c r="D24" s="1553"/>
      <c r="E24" s="1723"/>
      <c r="F24" s="1723"/>
      <c r="G24" s="1723"/>
      <c r="H24" s="1553"/>
      <c r="I24" s="141" t="s">
        <v>383</v>
      </c>
      <c r="J24" s="1705"/>
      <c r="K24" s="133"/>
      <c r="L24" s="133"/>
      <c r="M24" s="133"/>
      <c r="N24" s="133"/>
      <c r="O24" s="133"/>
      <c r="P24" s="133"/>
      <c r="Q24" s="133"/>
      <c r="R24" s="133"/>
      <c r="S24" s="133"/>
      <c r="T24" s="133"/>
      <c r="U24" s="133"/>
      <c r="V24" s="133"/>
      <c r="W24" s="1705"/>
      <c r="X24" s="1705"/>
      <c r="Y24" s="1719"/>
    </row>
    <row r="25" spans="1:25" x14ac:dyDescent="0.25">
      <c r="A25" s="1554"/>
      <c r="B25" s="1554"/>
      <c r="C25" s="1553"/>
      <c r="D25" s="1553"/>
      <c r="E25" s="1723"/>
      <c r="F25" s="1723"/>
      <c r="G25" s="1723"/>
      <c r="H25" s="1553"/>
      <c r="I25" s="142" t="s">
        <v>384</v>
      </c>
      <c r="J25" s="1705"/>
      <c r="K25" s="133"/>
      <c r="L25" s="133"/>
      <c r="M25" s="133"/>
      <c r="N25" s="133"/>
      <c r="O25" s="133"/>
      <c r="P25" s="133"/>
      <c r="Q25" s="133"/>
      <c r="R25" s="133"/>
      <c r="S25" s="133"/>
      <c r="T25" s="133"/>
      <c r="U25" s="133"/>
      <c r="V25" s="133"/>
      <c r="W25" s="1705"/>
      <c r="X25" s="1705"/>
      <c r="Y25" s="1719"/>
    </row>
    <row r="26" spans="1:25" x14ac:dyDescent="0.25">
      <c r="A26" s="1713" t="s">
        <v>385</v>
      </c>
      <c r="B26" s="1742"/>
      <c r="C26" s="1715" t="s">
        <v>386</v>
      </c>
      <c r="D26" s="1714" t="s">
        <v>387</v>
      </c>
      <c r="E26" s="1736" t="s">
        <v>388</v>
      </c>
      <c r="F26" s="1537" t="s">
        <v>389</v>
      </c>
      <c r="G26" s="1704" t="s">
        <v>390</v>
      </c>
      <c r="H26" s="1737" t="s">
        <v>391</v>
      </c>
      <c r="I26" s="132" t="s">
        <v>392</v>
      </c>
      <c r="J26" s="1704">
        <v>4</v>
      </c>
      <c r="K26" s="143"/>
      <c r="L26" s="143"/>
      <c r="M26" s="143"/>
      <c r="N26" s="143"/>
      <c r="O26" s="143"/>
      <c r="P26" s="143"/>
      <c r="Q26" s="143"/>
      <c r="R26" s="143"/>
      <c r="S26" s="143"/>
      <c r="T26" s="143"/>
      <c r="U26" s="143"/>
      <c r="V26" s="143"/>
      <c r="W26" s="1739" t="s">
        <v>393</v>
      </c>
      <c r="X26" s="1740" t="s">
        <v>394</v>
      </c>
      <c r="Y26" s="1743"/>
    </row>
    <row r="27" spans="1:25" x14ac:dyDescent="0.25">
      <c r="A27" s="1731"/>
      <c r="B27" s="1731"/>
      <c r="C27" s="1733"/>
      <c r="D27" s="1733"/>
      <c r="E27" s="1706"/>
      <c r="F27" s="1538"/>
      <c r="G27" s="1553"/>
      <c r="H27" s="1731"/>
      <c r="I27" s="144" t="s">
        <v>395</v>
      </c>
      <c r="J27" s="1553"/>
      <c r="K27" s="143"/>
      <c r="L27" s="143"/>
      <c r="M27" s="143"/>
      <c r="N27" s="143"/>
      <c r="O27" s="143"/>
      <c r="P27" s="143"/>
      <c r="Q27" s="143"/>
      <c r="R27" s="143"/>
      <c r="S27" s="143"/>
      <c r="T27" s="143"/>
      <c r="U27" s="143"/>
      <c r="V27" s="143"/>
      <c r="W27" s="1739"/>
      <c r="X27" s="1740"/>
      <c r="Y27" s="1743"/>
    </row>
    <row r="28" spans="1:25" x14ac:dyDescent="0.25">
      <c r="A28" s="1731"/>
      <c r="B28" s="1731"/>
      <c r="C28" s="1733"/>
      <c r="D28" s="1733"/>
      <c r="E28" s="1706"/>
      <c r="F28" s="1538"/>
      <c r="G28" s="1553"/>
      <c r="H28" s="1731"/>
      <c r="I28" s="132" t="s">
        <v>396</v>
      </c>
      <c r="J28" s="1553"/>
      <c r="K28" s="145"/>
      <c r="L28" s="145"/>
      <c r="M28" s="145"/>
      <c r="N28" s="146"/>
      <c r="O28" s="146"/>
      <c r="P28" s="146"/>
      <c r="Q28" s="146"/>
      <c r="R28" s="146"/>
      <c r="S28" s="146"/>
      <c r="T28" s="146"/>
      <c r="U28" s="143"/>
      <c r="V28" s="143"/>
      <c r="W28" s="1739"/>
      <c r="X28" s="1740"/>
      <c r="Y28" s="1743"/>
    </row>
    <row r="29" spans="1:25" x14ac:dyDescent="0.25">
      <c r="A29" s="1731"/>
      <c r="B29" s="1731"/>
      <c r="C29" s="1733"/>
      <c r="D29" s="1733"/>
      <c r="E29" s="1706"/>
      <c r="F29" s="1538"/>
      <c r="G29" s="1553"/>
      <c r="H29" s="1731"/>
      <c r="I29" s="147" t="s">
        <v>397</v>
      </c>
      <c r="J29" s="1553"/>
      <c r="K29" s="145"/>
      <c r="L29" s="145"/>
      <c r="M29" s="145"/>
      <c r="N29" s="146"/>
      <c r="O29" s="146"/>
      <c r="P29" s="146"/>
      <c r="Q29" s="146"/>
      <c r="R29" s="146"/>
      <c r="S29" s="146"/>
      <c r="T29" s="146"/>
      <c r="U29" s="143"/>
      <c r="V29" s="143"/>
      <c r="W29" s="1739"/>
      <c r="X29" s="1740"/>
      <c r="Y29" s="1743"/>
    </row>
    <row r="30" spans="1:25" ht="26.25" x14ac:dyDescent="0.25">
      <c r="A30" s="1713" t="s">
        <v>385</v>
      </c>
      <c r="B30" s="1713" t="s">
        <v>331</v>
      </c>
      <c r="C30" s="1714" t="s">
        <v>386</v>
      </c>
      <c r="D30" s="1714" t="s">
        <v>398</v>
      </c>
      <c r="E30" s="1704" t="s">
        <v>399</v>
      </c>
      <c r="F30" s="1704" t="s">
        <v>400</v>
      </c>
      <c r="G30" s="1694" t="s">
        <v>401</v>
      </c>
      <c r="H30" s="1731" t="s">
        <v>402</v>
      </c>
      <c r="I30" s="148" t="s">
        <v>403</v>
      </c>
      <c r="J30" s="1732">
        <v>6</v>
      </c>
      <c r="K30" s="145"/>
      <c r="L30" s="145"/>
      <c r="M30" s="145"/>
      <c r="N30" s="146"/>
      <c r="O30" s="146"/>
      <c r="P30" s="146"/>
      <c r="Q30" s="146"/>
      <c r="R30" s="146"/>
      <c r="S30" s="146"/>
      <c r="T30" s="146"/>
      <c r="U30" s="146"/>
      <c r="V30" s="146"/>
      <c r="W30" s="1710" t="s">
        <v>393</v>
      </c>
      <c r="X30" s="1699" t="s">
        <v>394</v>
      </c>
      <c r="Y30" s="1704" t="s">
        <v>404</v>
      </c>
    </row>
    <row r="31" spans="1:25" ht="26.25" x14ac:dyDescent="0.25">
      <c r="A31" s="1731"/>
      <c r="B31" s="1731"/>
      <c r="C31" s="1723"/>
      <c r="D31" s="1714"/>
      <c r="E31" s="1553"/>
      <c r="F31" s="1553"/>
      <c r="G31" s="1695"/>
      <c r="H31" s="1731"/>
      <c r="I31" s="148" t="s">
        <v>405</v>
      </c>
      <c r="J31" s="1741"/>
      <c r="K31" s="145"/>
      <c r="L31" s="145"/>
      <c r="M31" s="145"/>
      <c r="N31" s="146"/>
      <c r="O31" s="146"/>
      <c r="P31" s="146"/>
      <c r="Q31" s="146"/>
      <c r="R31" s="146"/>
      <c r="S31" s="146"/>
      <c r="T31" s="146"/>
      <c r="U31" s="146"/>
      <c r="V31" s="146"/>
      <c r="W31" s="1712"/>
      <c r="X31" s="1700"/>
      <c r="Y31" s="1705"/>
    </row>
    <row r="32" spans="1:25" x14ac:dyDescent="0.25">
      <c r="A32" s="1731"/>
      <c r="B32" s="1731"/>
      <c r="C32" s="1723"/>
      <c r="D32" s="1714"/>
      <c r="E32" s="1553"/>
      <c r="F32" s="1553"/>
      <c r="G32" s="1695"/>
      <c r="H32" s="1731"/>
      <c r="I32" s="132" t="s">
        <v>406</v>
      </c>
      <c r="J32" s="1741"/>
      <c r="K32" s="145"/>
      <c r="L32" s="145"/>
      <c r="M32" s="145"/>
      <c r="N32" s="146"/>
      <c r="O32" s="146"/>
      <c r="P32" s="146"/>
      <c r="Q32" s="146"/>
      <c r="R32" s="146"/>
      <c r="S32" s="146"/>
      <c r="T32" s="146"/>
      <c r="U32" s="146"/>
      <c r="V32" s="146"/>
      <c r="W32" s="1712"/>
      <c r="X32" s="1700"/>
      <c r="Y32" s="1705"/>
    </row>
    <row r="33" spans="1:25" ht="25.5" x14ac:dyDescent="0.25">
      <c r="A33" s="1731"/>
      <c r="B33" s="1731"/>
      <c r="C33" s="1723"/>
      <c r="D33" s="1714"/>
      <c r="E33" s="1553"/>
      <c r="F33" s="1553"/>
      <c r="G33" s="1695"/>
      <c r="H33" s="1731"/>
      <c r="I33" s="147" t="s">
        <v>407</v>
      </c>
      <c r="J33" s="1741"/>
      <c r="K33" s="145"/>
      <c r="L33" s="145"/>
      <c r="M33" s="145"/>
      <c r="N33" s="146"/>
      <c r="O33" s="146"/>
      <c r="P33" s="146"/>
      <c r="Q33" s="146"/>
      <c r="R33" s="146"/>
      <c r="S33" s="146"/>
      <c r="T33" s="146"/>
      <c r="U33" s="146"/>
      <c r="V33" s="146"/>
      <c r="W33" s="1712"/>
      <c r="X33" s="1700"/>
      <c r="Y33" s="1705"/>
    </row>
    <row r="34" spans="1:25" ht="25.5" x14ac:dyDescent="0.25">
      <c r="A34" s="1731"/>
      <c r="B34" s="1731"/>
      <c r="C34" s="1723"/>
      <c r="D34" s="1714"/>
      <c r="E34" s="1553"/>
      <c r="F34" s="1553"/>
      <c r="G34" s="1695"/>
      <c r="H34" s="1731"/>
      <c r="I34" s="132" t="s">
        <v>408</v>
      </c>
      <c r="J34" s="1741"/>
      <c r="K34" s="145"/>
      <c r="L34" s="145"/>
      <c r="M34" s="145"/>
      <c r="N34" s="146"/>
      <c r="O34" s="146"/>
      <c r="P34" s="146"/>
      <c r="Q34" s="146"/>
      <c r="R34" s="146"/>
      <c r="S34" s="146"/>
      <c r="T34" s="146"/>
      <c r="U34" s="146"/>
      <c r="V34" s="146"/>
      <c r="W34" s="1712"/>
      <c r="X34" s="1700"/>
      <c r="Y34" s="1705"/>
    </row>
    <row r="35" spans="1:25" x14ac:dyDescent="0.25">
      <c r="A35" s="1731"/>
      <c r="B35" s="1731"/>
      <c r="C35" s="1723"/>
      <c r="D35" s="1714"/>
      <c r="E35" s="1553"/>
      <c r="F35" s="1553"/>
      <c r="G35" s="1695"/>
      <c r="H35" s="1731"/>
      <c r="I35" s="147" t="s">
        <v>409</v>
      </c>
      <c r="J35" s="1741"/>
      <c r="K35" s="145"/>
      <c r="L35" s="145"/>
      <c r="M35" s="145"/>
      <c r="N35" s="146"/>
      <c r="O35" s="146"/>
      <c r="P35" s="146"/>
      <c r="Q35" s="146"/>
      <c r="R35" s="146"/>
      <c r="S35" s="146"/>
      <c r="T35" s="146"/>
      <c r="U35" s="146"/>
      <c r="V35" s="146"/>
      <c r="W35" s="1712"/>
      <c r="X35" s="1700"/>
      <c r="Y35" s="1705"/>
    </row>
    <row r="36" spans="1:25" ht="25.5" x14ac:dyDescent="0.25">
      <c r="A36" s="1731"/>
      <c r="B36" s="1731"/>
      <c r="C36" s="1723"/>
      <c r="D36" s="1714"/>
      <c r="E36" s="1553"/>
      <c r="F36" s="1553"/>
      <c r="G36" s="1695"/>
      <c r="H36" s="1731"/>
      <c r="I36" s="147" t="s">
        <v>410</v>
      </c>
      <c r="J36" s="1741"/>
      <c r="K36" s="145"/>
      <c r="L36" s="145"/>
      <c r="M36" s="145"/>
      <c r="N36" s="146"/>
      <c r="O36" s="146"/>
      <c r="P36" s="146"/>
      <c r="Q36" s="146"/>
      <c r="R36" s="146"/>
      <c r="S36" s="146"/>
      <c r="T36" s="146"/>
      <c r="U36" s="146"/>
      <c r="V36" s="146"/>
      <c r="W36" s="1553"/>
      <c r="X36" s="1696"/>
      <c r="Y36" s="1706"/>
    </row>
    <row r="37" spans="1:25" x14ac:dyDescent="0.25">
      <c r="A37" s="1731"/>
      <c r="B37" s="1731"/>
      <c r="C37" s="1723"/>
      <c r="D37" s="1714"/>
      <c r="E37" s="1553"/>
      <c r="F37" s="1553"/>
      <c r="G37" s="1695"/>
      <c r="H37" s="1731"/>
      <c r="I37" s="145" t="s">
        <v>411</v>
      </c>
      <c r="J37" s="1741"/>
      <c r="K37" s="145"/>
      <c r="L37" s="145"/>
      <c r="M37" s="145"/>
      <c r="N37" s="146"/>
      <c r="O37" s="146"/>
      <c r="P37" s="146"/>
      <c r="Q37" s="146"/>
      <c r="R37" s="146"/>
      <c r="S37" s="146"/>
      <c r="T37" s="146"/>
      <c r="U37" s="146"/>
      <c r="V37" s="146"/>
      <c r="W37" s="1553"/>
      <c r="X37" s="1696"/>
      <c r="Y37" s="1706"/>
    </row>
    <row r="38" spans="1:25" x14ac:dyDescent="0.25">
      <c r="A38" s="1731"/>
      <c r="B38" s="1731"/>
      <c r="C38" s="1723"/>
      <c r="D38" s="1714"/>
      <c r="E38" s="1553"/>
      <c r="F38" s="1553"/>
      <c r="G38" s="1695"/>
      <c r="H38" s="1731"/>
      <c r="I38" s="149" t="s">
        <v>412</v>
      </c>
      <c r="J38" s="1741"/>
      <c r="K38" s="145"/>
      <c r="L38" s="145"/>
      <c r="M38" s="145"/>
      <c r="N38" s="146"/>
      <c r="O38" s="146"/>
      <c r="P38" s="146"/>
      <c r="Q38" s="146"/>
      <c r="R38" s="146"/>
      <c r="S38" s="146"/>
      <c r="T38" s="146"/>
      <c r="U38" s="146"/>
      <c r="V38" s="146"/>
      <c r="W38" s="1553"/>
      <c r="X38" s="1696"/>
      <c r="Y38" s="1706"/>
    </row>
    <row r="39" spans="1:25" x14ac:dyDescent="0.25">
      <c r="A39" s="1731"/>
      <c r="B39" s="1731"/>
      <c r="C39" s="1723"/>
      <c r="D39" s="1714"/>
      <c r="E39" s="1553"/>
      <c r="F39" s="1553"/>
      <c r="G39" s="1695"/>
      <c r="H39" s="1731"/>
      <c r="I39" s="149" t="s">
        <v>413</v>
      </c>
      <c r="J39" s="1741"/>
      <c r="K39" s="145"/>
      <c r="L39" s="145"/>
      <c r="M39" s="145"/>
      <c r="N39" s="146"/>
      <c r="O39" s="146"/>
      <c r="P39" s="146"/>
      <c r="Q39" s="146"/>
      <c r="R39" s="146"/>
      <c r="S39" s="146"/>
      <c r="T39" s="146"/>
      <c r="U39" s="146"/>
      <c r="V39" s="146"/>
      <c r="W39" s="1553"/>
      <c r="X39" s="1696"/>
      <c r="Y39" s="1706"/>
    </row>
    <row r="40" spans="1:25" x14ac:dyDescent="0.25">
      <c r="A40" s="1731"/>
      <c r="B40" s="1731"/>
      <c r="C40" s="1723"/>
      <c r="D40" s="1714"/>
      <c r="E40" s="1553"/>
      <c r="F40" s="1553"/>
      <c r="G40" s="1695"/>
      <c r="H40" s="1731"/>
      <c r="I40" s="149" t="s">
        <v>414</v>
      </c>
      <c r="J40" s="1741"/>
      <c r="K40" s="145"/>
      <c r="L40" s="145"/>
      <c r="M40" s="145"/>
      <c r="N40" s="146"/>
      <c r="O40" s="146"/>
      <c r="P40" s="146"/>
      <c r="Q40" s="146"/>
      <c r="R40" s="146"/>
      <c r="S40" s="146"/>
      <c r="T40" s="146"/>
      <c r="U40" s="146"/>
      <c r="V40" s="146"/>
      <c r="W40" s="1553"/>
      <c r="X40" s="1696"/>
      <c r="Y40" s="1706"/>
    </row>
    <row r="41" spans="1:25" ht="25.5" x14ac:dyDescent="0.25">
      <c r="A41" s="1731"/>
      <c r="B41" s="1731"/>
      <c r="C41" s="1723"/>
      <c r="D41" s="1714"/>
      <c r="E41" s="1553"/>
      <c r="F41" s="1553"/>
      <c r="G41" s="1695"/>
      <c r="H41" s="1731"/>
      <c r="I41" s="149" t="s">
        <v>415</v>
      </c>
      <c r="J41" s="1741"/>
      <c r="K41" s="145"/>
      <c r="L41" s="145"/>
      <c r="M41" s="145"/>
      <c r="N41" s="146"/>
      <c r="O41" s="146"/>
      <c r="P41" s="146"/>
      <c r="Q41" s="146"/>
      <c r="R41" s="146"/>
      <c r="S41" s="146"/>
      <c r="T41" s="146"/>
      <c r="U41" s="146"/>
      <c r="V41" s="146"/>
      <c r="W41" s="1553"/>
      <c r="X41" s="1696"/>
      <c r="Y41" s="1706"/>
    </row>
    <row r="42" spans="1:25" x14ac:dyDescent="0.25">
      <c r="A42" s="1731"/>
      <c r="B42" s="1731"/>
      <c r="C42" s="1723"/>
      <c r="D42" s="1714"/>
      <c r="E42" s="1553"/>
      <c r="F42" s="1553"/>
      <c r="G42" s="1695"/>
      <c r="H42" s="1731"/>
      <c r="I42" s="149" t="s">
        <v>416</v>
      </c>
      <c r="J42" s="1741"/>
      <c r="K42" s="145"/>
      <c r="L42" s="145"/>
      <c r="M42" s="145"/>
      <c r="N42" s="146"/>
      <c r="O42" s="146"/>
      <c r="P42" s="146"/>
      <c r="Q42" s="146"/>
      <c r="R42" s="146"/>
      <c r="S42" s="146"/>
      <c r="T42" s="146"/>
      <c r="U42" s="146"/>
      <c r="V42" s="146"/>
      <c r="W42" s="1553"/>
      <c r="X42" s="1696"/>
      <c r="Y42" s="1706"/>
    </row>
    <row r="43" spans="1:25" x14ac:dyDescent="0.25">
      <c r="A43" s="1731"/>
      <c r="B43" s="1731"/>
      <c r="C43" s="1723"/>
      <c r="D43" s="1714"/>
      <c r="E43" s="1553"/>
      <c r="F43" s="1553"/>
      <c r="G43" s="1695"/>
      <c r="H43" s="1731"/>
      <c r="I43" s="149" t="s">
        <v>417</v>
      </c>
      <c r="J43" s="1741"/>
      <c r="K43" s="145"/>
      <c r="L43" s="145"/>
      <c r="M43" s="145"/>
      <c r="N43" s="146"/>
      <c r="O43" s="146"/>
      <c r="P43" s="146"/>
      <c r="Q43" s="146"/>
      <c r="R43" s="146"/>
      <c r="S43" s="146"/>
      <c r="T43" s="146"/>
      <c r="U43" s="146"/>
      <c r="V43" s="146"/>
      <c r="W43" s="1553"/>
      <c r="X43" s="1696"/>
      <c r="Y43" s="1706"/>
    </row>
    <row r="44" spans="1:25" x14ac:dyDescent="0.25">
      <c r="A44" s="1731"/>
      <c r="B44" s="1731"/>
      <c r="C44" s="1723"/>
      <c r="D44" s="1714"/>
      <c r="E44" s="1553"/>
      <c r="F44" s="1553"/>
      <c r="G44" s="1695"/>
      <c r="H44" s="1731"/>
      <c r="I44" s="149" t="s">
        <v>418</v>
      </c>
      <c r="J44" s="1741"/>
      <c r="K44" s="145"/>
      <c r="L44" s="145"/>
      <c r="M44" s="145"/>
      <c r="N44" s="146"/>
      <c r="O44" s="146"/>
      <c r="P44" s="146"/>
      <c r="Q44" s="146"/>
      <c r="R44" s="146"/>
      <c r="S44" s="146"/>
      <c r="T44" s="146"/>
      <c r="U44" s="146"/>
      <c r="V44" s="146"/>
      <c r="W44" s="1553"/>
      <c r="X44" s="1696"/>
      <c r="Y44" s="1706"/>
    </row>
    <row r="45" spans="1:25" x14ac:dyDescent="0.25">
      <c r="A45" s="1731"/>
      <c r="B45" s="1731"/>
      <c r="C45" s="1723"/>
      <c r="D45" s="1714"/>
      <c r="E45" s="1553"/>
      <c r="F45" s="1553"/>
      <c r="G45" s="1695"/>
      <c r="H45" s="1731"/>
      <c r="I45" s="149" t="s">
        <v>419</v>
      </c>
      <c r="J45" s="1741"/>
      <c r="K45" s="145"/>
      <c r="L45" s="145"/>
      <c r="M45" s="145"/>
      <c r="N45" s="146"/>
      <c r="O45" s="146"/>
      <c r="P45" s="146"/>
      <c r="Q45" s="146"/>
      <c r="R45" s="146"/>
      <c r="S45" s="146"/>
      <c r="T45" s="146"/>
      <c r="U45" s="146"/>
      <c r="V45" s="146"/>
      <c r="W45" s="1553"/>
      <c r="X45" s="1696"/>
      <c r="Y45" s="1706"/>
    </row>
    <row r="46" spans="1:25" ht="25.5" x14ac:dyDescent="0.25">
      <c r="A46" s="1731"/>
      <c r="B46" s="1731"/>
      <c r="C46" s="1723"/>
      <c r="D46" s="1714"/>
      <c r="E46" s="1553"/>
      <c r="F46" s="1553"/>
      <c r="G46" s="1695"/>
      <c r="H46" s="1731"/>
      <c r="I46" s="149" t="s">
        <v>420</v>
      </c>
      <c r="J46" s="1741"/>
      <c r="K46" s="145"/>
      <c r="L46" s="145"/>
      <c r="M46" s="145"/>
      <c r="N46" s="146"/>
      <c r="O46" s="146"/>
      <c r="P46" s="146"/>
      <c r="Q46" s="146"/>
      <c r="R46" s="146"/>
      <c r="S46" s="146"/>
      <c r="T46" s="146"/>
      <c r="U46" s="146"/>
      <c r="V46" s="146"/>
      <c r="W46" s="1553"/>
      <c r="X46" s="1696"/>
      <c r="Y46" s="1706"/>
    </row>
    <row r="47" spans="1:25" ht="25.5" x14ac:dyDescent="0.25">
      <c r="A47" s="1731"/>
      <c r="B47" s="1731"/>
      <c r="C47" s="1723"/>
      <c r="D47" s="1714"/>
      <c r="E47" s="1553"/>
      <c r="F47" s="1553"/>
      <c r="G47" s="1695"/>
      <c r="H47" s="1731"/>
      <c r="I47" s="149" t="s">
        <v>421</v>
      </c>
      <c r="J47" s="1741"/>
      <c r="K47" s="145"/>
      <c r="L47" s="145"/>
      <c r="M47" s="145"/>
      <c r="N47" s="146"/>
      <c r="O47" s="146"/>
      <c r="P47" s="146"/>
      <c r="Q47" s="146"/>
      <c r="R47" s="146"/>
      <c r="S47" s="146"/>
      <c r="T47" s="146"/>
      <c r="U47" s="146"/>
      <c r="V47" s="146"/>
      <c r="W47" s="1553"/>
      <c r="X47" s="1696"/>
      <c r="Y47" s="1706"/>
    </row>
    <row r="48" spans="1:25" ht="25.5" x14ac:dyDescent="0.25">
      <c r="A48" s="1731"/>
      <c r="B48" s="1731"/>
      <c r="C48" s="1723"/>
      <c r="D48" s="1714"/>
      <c r="E48" s="1553"/>
      <c r="F48" s="1553"/>
      <c r="G48" s="1695"/>
      <c r="H48" s="1731"/>
      <c r="I48" s="149" t="s">
        <v>422</v>
      </c>
      <c r="J48" s="1741"/>
      <c r="K48" s="145"/>
      <c r="L48" s="145"/>
      <c r="M48" s="145"/>
      <c r="N48" s="146"/>
      <c r="O48" s="146"/>
      <c r="P48" s="146"/>
      <c r="Q48" s="146"/>
      <c r="R48" s="146"/>
      <c r="S48" s="146"/>
      <c r="T48" s="146"/>
      <c r="U48" s="146"/>
      <c r="V48" s="146"/>
      <c r="W48" s="1553"/>
      <c r="X48" s="1696"/>
      <c r="Y48" s="1706"/>
    </row>
    <row r="49" spans="1:25" ht="38.25" x14ac:dyDescent="0.25">
      <c r="A49" s="1731"/>
      <c r="B49" s="1731"/>
      <c r="C49" s="1723"/>
      <c r="D49" s="1714"/>
      <c r="E49" s="1553"/>
      <c r="F49" s="1553"/>
      <c r="G49" s="1695"/>
      <c r="H49" s="1731"/>
      <c r="I49" s="149" t="s">
        <v>423</v>
      </c>
      <c r="J49" s="1741"/>
      <c r="K49" s="145"/>
      <c r="L49" s="145"/>
      <c r="M49" s="145"/>
      <c r="N49" s="146"/>
      <c r="O49" s="146"/>
      <c r="P49" s="146"/>
      <c r="Q49" s="146"/>
      <c r="R49" s="146"/>
      <c r="S49" s="146"/>
      <c r="T49" s="146"/>
      <c r="U49" s="146"/>
      <c r="V49" s="146"/>
      <c r="W49" s="1553"/>
      <c r="X49" s="1696"/>
      <c r="Y49" s="1706"/>
    </row>
    <row r="50" spans="1:25" x14ac:dyDescent="0.25">
      <c r="A50" s="1731" t="s">
        <v>385</v>
      </c>
      <c r="B50" s="1731"/>
      <c r="C50" s="1723" t="s">
        <v>386</v>
      </c>
      <c r="D50" s="1714" t="s">
        <v>424</v>
      </c>
      <c r="E50" s="1537" t="s">
        <v>425</v>
      </c>
      <c r="F50" s="1537" t="s">
        <v>426</v>
      </c>
      <c r="G50" s="1556" t="s">
        <v>427</v>
      </c>
      <c r="H50" s="1537" t="s">
        <v>428</v>
      </c>
      <c r="I50" s="132" t="s">
        <v>429</v>
      </c>
      <c r="J50" s="1530">
        <v>2</v>
      </c>
      <c r="K50" s="145"/>
      <c r="L50" s="145"/>
      <c r="M50" s="145"/>
      <c r="N50" s="146"/>
      <c r="O50" s="146"/>
      <c r="P50" s="146"/>
      <c r="Q50" s="146"/>
      <c r="R50" s="146"/>
      <c r="S50" s="146"/>
      <c r="T50" s="146"/>
      <c r="U50" s="146"/>
      <c r="V50" s="146"/>
      <c r="W50" s="1739" t="s">
        <v>430</v>
      </c>
      <c r="X50" s="1740" t="s">
        <v>431</v>
      </c>
      <c r="Y50" s="1738"/>
    </row>
    <row r="51" spans="1:25" x14ac:dyDescent="0.25">
      <c r="A51" s="1731"/>
      <c r="B51" s="1731"/>
      <c r="C51" s="1723"/>
      <c r="D51" s="1714"/>
      <c r="E51" s="1538"/>
      <c r="F51" s="1538"/>
      <c r="G51" s="1557"/>
      <c r="H51" s="1553"/>
      <c r="I51" s="132" t="s">
        <v>432</v>
      </c>
      <c r="J51" s="1708"/>
      <c r="K51" s="145"/>
      <c r="L51" s="145"/>
      <c r="M51" s="145"/>
      <c r="N51" s="146"/>
      <c r="O51" s="146"/>
      <c r="P51" s="146"/>
      <c r="Q51" s="146"/>
      <c r="R51" s="146"/>
      <c r="S51" s="146"/>
      <c r="T51" s="146"/>
      <c r="U51" s="146"/>
      <c r="V51" s="146"/>
      <c r="W51" s="1739"/>
      <c r="X51" s="1740"/>
      <c r="Y51" s="1719"/>
    </row>
    <row r="52" spans="1:25" x14ac:dyDescent="0.25">
      <c r="A52" s="1731"/>
      <c r="B52" s="1731"/>
      <c r="C52" s="1723"/>
      <c r="D52" s="1714"/>
      <c r="E52" s="1538"/>
      <c r="F52" s="1538"/>
      <c r="G52" s="1557"/>
      <c r="H52" s="1553"/>
      <c r="I52" s="132" t="s">
        <v>433</v>
      </c>
      <c r="J52" s="1708"/>
      <c r="K52" s="145"/>
      <c r="L52" s="145"/>
      <c r="M52" s="145"/>
      <c r="N52" s="146"/>
      <c r="O52" s="146"/>
      <c r="P52" s="146"/>
      <c r="Q52" s="146"/>
      <c r="R52" s="146"/>
      <c r="S52" s="146"/>
      <c r="T52" s="146"/>
      <c r="U52" s="146"/>
      <c r="V52" s="146"/>
      <c r="W52" s="1739"/>
      <c r="X52" s="1740"/>
      <c r="Y52" s="1719"/>
    </row>
    <row r="53" spans="1:25" ht="25.5" x14ac:dyDescent="0.25">
      <c r="A53" s="1731"/>
      <c r="B53" s="1731"/>
      <c r="C53" s="1723"/>
      <c r="D53" s="1714"/>
      <c r="E53" s="1539"/>
      <c r="F53" s="1539"/>
      <c r="G53" s="1558"/>
      <c r="H53" s="1554"/>
      <c r="I53" s="132" t="s">
        <v>434</v>
      </c>
      <c r="J53" s="1709"/>
      <c r="K53" s="145"/>
      <c r="L53" s="145"/>
      <c r="M53" s="145"/>
      <c r="N53" s="146"/>
      <c r="O53" s="146"/>
      <c r="P53" s="146"/>
      <c r="Q53" s="146"/>
      <c r="R53" s="146"/>
      <c r="S53" s="146"/>
      <c r="T53" s="146"/>
      <c r="U53" s="146"/>
      <c r="V53" s="146"/>
      <c r="W53" s="1739"/>
      <c r="X53" s="1740"/>
      <c r="Y53" s="1720"/>
    </row>
    <row r="54" spans="1:25" ht="89.25" x14ac:dyDescent="0.25">
      <c r="A54" s="150" t="s">
        <v>385</v>
      </c>
      <c r="B54" s="150"/>
      <c r="C54" s="139" t="s">
        <v>386</v>
      </c>
      <c r="D54" s="151" t="s">
        <v>435</v>
      </c>
      <c r="E54" s="152" t="s">
        <v>436</v>
      </c>
      <c r="F54" s="152" t="s">
        <v>437</v>
      </c>
      <c r="G54" s="151" t="s">
        <v>438</v>
      </c>
      <c r="H54" s="153" t="s">
        <v>439</v>
      </c>
      <c r="I54" s="145" t="s">
        <v>440</v>
      </c>
      <c r="J54" s="154">
        <v>2</v>
      </c>
      <c r="K54" s="145"/>
      <c r="L54" s="145"/>
      <c r="M54" s="145"/>
      <c r="N54" s="146"/>
      <c r="O54" s="146"/>
      <c r="P54" s="146"/>
      <c r="Q54" s="146"/>
      <c r="R54" s="146"/>
      <c r="S54" s="146"/>
      <c r="T54" s="146"/>
      <c r="U54" s="146"/>
      <c r="V54" s="146"/>
      <c r="W54" s="155" t="s">
        <v>430</v>
      </c>
      <c r="X54" s="156" t="s">
        <v>431</v>
      </c>
      <c r="Y54" s="143"/>
    </row>
    <row r="55" spans="1:25" x14ac:dyDescent="0.25">
      <c r="A55" s="1552" t="s">
        <v>385</v>
      </c>
      <c r="B55" s="1552" t="s">
        <v>331</v>
      </c>
      <c r="C55" s="1703" t="s">
        <v>386</v>
      </c>
      <c r="D55" s="1703" t="s">
        <v>441</v>
      </c>
      <c r="E55" s="1703" t="s">
        <v>442</v>
      </c>
      <c r="F55" s="1703" t="s">
        <v>443</v>
      </c>
      <c r="G55" s="1703" t="s">
        <v>444</v>
      </c>
      <c r="H55" s="1537" t="s">
        <v>445</v>
      </c>
      <c r="I55" s="135" t="s">
        <v>395</v>
      </c>
      <c r="J55" s="1530">
        <v>4</v>
      </c>
      <c r="K55" s="145"/>
      <c r="L55" s="145"/>
      <c r="M55" s="145"/>
      <c r="N55" s="146"/>
      <c r="O55" s="146"/>
      <c r="P55" s="146"/>
      <c r="Q55" s="146"/>
      <c r="R55" s="146"/>
      <c r="S55" s="146"/>
      <c r="T55" s="146"/>
      <c r="U55" s="146"/>
      <c r="V55" s="146"/>
      <c r="W55" s="1710" t="s">
        <v>430</v>
      </c>
      <c r="X55" s="1710" t="s">
        <v>431</v>
      </c>
      <c r="Y55" s="157"/>
    </row>
    <row r="56" spans="1:25" x14ac:dyDescent="0.25">
      <c r="A56" s="1553"/>
      <c r="B56" s="1553"/>
      <c r="C56" s="1696"/>
      <c r="D56" s="1696"/>
      <c r="E56" s="1696"/>
      <c r="F56" s="1696"/>
      <c r="G56" s="1696"/>
      <c r="H56" s="1553"/>
      <c r="I56" s="132" t="s">
        <v>446</v>
      </c>
      <c r="J56" s="1708"/>
      <c r="K56" s="145"/>
      <c r="L56" s="145"/>
      <c r="M56" s="145"/>
      <c r="N56" s="146"/>
      <c r="O56" s="146"/>
      <c r="P56" s="146"/>
      <c r="Q56" s="146"/>
      <c r="R56" s="146"/>
      <c r="S56" s="146"/>
      <c r="T56" s="146"/>
      <c r="U56" s="146"/>
      <c r="V56" s="146"/>
      <c r="W56" s="1553"/>
      <c r="X56" s="1553"/>
      <c r="Y56" s="157"/>
    </row>
    <row r="57" spans="1:25" ht="38.25" x14ac:dyDescent="0.25">
      <c r="A57" s="1553"/>
      <c r="B57" s="1553"/>
      <c r="C57" s="1696"/>
      <c r="D57" s="1696"/>
      <c r="E57" s="1696"/>
      <c r="F57" s="1696"/>
      <c r="G57" s="1696"/>
      <c r="H57" s="1553"/>
      <c r="I57" s="132" t="s">
        <v>447</v>
      </c>
      <c r="J57" s="1708"/>
      <c r="K57" s="145"/>
      <c r="L57" s="145"/>
      <c r="M57" s="145"/>
      <c r="N57" s="146"/>
      <c r="O57" s="146"/>
      <c r="P57" s="146"/>
      <c r="Q57" s="146"/>
      <c r="R57" s="146"/>
      <c r="S57" s="146"/>
      <c r="T57" s="146"/>
      <c r="U57" s="146"/>
      <c r="V57" s="146"/>
      <c r="W57" s="1553"/>
      <c r="X57" s="1553"/>
      <c r="Y57" s="157"/>
    </row>
    <row r="58" spans="1:25" x14ac:dyDescent="0.25">
      <c r="A58" s="1553"/>
      <c r="B58" s="1553"/>
      <c r="C58" s="1696"/>
      <c r="D58" s="1696"/>
      <c r="E58" s="1696"/>
      <c r="F58" s="1696"/>
      <c r="G58" s="1696"/>
      <c r="H58" s="1553"/>
      <c r="I58" s="132" t="s">
        <v>448</v>
      </c>
      <c r="J58" s="1708"/>
      <c r="K58" s="145"/>
      <c r="L58" s="145"/>
      <c r="M58" s="145"/>
      <c r="N58" s="146"/>
      <c r="O58" s="146"/>
      <c r="P58" s="146"/>
      <c r="Q58" s="146"/>
      <c r="R58" s="146"/>
      <c r="S58" s="146"/>
      <c r="T58" s="146"/>
      <c r="U58" s="146"/>
      <c r="V58" s="146"/>
      <c r="W58" s="1553"/>
      <c r="X58" s="1553"/>
      <c r="Y58" s="157"/>
    </row>
    <row r="59" spans="1:25" x14ac:dyDescent="0.25">
      <c r="A59" s="1553"/>
      <c r="B59" s="1553"/>
      <c r="C59" s="1696"/>
      <c r="D59" s="1696"/>
      <c r="E59" s="1696"/>
      <c r="F59" s="1696"/>
      <c r="G59" s="1696"/>
      <c r="H59" s="1553"/>
      <c r="I59" s="132" t="s">
        <v>449</v>
      </c>
      <c r="J59" s="1708"/>
      <c r="K59" s="145"/>
      <c r="L59" s="145"/>
      <c r="M59" s="145"/>
      <c r="N59" s="146"/>
      <c r="O59" s="146"/>
      <c r="P59" s="146"/>
      <c r="Q59" s="146"/>
      <c r="R59" s="146"/>
      <c r="S59" s="146"/>
      <c r="T59" s="146"/>
      <c r="U59" s="146"/>
      <c r="V59" s="146"/>
      <c r="W59" s="1553"/>
      <c r="X59" s="1553"/>
      <c r="Y59" s="157"/>
    </row>
    <row r="60" spans="1:25" ht="25.5" x14ac:dyDescent="0.25">
      <c r="A60" s="1554"/>
      <c r="B60" s="1554"/>
      <c r="C60" s="1697"/>
      <c r="D60" s="1697"/>
      <c r="E60" s="1697"/>
      <c r="F60" s="1697"/>
      <c r="G60" s="1697"/>
      <c r="H60" s="1554"/>
      <c r="I60" s="132" t="s">
        <v>450</v>
      </c>
      <c r="J60" s="1709"/>
      <c r="K60" s="145"/>
      <c r="L60" s="145"/>
      <c r="M60" s="145"/>
      <c r="N60" s="146"/>
      <c r="O60" s="146"/>
      <c r="P60" s="146"/>
      <c r="Q60" s="146"/>
      <c r="R60" s="146"/>
      <c r="S60" s="146"/>
      <c r="T60" s="146"/>
      <c r="U60" s="146"/>
      <c r="V60" s="146"/>
      <c r="W60" s="1554"/>
      <c r="X60" s="1554"/>
      <c r="Y60" s="157"/>
    </row>
    <row r="61" spans="1:25" ht="25.5" x14ac:dyDescent="0.25">
      <c r="A61" s="1731" t="s">
        <v>385</v>
      </c>
      <c r="B61" s="1731" t="s">
        <v>331</v>
      </c>
      <c r="C61" s="1723" t="s">
        <v>386</v>
      </c>
      <c r="D61" s="1723" t="s">
        <v>451</v>
      </c>
      <c r="E61" s="1731" t="s">
        <v>452</v>
      </c>
      <c r="F61" s="1731" t="s">
        <v>453</v>
      </c>
      <c r="G61" s="1731" t="s">
        <v>454</v>
      </c>
      <c r="H61" s="1715" t="s">
        <v>455</v>
      </c>
      <c r="I61" s="158" t="s">
        <v>456</v>
      </c>
      <c r="J61" s="1530">
        <v>3</v>
      </c>
      <c r="K61" s="145"/>
      <c r="L61" s="145"/>
      <c r="M61" s="145"/>
      <c r="N61" s="146"/>
      <c r="O61" s="146"/>
      <c r="P61" s="146"/>
      <c r="Q61" s="146"/>
      <c r="R61" s="146"/>
      <c r="S61" s="146"/>
      <c r="T61" s="146"/>
      <c r="U61" s="146"/>
      <c r="V61" s="146"/>
      <c r="W61" s="1737" t="s">
        <v>457</v>
      </c>
      <c r="X61" s="1737" t="s">
        <v>458</v>
      </c>
      <c r="Y61" s="157"/>
    </row>
    <row r="62" spans="1:25" ht="38.25" x14ac:dyDescent="0.25">
      <c r="A62" s="1731"/>
      <c r="B62" s="1731"/>
      <c r="C62" s="1723"/>
      <c r="D62" s="1723"/>
      <c r="E62" s="1731"/>
      <c r="F62" s="1731"/>
      <c r="G62" s="1733"/>
      <c r="H62" s="1733"/>
      <c r="I62" s="158" t="s">
        <v>459</v>
      </c>
      <c r="J62" s="1708"/>
      <c r="K62" s="145"/>
      <c r="L62" s="145"/>
      <c r="M62" s="145"/>
      <c r="N62" s="146"/>
      <c r="O62" s="146"/>
      <c r="P62" s="146"/>
      <c r="Q62" s="146"/>
      <c r="R62" s="146"/>
      <c r="S62" s="146"/>
      <c r="T62" s="146"/>
      <c r="U62" s="146"/>
      <c r="V62" s="146"/>
      <c r="W62" s="1731"/>
      <c r="X62" s="1731"/>
      <c r="Y62" s="157"/>
    </row>
    <row r="63" spans="1:25" ht="25.5" x14ac:dyDescent="0.25">
      <c r="A63" s="1731"/>
      <c r="B63" s="1731"/>
      <c r="C63" s="1723"/>
      <c r="D63" s="1723"/>
      <c r="E63" s="1731"/>
      <c r="F63" s="1731"/>
      <c r="G63" s="1733"/>
      <c r="H63" s="1733"/>
      <c r="I63" s="158" t="s">
        <v>460</v>
      </c>
      <c r="J63" s="1708"/>
      <c r="K63" s="145"/>
      <c r="L63" s="145"/>
      <c r="M63" s="145"/>
      <c r="N63" s="146"/>
      <c r="O63" s="146"/>
      <c r="P63" s="146"/>
      <c r="Q63" s="146"/>
      <c r="R63" s="146"/>
      <c r="S63" s="146"/>
      <c r="T63" s="146"/>
      <c r="U63" s="146"/>
      <c r="V63" s="146"/>
      <c r="W63" s="1731"/>
      <c r="X63" s="1731"/>
      <c r="Y63" s="157"/>
    </row>
    <row r="64" spans="1:25" ht="25.5" x14ac:dyDescent="0.25">
      <c r="A64" s="1731"/>
      <c r="B64" s="1731"/>
      <c r="C64" s="1723"/>
      <c r="D64" s="1723"/>
      <c r="E64" s="1731"/>
      <c r="F64" s="1731"/>
      <c r="G64" s="1733"/>
      <c r="H64" s="1733"/>
      <c r="I64" s="158" t="s">
        <v>461</v>
      </c>
      <c r="J64" s="1708"/>
      <c r="K64" s="145"/>
      <c r="L64" s="145"/>
      <c r="M64" s="145"/>
      <c r="N64" s="146"/>
      <c r="O64" s="146"/>
      <c r="P64" s="146"/>
      <c r="Q64" s="146"/>
      <c r="R64" s="146"/>
      <c r="S64" s="146"/>
      <c r="T64" s="146"/>
      <c r="U64" s="146"/>
      <c r="V64" s="146"/>
      <c r="W64" s="1731"/>
      <c r="X64" s="1731"/>
      <c r="Y64" s="157"/>
    </row>
    <row r="65" spans="1:25" ht="216.75" x14ac:dyDescent="0.25">
      <c r="A65" s="1731"/>
      <c r="B65" s="1731"/>
      <c r="C65" s="1723"/>
      <c r="D65" s="1723"/>
      <c r="E65" s="1731"/>
      <c r="F65" s="1731"/>
      <c r="G65" s="1733"/>
      <c r="H65" s="1733"/>
      <c r="I65" s="159" t="s">
        <v>462</v>
      </c>
      <c r="J65" s="1708"/>
      <c r="K65" s="145"/>
      <c r="L65" s="145"/>
      <c r="M65" s="145"/>
      <c r="N65" s="146"/>
      <c r="O65" s="146"/>
      <c r="P65" s="146"/>
      <c r="Q65" s="146"/>
      <c r="R65" s="146"/>
      <c r="S65" s="146"/>
      <c r="T65" s="146"/>
      <c r="U65" s="146"/>
      <c r="V65" s="146"/>
      <c r="W65" s="1731"/>
      <c r="X65" s="1731"/>
      <c r="Y65" s="157"/>
    </row>
    <row r="66" spans="1:25" x14ac:dyDescent="0.25">
      <c r="A66" s="1731" t="s">
        <v>385</v>
      </c>
      <c r="B66" s="1731" t="s">
        <v>331</v>
      </c>
      <c r="C66" s="1733" t="s">
        <v>332</v>
      </c>
      <c r="D66" s="1733" t="s">
        <v>463</v>
      </c>
      <c r="E66" s="1706" t="s">
        <v>464</v>
      </c>
      <c r="F66" s="1706" t="s">
        <v>465</v>
      </c>
      <c r="G66" s="1552" t="s">
        <v>466</v>
      </c>
      <c r="H66" s="1552" t="s">
        <v>467</v>
      </c>
      <c r="I66" s="160" t="s">
        <v>468</v>
      </c>
      <c r="J66" s="1732">
        <v>2</v>
      </c>
      <c r="K66" s="145"/>
      <c r="L66" s="145"/>
      <c r="M66" s="145"/>
      <c r="N66" s="146"/>
      <c r="O66" s="146"/>
      <c r="P66" s="146"/>
      <c r="Q66" s="146"/>
      <c r="R66" s="146"/>
      <c r="S66" s="146"/>
      <c r="T66" s="146"/>
      <c r="U66" s="146"/>
      <c r="V66" s="146"/>
      <c r="W66" s="1552" t="s">
        <v>469</v>
      </c>
      <c r="X66" s="1552" t="s">
        <v>470</v>
      </c>
      <c r="Y66" s="157"/>
    </row>
    <row r="67" spans="1:25" x14ac:dyDescent="0.25">
      <c r="A67" s="1731"/>
      <c r="B67" s="1731"/>
      <c r="C67" s="1733"/>
      <c r="D67" s="1733"/>
      <c r="E67" s="1706"/>
      <c r="F67" s="1706"/>
      <c r="G67" s="1553"/>
      <c r="H67" s="1553"/>
      <c r="I67" s="161" t="s">
        <v>471</v>
      </c>
      <c r="J67" s="1732"/>
      <c r="K67" s="145"/>
      <c r="L67" s="145"/>
      <c r="M67" s="145"/>
      <c r="N67" s="146"/>
      <c r="O67" s="146"/>
      <c r="P67" s="146"/>
      <c r="Q67" s="146"/>
      <c r="R67" s="146"/>
      <c r="S67" s="146"/>
      <c r="T67" s="146"/>
      <c r="U67" s="146"/>
      <c r="V67" s="146"/>
      <c r="W67" s="1553"/>
      <c r="X67" s="1553"/>
      <c r="Y67" s="157"/>
    </row>
    <row r="68" spans="1:25" ht="25.5" x14ac:dyDescent="0.25">
      <c r="A68" s="1731"/>
      <c r="B68" s="1731"/>
      <c r="C68" s="1733"/>
      <c r="D68" s="1733"/>
      <c r="E68" s="1706"/>
      <c r="F68" s="1706"/>
      <c r="G68" s="1554"/>
      <c r="H68" s="1553"/>
      <c r="I68" s="161" t="s">
        <v>472</v>
      </c>
      <c r="J68" s="1732"/>
      <c r="K68" s="145"/>
      <c r="L68" s="145"/>
      <c r="M68" s="145"/>
      <c r="N68" s="146"/>
      <c r="O68" s="146"/>
      <c r="P68" s="146"/>
      <c r="Q68" s="146"/>
      <c r="R68" s="146"/>
      <c r="S68" s="146"/>
      <c r="T68" s="146"/>
      <c r="U68" s="146"/>
      <c r="V68" s="146"/>
      <c r="W68" s="1554"/>
      <c r="X68" s="1554"/>
      <c r="Y68" s="157"/>
    </row>
    <row r="69" spans="1:25" x14ac:dyDescent="0.25">
      <c r="A69" s="1731"/>
      <c r="B69" s="1731"/>
      <c r="C69" s="1733"/>
      <c r="D69" s="1733"/>
      <c r="E69" s="1706"/>
      <c r="F69" s="1706"/>
      <c r="G69" s="1731" t="s">
        <v>473</v>
      </c>
      <c r="H69" s="1731" t="s">
        <v>467</v>
      </c>
      <c r="I69" s="160" t="s">
        <v>474</v>
      </c>
      <c r="J69" s="1732">
        <v>2</v>
      </c>
      <c r="K69" s="145"/>
      <c r="L69" s="145"/>
      <c r="M69" s="145"/>
      <c r="N69" s="146"/>
      <c r="O69" s="146"/>
      <c r="P69" s="146"/>
      <c r="Q69" s="146"/>
      <c r="R69" s="146"/>
      <c r="S69" s="146"/>
      <c r="T69" s="146"/>
      <c r="U69" s="146"/>
      <c r="V69" s="146"/>
      <c r="W69" s="1731" t="s">
        <v>475</v>
      </c>
      <c r="X69" s="1733" t="s">
        <v>476</v>
      </c>
      <c r="Y69" s="157"/>
    </row>
    <row r="70" spans="1:25" x14ac:dyDescent="0.25">
      <c r="A70" s="1731"/>
      <c r="B70" s="1731"/>
      <c r="C70" s="1733"/>
      <c r="D70" s="1733"/>
      <c r="E70" s="1706"/>
      <c r="F70" s="1706"/>
      <c r="G70" s="1731"/>
      <c r="H70" s="1731"/>
      <c r="I70" s="161" t="s">
        <v>477</v>
      </c>
      <c r="J70" s="1732"/>
      <c r="K70" s="145"/>
      <c r="L70" s="145"/>
      <c r="M70" s="145"/>
      <c r="N70" s="146"/>
      <c r="O70" s="146"/>
      <c r="P70" s="146"/>
      <c r="Q70" s="146"/>
      <c r="R70" s="146"/>
      <c r="S70" s="146"/>
      <c r="T70" s="146"/>
      <c r="U70" s="146"/>
      <c r="V70" s="146"/>
      <c r="W70" s="1731"/>
      <c r="X70" s="1733"/>
      <c r="Y70" s="157"/>
    </row>
    <row r="71" spans="1:25" ht="25.5" x14ac:dyDescent="0.25">
      <c r="A71" s="1731"/>
      <c r="B71" s="1731"/>
      <c r="C71" s="1733"/>
      <c r="D71" s="1733"/>
      <c r="E71" s="1706"/>
      <c r="F71" s="1706"/>
      <c r="G71" s="1731"/>
      <c r="H71" s="1731"/>
      <c r="I71" s="161" t="s">
        <v>478</v>
      </c>
      <c r="J71" s="1732"/>
      <c r="K71" s="145"/>
      <c r="L71" s="145"/>
      <c r="M71" s="145"/>
      <c r="N71" s="146"/>
      <c r="O71" s="146"/>
      <c r="P71" s="146"/>
      <c r="Q71" s="146"/>
      <c r="R71" s="146"/>
      <c r="S71" s="146"/>
      <c r="T71" s="146"/>
      <c r="U71" s="146"/>
      <c r="V71" s="146"/>
      <c r="W71" s="1731"/>
      <c r="X71" s="1733"/>
      <c r="Y71" s="157"/>
    </row>
    <row r="72" spans="1:25" ht="26.25" thickBot="1" x14ac:dyDescent="0.3">
      <c r="A72" s="1731"/>
      <c r="B72" s="1731"/>
      <c r="C72" s="1733"/>
      <c r="D72" s="1733"/>
      <c r="E72" s="1706"/>
      <c r="F72" s="1706"/>
      <c r="G72" s="1731"/>
      <c r="H72" s="1731"/>
      <c r="I72" s="145" t="s">
        <v>479</v>
      </c>
      <c r="J72" s="1732"/>
      <c r="K72" s="145"/>
      <c r="L72" s="145"/>
      <c r="M72" s="145"/>
      <c r="N72" s="146"/>
      <c r="O72" s="146"/>
      <c r="P72" s="146"/>
      <c r="Q72" s="146"/>
      <c r="R72" s="146"/>
      <c r="S72" s="146"/>
      <c r="T72" s="146"/>
      <c r="U72" s="146"/>
      <c r="V72" s="146"/>
      <c r="W72" s="1731"/>
      <c r="X72" s="1733"/>
      <c r="Y72" s="157"/>
    </row>
    <row r="73" spans="1:25" ht="26.25" thickTop="1" x14ac:dyDescent="0.25">
      <c r="A73" s="1727" t="s">
        <v>385</v>
      </c>
      <c r="B73" s="1727" t="s">
        <v>331</v>
      </c>
      <c r="C73" s="1728" t="s">
        <v>480</v>
      </c>
      <c r="D73" s="1728" t="s">
        <v>481</v>
      </c>
      <c r="E73" s="1552" t="s">
        <v>482</v>
      </c>
      <c r="F73" s="1552" t="s">
        <v>483</v>
      </c>
      <c r="G73" s="1552" t="s">
        <v>484</v>
      </c>
      <c r="H73" s="1727" t="s">
        <v>485</v>
      </c>
      <c r="I73" s="145" t="s">
        <v>486</v>
      </c>
      <c r="J73" s="162">
        <v>2</v>
      </c>
      <c r="K73" s="145"/>
      <c r="L73" s="145"/>
      <c r="M73" s="145"/>
      <c r="N73" s="146"/>
      <c r="O73" s="146"/>
      <c r="P73" s="146"/>
      <c r="Q73" s="146"/>
      <c r="R73" s="146"/>
      <c r="S73" s="146"/>
      <c r="T73" s="146"/>
      <c r="U73" s="146"/>
      <c r="V73" s="146"/>
      <c r="W73" s="1713" t="s">
        <v>487</v>
      </c>
      <c r="X73" s="1713" t="s">
        <v>488</v>
      </c>
      <c r="Y73" s="157"/>
    </row>
    <row r="74" spans="1:25" x14ac:dyDescent="0.25">
      <c r="A74" s="1553"/>
      <c r="B74" s="1553"/>
      <c r="C74" s="1696"/>
      <c r="D74" s="1696"/>
      <c r="E74" s="1553"/>
      <c r="F74" s="1553"/>
      <c r="G74" s="1553"/>
      <c r="H74" s="1553"/>
      <c r="I74" s="1736" t="s">
        <v>489</v>
      </c>
      <c r="J74" s="1730">
        <v>4</v>
      </c>
      <c r="K74" s="145"/>
      <c r="L74" s="145"/>
      <c r="M74" s="145"/>
      <c r="N74" s="146"/>
      <c r="O74" s="146"/>
      <c r="P74" s="146"/>
      <c r="Q74" s="146"/>
      <c r="R74" s="146"/>
      <c r="S74" s="146"/>
      <c r="T74" s="146"/>
      <c r="U74" s="146"/>
      <c r="V74" s="146"/>
      <c r="W74" s="1713"/>
      <c r="X74" s="1713"/>
      <c r="Y74" s="157"/>
    </row>
    <row r="75" spans="1:25" x14ac:dyDescent="0.25">
      <c r="A75" s="1553"/>
      <c r="B75" s="1553"/>
      <c r="C75" s="1696"/>
      <c r="D75" s="1696"/>
      <c r="E75" s="1554"/>
      <c r="F75" s="1554"/>
      <c r="G75" s="1554"/>
      <c r="H75" s="1553"/>
      <c r="I75" s="1707"/>
      <c r="J75" s="1554"/>
      <c r="K75" s="145"/>
      <c r="L75" s="145"/>
      <c r="M75" s="145"/>
      <c r="N75" s="146"/>
      <c r="O75" s="146"/>
      <c r="P75" s="146"/>
      <c r="Q75" s="146"/>
      <c r="R75" s="146"/>
      <c r="S75" s="146"/>
      <c r="T75" s="146"/>
      <c r="U75" s="146"/>
      <c r="V75" s="146"/>
      <c r="W75" s="1713"/>
      <c r="X75" s="1713"/>
      <c r="Y75" s="157"/>
    </row>
    <row r="76" spans="1:25" x14ac:dyDescent="0.25">
      <c r="A76" s="1553"/>
      <c r="B76" s="1553"/>
      <c r="C76" s="1696"/>
      <c r="D76" s="1696"/>
      <c r="E76" s="1704" t="s">
        <v>490</v>
      </c>
      <c r="F76" s="1704" t="s">
        <v>491</v>
      </c>
      <c r="G76" s="1704" t="s">
        <v>492</v>
      </c>
      <c r="H76" s="1553"/>
      <c r="I76" s="1736" t="s">
        <v>493</v>
      </c>
      <c r="J76" s="1730">
        <v>2</v>
      </c>
      <c r="K76" s="145"/>
      <c r="L76" s="145"/>
      <c r="M76" s="145"/>
      <c r="N76" s="146"/>
      <c r="O76" s="146"/>
      <c r="P76" s="146"/>
      <c r="Q76" s="146"/>
      <c r="R76" s="146"/>
      <c r="S76" s="146"/>
      <c r="T76" s="146"/>
      <c r="U76" s="146"/>
      <c r="V76" s="146"/>
      <c r="W76" s="1713" t="s">
        <v>494</v>
      </c>
      <c r="X76" s="1713" t="s">
        <v>495</v>
      </c>
      <c r="Y76" s="157"/>
    </row>
    <row r="77" spans="1:25" x14ac:dyDescent="0.25">
      <c r="A77" s="1553"/>
      <c r="B77" s="1553"/>
      <c r="C77" s="1696"/>
      <c r="D77" s="1696"/>
      <c r="E77" s="1554"/>
      <c r="F77" s="1554"/>
      <c r="G77" s="1554"/>
      <c r="H77" s="1553"/>
      <c r="I77" s="1707"/>
      <c r="J77" s="1554"/>
      <c r="K77" s="145"/>
      <c r="L77" s="145"/>
      <c r="M77" s="145"/>
      <c r="N77" s="146"/>
      <c r="O77" s="146"/>
      <c r="P77" s="146"/>
      <c r="Q77" s="146"/>
      <c r="R77" s="146"/>
      <c r="S77" s="146"/>
      <c r="T77" s="146"/>
      <c r="U77" s="146"/>
      <c r="V77" s="146"/>
      <c r="W77" s="1713"/>
      <c r="X77" s="1713"/>
      <c r="Y77" s="157"/>
    </row>
    <row r="78" spans="1:25" x14ac:dyDescent="0.25">
      <c r="A78" s="1553"/>
      <c r="B78" s="1553"/>
      <c r="C78" s="1696"/>
      <c r="D78" s="1696"/>
      <c r="E78" s="1704" t="s">
        <v>496</v>
      </c>
      <c r="F78" s="1704" t="s">
        <v>497</v>
      </c>
      <c r="G78" s="1704" t="s">
        <v>498</v>
      </c>
      <c r="H78" s="1553"/>
      <c r="I78" s="1734" t="s">
        <v>499</v>
      </c>
      <c r="J78" s="1730">
        <v>2</v>
      </c>
      <c r="K78" s="145"/>
      <c r="L78" s="145"/>
      <c r="M78" s="145"/>
      <c r="N78" s="146"/>
      <c r="O78" s="146"/>
      <c r="P78" s="146"/>
      <c r="Q78" s="146"/>
      <c r="R78" s="146"/>
      <c r="S78" s="146"/>
      <c r="T78" s="146"/>
      <c r="U78" s="146"/>
      <c r="V78" s="146"/>
      <c r="W78" s="1713" t="s">
        <v>500</v>
      </c>
      <c r="X78" s="1713" t="s">
        <v>501</v>
      </c>
      <c r="Y78" s="157"/>
    </row>
    <row r="79" spans="1:25" x14ac:dyDescent="0.25">
      <c r="A79" s="1553"/>
      <c r="B79" s="1553"/>
      <c r="C79" s="1696"/>
      <c r="D79" s="1696"/>
      <c r="E79" s="1554"/>
      <c r="F79" s="1554"/>
      <c r="G79" s="1721"/>
      <c r="H79" s="1553"/>
      <c r="I79" s="1735"/>
      <c r="J79" s="1554"/>
      <c r="K79" s="145"/>
      <c r="L79" s="145"/>
      <c r="M79" s="145"/>
      <c r="N79" s="146"/>
      <c r="O79" s="146"/>
      <c r="P79" s="146"/>
      <c r="Q79" s="146"/>
      <c r="R79" s="146"/>
      <c r="S79" s="146"/>
      <c r="T79" s="146"/>
      <c r="U79" s="146"/>
      <c r="V79" s="146"/>
      <c r="W79" s="1713"/>
      <c r="X79" s="1713"/>
      <c r="Y79" s="157"/>
    </row>
    <row r="80" spans="1:25" x14ac:dyDescent="0.25">
      <c r="A80" s="1553"/>
      <c r="B80" s="1553"/>
      <c r="C80" s="1696"/>
      <c r="D80" s="1696"/>
      <c r="E80" s="1704" t="s">
        <v>502</v>
      </c>
      <c r="F80" s="1703" t="s">
        <v>503</v>
      </c>
      <c r="G80" s="1703" t="s">
        <v>504</v>
      </c>
      <c r="H80" s="1553"/>
      <c r="I80" s="1556" t="s">
        <v>505</v>
      </c>
      <c r="J80" s="1708">
        <v>1</v>
      </c>
      <c r="K80" s="145"/>
      <c r="L80" s="145"/>
      <c r="M80" s="145"/>
      <c r="N80" s="146"/>
      <c r="O80" s="146"/>
      <c r="P80" s="146"/>
      <c r="Q80" s="146"/>
      <c r="R80" s="146"/>
      <c r="S80" s="146"/>
      <c r="T80" s="146"/>
      <c r="U80" s="146"/>
      <c r="V80" s="146"/>
      <c r="W80" s="1713" t="s">
        <v>506</v>
      </c>
      <c r="X80" s="1713" t="s">
        <v>507</v>
      </c>
      <c r="Y80" s="157"/>
    </row>
    <row r="81" spans="1:25" x14ac:dyDescent="0.25">
      <c r="A81" s="1553"/>
      <c r="B81" s="1553"/>
      <c r="C81" s="1696"/>
      <c r="D81" s="1696"/>
      <c r="E81" s="1554"/>
      <c r="F81" s="1697"/>
      <c r="G81" s="1697"/>
      <c r="H81" s="1553"/>
      <c r="I81" s="1707"/>
      <c r="J81" s="1553"/>
      <c r="K81" s="145"/>
      <c r="L81" s="145"/>
      <c r="M81" s="145"/>
      <c r="N81" s="146"/>
      <c r="O81" s="146"/>
      <c r="P81" s="146"/>
      <c r="Q81" s="146"/>
      <c r="R81" s="146"/>
      <c r="S81" s="146"/>
      <c r="T81" s="146"/>
      <c r="U81" s="146"/>
      <c r="V81" s="146"/>
      <c r="W81" s="1713"/>
      <c r="X81" s="1713"/>
      <c r="Y81" s="157"/>
    </row>
    <row r="82" spans="1:25" x14ac:dyDescent="0.25">
      <c r="A82" s="1553"/>
      <c r="B82" s="1553"/>
      <c r="C82" s="1696"/>
      <c r="D82" s="1696"/>
      <c r="E82" s="1704" t="s">
        <v>508</v>
      </c>
      <c r="F82" s="1704" t="s">
        <v>509</v>
      </c>
      <c r="G82" s="1704" t="s">
        <v>510</v>
      </c>
      <c r="H82" s="1553"/>
      <c r="I82" s="1556" t="s">
        <v>511</v>
      </c>
      <c r="J82" s="1730">
        <v>1</v>
      </c>
      <c r="K82" s="145"/>
      <c r="L82" s="145"/>
      <c r="M82" s="145"/>
      <c r="N82" s="146"/>
      <c r="O82" s="146"/>
      <c r="P82" s="146"/>
      <c r="Q82" s="146"/>
      <c r="R82" s="146"/>
      <c r="S82" s="146"/>
      <c r="T82" s="146"/>
      <c r="U82" s="146"/>
      <c r="V82" s="146"/>
      <c r="W82" s="1713" t="s">
        <v>512</v>
      </c>
      <c r="X82" s="1713" t="s">
        <v>513</v>
      </c>
      <c r="Y82" s="157"/>
    </row>
    <row r="83" spans="1:25" x14ac:dyDescent="0.25">
      <c r="A83" s="1553"/>
      <c r="B83" s="1553"/>
      <c r="C83" s="1696"/>
      <c r="D83" s="1696"/>
      <c r="E83" s="1554"/>
      <c r="F83" s="1721"/>
      <c r="G83" s="1721"/>
      <c r="H83" s="1553"/>
      <c r="I83" s="1707"/>
      <c r="J83" s="1554"/>
      <c r="K83" s="145"/>
      <c r="L83" s="145"/>
      <c r="M83" s="145"/>
      <c r="N83" s="146"/>
      <c r="O83" s="146"/>
      <c r="P83" s="146"/>
      <c r="Q83" s="146"/>
      <c r="R83" s="146"/>
      <c r="S83" s="146"/>
      <c r="T83" s="146"/>
      <c r="U83" s="146"/>
      <c r="V83" s="146"/>
      <c r="W83" s="1713"/>
      <c r="X83" s="1713"/>
      <c r="Y83" s="157"/>
    </row>
    <row r="84" spans="1:25" x14ac:dyDescent="0.25">
      <c r="A84" s="1553"/>
      <c r="B84" s="1553"/>
      <c r="C84" s="1696"/>
      <c r="D84" s="1696"/>
      <c r="E84" s="1704" t="s">
        <v>514</v>
      </c>
      <c r="F84" s="1704" t="s">
        <v>515</v>
      </c>
      <c r="G84" s="1703" t="s">
        <v>516</v>
      </c>
      <c r="H84" s="1553"/>
      <c r="I84" s="1556" t="s">
        <v>517</v>
      </c>
      <c r="J84" s="163"/>
      <c r="K84" s="145"/>
      <c r="L84" s="145"/>
      <c r="M84" s="145"/>
      <c r="N84" s="146"/>
      <c r="O84" s="146"/>
      <c r="P84" s="146"/>
      <c r="Q84" s="146"/>
      <c r="R84" s="146"/>
      <c r="S84" s="146"/>
      <c r="T84" s="146"/>
      <c r="U84" s="146"/>
      <c r="V84" s="146"/>
      <c r="W84" s="1713" t="s">
        <v>518</v>
      </c>
      <c r="X84" s="1713" t="s">
        <v>519</v>
      </c>
      <c r="Y84" s="157"/>
    </row>
    <row r="85" spans="1:25" x14ac:dyDescent="0.25">
      <c r="A85" s="1554"/>
      <c r="B85" s="1554"/>
      <c r="C85" s="1697"/>
      <c r="D85" s="1697"/>
      <c r="E85" s="1554"/>
      <c r="F85" s="1721"/>
      <c r="G85" s="1697"/>
      <c r="H85" s="1554"/>
      <c r="I85" s="1729"/>
      <c r="J85" s="164">
        <v>2</v>
      </c>
      <c r="K85" s="145"/>
      <c r="L85" s="145"/>
      <c r="M85" s="145"/>
      <c r="N85" s="146"/>
      <c r="O85" s="146"/>
      <c r="P85" s="146"/>
      <c r="Q85" s="146"/>
      <c r="R85" s="146"/>
      <c r="S85" s="146"/>
      <c r="T85" s="146"/>
      <c r="U85" s="146"/>
      <c r="V85" s="146"/>
      <c r="W85" s="1713"/>
      <c r="X85" s="1713"/>
      <c r="Y85" s="157"/>
    </row>
    <row r="86" spans="1:25" ht="153" x14ac:dyDescent="0.25">
      <c r="A86" s="1694" t="s">
        <v>520</v>
      </c>
      <c r="B86" s="1694" t="s">
        <v>331</v>
      </c>
      <c r="C86" s="1694" t="s">
        <v>332</v>
      </c>
      <c r="D86" s="131" t="s">
        <v>521</v>
      </c>
      <c r="E86" s="130" t="s">
        <v>522</v>
      </c>
      <c r="F86" s="165" t="s">
        <v>523</v>
      </c>
      <c r="G86" s="130" t="s">
        <v>524</v>
      </c>
      <c r="H86" s="1694" t="s">
        <v>525</v>
      </c>
      <c r="I86" s="130" t="s">
        <v>526</v>
      </c>
      <c r="J86" s="134">
        <v>4</v>
      </c>
      <c r="K86" s="133"/>
      <c r="L86" s="133"/>
      <c r="M86" s="133"/>
      <c r="N86" s="133"/>
      <c r="O86" s="133"/>
      <c r="P86" s="133"/>
      <c r="Q86" s="133"/>
      <c r="R86" s="133"/>
      <c r="S86" s="133"/>
      <c r="T86" s="133"/>
      <c r="U86" s="133"/>
      <c r="V86" s="133"/>
      <c r="W86" s="132" t="s">
        <v>527</v>
      </c>
      <c r="X86" s="132" t="s">
        <v>528</v>
      </c>
      <c r="Y86" s="133"/>
    </row>
    <row r="87" spans="1:25" ht="25.5" x14ac:dyDescent="0.25">
      <c r="A87" s="1696"/>
      <c r="B87" s="1696"/>
      <c r="C87" s="1696"/>
      <c r="D87" s="1694" t="s">
        <v>529</v>
      </c>
      <c r="E87" s="1694" t="s">
        <v>530</v>
      </c>
      <c r="F87" s="1694" t="s">
        <v>531</v>
      </c>
      <c r="G87" s="1703" t="s">
        <v>532</v>
      </c>
      <c r="H87" s="1724"/>
      <c r="I87" s="166" t="s">
        <v>533</v>
      </c>
      <c r="J87" s="1704">
        <v>2</v>
      </c>
      <c r="K87" s="133"/>
      <c r="L87" s="133"/>
      <c r="M87" s="133"/>
      <c r="N87" s="133"/>
      <c r="O87" s="133"/>
      <c r="P87" s="133"/>
      <c r="Q87" s="133"/>
      <c r="R87" s="133"/>
      <c r="S87" s="133"/>
      <c r="T87" s="133"/>
      <c r="U87" s="133"/>
      <c r="V87" s="133"/>
      <c r="W87" s="1694" t="s">
        <v>534</v>
      </c>
      <c r="X87" s="1694" t="s">
        <v>535</v>
      </c>
      <c r="Y87" s="1722"/>
    </row>
    <row r="88" spans="1:25" x14ac:dyDescent="0.25">
      <c r="A88" s="1696"/>
      <c r="B88" s="1696"/>
      <c r="C88" s="1696"/>
      <c r="D88" s="1696"/>
      <c r="E88" s="1696"/>
      <c r="F88" s="1695"/>
      <c r="G88" s="1696"/>
      <c r="H88" s="1724"/>
      <c r="I88" s="167" t="s">
        <v>536</v>
      </c>
      <c r="J88" s="1553"/>
      <c r="K88" s="133"/>
      <c r="L88" s="133"/>
      <c r="M88" s="133"/>
      <c r="N88" s="133"/>
      <c r="O88" s="133"/>
      <c r="P88" s="133"/>
      <c r="Q88" s="133"/>
      <c r="R88" s="133"/>
      <c r="S88" s="133"/>
      <c r="T88" s="133"/>
      <c r="U88" s="133"/>
      <c r="V88" s="133"/>
      <c r="W88" s="1696"/>
      <c r="X88" s="1696"/>
      <c r="Y88" s="1696"/>
    </row>
    <row r="89" spans="1:25" ht="25.5" x14ac:dyDescent="0.25">
      <c r="A89" s="1696"/>
      <c r="B89" s="1696"/>
      <c r="C89" s="1696"/>
      <c r="D89" s="1696"/>
      <c r="E89" s="1696"/>
      <c r="F89" s="1695"/>
      <c r="G89" s="1696"/>
      <c r="H89" s="1724"/>
      <c r="I89" s="167" t="s">
        <v>537</v>
      </c>
      <c r="J89" s="1553"/>
      <c r="K89" s="133"/>
      <c r="L89" s="133"/>
      <c r="M89" s="133"/>
      <c r="N89" s="133"/>
      <c r="O89" s="133"/>
      <c r="P89" s="133"/>
      <c r="Q89" s="133"/>
      <c r="R89" s="133"/>
      <c r="S89" s="133"/>
      <c r="T89" s="133"/>
      <c r="U89" s="133"/>
      <c r="V89" s="133"/>
      <c r="W89" s="1696"/>
      <c r="X89" s="1696"/>
      <c r="Y89" s="1696"/>
    </row>
    <row r="90" spans="1:25" x14ac:dyDescent="0.25">
      <c r="A90" s="1696"/>
      <c r="B90" s="1696"/>
      <c r="C90" s="1696"/>
      <c r="D90" s="1696"/>
      <c r="E90" s="1696"/>
      <c r="F90" s="1695"/>
      <c r="G90" s="1696"/>
      <c r="H90" s="1724"/>
      <c r="I90" s="166"/>
      <c r="J90" s="1553"/>
      <c r="K90" s="133"/>
      <c r="L90" s="133"/>
      <c r="M90" s="133"/>
      <c r="N90" s="133"/>
      <c r="O90" s="133"/>
      <c r="P90" s="133"/>
      <c r="Q90" s="133"/>
      <c r="R90" s="133"/>
      <c r="S90" s="133"/>
      <c r="T90" s="133"/>
      <c r="U90" s="133"/>
      <c r="V90" s="133"/>
      <c r="W90" s="1696"/>
      <c r="X90" s="1696"/>
      <c r="Y90" s="1696"/>
    </row>
    <row r="91" spans="1:25" x14ac:dyDescent="0.25">
      <c r="A91" s="1696"/>
      <c r="B91" s="1696"/>
      <c r="C91" s="1696"/>
      <c r="D91" s="1696"/>
      <c r="E91" s="1697"/>
      <c r="F91" s="1716"/>
      <c r="G91" s="1696"/>
      <c r="H91" s="1724"/>
      <c r="I91" s="166"/>
      <c r="J91" s="1554"/>
      <c r="K91" s="133"/>
      <c r="L91" s="133"/>
      <c r="M91" s="133"/>
      <c r="N91" s="133"/>
      <c r="O91" s="133"/>
      <c r="P91" s="133"/>
      <c r="Q91" s="133"/>
      <c r="R91" s="133"/>
      <c r="S91" s="133"/>
      <c r="T91" s="133"/>
      <c r="U91" s="133"/>
      <c r="V91" s="133"/>
      <c r="W91" s="1697"/>
      <c r="X91" s="1697"/>
      <c r="Y91" s="1697"/>
    </row>
    <row r="92" spans="1:25" x14ac:dyDescent="0.25">
      <c r="A92" s="1696"/>
      <c r="B92" s="1696"/>
      <c r="C92" s="1696"/>
      <c r="D92" s="1696"/>
      <c r="E92" s="1723" t="s">
        <v>538</v>
      </c>
      <c r="F92" s="1723" t="s">
        <v>539</v>
      </c>
      <c r="G92" s="1723" t="s">
        <v>540</v>
      </c>
      <c r="H92" s="1725"/>
      <c r="I92" s="142" t="s">
        <v>541</v>
      </c>
      <c r="J92" s="1552">
        <v>4</v>
      </c>
      <c r="K92" s="133"/>
      <c r="L92" s="133"/>
      <c r="M92" s="133"/>
      <c r="N92" s="133"/>
      <c r="O92" s="133"/>
      <c r="P92" s="133"/>
      <c r="Q92" s="133"/>
      <c r="R92" s="133"/>
      <c r="S92" s="133"/>
      <c r="T92" s="133"/>
      <c r="U92" s="133"/>
      <c r="V92" s="133"/>
      <c r="W92" s="1694" t="s">
        <v>542</v>
      </c>
      <c r="X92" s="1694" t="s">
        <v>543</v>
      </c>
      <c r="Y92" s="1722"/>
    </row>
    <row r="93" spans="1:25" x14ac:dyDescent="0.25">
      <c r="A93" s="1696"/>
      <c r="B93" s="1696"/>
      <c r="C93" s="1696"/>
      <c r="D93" s="1696"/>
      <c r="E93" s="1723"/>
      <c r="F93" s="1723"/>
      <c r="G93" s="1723"/>
      <c r="H93" s="1725"/>
      <c r="I93" s="142" t="s">
        <v>544</v>
      </c>
      <c r="J93" s="1553"/>
      <c r="K93" s="133"/>
      <c r="L93" s="133"/>
      <c r="M93" s="133"/>
      <c r="N93" s="133"/>
      <c r="O93" s="133"/>
      <c r="P93" s="133"/>
      <c r="Q93" s="133"/>
      <c r="R93" s="133"/>
      <c r="S93" s="133"/>
      <c r="T93" s="133"/>
      <c r="U93" s="133"/>
      <c r="V93" s="133"/>
      <c r="W93" s="1696"/>
      <c r="X93" s="1696"/>
      <c r="Y93" s="1696"/>
    </row>
    <row r="94" spans="1:25" x14ac:dyDescent="0.25">
      <c r="A94" s="1696"/>
      <c r="B94" s="1696"/>
      <c r="C94" s="1696"/>
      <c r="D94" s="1696"/>
      <c r="E94" s="1723"/>
      <c r="F94" s="1723"/>
      <c r="G94" s="1723"/>
      <c r="H94" s="1725"/>
      <c r="I94" s="142" t="s">
        <v>545</v>
      </c>
      <c r="J94" s="1553"/>
      <c r="K94" s="133"/>
      <c r="L94" s="133"/>
      <c r="M94" s="133"/>
      <c r="N94" s="133"/>
      <c r="O94" s="133"/>
      <c r="P94" s="133"/>
      <c r="Q94" s="133"/>
      <c r="R94" s="133"/>
      <c r="S94" s="133"/>
      <c r="T94" s="133"/>
      <c r="U94" s="133"/>
      <c r="V94" s="133"/>
      <c r="W94" s="1696"/>
      <c r="X94" s="1696"/>
      <c r="Y94" s="1696"/>
    </row>
    <row r="95" spans="1:25" x14ac:dyDescent="0.25">
      <c r="A95" s="1696"/>
      <c r="B95" s="1696"/>
      <c r="C95" s="1696"/>
      <c r="D95" s="1696"/>
      <c r="E95" s="1723"/>
      <c r="F95" s="1723"/>
      <c r="G95" s="1723"/>
      <c r="H95" s="1725"/>
      <c r="I95" s="139" t="s">
        <v>546</v>
      </c>
      <c r="J95" s="1553"/>
      <c r="K95" s="133"/>
      <c r="L95" s="133"/>
      <c r="M95" s="133"/>
      <c r="N95" s="133"/>
      <c r="O95" s="133"/>
      <c r="P95" s="133"/>
      <c r="Q95" s="133"/>
      <c r="R95" s="133"/>
      <c r="S95" s="133"/>
      <c r="T95" s="133"/>
      <c r="U95" s="133"/>
      <c r="V95" s="133"/>
      <c r="W95" s="1696"/>
      <c r="X95" s="1696"/>
      <c r="Y95" s="1696"/>
    </row>
    <row r="96" spans="1:25" ht="25.5" x14ac:dyDescent="0.25">
      <c r="A96" s="1696"/>
      <c r="B96" s="1696"/>
      <c r="C96" s="1696"/>
      <c r="D96" s="1696"/>
      <c r="E96" s="1723"/>
      <c r="F96" s="1723"/>
      <c r="G96" s="1723"/>
      <c r="H96" s="1725"/>
      <c r="I96" s="139" t="s">
        <v>547</v>
      </c>
      <c r="J96" s="1553"/>
      <c r="K96" s="133"/>
      <c r="L96" s="133"/>
      <c r="M96" s="133"/>
      <c r="N96" s="133"/>
      <c r="O96" s="133"/>
      <c r="P96" s="133"/>
      <c r="Q96" s="133"/>
      <c r="R96" s="133"/>
      <c r="S96" s="133"/>
      <c r="T96" s="133"/>
      <c r="U96" s="133"/>
      <c r="V96" s="133"/>
      <c r="W96" s="1696"/>
      <c r="X96" s="1696"/>
      <c r="Y96" s="1696"/>
    </row>
    <row r="97" spans="1:25" ht="25.5" x14ac:dyDescent="0.25">
      <c r="A97" s="1696"/>
      <c r="B97" s="1696"/>
      <c r="C97" s="1696"/>
      <c r="D97" s="1696"/>
      <c r="E97" s="1723"/>
      <c r="F97" s="1723"/>
      <c r="G97" s="1723"/>
      <c r="H97" s="1725"/>
      <c r="I97" s="139" t="s">
        <v>548</v>
      </c>
      <c r="J97" s="1553"/>
      <c r="K97" s="133"/>
      <c r="L97" s="133"/>
      <c r="M97" s="133"/>
      <c r="N97" s="133"/>
      <c r="O97" s="133"/>
      <c r="P97" s="133"/>
      <c r="Q97" s="133"/>
      <c r="R97" s="133"/>
      <c r="S97" s="133"/>
      <c r="T97" s="133"/>
      <c r="U97" s="133"/>
      <c r="V97" s="133"/>
      <c r="W97" s="1696"/>
      <c r="X97" s="1696"/>
      <c r="Y97" s="1696"/>
    </row>
    <row r="98" spans="1:25" ht="25.5" x14ac:dyDescent="0.25">
      <c r="A98" s="1696"/>
      <c r="B98" s="1696"/>
      <c r="C98" s="1696"/>
      <c r="D98" s="1696"/>
      <c r="E98" s="1723"/>
      <c r="F98" s="1723"/>
      <c r="G98" s="1723"/>
      <c r="H98" s="1725"/>
      <c r="I98" s="139" t="s">
        <v>549</v>
      </c>
      <c r="J98" s="1553"/>
      <c r="K98" s="133"/>
      <c r="L98" s="133"/>
      <c r="M98" s="133"/>
      <c r="N98" s="133"/>
      <c r="O98" s="133"/>
      <c r="P98" s="133"/>
      <c r="Q98" s="133"/>
      <c r="R98" s="133"/>
      <c r="S98" s="133"/>
      <c r="T98" s="133"/>
      <c r="U98" s="133"/>
      <c r="V98" s="133"/>
      <c r="W98" s="1696"/>
      <c r="X98" s="1696"/>
      <c r="Y98" s="1696"/>
    </row>
    <row r="99" spans="1:25" ht="38.25" x14ac:dyDescent="0.25">
      <c r="A99" s="1696"/>
      <c r="B99" s="1696"/>
      <c r="C99" s="1696"/>
      <c r="D99" s="1696"/>
      <c r="E99" s="1723"/>
      <c r="F99" s="1723"/>
      <c r="G99" s="1723"/>
      <c r="H99" s="1726"/>
      <c r="I99" s="139" t="s">
        <v>550</v>
      </c>
      <c r="J99" s="1554"/>
      <c r="K99" s="133"/>
      <c r="L99" s="133"/>
      <c r="M99" s="133"/>
      <c r="N99" s="133"/>
      <c r="O99" s="133"/>
      <c r="P99" s="133"/>
      <c r="Q99" s="133"/>
      <c r="R99" s="133"/>
      <c r="S99" s="133"/>
      <c r="T99" s="133"/>
      <c r="U99" s="133"/>
      <c r="V99" s="133"/>
      <c r="W99" s="1697"/>
      <c r="X99" s="1697"/>
      <c r="Y99" s="1697"/>
    </row>
    <row r="100" spans="1:25" x14ac:dyDescent="0.25">
      <c r="A100" s="1697"/>
      <c r="B100" s="1697"/>
      <c r="C100" s="1697"/>
      <c r="D100" s="1697"/>
      <c r="E100" s="168"/>
      <c r="F100" s="169"/>
      <c r="G100" s="1723"/>
      <c r="H100" s="139"/>
      <c r="I100" s="151"/>
      <c r="J100" s="170"/>
      <c r="K100" s="133"/>
      <c r="L100" s="133"/>
      <c r="M100" s="133"/>
      <c r="N100" s="133"/>
      <c r="O100" s="133"/>
      <c r="P100" s="133"/>
      <c r="Q100" s="133"/>
      <c r="R100" s="133"/>
      <c r="S100" s="133"/>
      <c r="T100" s="133"/>
      <c r="U100" s="133"/>
      <c r="V100" s="133"/>
      <c r="W100" s="132"/>
      <c r="X100" s="132"/>
      <c r="Y100" s="133"/>
    </row>
    <row r="101" spans="1:25" ht="25.5" x14ac:dyDescent="0.25">
      <c r="A101" s="1694" t="s">
        <v>520</v>
      </c>
      <c r="B101" s="1694" t="s">
        <v>331</v>
      </c>
      <c r="C101" s="1694" t="s">
        <v>332</v>
      </c>
      <c r="D101" s="1694" t="s">
        <v>529</v>
      </c>
      <c r="E101" s="1694" t="s">
        <v>551</v>
      </c>
      <c r="F101" s="1694" t="s">
        <v>552</v>
      </c>
      <c r="G101" s="1723" t="s">
        <v>553</v>
      </c>
      <c r="H101" s="1694" t="s">
        <v>554</v>
      </c>
      <c r="I101" s="139" t="s">
        <v>555</v>
      </c>
      <c r="J101" s="1704">
        <v>4</v>
      </c>
      <c r="K101" s="133"/>
      <c r="L101" s="133"/>
      <c r="M101" s="133"/>
      <c r="N101" s="133"/>
      <c r="O101" s="133"/>
      <c r="P101" s="133"/>
      <c r="Q101" s="133"/>
      <c r="R101" s="133"/>
      <c r="S101" s="133"/>
      <c r="T101" s="133"/>
      <c r="U101" s="133"/>
      <c r="V101" s="133"/>
      <c r="W101" s="1694" t="s">
        <v>556</v>
      </c>
      <c r="X101" s="1694" t="s">
        <v>557</v>
      </c>
      <c r="Y101" s="1722"/>
    </row>
    <row r="102" spans="1:25" ht="38.25" x14ac:dyDescent="0.25">
      <c r="A102" s="1695"/>
      <c r="B102" s="1695"/>
      <c r="C102" s="1696"/>
      <c r="D102" s="1695"/>
      <c r="E102" s="1695"/>
      <c r="F102" s="1695"/>
      <c r="G102" s="1723"/>
      <c r="H102" s="1724"/>
      <c r="I102" s="139" t="s">
        <v>558</v>
      </c>
      <c r="J102" s="1553"/>
      <c r="K102" s="133"/>
      <c r="L102" s="133"/>
      <c r="M102" s="133"/>
      <c r="N102" s="133"/>
      <c r="O102" s="133"/>
      <c r="P102" s="133"/>
      <c r="Q102" s="133"/>
      <c r="R102" s="133"/>
      <c r="S102" s="133"/>
      <c r="T102" s="133"/>
      <c r="U102" s="133"/>
      <c r="V102" s="133"/>
      <c r="W102" s="1696"/>
      <c r="X102" s="1696"/>
      <c r="Y102" s="1696"/>
    </row>
    <row r="103" spans="1:25" ht="25.5" x14ac:dyDescent="0.25">
      <c r="A103" s="1695"/>
      <c r="B103" s="1695"/>
      <c r="C103" s="1696"/>
      <c r="D103" s="1695"/>
      <c r="E103" s="1695"/>
      <c r="F103" s="1695"/>
      <c r="G103" s="1723"/>
      <c r="H103" s="1724"/>
      <c r="I103" s="139" t="s">
        <v>559</v>
      </c>
      <c r="J103" s="1553"/>
      <c r="K103" s="133"/>
      <c r="L103" s="133"/>
      <c r="M103" s="133"/>
      <c r="N103" s="133"/>
      <c r="O103" s="133"/>
      <c r="P103" s="133"/>
      <c r="Q103" s="133"/>
      <c r="R103" s="133"/>
      <c r="S103" s="133"/>
      <c r="T103" s="133"/>
      <c r="U103" s="133"/>
      <c r="V103" s="133"/>
      <c r="W103" s="1696"/>
      <c r="X103" s="1696"/>
      <c r="Y103" s="1696"/>
    </row>
    <row r="104" spans="1:25" ht="25.5" x14ac:dyDescent="0.25">
      <c r="A104" s="1695"/>
      <c r="B104" s="1695"/>
      <c r="C104" s="1696"/>
      <c r="D104" s="1695"/>
      <c r="E104" s="1695"/>
      <c r="F104" s="1695"/>
      <c r="G104" s="1723"/>
      <c r="H104" s="1724"/>
      <c r="I104" s="139" t="s">
        <v>560</v>
      </c>
      <c r="J104" s="1553"/>
      <c r="K104" s="133"/>
      <c r="L104" s="133"/>
      <c r="M104" s="133"/>
      <c r="N104" s="133"/>
      <c r="O104" s="133"/>
      <c r="P104" s="133"/>
      <c r="Q104" s="133"/>
      <c r="R104" s="133"/>
      <c r="S104" s="133"/>
      <c r="T104" s="133"/>
      <c r="U104" s="133"/>
      <c r="V104" s="133"/>
      <c r="W104" s="1696"/>
      <c r="X104" s="1696"/>
      <c r="Y104" s="1696"/>
    </row>
    <row r="105" spans="1:25" x14ac:dyDescent="0.25">
      <c r="A105" s="1695"/>
      <c r="B105" s="1695"/>
      <c r="C105" s="1696"/>
      <c r="D105" s="1695"/>
      <c r="E105" s="1695"/>
      <c r="F105" s="1695"/>
      <c r="G105" s="1723" t="s">
        <v>561</v>
      </c>
      <c r="H105" s="1724"/>
      <c r="I105" s="139" t="s">
        <v>562</v>
      </c>
      <c r="J105" s="1704">
        <v>4</v>
      </c>
      <c r="K105" s="133"/>
      <c r="L105" s="133"/>
      <c r="M105" s="133"/>
      <c r="N105" s="133"/>
      <c r="O105" s="133"/>
      <c r="P105" s="133"/>
      <c r="Q105" s="133"/>
      <c r="R105" s="133"/>
      <c r="S105" s="133"/>
      <c r="T105" s="133"/>
      <c r="U105" s="133"/>
      <c r="V105" s="133"/>
      <c r="W105" s="1694" t="s">
        <v>556</v>
      </c>
      <c r="X105" s="1694" t="s">
        <v>557</v>
      </c>
      <c r="Y105" s="1722"/>
    </row>
    <row r="106" spans="1:25" x14ac:dyDescent="0.25">
      <c r="A106" s="1695"/>
      <c r="B106" s="1695"/>
      <c r="C106" s="1696"/>
      <c r="D106" s="1695"/>
      <c r="E106" s="1695"/>
      <c r="F106" s="1695"/>
      <c r="G106" s="1723"/>
      <c r="H106" s="1724"/>
      <c r="I106" s="142" t="s">
        <v>563</v>
      </c>
      <c r="J106" s="1553"/>
      <c r="K106" s="133"/>
      <c r="L106" s="133"/>
      <c r="M106" s="133"/>
      <c r="N106" s="133"/>
      <c r="O106" s="133"/>
      <c r="P106" s="133"/>
      <c r="Q106" s="133"/>
      <c r="R106" s="133"/>
      <c r="S106" s="133"/>
      <c r="T106" s="133"/>
      <c r="U106" s="133"/>
      <c r="V106" s="133"/>
      <c r="W106" s="1696"/>
      <c r="X106" s="1696"/>
      <c r="Y106" s="1696"/>
    </row>
    <row r="107" spans="1:25" x14ac:dyDescent="0.25">
      <c r="A107" s="1695"/>
      <c r="B107" s="1695"/>
      <c r="C107" s="1696"/>
      <c r="D107" s="1695"/>
      <c r="E107" s="1695"/>
      <c r="F107" s="1695"/>
      <c r="G107" s="1723"/>
      <c r="H107" s="1724"/>
      <c r="I107" s="142" t="s">
        <v>564</v>
      </c>
      <c r="J107" s="1553"/>
      <c r="K107" s="133"/>
      <c r="L107" s="133"/>
      <c r="M107" s="133"/>
      <c r="N107" s="133"/>
      <c r="O107" s="133"/>
      <c r="P107" s="133"/>
      <c r="Q107" s="133"/>
      <c r="R107" s="133"/>
      <c r="S107" s="133"/>
      <c r="T107" s="133"/>
      <c r="U107" s="133"/>
      <c r="V107" s="133"/>
      <c r="W107" s="1696"/>
      <c r="X107" s="1696"/>
      <c r="Y107" s="1696"/>
    </row>
    <row r="108" spans="1:25" x14ac:dyDescent="0.25">
      <c r="A108" s="1695"/>
      <c r="B108" s="1695"/>
      <c r="C108" s="1696"/>
      <c r="D108" s="1695"/>
      <c r="E108" s="1695"/>
      <c r="F108" s="1695"/>
      <c r="G108" s="1723"/>
      <c r="H108" s="1724"/>
      <c r="I108" s="142" t="s">
        <v>565</v>
      </c>
      <c r="J108" s="1553"/>
      <c r="K108" s="133"/>
      <c r="L108" s="133"/>
      <c r="M108" s="133"/>
      <c r="N108" s="133"/>
      <c r="O108" s="133"/>
      <c r="P108" s="133"/>
      <c r="Q108" s="133"/>
      <c r="R108" s="133"/>
      <c r="S108" s="133"/>
      <c r="T108" s="133"/>
      <c r="U108" s="133"/>
      <c r="V108" s="133"/>
      <c r="W108" s="1696"/>
      <c r="X108" s="1696"/>
      <c r="Y108" s="1696"/>
    </row>
    <row r="109" spans="1:25" x14ac:dyDescent="0.25">
      <c r="A109" s="1694" t="s">
        <v>566</v>
      </c>
      <c r="B109" s="1694" t="s">
        <v>331</v>
      </c>
      <c r="C109" s="1694" t="s">
        <v>332</v>
      </c>
      <c r="D109" s="1694" t="s">
        <v>347</v>
      </c>
      <c r="E109" s="1703" t="s">
        <v>567</v>
      </c>
      <c r="F109" s="1703" t="s">
        <v>568</v>
      </c>
      <c r="G109" s="1703" t="s">
        <v>569</v>
      </c>
      <c r="H109" s="1703" t="s">
        <v>570</v>
      </c>
      <c r="I109" s="139"/>
      <c r="J109" s="1704">
        <v>2</v>
      </c>
      <c r="K109" s="133"/>
      <c r="L109" s="133"/>
      <c r="M109" s="133"/>
      <c r="N109" s="133"/>
      <c r="O109" s="133"/>
      <c r="P109" s="133"/>
      <c r="Q109" s="133"/>
      <c r="R109" s="133"/>
      <c r="S109" s="133"/>
      <c r="T109" s="133"/>
      <c r="U109" s="133"/>
      <c r="V109" s="133"/>
      <c r="W109" s="1704" t="s">
        <v>571</v>
      </c>
      <c r="X109" s="1704" t="s">
        <v>572</v>
      </c>
      <c r="Y109" s="1704" t="s">
        <v>573</v>
      </c>
    </row>
    <row r="110" spans="1:25" x14ac:dyDescent="0.25">
      <c r="A110" s="1695"/>
      <c r="B110" s="1695"/>
      <c r="C110" s="1696"/>
      <c r="D110" s="1698"/>
      <c r="E110" s="1696"/>
      <c r="F110" s="1696"/>
      <c r="G110" s="1696"/>
      <c r="H110" s="1696"/>
      <c r="I110" s="139" t="s">
        <v>574</v>
      </c>
      <c r="J110" s="1553"/>
      <c r="K110" s="133"/>
      <c r="L110" s="133"/>
      <c r="M110" s="133"/>
      <c r="N110" s="133"/>
      <c r="O110" s="133"/>
      <c r="P110" s="133"/>
      <c r="Q110" s="133"/>
      <c r="R110" s="133"/>
      <c r="S110" s="133"/>
      <c r="T110" s="133"/>
      <c r="U110" s="133"/>
      <c r="V110" s="133"/>
      <c r="W110" s="1705"/>
      <c r="X110" s="1705"/>
      <c r="Y110" s="1705"/>
    </row>
    <row r="111" spans="1:25" x14ac:dyDescent="0.25">
      <c r="A111" s="1695"/>
      <c r="B111" s="1695"/>
      <c r="C111" s="1696"/>
      <c r="D111" s="1698"/>
      <c r="E111" s="1696"/>
      <c r="F111" s="1696"/>
      <c r="G111" s="1696"/>
      <c r="H111" s="1696"/>
      <c r="I111" s="139" t="s">
        <v>575</v>
      </c>
      <c r="J111" s="1553"/>
      <c r="K111" s="133"/>
      <c r="L111" s="133"/>
      <c r="M111" s="133"/>
      <c r="N111" s="133"/>
      <c r="O111" s="133"/>
      <c r="P111" s="133"/>
      <c r="Q111" s="133"/>
      <c r="R111" s="133"/>
      <c r="S111" s="133"/>
      <c r="T111" s="133"/>
      <c r="U111" s="133"/>
      <c r="V111" s="133"/>
      <c r="W111" s="1705"/>
      <c r="X111" s="1705"/>
      <c r="Y111" s="1705"/>
    </row>
    <row r="112" spans="1:25" ht="38.25" x14ac:dyDescent="0.25">
      <c r="A112" s="1695"/>
      <c r="B112" s="1695"/>
      <c r="C112" s="1696"/>
      <c r="D112" s="1698"/>
      <c r="E112" s="1696"/>
      <c r="F112" s="1696"/>
      <c r="G112" s="1696"/>
      <c r="H112" s="1696"/>
      <c r="I112" s="139" t="s">
        <v>576</v>
      </c>
      <c r="J112" s="1553"/>
      <c r="K112" s="133"/>
      <c r="L112" s="133"/>
      <c r="M112" s="133"/>
      <c r="N112" s="133"/>
      <c r="O112" s="133"/>
      <c r="P112" s="133"/>
      <c r="Q112" s="133"/>
      <c r="R112" s="133"/>
      <c r="S112" s="133"/>
      <c r="T112" s="133"/>
      <c r="U112" s="133"/>
      <c r="V112" s="133"/>
      <c r="W112" s="1705"/>
      <c r="X112" s="1705"/>
      <c r="Y112" s="1705"/>
    </row>
    <row r="113" spans="1:25" x14ac:dyDescent="0.25">
      <c r="A113" s="1695"/>
      <c r="B113" s="1695"/>
      <c r="C113" s="1696"/>
      <c r="D113" s="1698"/>
      <c r="E113" s="1696"/>
      <c r="F113" s="1696"/>
      <c r="G113" s="1696"/>
      <c r="H113" s="1696"/>
      <c r="I113" s="139" t="s">
        <v>577</v>
      </c>
      <c r="J113" s="1553"/>
      <c r="K113" s="133"/>
      <c r="L113" s="133"/>
      <c r="M113" s="133"/>
      <c r="N113" s="133"/>
      <c r="O113" s="133"/>
      <c r="P113" s="133"/>
      <c r="Q113" s="133"/>
      <c r="R113" s="133"/>
      <c r="S113" s="133"/>
      <c r="T113" s="133"/>
      <c r="U113" s="133"/>
      <c r="V113" s="133"/>
      <c r="W113" s="1705"/>
      <c r="X113" s="1705"/>
      <c r="Y113" s="1705"/>
    </row>
    <row r="114" spans="1:25" x14ac:dyDescent="0.25">
      <c r="A114" s="1696"/>
      <c r="B114" s="1696"/>
      <c r="C114" s="1696"/>
      <c r="D114" s="1696"/>
      <c r="E114" s="1694" t="s">
        <v>578</v>
      </c>
      <c r="F114" s="1552" t="s">
        <v>579</v>
      </c>
      <c r="G114" s="1713" t="s">
        <v>580</v>
      </c>
      <c r="H114" s="1696"/>
      <c r="I114" s="133"/>
      <c r="J114" s="1704">
        <v>2</v>
      </c>
      <c r="K114" s="133"/>
      <c r="L114" s="133"/>
      <c r="M114" s="133"/>
      <c r="N114" s="133"/>
      <c r="O114" s="133"/>
      <c r="P114" s="133"/>
      <c r="Q114" s="133"/>
      <c r="R114" s="133"/>
      <c r="S114" s="133"/>
      <c r="T114" s="133"/>
      <c r="U114" s="133"/>
      <c r="V114" s="133"/>
      <c r="W114" s="1704" t="s">
        <v>581</v>
      </c>
      <c r="X114" s="1704" t="s">
        <v>582</v>
      </c>
      <c r="Y114" s="1704" t="s">
        <v>583</v>
      </c>
    </row>
    <row r="115" spans="1:25" x14ac:dyDescent="0.25">
      <c r="A115" s="1696"/>
      <c r="B115" s="1696"/>
      <c r="C115" s="1696"/>
      <c r="D115" s="1696"/>
      <c r="E115" s="1695"/>
      <c r="F115" s="1553"/>
      <c r="G115" s="1713"/>
      <c r="H115" s="1696"/>
      <c r="I115" s="132" t="s">
        <v>584</v>
      </c>
      <c r="J115" s="1553"/>
      <c r="K115" s="133"/>
      <c r="L115" s="133"/>
      <c r="M115" s="133"/>
      <c r="N115" s="133"/>
      <c r="O115" s="133"/>
      <c r="P115" s="133"/>
      <c r="Q115" s="133"/>
      <c r="R115" s="133"/>
      <c r="S115" s="133"/>
      <c r="T115" s="133"/>
      <c r="U115" s="133"/>
      <c r="V115" s="133"/>
      <c r="W115" s="1705"/>
      <c r="X115" s="1705"/>
      <c r="Y115" s="1705"/>
    </row>
    <row r="116" spans="1:25" x14ac:dyDescent="0.25">
      <c r="A116" s="1696"/>
      <c r="B116" s="1696"/>
      <c r="C116" s="1696"/>
      <c r="D116" s="1696"/>
      <c r="E116" s="1695"/>
      <c r="F116" s="1553"/>
      <c r="G116" s="1713"/>
      <c r="H116" s="1696"/>
      <c r="I116" s="132" t="s">
        <v>585</v>
      </c>
      <c r="J116" s="1553"/>
      <c r="K116" s="133"/>
      <c r="L116" s="133"/>
      <c r="M116" s="133"/>
      <c r="N116" s="133"/>
      <c r="O116" s="133"/>
      <c r="P116" s="133"/>
      <c r="Q116" s="133"/>
      <c r="R116" s="133"/>
      <c r="S116" s="133"/>
      <c r="T116" s="133"/>
      <c r="U116" s="133"/>
      <c r="V116" s="133"/>
      <c r="W116" s="1705"/>
      <c r="X116" s="1705"/>
      <c r="Y116" s="1705"/>
    </row>
    <row r="117" spans="1:25" ht="38.25" x14ac:dyDescent="0.25">
      <c r="A117" s="1696"/>
      <c r="B117" s="1696"/>
      <c r="C117" s="1696"/>
      <c r="D117" s="1696"/>
      <c r="E117" s="1695"/>
      <c r="F117" s="1553"/>
      <c r="G117" s="1713"/>
      <c r="H117" s="1696"/>
      <c r="I117" s="132" t="s">
        <v>576</v>
      </c>
      <c r="J117" s="1553"/>
      <c r="K117" s="133"/>
      <c r="L117" s="133"/>
      <c r="M117" s="133"/>
      <c r="N117" s="133"/>
      <c r="O117" s="133"/>
      <c r="P117" s="133"/>
      <c r="Q117" s="133"/>
      <c r="R117" s="133"/>
      <c r="S117" s="133"/>
      <c r="T117" s="133"/>
      <c r="U117" s="133"/>
      <c r="V117" s="133"/>
      <c r="W117" s="1705"/>
      <c r="X117" s="1705"/>
      <c r="Y117" s="1705"/>
    </row>
    <row r="118" spans="1:25" x14ac:dyDescent="0.25">
      <c r="A118" s="1696"/>
      <c r="B118" s="1696"/>
      <c r="C118" s="1696"/>
      <c r="D118" s="1696"/>
      <c r="E118" s="1695"/>
      <c r="F118" s="1553"/>
      <c r="G118" s="1713"/>
      <c r="H118" s="1696"/>
      <c r="I118" s="132" t="s">
        <v>577</v>
      </c>
      <c r="J118" s="1553"/>
      <c r="K118" s="133"/>
      <c r="L118" s="133"/>
      <c r="M118" s="133"/>
      <c r="N118" s="133"/>
      <c r="O118" s="133"/>
      <c r="P118" s="133"/>
      <c r="Q118" s="133"/>
      <c r="R118" s="133"/>
      <c r="S118" s="133"/>
      <c r="T118" s="133"/>
      <c r="U118" s="133"/>
      <c r="V118" s="133"/>
      <c r="W118" s="1705"/>
      <c r="X118" s="1705"/>
      <c r="Y118" s="1705"/>
    </row>
    <row r="119" spans="1:25" ht="25.5" x14ac:dyDescent="0.25">
      <c r="A119" s="1696"/>
      <c r="B119" s="1696"/>
      <c r="C119" s="1696"/>
      <c r="D119" s="1696"/>
      <c r="E119" s="1715" t="s">
        <v>586</v>
      </c>
      <c r="F119" s="1715" t="s">
        <v>587</v>
      </c>
      <c r="G119" s="1713" t="s">
        <v>588</v>
      </c>
      <c r="H119" s="1696"/>
      <c r="I119" s="139" t="s">
        <v>589</v>
      </c>
      <c r="J119" s="1530">
        <v>2</v>
      </c>
      <c r="K119" s="133"/>
      <c r="L119" s="133"/>
      <c r="M119" s="133"/>
      <c r="N119" s="133"/>
      <c r="O119" s="133"/>
      <c r="P119" s="133"/>
      <c r="Q119" s="133"/>
      <c r="R119" s="133"/>
      <c r="S119" s="133"/>
      <c r="T119" s="133"/>
      <c r="U119" s="133"/>
      <c r="V119" s="133"/>
      <c r="W119" s="1713" t="s">
        <v>590</v>
      </c>
      <c r="X119" s="1713" t="s">
        <v>591</v>
      </c>
      <c r="Y119" s="1705" t="s">
        <v>573</v>
      </c>
    </row>
    <row r="120" spans="1:25" x14ac:dyDescent="0.25">
      <c r="A120" s="1696"/>
      <c r="B120" s="1696"/>
      <c r="C120" s="1696"/>
      <c r="D120" s="1696"/>
      <c r="E120" s="1715"/>
      <c r="F120" s="1715"/>
      <c r="G120" s="1713"/>
      <c r="H120" s="1696"/>
      <c r="I120" s="139" t="s">
        <v>575</v>
      </c>
      <c r="J120" s="1708"/>
      <c r="K120" s="133"/>
      <c r="L120" s="133"/>
      <c r="M120" s="133"/>
      <c r="N120" s="133"/>
      <c r="O120" s="133"/>
      <c r="P120" s="133"/>
      <c r="Q120" s="133"/>
      <c r="R120" s="133"/>
      <c r="S120" s="133"/>
      <c r="T120" s="133"/>
      <c r="U120" s="133"/>
      <c r="V120" s="133"/>
      <c r="W120" s="1713"/>
      <c r="X120" s="1713"/>
      <c r="Y120" s="1705"/>
    </row>
    <row r="121" spans="1:25" ht="38.25" x14ac:dyDescent="0.25">
      <c r="A121" s="1696"/>
      <c r="B121" s="1696"/>
      <c r="C121" s="1696"/>
      <c r="D121" s="1696"/>
      <c r="E121" s="1715"/>
      <c r="F121" s="1715"/>
      <c r="G121" s="1713"/>
      <c r="H121" s="1696"/>
      <c r="I121" s="139" t="s">
        <v>576</v>
      </c>
      <c r="J121" s="1708"/>
      <c r="K121" s="133"/>
      <c r="L121" s="133"/>
      <c r="M121" s="133"/>
      <c r="N121" s="133"/>
      <c r="O121" s="133"/>
      <c r="P121" s="133"/>
      <c r="Q121" s="133"/>
      <c r="R121" s="133"/>
      <c r="S121" s="133"/>
      <c r="T121" s="133"/>
      <c r="U121" s="133"/>
      <c r="V121" s="133"/>
      <c r="W121" s="1713"/>
      <c r="X121" s="1713"/>
      <c r="Y121" s="1705"/>
    </row>
    <row r="122" spans="1:25" x14ac:dyDescent="0.25">
      <c r="A122" s="1696"/>
      <c r="B122" s="1696"/>
      <c r="C122" s="1696"/>
      <c r="D122" s="1696"/>
      <c r="E122" s="1715"/>
      <c r="F122" s="1715"/>
      <c r="G122" s="1713"/>
      <c r="H122" s="1696"/>
      <c r="I122" s="139" t="s">
        <v>577</v>
      </c>
      <c r="J122" s="1708"/>
      <c r="K122" s="133"/>
      <c r="L122" s="133"/>
      <c r="M122" s="133"/>
      <c r="N122" s="133"/>
      <c r="O122" s="133"/>
      <c r="P122" s="133"/>
      <c r="Q122" s="133"/>
      <c r="R122" s="133"/>
      <c r="S122" s="133"/>
      <c r="T122" s="133"/>
      <c r="U122" s="133"/>
      <c r="V122" s="133"/>
      <c r="W122" s="1713"/>
      <c r="X122" s="1713"/>
      <c r="Y122" s="1705"/>
    </row>
    <row r="123" spans="1:25" ht="25.5" x14ac:dyDescent="0.25">
      <c r="A123" s="1696"/>
      <c r="B123" s="1696"/>
      <c r="C123" s="1696"/>
      <c r="D123" s="1696"/>
      <c r="E123" s="1715" t="s">
        <v>592</v>
      </c>
      <c r="F123" s="1715" t="s">
        <v>593</v>
      </c>
      <c r="G123" s="1713" t="s">
        <v>594</v>
      </c>
      <c r="H123" s="1696"/>
      <c r="I123" s="132" t="s">
        <v>595</v>
      </c>
      <c r="J123" s="1530">
        <v>4</v>
      </c>
      <c r="K123" s="133"/>
      <c r="L123" s="133"/>
      <c r="M123" s="133"/>
      <c r="N123" s="133"/>
      <c r="O123" s="133"/>
      <c r="P123" s="133"/>
      <c r="Q123" s="133"/>
      <c r="R123" s="133"/>
      <c r="S123" s="133"/>
      <c r="T123" s="133"/>
      <c r="U123" s="133"/>
      <c r="V123" s="133"/>
      <c r="W123" s="1713" t="s">
        <v>596</v>
      </c>
      <c r="X123" s="1713" t="s">
        <v>597</v>
      </c>
      <c r="Y123" s="1713" t="s">
        <v>598</v>
      </c>
    </row>
    <row r="124" spans="1:25" ht="25.5" x14ac:dyDescent="0.25">
      <c r="A124" s="1696"/>
      <c r="B124" s="1696"/>
      <c r="C124" s="1696"/>
      <c r="D124" s="1696"/>
      <c r="E124" s="1715"/>
      <c r="F124" s="1715"/>
      <c r="G124" s="1713"/>
      <c r="H124" s="1696"/>
      <c r="I124" s="132" t="s">
        <v>599</v>
      </c>
      <c r="J124" s="1708"/>
      <c r="K124" s="133"/>
      <c r="L124" s="133"/>
      <c r="M124" s="133"/>
      <c r="N124" s="133"/>
      <c r="O124" s="133"/>
      <c r="P124" s="133"/>
      <c r="Q124" s="133"/>
      <c r="R124" s="133"/>
      <c r="S124" s="133"/>
      <c r="T124" s="133"/>
      <c r="U124" s="133"/>
      <c r="V124" s="133"/>
      <c r="W124" s="1713"/>
      <c r="X124" s="1713"/>
      <c r="Y124" s="1713"/>
    </row>
    <row r="125" spans="1:25" x14ac:dyDescent="0.25">
      <c r="A125" s="1696"/>
      <c r="B125" s="1696"/>
      <c r="C125" s="1696"/>
      <c r="D125" s="1696"/>
      <c r="E125" s="1715"/>
      <c r="F125" s="1715"/>
      <c r="G125" s="1713"/>
      <c r="H125" s="1696"/>
      <c r="I125" s="132" t="s">
        <v>600</v>
      </c>
      <c r="J125" s="1708"/>
      <c r="K125" s="133"/>
      <c r="L125" s="133"/>
      <c r="M125" s="133"/>
      <c r="N125" s="133"/>
      <c r="O125" s="133"/>
      <c r="P125" s="133"/>
      <c r="Q125" s="133"/>
      <c r="R125" s="133"/>
      <c r="S125" s="133"/>
      <c r="T125" s="133"/>
      <c r="U125" s="133"/>
      <c r="V125" s="133"/>
      <c r="W125" s="1713"/>
      <c r="X125" s="1713"/>
      <c r="Y125" s="1713"/>
    </row>
    <row r="126" spans="1:25" x14ac:dyDescent="0.25">
      <c r="A126" s="1696"/>
      <c r="B126" s="1696"/>
      <c r="C126" s="1696"/>
      <c r="D126" s="1696"/>
      <c r="E126" s="1715"/>
      <c r="F126" s="1715"/>
      <c r="G126" s="1713"/>
      <c r="H126" s="1696"/>
      <c r="I126" s="132" t="s">
        <v>601</v>
      </c>
      <c r="J126" s="1708"/>
      <c r="K126" s="133"/>
      <c r="L126" s="133"/>
      <c r="M126" s="133"/>
      <c r="N126" s="133"/>
      <c r="O126" s="133"/>
      <c r="P126" s="133"/>
      <c r="Q126" s="133"/>
      <c r="R126" s="133"/>
      <c r="S126" s="133"/>
      <c r="T126" s="133"/>
      <c r="U126" s="133"/>
      <c r="V126" s="133"/>
      <c r="W126" s="1713"/>
      <c r="X126" s="1713"/>
      <c r="Y126" s="1713"/>
    </row>
    <row r="127" spans="1:25" x14ac:dyDescent="0.25">
      <c r="A127" s="1696"/>
      <c r="B127" s="1696"/>
      <c r="C127" s="1696"/>
      <c r="D127" s="1696"/>
      <c r="E127" s="1695"/>
      <c r="F127" s="1717"/>
      <c r="G127" s="1695"/>
      <c r="H127" s="1696"/>
      <c r="I127" s="1719"/>
      <c r="J127" s="1553"/>
      <c r="K127" s="133"/>
      <c r="L127" s="133"/>
      <c r="M127" s="133"/>
      <c r="N127" s="133"/>
      <c r="O127" s="133"/>
      <c r="P127" s="133"/>
      <c r="Q127" s="133"/>
      <c r="R127" s="133"/>
      <c r="S127" s="133"/>
      <c r="T127" s="133"/>
      <c r="U127" s="133"/>
      <c r="V127" s="133"/>
      <c r="W127" s="1705"/>
      <c r="X127" s="1705"/>
      <c r="Y127" s="1705"/>
    </row>
    <row r="128" spans="1:25" x14ac:dyDescent="0.25">
      <c r="A128" s="1697"/>
      <c r="B128" s="1697"/>
      <c r="C128" s="1696"/>
      <c r="D128" s="1697"/>
      <c r="E128" s="1716"/>
      <c r="F128" s="1718"/>
      <c r="G128" s="1716"/>
      <c r="H128" s="1697"/>
      <c r="I128" s="1720"/>
      <c r="J128" s="1554"/>
      <c r="K128" s="133"/>
      <c r="L128" s="133"/>
      <c r="M128" s="133"/>
      <c r="N128" s="133"/>
      <c r="O128" s="133"/>
      <c r="P128" s="133"/>
      <c r="Q128" s="133"/>
      <c r="R128" s="133"/>
      <c r="S128" s="133"/>
      <c r="T128" s="133"/>
      <c r="U128" s="133"/>
      <c r="V128" s="133"/>
      <c r="W128" s="1721"/>
      <c r="X128" s="1721"/>
      <c r="Y128" s="1721"/>
    </row>
    <row r="129" spans="1:25" x14ac:dyDescent="0.25">
      <c r="A129" s="1713" t="s">
        <v>602</v>
      </c>
      <c r="B129" s="1713"/>
      <c r="C129" s="1714" t="s">
        <v>603</v>
      </c>
      <c r="D129" s="1714" t="s">
        <v>604</v>
      </c>
      <c r="E129" s="171" t="s">
        <v>605</v>
      </c>
      <c r="F129" s="1537" t="s">
        <v>606</v>
      </c>
      <c r="G129" s="1556" t="s">
        <v>607</v>
      </c>
      <c r="H129" s="1537" t="s">
        <v>608</v>
      </c>
      <c r="I129" s="172" t="s">
        <v>609</v>
      </c>
      <c r="J129" s="1530">
        <v>10</v>
      </c>
      <c r="K129" s="146"/>
      <c r="L129" s="146"/>
      <c r="M129" s="146"/>
      <c r="N129" s="146"/>
      <c r="O129" s="146"/>
      <c r="P129" s="146"/>
      <c r="Q129" s="146"/>
      <c r="R129" s="146"/>
      <c r="S129" s="146"/>
      <c r="T129" s="146"/>
      <c r="U129" s="146"/>
      <c r="V129" s="146"/>
      <c r="W129" s="1710" t="s">
        <v>393</v>
      </c>
      <c r="X129" s="1699" t="s">
        <v>394</v>
      </c>
      <c r="Y129" s="1701"/>
    </row>
    <row r="130" spans="1:25" x14ac:dyDescent="0.25">
      <c r="A130" s="1713"/>
      <c r="B130" s="1713"/>
      <c r="C130" s="1714"/>
      <c r="D130" s="1714"/>
      <c r="E130" s="173" t="s">
        <v>610</v>
      </c>
      <c r="F130" s="1538"/>
      <c r="G130" s="1557"/>
      <c r="H130" s="1538"/>
      <c r="I130" s="172" t="s">
        <v>611</v>
      </c>
      <c r="J130" s="1708"/>
      <c r="K130" s="146"/>
      <c r="L130" s="145"/>
      <c r="M130" s="145"/>
      <c r="N130" s="145"/>
      <c r="O130" s="145"/>
      <c r="P130" s="145"/>
      <c r="Q130" s="145"/>
      <c r="R130" s="146"/>
      <c r="S130" s="146"/>
      <c r="T130" s="146"/>
      <c r="U130" s="146"/>
      <c r="V130" s="146"/>
      <c r="W130" s="1712"/>
      <c r="X130" s="1700"/>
      <c r="Y130" s="1702"/>
    </row>
    <row r="131" spans="1:25" x14ac:dyDescent="0.25">
      <c r="A131" s="1713"/>
      <c r="B131" s="1713"/>
      <c r="C131" s="1714"/>
      <c r="D131" s="1714"/>
      <c r="E131" s="173" t="s">
        <v>612</v>
      </c>
      <c r="F131" s="1538"/>
      <c r="G131" s="1557"/>
      <c r="H131" s="1538"/>
      <c r="I131" s="172" t="s">
        <v>613</v>
      </c>
      <c r="J131" s="1708"/>
      <c r="K131" s="146"/>
      <c r="L131" s="146"/>
      <c r="M131" s="146"/>
      <c r="N131" s="145"/>
      <c r="O131" s="145"/>
      <c r="P131" s="145"/>
      <c r="Q131" s="145"/>
      <c r="R131" s="145"/>
      <c r="S131" s="146"/>
      <c r="T131" s="146"/>
      <c r="U131" s="146"/>
      <c r="V131" s="146"/>
      <c r="W131" s="1712"/>
      <c r="X131" s="1700"/>
      <c r="Y131" s="1702"/>
    </row>
    <row r="132" spans="1:25" ht="25.5" x14ac:dyDescent="0.25">
      <c r="A132" s="1713"/>
      <c r="B132" s="1713"/>
      <c r="C132" s="1714"/>
      <c r="D132" s="1714"/>
      <c r="E132" s="174"/>
      <c r="F132" s="1538"/>
      <c r="G132" s="1557"/>
      <c r="H132" s="1538"/>
      <c r="I132" s="172" t="s">
        <v>614</v>
      </c>
      <c r="J132" s="1708"/>
      <c r="K132" s="146"/>
      <c r="L132" s="146"/>
      <c r="M132" s="146"/>
      <c r="N132" s="146"/>
      <c r="O132" s="146"/>
      <c r="P132" s="146"/>
      <c r="Q132" s="145"/>
      <c r="R132" s="145"/>
      <c r="S132" s="146"/>
      <c r="T132" s="146"/>
      <c r="U132" s="146"/>
      <c r="V132" s="146"/>
      <c r="W132" s="1712"/>
      <c r="X132" s="1700"/>
      <c r="Y132" s="1702"/>
    </row>
    <row r="133" spans="1:25" ht="25.5" x14ac:dyDescent="0.25">
      <c r="A133" s="1713"/>
      <c r="B133" s="1713"/>
      <c r="C133" s="1714"/>
      <c r="D133" s="1714"/>
      <c r="E133" s="174"/>
      <c r="F133" s="1538"/>
      <c r="G133" s="1557"/>
      <c r="H133" s="1538"/>
      <c r="I133" s="172" t="s">
        <v>615</v>
      </c>
      <c r="J133" s="1708"/>
      <c r="K133" s="146"/>
      <c r="L133" s="145"/>
      <c r="M133" s="145"/>
      <c r="N133" s="145"/>
      <c r="O133" s="145"/>
      <c r="P133" s="145"/>
      <c r="Q133" s="145"/>
      <c r="R133" s="145"/>
      <c r="S133" s="145"/>
      <c r="T133" s="145"/>
      <c r="U133" s="145"/>
      <c r="V133" s="145"/>
      <c r="W133" s="1712"/>
      <c r="X133" s="1700"/>
      <c r="Y133" s="1702"/>
    </row>
    <row r="134" spans="1:25" x14ac:dyDescent="0.25">
      <c r="A134" s="1713"/>
      <c r="B134" s="1713"/>
      <c r="C134" s="1714"/>
      <c r="D134" s="1714"/>
      <c r="E134" s="174"/>
      <c r="F134" s="1538"/>
      <c r="G134" s="1557"/>
      <c r="H134" s="1538"/>
      <c r="I134" s="175" t="s">
        <v>168</v>
      </c>
      <c r="J134" s="1708"/>
      <c r="K134" s="145"/>
      <c r="L134" s="145"/>
      <c r="M134" s="145"/>
      <c r="N134" s="146"/>
      <c r="O134" s="146"/>
      <c r="P134" s="146"/>
      <c r="Q134" s="146"/>
      <c r="R134" s="146"/>
      <c r="S134" s="146"/>
      <c r="T134" s="146"/>
      <c r="U134" s="146"/>
      <c r="V134" s="146"/>
      <c r="W134" s="1712"/>
      <c r="X134" s="1700"/>
      <c r="Y134" s="1702"/>
    </row>
    <row r="135" spans="1:25" x14ac:dyDescent="0.25">
      <c r="A135" s="1713"/>
      <c r="B135" s="1713"/>
      <c r="C135" s="1714"/>
      <c r="D135" s="1714"/>
      <c r="E135" s="176"/>
      <c r="F135" s="1538"/>
      <c r="G135" s="1557"/>
      <c r="H135" s="1538"/>
      <c r="I135" s="177"/>
      <c r="J135" s="1709"/>
      <c r="K135" s="146"/>
      <c r="L135" s="145"/>
      <c r="M135" s="146"/>
      <c r="N135" s="146"/>
      <c r="O135" s="146"/>
      <c r="P135" s="146"/>
      <c r="Q135" s="146"/>
      <c r="R135" s="146"/>
      <c r="S135" s="146"/>
      <c r="T135" s="146"/>
      <c r="U135" s="146"/>
      <c r="V135" s="146"/>
      <c r="W135" s="1553"/>
      <c r="X135" s="1696"/>
      <c r="Y135" s="1696"/>
    </row>
    <row r="136" spans="1:25" x14ac:dyDescent="0.25">
      <c r="A136" s="1713"/>
      <c r="B136" s="1713"/>
      <c r="C136" s="1714"/>
      <c r="D136" s="1714"/>
      <c r="E136" s="172"/>
      <c r="F136" s="1538"/>
      <c r="G136" s="1557"/>
      <c r="H136" s="1538"/>
      <c r="I136" s="178"/>
      <c r="J136" s="179"/>
      <c r="K136" s="146"/>
      <c r="L136" s="146"/>
      <c r="M136" s="146"/>
      <c r="N136" s="145"/>
      <c r="O136" s="146"/>
      <c r="P136" s="146"/>
      <c r="Q136" s="145"/>
      <c r="R136" s="146"/>
      <c r="S136" s="146"/>
      <c r="T136" s="145"/>
      <c r="U136" s="146"/>
      <c r="V136" s="146"/>
      <c r="W136" s="1553"/>
      <c r="X136" s="1696"/>
      <c r="Y136" s="1696"/>
    </row>
    <row r="137" spans="1:25" x14ac:dyDescent="0.25">
      <c r="A137" s="1713"/>
      <c r="B137" s="1713"/>
      <c r="C137" s="1714"/>
      <c r="D137" s="1714"/>
      <c r="E137" s="172"/>
      <c r="F137" s="1538"/>
      <c r="G137" s="1557"/>
      <c r="H137" s="1538"/>
      <c r="I137" s="178"/>
      <c r="J137" s="179"/>
      <c r="K137" s="146"/>
      <c r="L137" s="146"/>
      <c r="M137" s="146"/>
      <c r="N137" s="146"/>
      <c r="O137" s="146"/>
      <c r="P137" s="146"/>
      <c r="Q137" s="146"/>
      <c r="R137" s="146"/>
      <c r="S137" s="146"/>
      <c r="T137" s="146"/>
      <c r="U137" s="146"/>
      <c r="V137" s="145"/>
      <c r="W137" s="1553"/>
      <c r="X137" s="1696"/>
      <c r="Y137" s="1696"/>
    </row>
    <row r="138" spans="1:25" x14ac:dyDescent="0.25">
      <c r="A138" s="1713"/>
      <c r="B138" s="1713"/>
      <c r="C138" s="1714"/>
      <c r="D138" s="1714"/>
      <c r="E138" s="172"/>
      <c r="F138" s="1538"/>
      <c r="G138" s="1557"/>
      <c r="H138" s="1538"/>
      <c r="I138" s="178"/>
      <c r="J138" s="179"/>
      <c r="K138" s="146"/>
      <c r="L138" s="146"/>
      <c r="M138" s="146"/>
      <c r="N138" s="146"/>
      <c r="O138" s="146"/>
      <c r="P138" s="146"/>
      <c r="Q138" s="146"/>
      <c r="R138" s="146"/>
      <c r="S138" s="146"/>
      <c r="T138" s="146"/>
      <c r="U138" s="146"/>
      <c r="V138" s="146"/>
      <c r="W138" s="1553"/>
      <c r="X138" s="1696"/>
      <c r="Y138" s="1696"/>
    </row>
    <row r="139" spans="1:25" x14ac:dyDescent="0.25">
      <c r="A139" s="1713"/>
      <c r="B139" s="1713"/>
      <c r="C139" s="1714"/>
      <c r="D139" s="1714"/>
      <c r="E139" s="172"/>
      <c r="F139" s="1539"/>
      <c r="G139" s="1558"/>
      <c r="H139" s="1539"/>
      <c r="I139" s="180"/>
      <c r="J139" s="179"/>
      <c r="K139" s="145"/>
      <c r="L139" s="145"/>
      <c r="M139" s="145"/>
      <c r="N139" s="146"/>
      <c r="O139" s="146"/>
      <c r="P139" s="146"/>
      <c r="Q139" s="146"/>
      <c r="R139" s="146"/>
      <c r="S139" s="146"/>
      <c r="T139" s="146"/>
      <c r="U139" s="146"/>
      <c r="V139" s="146"/>
      <c r="W139" s="1554"/>
      <c r="X139" s="1697"/>
      <c r="Y139" s="1697"/>
    </row>
    <row r="140" spans="1:25" ht="25.5" x14ac:dyDescent="0.25">
      <c r="A140" s="1552" t="s">
        <v>616</v>
      </c>
      <c r="B140" s="1552" t="s">
        <v>331</v>
      </c>
      <c r="C140" s="1703" t="s">
        <v>386</v>
      </c>
      <c r="D140" s="1703" t="s">
        <v>617</v>
      </c>
      <c r="E140" s="1552" t="s">
        <v>348</v>
      </c>
      <c r="F140" s="1552" t="s">
        <v>618</v>
      </c>
      <c r="G140" s="1704" t="s">
        <v>619</v>
      </c>
      <c r="H140" s="1694" t="s">
        <v>620</v>
      </c>
      <c r="I140" s="135" t="s">
        <v>621</v>
      </c>
      <c r="J140" s="1530">
        <v>3</v>
      </c>
      <c r="K140" s="145"/>
      <c r="L140" s="145"/>
      <c r="M140" s="145"/>
      <c r="N140" s="146"/>
      <c r="O140" s="146"/>
      <c r="P140" s="146"/>
      <c r="Q140" s="146"/>
      <c r="R140" s="146"/>
      <c r="S140" s="146"/>
      <c r="T140" s="146"/>
      <c r="U140" s="146"/>
      <c r="V140" s="146"/>
      <c r="W140" s="1710" t="s">
        <v>430</v>
      </c>
      <c r="X140" s="1699" t="s">
        <v>431</v>
      </c>
      <c r="Y140" s="181"/>
    </row>
    <row r="141" spans="1:25" x14ac:dyDescent="0.25">
      <c r="A141" s="1553"/>
      <c r="B141" s="1553"/>
      <c r="C141" s="1696"/>
      <c r="D141" s="1696"/>
      <c r="E141" s="1553"/>
      <c r="F141" s="1553"/>
      <c r="G141" s="1705"/>
      <c r="H141" s="1706"/>
      <c r="I141" s="135" t="s">
        <v>611</v>
      </c>
      <c r="J141" s="1708"/>
      <c r="K141" s="145"/>
      <c r="L141" s="145"/>
      <c r="M141" s="145"/>
      <c r="N141" s="146"/>
      <c r="O141" s="146"/>
      <c r="P141" s="146"/>
      <c r="Q141" s="146"/>
      <c r="R141" s="146"/>
      <c r="S141" s="146"/>
      <c r="T141" s="146"/>
      <c r="U141" s="146"/>
      <c r="V141" s="146"/>
      <c r="W141" s="1553"/>
      <c r="X141" s="1700"/>
      <c r="Y141" s="182"/>
    </row>
    <row r="142" spans="1:25" x14ac:dyDescent="0.25">
      <c r="A142" s="1553"/>
      <c r="B142" s="1553"/>
      <c r="C142" s="1696"/>
      <c r="D142" s="1696"/>
      <c r="E142" s="1553"/>
      <c r="F142" s="1553"/>
      <c r="G142" s="1706"/>
      <c r="H142" s="1706"/>
      <c r="I142" s="135" t="s">
        <v>622</v>
      </c>
      <c r="J142" s="1708"/>
      <c r="K142" s="145"/>
      <c r="L142" s="145"/>
      <c r="M142" s="145"/>
      <c r="N142" s="146"/>
      <c r="O142" s="146"/>
      <c r="P142" s="146"/>
      <c r="Q142" s="146"/>
      <c r="R142" s="146"/>
      <c r="S142" s="146"/>
      <c r="T142" s="146"/>
      <c r="U142" s="146"/>
      <c r="V142" s="146"/>
      <c r="W142" s="1553"/>
      <c r="X142" s="1700"/>
      <c r="Y142" s="182"/>
    </row>
    <row r="143" spans="1:25" ht="38.25" x14ac:dyDescent="0.25">
      <c r="A143" s="1553"/>
      <c r="B143" s="1553"/>
      <c r="C143" s="1696"/>
      <c r="D143" s="1696"/>
      <c r="E143" s="1553"/>
      <c r="F143" s="1553"/>
      <c r="G143" s="1706"/>
      <c r="H143" s="1706"/>
      <c r="I143" s="135" t="s">
        <v>623</v>
      </c>
      <c r="J143" s="1708"/>
      <c r="K143" s="145"/>
      <c r="L143" s="145"/>
      <c r="M143" s="145"/>
      <c r="N143" s="146"/>
      <c r="O143" s="146"/>
      <c r="P143" s="146"/>
      <c r="Q143" s="146"/>
      <c r="R143" s="146"/>
      <c r="S143" s="146"/>
      <c r="T143" s="146"/>
      <c r="U143" s="146"/>
      <c r="V143" s="146"/>
      <c r="W143" s="1553"/>
      <c r="X143" s="1700"/>
      <c r="Y143" s="182"/>
    </row>
    <row r="144" spans="1:25" x14ac:dyDescent="0.25">
      <c r="A144" s="1554"/>
      <c r="B144" s="1554"/>
      <c r="C144" s="1697"/>
      <c r="D144" s="1697"/>
      <c r="E144" s="1554"/>
      <c r="F144" s="1554"/>
      <c r="G144" s="1707"/>
      <c r="H144" s="1707"/>
      <c r="I144" s="135" t="s">
        <v>624</v>
      </c>
      <c r="J144" s="1709"/>
      <c r="K144" s="145"/>
      <c r="L144" s="145"/>
      <c r="M144" s="145"/>
      <c r="N144" s="146"/>
      <c r="O144" s="146"/>
      <c r="P144" s="146"/>
      <c r="Q144" s="146"/>
      <c r="R144" s="146"/>
      <c r="S144" s="146"/>
      <c r="T144" s="146"/>
      <c r="U144" s="146"/>
      <c r="V144" s="146"/>
      <c r="W144" s="1554"/>
      <c r="X144" s="1711"/>
      <c r="Y144" s="183"/>
    </row>
    <row r="145" spans="1:25" x14ac:dyDescent="0.25">
      <c r="A145" s="184"/>
      <c r="B145" s="184"/>
      <c r="C145" s="185"/>
      <c r="D145" s="185"/>
      <c r="E145" s="185"/>
      <c r="F145" s="184"/>
      <c r="G145" s="184"/>
      <c r="H145" s="184"/>
      <c r="I145" s="185"/>
      <c r="J145" s="186">
        <f>SUM(J7:J144)</f>
        <v>100</v>
      </c>
      <c r="K145" s="185"/>
      <c r="L145" s="185"/>
      <c r="M145" s="185"/>
      <c r="N145" s="185"/>
      <c r="O145" s="185"/>
      <c r="P145" s="185"/>
      <c r="Q145" s="185"/>
      <c r="R145" s="185"/>
      <c r="S145" s="185"/>
      <c r="T145" s="185"/>
      <c r="U145" s="185"/>
      <c r="V145" s="185"/>
      <c r="W145" s="184"/>
      <c r="X145" s="187"/>
      <c r="Y145" s="185"/>
    </row>
    <row r="146" spans="1:25" x14ac:dyDescent="0.25">
      <c r="A146" s="188"/>
      <c r="B146" s="189"/>
      <c r="C146" s="190"/>
      <c r="D146" s="191"/>
      <c r="E146" s="191"/>
      <c r="F146" s="188"/>
      <c r="G146" s="188"/>
      <c r="H146" s="188"/>
      <c r="I146" s="191"/>
      <c r="J146" s="192"/>
      <c r="K146" s="190"/>
      <c r="L146" s="190"/>
      <c r="M146" s="190"/>
      <c r="N146" s="190"/>
      <c r="O146" s="190"/>
      <c r="P146" s="190"/>
      <c r="Q146" s="190"/>
      <c r="R146" s="190"/>
      <c r="S146" s="190"/>
      <c r="T146" s="190"/>
      <c r="U146" s="190"/>
      <c r="V146" s="190"/>
      <c r="W146" s="188"/>
      <c r="X146" s="193"/>
      <c r="Y146" s="191"/>
    </row>
  </sheetData>
  <mergeCells count="272">
    <mergeCell ref="I4:I5"/>
    <mergeCell ref="J4:J5"/>
    <mergeCell ref="K4:V4"/>
    <mergeCell ref="W4:X4"/>
    <mergeCell ref="Y4:Y5"/>
    <mergeCell ref="A6:Y6"/>
    <mergeCell ref="A1:Y1"/>
    <mergeCell ref="A2:Y2"/>
    <mergeCell ref="A3:Y3"/>
    <mergeCell ref="A4:A5"/>
    <mergeCell ref="B4:B5"/>
    <mergeCell ref="C4:D4"/>
    <mergeCell ref="E4:E5"/>
    <mergeCell ref="F4:F5"/>
    <mergeCell ref="G4:G5"/>
    <mergeCell ref="H4:H5"/>
    <mergeCell ref="A7:A8"/>
    <mergeCell ref="B7:B8"/>
    <mergeCell ref="H7:H8"/>
    <mergeCell ref="A9:A14"/>
    <mergeCell ref="B9:B14"/>
    <mergeCell ref="C9:C14"/>
    <mergeCell ref="D9:D14"/>
    <mergeCell ref="E9:E14"/>
    <mergeCell ref="F9:F14"/>
    <mergeCell ref="G9:G14"/>
    <mergeCell ref="H9:H14"/>
    <mergeCell ref="J9:J14"/>
    <mergeCell ref="W9:W14"/>
    <mergeCell ref="X9:X14"/>
    <mergeCell ref="Y9:Y14"/>
    <mergeCell ref="A15:A25"/>
    <mergeCell ref="B15:B25"/>
    <mergeCell ref="C15:C21"/>
    <mergeCell ref="D15:D21"/>
    <mergeCell ref="E15:E21"/>
    <mergeCell ref="Y15:Y21"/>
    <mergeCell ref="C22:C25"/>
    <mergeCell ref="D22:D25"/>
    <mergeCell ref="E22:E25"/>
    <mergeCell ref="F22:F25"/>
    <mergeCell ref="G22:G25"/>
    <mergeCell ref="H22:H25"/>
    <mergeCell ref="J22:J25"/>
    <mergeCell ref="W22:W25"/>
    <mergeCell ref="X22:X25"/>
    <mergeCell ref="F15:F21"/>
    <mergeCell ref="G15:G21"/>
    <mergeCell ref="H15:H21"/>
    <mergeCell ref="J15:J21"/>
    <mergeCell ref="W15:W21"/>
    <mergeCell ref="X15:X21"/>
    <mergeCell ref="Y22:Y25"/>
    <mergeCell ref="A26:A29"/>
    <mergeCell ref="B26:B29"/>
    <mergeCell ref="C26:C29"/>
    <mergeCell ref="D26:D29"/>
    <mergeCell ref="E26:E29"/>
    <mergeCell ref="F26:F29"/>
    <mergeCell ref="G26:G29"/>
    <mergeCell ref="H26:H29"/>
    <mergeCell ref="J26:J29"/>
    <mergeCell ref="W26:W29"/>
    <mergeCell ref="X26:X29"/>
    <mergeCell ref="Y26:Y29"/>
    <mergeCell ref="W30:W49"/>
    <mergeCell ref="X30:X49"/>
    <mergeCell ref="Y30:Y49"/>
    <mergeCell ref="A50:A53"/>
    <mergeCell ref="B50:B53"/>
    <mergeCell ref="C50:C53"/>
    <mergeCell ref="D50:D53"/>
    <mergeCell ref="E50:E53"/>
    <mergeCell ref="Y50:Y53"/>
    <mergeCell ref="F50:F53"/>
    <mergeCell ref="G50:G53"/>
    <mergeCell ref="H50:H53"/>
    <mergeCell ref="J50:J53"/>
    <mergeCell ref="W50:W53"/>
    <mergeCell ref="X50:X53"/>
    <mergeCell ref="A30:A49"/>
    <mergeCell ref="B30:B49"/>
    <mergeCell ref="C30:C49"/>
    <mergeCell ref="D30:D49"/>
    <mergeCell ref="E30:E49"/>
    <mergeCell ref="F30:F49"/>
    <mergeCell ref="G30:G49"/>
    <mergeCell ref="H30:H49"/>
    <mergeCell ref="J30:J49"/>
    <mergeCell ref="W55:W60"/>
    <mergeCell ref="X55:X60"/>
    <mergeCell ref="A61:A65"/>
    <mergeCell ref="B61:B65"/>
    <mergeCell ref="C61:C65"/>
    <mergeCell ref="D61:D65"/>
    <mergeCell ref="E61:E65"/>
    <mergeCell ref="F61:F65"/>
    <mergeCell ref="G61:G65"/>
    <mergeCell ref="H61:H65"/>
    <mergeCell ref="J61:J65"/>
    <mergeCell ref="W61:W65"/>
    <mergeCell ref="X61:X65"/>
    <mergeCell ref="A55:A60"/>
    <mergeCell ref="B55:B60"/>
    <mergeCell ref="C55:C60"/>
    <mergeCell ref="D55:D60"/>
    <mergeCell ref="E55:E60"/>
    <mergeCell ref="F55:F60"/>
    <mergeCell ref="G55:G60"/>
    <mergeCell ref="H55:H60"/>
    <mergeCell ref="J55:J60"/>
    <mergeCell ref="A66:A72"/>
    <mergeCell ref="B66:B72"/>
    <mergeCell ref="C66:C72"/>
    <mergeCell ref="D66:D72"/>
    <mergeCell ref="E66:E72"/>
    <mergeCell ref="F66:F72"/>
    <mergeCell ref="G66:G68"/>
    <mergeCell ref="H66:H68"/>
    <mergeCell ref="J66:J68"/>
    <mergeCell ref="W66:W68"/>
    <mergeCell ref="X66:X68"/>
    <mergeCell ref="G69:G72"/>
    <mergeCell ref="H69:H72"/>
    <mergeCell ref="J69:J72"/>
    <mergeCell ref="W69:W72"/>
    <mergeCell ref="X69:X72"/>
    <mergeCell ref="X76:X77"/>
    <mergeCell ref="E78:E79"/>
    <mergeCell ref="F78:F79"/>
    <mergeCell ref="G78:G79"/>
    <mergeCell ref="I78:I79"/>
    <mergeCell ref="J78:J79"/>
    <mergeCell ref="W78:W79"/>
    <mergeCell ref="X78:X79"/>
    <mergeCell ref="G73:G75"/>
    <mergeCell ref="H73:H85"/>
    <mergeCell ref="W73:W75"/>
    <mergeCell ref="X73:X75"/>
    <mergeCell ref="I74:I75"/>
    <mergeCell ref="J74:J75"/>
    <mergeCell ref="G76:G77"/>
    <mergeCell ref="I76:I77"/>
    <mergeCell ref="J76:J77"/>
    <mergeCell ref="X82:X83"/>
    <mergeCell ref="E84:E85"/>
    <mergeCell ref="F84:F85"/>
    <mergeCell ref="G84:G85"/>
    <mergeCell ref="I84:I85"/>
    <mergeCell ref="W84:W85"/>
    <mergeCell ref="X84:X85"/>
    <mergeCell ref="G80:G81"/>
    <mergeCell ref="I80:I81"/>
    <mergeCell ref="J80:J81"/>
    <mergeCell ref="W80:W81"/>
    <mergeCell ref="X80:X81"/>
    <mergeCell ref="E82:E83"/>
    <mergeCell ref="F82:F83"/>
    <mergeCell ref="G82:G83"/>
    <mergeCell ref="I82:I83"/>
    <mergeCell ref="J82:J83"/>
    <mergeCell ref="A86:A100"/>
    <mergeCell ref="B86:B100"/>
    <mergeCell ref="C86:C100"/>
    <mergeCell ref="H86:H99"/>
    <mergeCell ref="D87:D100"/>
    <mergeCell ref="E87:E91"/>
    <mergeCell ref="F87:F91"/>
    <mergeCell ref="G87:G91"/>
    <mergeCell ref="W82:W83"/>
    <mergeCell ref="A73:A85"/>
    <mergeCell ref="B73:B85"/>
    <mergeCell ref="C73:C85"/>
    <mergeCell ref="D73:D85"/>
    <mergeCell ref="J87:J91"/>
    <mergeCell ref="W87:W91"/>
    <mergeCell ref="W76:W77"/>
    <mergeCell ref="E73:E75"/>
    <mergeCell ref="F73:F75"/>
    <mergeCell ref="E76:E77"/>
    <mergeCell ref="F76:F77"/>
    <mergeCell ref="E80:E81"/>
    <mergeCell ref="F80:F81"/>
    <mergeCell ref="X87:X91"/>
    <mergeCell ref="Y87:Y91"/>
    <mergeCell ref="E92:E99"/>
    <mergeCell ref="F92:F99"/>
    <mergeCell ref="G92:G100"/>
    <mergeCell ref="J92:J99"/>
    <mergeCell ref="W92:W99"/>
    <mergeCell ref="X92:X99"/>
    <mergeCell ref="A101:A108"/>
    <mergeCell ref="B101:B108"/>
    <mergeCell ref="C101:C108"/>
    <mergeCell ref="D101:D108"/>
    <mergeCell ref="E101:E108"/>
    <mergeCell ref="F101:F108"/>
    <mergeCell ref="G101:G104"/>
    <mergeCell ref="H101:H108"/>
    <mergeCell ref="J101:J104"/>
    <mergeCell ref="W101:W104"/>
    <mergeCell ref="X101:X104"/>
    <mergeCell ref="Y101:Y104"/>
    <mergeCell ref="G105:G108"/>
    <mergeCell ref="J105:J108"/>
    <mergeCell ref="W105:W108"/>
    <mergeCell ref="X105:X108"/>
    <mergeCell ref="Y105:Y108"/>
    <mergeCell ref="Y92:Y99"/>
    <mergeCell ref="Y114:Y118"/>
    <mergeCell ref="E119:E122"/>
    <mergeCell ref="F119:F122"/>
    <mergeCell ref="G119:G122"/>
    <mergeCell ref="J119:J122"/>
    <mergeCell ref="W119:W122"/>
    <mergeCell ref="X119:X122"/>
    <mergeCell ref="Y119:Y122"/>
    <mergeCell ref="G109:G113"/>
    <mergeCell ref="H109:H128"/>
    <mergeCell ref="J109:J113"/>
    <mergeCell ref="W109:W113"/>
    <mergeCell ref="X109:X113"/>
    <mergeCell ref="Y109:Y113"/>
    <mergeCell ref="G114:G118"/>
    <mergeCell ref="J114:J118"/>
    <mergeCell ref="W114:W118"/>
    <mergeCell ref="X114:X118"/>
    <mergeCell ref="E109:E113"/>
    <mergeCell ref="F109:F113"/>
    <mergeCell ref="E114:E118"/>
    <mergeCell ref="F114:F118"/>
    <mergeCell ref="F129:F139"/>
    <mergeCell ref="G129:G139"/>
    <mergeCell ref="E123:E126"/>
    <mergeCell ref="F123:F126"/>
    <mergeCell ref="G123:G126"/>
    <mergeCell ref="J123:J126"/>
    <mergeCell ref="W123:W126"/>
    <mergeCell ref="X123:X126"/>
    <mergeCell ref="Y123:Y126"/>
    <mergeCell ref="E127:E128"/>
    <mergeCell ref="F127:F128"/>
    <mergeCell ref="G127:G128"/>
    <mergeCell ref="I127:I128"/>
    <mergeCell ref="J127:J128"/>
    <mergeCell ref="W127:W128"/>
    <mergeCell ref="X127:X128"/>
    <mergeCell ref="Y127:Y128"/>
    <mergeCell ref="A109:A128"/>
    <mergeCell ref="B109:B128"/>
    <mergeCell ref="C109:C128"/>
    <mergeCell ref="D109:D128"/>
    <mergeCell ref="X129:X139"/>
    <mergeCell ref="Y129:Y139"/>
    <mergeCell ref="A140:A144"/>
    <mergeCell ref="B140:B144"/>
    <mergeCell ref="C140:C144"/>
    <mergeCell ref="D140:D144"/>
    <mergeCell ref="E140:E144"/>
    <mergeCell ref="F140:F144"/>
    <mergeCell ref="G140:G144"/>
    <mergeCell ref="H140:H144"/>
    <mergeCell ref="J140:J144"/>
    <mergeCell ref="H129:H139"/>
    <mergeCell ref="W140:W144"/>
    <mergeCell ref="X140:X144"/>
    <mergeCell ref="J129:J135"/>
    <mergeCell ref="W129:W139"/>
    <mergeCell ref="A129:A139"/>
    <mergeCell ref="B129:B139"/>
    <mergeCell ref="C129:C139"/>
    <mergeCell ref="D129:D1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5"/>
  <sheetViews>
    <sheetView topLeftCell="A335" workbookViewId="0">
      <selection activeCell="F357" sqref="F357"/>
    </sheetView>
  </sheetViews>
  <sheetFormatPr baseColWidth="10" defaultRowHeight="15" x14ac:dyDescent="0.25"/>
  <cols>
    <col min="1" max="1" width="8.42578125" customWidth="1"/>
    <col min="2" max="2" width="9.7109375" customWidth="1"/>
    <col min="3" max="3" width="15.42578125" customWidth="1"/>
    <col min="4" max="4" width="15.28515625" customWidth="1"/>
    <col min="5" max="5" width="13.42578125" customWidth="1"/>
    <col min="6" max="6" width="12.140625" customWidth="1"/>
    <col min="7" max="7" width="26.7109375" customWidth="1"/>
    <col min="8" max="8" width="35.85546875" customWidth="1"/>
    <col min="9" max="9" width="31.28515625" customWidth="1"/>
    <col min="10" max="10" width="7.5703125" customWidth="1"/>
    <col min="11" max="22" width="1.7109375" customWidth="1"/>
    <col min="23" max="23" width="12.5703125" customWidth="1"/>
    <col min="24" max="24" width="17" customWidth="1"/>
    <col min="25" max="25" width="11.5703125" customWidth="1"/>
  </cols>
  <sheetData>
    <row r="1" spans="1:25" ht="34.5" customHeight="1" x14ac:dyDescent="0.25">
      <c r="A1" s="1817" t="s">
        <v>142</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9"/>
    </row>
    <row r="2" spans="1:25" ht="24" customHeight="1" x14ac:dyDescent="0.25">
      <c r="A2" s="1626" t="s">
        <v>625</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29.25" customHeight="1" thickBot="1" x14ac:dyDescent="0.3">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ht="19.5" customHeight="1" x14ac:dyDescent="0.25">
      <c r="A4" s="1820" t="s">
        <v>3</v>
      </c>
      <c r="B4" s="1814" t="s">
        <v>4</v>
      </c>
      <c r="C4" s="1814" t="s">
        <v>145</v>
      </c>
      <c r="D4" s="1814"/>
      <c r="E4" s="1814" t="s">
        <v>146</v>
      </c>
      <c r="F4" s="1814" t="s">
        <v>7</v>
      </c>
      <c r="G4" s="1814" t="s">
        <v>147</v>
      </c>
      <c r="H4" s="1814" t="s">
        <v>148</v>
      </c>
      <c r="I4" s="1814" t="s">
        <v>149</v>
      </c>
      <c r="J4" s="1814" t="s">
        <v>11</v>
      </c>
      <c r="K4" s="1814" t="s">
        <v>12</v>
      </c>
      <c r="L4" s="1814"/>
      <c r="M4" s="1814"/>
      <c r="N4" s="1814"/>
      <c r="O4" s="1814"/>
      <c r="P4" s="1814"/>
      <c r="Q4" s="1814"/>
      <c r="R4" s="1814"/>
      <c r="S4" s="1814"/>
      <c r="T4" s="1814"/>
      <c r="U4" s="1814"/>
      <c r="V4" s="1814"/>
      <c r="W4" s="1814" t="s">
        <v>13</v>
      </c>
      <c r="X4" s="1814"/>
      <c r="Y4" s="1815" t="s">
        <v>14</v>
      </c>
    </row>
    <row r="5" spans="1:25" ht="56.25" x14ac:dyDescent="0.25">
      <c r="A5" s="1821"/>
      <c r="B5" s="1690"/>
      <c r="C5" s="74" t="s">
        <v>15</v>
      </c>
      <c r="D5" s="74" t="s">
        <v>16</v>
      </c>
      <c r="E5" s="1690"/>
      <c r="F5" s="1690"/>
      <c r="G5" s="1690"/>
      <c r="H5" s="1690"/>
      <c r="I5" s="1690"/>
      <c r="J5" s="1690"/>
      <c r="K5" s="74" t="s">
        <v>17</v>
      </c>
      <c r="L5" s="74" t="s">
        <v>18</v>
      </c>
      <c r="M5" s="74" t="s">
        <v>19</v>
      </c>
      <c r="N5" s="74" t="s">
        <v>20</v>
      </c>
      <c r="O5" s="74" t="s">
        <v>21</v>
      </c>
      <c r="P5" s="74" t="s">
        <v>22</v>
      </c>
      <c r="Q5" s="74" t="s">
        <v>23</v>
      </c>
      <c r="R5" s="74" t="s">
        <v>24</v>
      </c>
      <c r="S5" s="74" t="s">
        <v>25</v>
      </c>
      <c r="T5" s="74" t="s">
        <v>26</v>
      </c>
      <c r="U5" s="74" t="s">
        <v>27</v>
      </c>
      <c r="V5" s="74" t="s">
        <v>28</v>
      </c>
      <c r="W5" s="74" t="s">
        <v>15</v>
      </c>
      <c r="X5" s="74" t="s">
        <v>29</v>
      </c>
      <c r="Y5" s="1816"/>
    </row>
    <row r="6" spans="1:25" x14ac:dyDescent="0.25">
      <c r="A6" s="1753" t="s">
        <v>626</v>
      </c>
      <c r="B6" s="1754"/>
      <c r="C6" s="1754"/>
      <c r="D6" s="1754"/>
      <c r="E6" s="1754"/>
      <c r="F6" s="1754"/>
      <c r="G6" s="1754"/>
      <c r="H6" s="1754"/>
      <c r="I6" s="1754"/>
      <c r="J6" s="1754"/>
      <c r="K6" s="1754"/>
      <c r="L6" s="1754"/>
      <c r="M6" s="1754"/>
      <c r="N6" s="1754"/>
      <c r="O6" s="1754"/>
      <c r="P6" s="1754"/>
      <c r="Q6" s="1754"/>
      <c r="R6" s="1754"/>
      <c r="S6" s="1754"/>
      <c r="T6" s="1754"/>
      <c r="U6" s="1754"/>
      <c r="V6" s="1754"/>
      <c r="W6" s="1754"/>
      <c r="X6" s="1754"/>
      <c r="Y6" s="1755"/>
    </row>
    <row r="7" spans="1:25" ht="33.75" x14ac:dyDescent="0.25">
      <c r="A7" s="1811" t="s">
        <v>627</v>
      </c>
      <c r="B7" s="1758" t="s">
        <v>628</v>
      </c>
      <c r="C7" s="1758" t="s">
        <v>629</v>
      </c>
      <c r="D7" s="1758" t="s">
        <v>630</v>
      </c>
      <c r="E7" s="1758" t="s">
        <v>631</v>
      </c>
      <c r="F7" s="1758" t="s">
        <v>632</v>
      </c>
      <c r="G7" s="1759" t="s">
        <v>633</v>
      </c>
      <c r="H7" s="1759" t="s">
        <v>634</v>
      </c>
      <c r="I7" s="194" t="s">
        <v>635</v>
      </c>
      <c r="J7" s="195">
        <v>0.1</v>
      </c>
      <c r="K7" s="196"/>
      <c r="L7" s="196"/>
      <c r="M7" s="196"/>
      <c r="N7" s="196"/>
      <c r="O7" s="196"/>
      <c r="P7" s="196"/>
      <c r="Q7" s="196"/>
      <c r="R7" s="196"/>
      <c r="S7" s="196"/>
      <c r="T7" s="196"/>
      <c r="U7" s="196"/>
      <c r="V7" s="196"/>
      <c r="W7" s="1581" t="s">
        <v>636</v>
      </c>
      <c r="X7" s="1581" t="s">
        <v>637</v>
      </c>
      <c r="Y7" s="1748"/>
    </row>
    <row r="8" spans="1:25" ht="22.5" x14ac:dyDescent="0.25">
      <c r="A8" s="1812"/>
      <c r="B8" s="1758"/>
      <c r="C8" s="1758"/>
      <c r="D8" s="1758"/>
      <c r="E8" s="1758"/>
      <c r="F8" s="1758"/>
      <c r="G8" s="1759"/>
      <c r="H8" s="1759"/>
      <c r="I8" s="194" t="s">
        <v>638</v>
      </c>
      <c r="J8" s="195">
        <v>0.1</v>
      </c>
      <c r="K8" s="196"/>
      <c r="L8" s="196"/>
      <c r="M8" s="196"/>
      <c r="N8" s="196"/>
      <c r="O8" s="196"/>
      <c r="P8" s="196"/>
      <c r="Q8" s="196"/>
      <c r="R8" s="196"/>
      <c r="S8" s="196"/>
      <c r="T8" s="196"/>
      <c r="U8" s="196"/>
      <c r="V8" s="196"/>
      <c r="W8" s="1581"/>
      <c r="X8" s="1581"/>
      <c r="Y8" s="1748"/>
    </row>
    <row r="9" spans="1:25" ht="33.75" x14ac:dyDescent="0.25">
      <c r="A9" s="1812"/>
      <c r="B9" s="1758"/>
      <c r="C9" s="1758"/>
      <c r="D9" s="1758"/>
      <c r="E9" s="1758"/>
      <c r="F9" s="1758"/>
      <c r="G9" s="1759"/>
      <c r="H9" s="1759"/>
      <c r="I9" s="194" t="s">
        <v>639</v>
      </c>
      <c r="J9" s="195">
        <v>0.2</v>
      </c>
      <c r="K9" s="196"/>
      <c r="L9" s="196"/>
      <c r="M9" s="196"/>
      <c r="N9" s="196"/>
      <c r="O9" s="196"/>
      <c r="P9" s="196"/>
      <c r="Q9" s="196"/>
      <c r="R9" s="196"/>
      <c r="S9" s="196"/>
      <c r="T9" s="196"/>
      <c r="U9" s="196"/>
      <c r="V9" s="196"/>
      <c r="W9" s="1581"/>
      <c r="X9" s="1581"/>
      <c r="Y9" s="1748"/>
    </row>
    <row r="10" spans="1:25" ht="45" x14ac:dyDescent="0.25">
      <c r="A10" s="1812"/>
      <c r="B10" s="1758"/>
      <c r="C10" s="1758"/>
      <c r="D10" s="1758"/>
      <c r="E10" s="1758"/>
      <c r="F10" s="1758"/>
      <c r="G10" s="1759"/>
      <c r="H10" s="1759"/>
      <c r="I10" s="194" t="s">
        <v>640</v>
      </c>
      <c r="J10" s="195">
        <v>0.2</v>
      </c>
      <c r="K10" s="196"/>
      <c r="L10" s="196"/>
      <c r="M10" s="196"/>
      <c r="N10" s="196"/>
      <c r="O10" s="196"/>
      <c r="P10" s="196"/>
      <c r="Q10" s="196"/>
      <c r="R10" s="196"/>
      <c r="S10" s="196"/>
      <c r="T10" s="196"/>
      <c r="U10" s="196"/>
      <c r="V10" s="196"/>
      <c r="W10" s="1581"/>
      <c r="X10" s="1581"/>
      <c r="Y10" s="1748"/>
    </row>
    <row r="11" spans="1:25" ht="22.5" x14ac:dyDescent="0.25">
      <c r="A11" s="1812"/>
      <c r="B11" s="1758"/>
      <c r="C11" s="1758"/>
      <c r="D11" s="1758"/>
      <c r="E11" s="1758"/>
      <c r="F11" s="1758"/>
      <c r="G11" s="1759"/>
      <c r="H11" s="1759"/>
      <c r="I11" s="194" t="s">
        <v>641</v>
      </c>
      <c r="J11" s="195">
        <v>0.3</v>
      </c>
      <c r="K11" s="196"/>
      <c r="L11" s="196"/>
      <c r="M11" s="196"/>
      <c r="N11" s="196"/>
      <c r="O11" s="196"/>
      <c r="P11" s="196"/>
      <c r="Q11" s="196"/>
      <c r="R11" s="196"/>
      <c r="S11" s="196"/>
      <c r="T11" s="196"/>
      <c r="U11" s="196"/>
      <c r="V11" s="196"/>
      <c r="W11" s="1581"/>
      <c r="X11" s="1581"/>
      <c r="Y11" s="1748"/>
    </row>
    <row r="12" spans="1:25" ht="33.75" x14ac:dyDescent="0.25">
      <c r="A12" s="1812"/>
      <c r="B12" s="1758"/>
      <c r="C12" s="1758"/>
      <c r="D12" s="1758"/>
      <c r="E12" s="1758"/>
      <c r="F12" s="1758"/>
      <c r="G12" s="1759"/>
      <c r="H12" s="1759"/>
      <c r="I12" s="194" t="s">
        <v>642</v>
      </c>
      <c r="J12" s="195">
        <v>0.1</v>
      </c>
      <c r="K12" s="196"/>
      <c r="L12" s="196"/>
      <c r="M12" s="196"/>
      <c r="N12" s="196"/>
      <c r="O12" s="196"/>
      <c r="P12" s="196"/>
      <c r="Q12" s="196"/>
      <c r="R12" s="196"/>
      <c r="S12" s="196"/>
      <c r="T12" s="196"/>
      <c r="U12" s="196"/>
      <c r="V12" s="196"/>
      <c r="W12" s="1581"/>
      <c r="X12" s="1581"/>
      <c r="Y12" s="1748"/>
    </row>
    <row r="13" spans="1:25" ht="51" customHeight="1" x14ac:dyDescent="0.25">
      <c r="A13" s="1812"/>
      <c r="B13" s="1758"/>
      <c r="C13" s="1758"/>
      <c r="D13" s="1758"/>
      <c r="E13" s="1758"/>
      <c r="F13" s="1758"/>
      <c r="G13" s="1759"/>
      <c r="H13" s="1759"/>
      <c r="I13" s="197" t="s">
        <v>168</v>
      </c>
      <c r="J13" s="198">
        <f>SUM(J7:J12)</f>
        <v>1.0000000000000002</v>
      </c>
      <c r="K13" s="199"/>
      <c r="L13" s="199"/>
      <c r="M13" s="199"/>
      <c r="N13" s="199"/>
      <c r="O13" s="199"/>
      <c r="P13" s="199"/>
      <c r="Q13" s="199"/>
      <c r="R13" s="199"/>
      <c r="S13" s="199"/>
      <c r="T13" s="23"/>
      <c r="U13" s="23"/>
      <c r="V13" s="23"/>
      <c r="W13" s="1581"/>
      <c r="X13" s="1581"/>
      <c r="Y13" s="1748"/>
    </row>
    <row r="14" spans="1:25" ht="22.5" x14ac:dyDescent="0.25">
      <c r="A14" s="1812"/>
      <c r="B14" s="1758"/>
      <c r="C14" s="1758"/>
      <c r="D14" s="1758"/>
      <c r="E14" s="1758"/>
      <c r="F14" s="1758"/>
      <c r="G14" s="1759"/>
      <c r="H14" s="1759" t="s">
        <v>643</v>
      </c>
      <c r="I14" s="200" t="s">
        <v>638</v>
      </c>
      <c r="J14" s="201">
        <v>0.1</v>
      </c>
      <c r="K14" s="196"/>
      <c r="L14" s="196"/>
      <c r="M14" s="196"/>
      <c r="N14" s="196"/>
      <c r="O14" s="196"/>
      <c r="P14" s="196"/>
      <c r="Q14" s="196"/>
      <c r="R14" s="196"/>
      <c r="S14" s="196"/>
      <c r="T14" s="196"/>
      <c r="U14" s="196"/>
      <c r="V14" s="196"/>
      <c r="W14" s="1581" t="s">
        <v>636</v>
      </c>
      <c r="X14" s="1581" t="s">
        <v>637</v>
      </c>
      <c r="Y14" s="1748"/>
    </row>
    <row r="15" spans="1:25" ht="33.75" x14ac:dyDescent="0.25">
      <c r="A15" s="1812"/>
      <c r="B15" s="1758"/>
      <c r="C15" s="1758"/>
      <c r="D15" s="1758"/>
      <c r="E15" s="1758"/>
      <c r="F15" s="1758"/>
      <c r="G15" s="1759"/>
      <c r="H15" s="1759"/>
      <c r="I15" s="200" t="s">
        <v>644</v>
      </c>
      <c r="J15" s="201">
        <v>0.2</v>
      </c>
      <c r="K15" s="196"/>
      <c r="L15" s="196"/>
      <c r="M15" s="196"/>
      <c r="N15" s="196"/>
      <c r="O15" s="196"/>
      <c r="P15" s="196"/>
      <c r="Q15" s="196"/>
      <c r="R15" s="196"/>
      <c r="S15" s="196"/>
      <c r="T15" s="196"/>
      <c r="U15" s="196"/>
      <c r="V15" s="196"/>
      <c r="W15" s="1581"/>
      <c r="X15" s="1581"/>
      <c r="Y15" s="1748"/>
    </row>
    <row r="16" spans="1:25" ht="22.5" x14ac:dyDescent="0.25">
      <c r="A16" s="1812"/>
      <c r="B16" s="1758"/>
      <c r="C16" s="1758"/>
      <c r="D16" s="1758"/>
      <c r="E16" s="1758"/>
      <c r="F16" s="1758"/>
      <c r="G16" s="1759"/>
      <c r="H16" s="1759"/>
      <c r="I16" s="200" t="s">
        <v>645</v>
      </c>
      <c r="J16" s="201">
        <v>0.2</v>
      </c>
      <c r="K16" s="196"/>
      <c r="L16" s="196"/>
      <c r="M16" s="196"/>
      <c r="N16" s="196"/>
      <c r="O16" s="196"/>
      <c r="P16" s="196"/>
      <c r="Q16" s="196"/>
      <c r="R16" s="196"/>
      <c r="S16" s="196"/>
      <c r="T16" s="196"/>
      <c r="U16" s="196"/>
      <c r="V16" s="196"/>
      <c r="W16" s="1581"/>
      <c r="X16" s="1581"/>
      <c r="Y16" s="1748"/>
    </row>
    <row r="17" spans="1:25" ht="22.5" x14ac:dyDescent="0.25">
      <c r="A17" s="1812"/>
      <c r="B17" s="1758"/>
      <c r="C17" s="1758"/>
      <c r="D17" s="1758"/>
      <c r="E17" s="1758"/>
      <c r="F17" s="1758"/>
      <c r="G17" s="1759"/>
      <c r="H17" s="1759"/>
      <c r="I17" s="200" t="s">
        <v>646</v>
      </c>
      <c r="J17" s="201">
        <v>0.1</v>
      </c>
      <c r="K17" s="196"/>
      <c r="L17" s="196"/>
      <c r="M17" s="196"/>
      <c r="N17" s="196"/>
      <c r="O17" s="196"/>
      <c r="P17" s="196"/>
      <c r="Q17" s="196"/>
      <c r="R17" s="196"/>
      <c r="S17" s="196"/>
      <c r="T17" s="196"/>
      <c r="U17" s="196"/>
      <c r="V17" s="196"/>
      <c r="W17" s="1581"/>
      <c r="X17" s="1581"/>
      <c r="Y17" s="1748"/>
    </row>
    <row r="18" spans="1:25" ht="45" x14ac:dyDescent="0.25">
      <c r="A18" s="1812"/>
      <c r="B18" s="1758"/>
      <c r="C18" s="1758"/>
      <c r="D18" s="1758"/>
      <c r="E18" s="1758"/>
      <c r="F18" s="1758"/>
      <c r="G18" s="1759"/>
      <c r="H18" s="1759"/>
      <c r="I18" s="200" t="s">
        <v>647</v>
      </c>
      <c r="J18" s="201">
        <v>0.2</v>
      </c>
      <c r="K18" s="196"/>
      <c r="L18" s="196"/>
      <c r="M18" s="196"/>
      <c r="N18" s="196"/>
      <c r="O18" s="196"/>
      <c r="P18" s="196"/>
      <c r="Q18" s="196"/>
      <c r="R18" s="196"/>
      <c r="S18" s="196"/>
      <c r="T18" s="196"/>
      <c r="U18" s="196"/>
      <c r="V18" s="196"/>
      <c r="W18" s="1581"/>
      <c r="X18" s="1581"/>
      <c r="Y18" s="1748"/>
    </row>
    <row r="19" spans="1:25" ht="33.75" x14ac:dyDescent="0.25">
      <c r="A19" s="1812"/>
      <c r="B19" s="1758"/>
      <c r="C19" s="1758"/>
      <c r="D19" s="1758"/>
      <c r="E19" s="1758"/>
      <c r="F19" s="1758"/>
      <c r="G19" s="1759"/>
      <c r="H19" s="1759"/>
      <c r="I19" s="200" t="s">
        <v>648</v>
      </c>
      <c r="J19" s="201">
        <v>0.2</v>
      </c>
      <c r="K19" s="196"/>
      <c r="L19" s="196"/>
      <c r="M19" s="196"/>
      <c r="N19" s="196"/>
      <c r="O19" s="196"/>
      <c r="P19" s="196"/>
      <c r="Q19" s="196"/>
      <c r="R19" s="196"/>
      <c r="S19" s="196"/>
      <c r="T19" s="196"/>
      <c r="U19" s="196"/>
      <c r="V19" s="196"/>
      <c r="W19" s="1581"/>
      <c r="X19" s="1581"/>
      <c r="Y19" s="1748"/>
    </row>
    <row r="20" spans="1:25" ht="45" x14ac:dyDescent="0.25">
      <c r="A20" s="1812"/>
      <c r="B20" s="1758"/>
      <c r="C20" s="1758"/>
      <c r="D20" s="1758"/>
      <c r="E20" s="1758"/>
      <c r="F20" s="1758"/>
      <c r="G20" s="1759"/>
      <c r="H20" s="1759"/>
      <c r="I20" s="200" t="s">
        <v>649</v>
      </c>
      <c r="J20" s="201">
        <v>0.2</v>
      </c>
      <c r="K20" s="196"/>
      <c r="L20" s="196"/>
      <c r="M20" s="196"/>
      <c r="N20" s="196"/>
      <c r="O20" s="196"/>
      <c r="P20" s="196"/>
      <c r="Q20" s="196"/>
      <c r="R20" s="196"/>
      <c r="S20" s="196"/>
      <c r="T20" s="196"/>
      <c r="U20" s="196"/>
      <c r="V20" s="196"/>
      <c r="W20" s="1581"/>
      <c r="X20" s="1581"/>
      <c r="Y20" s="1748"/>
    </row>
    <row r="21" spans="1:25" ht="33.75" x14ac:dyDescent="0.25">
      <c r="A21" s="1812"/>
      <c r="B21" s="1758"/>
      <c r="C21" s="1758"/>
      <c r="D21" s="1758"/>
      <c r="E21" s="1758"/>
      <c r="F21" s="1758"/>
      <c r="G21" s="1759"/>
      <c r="H21" s="1759"/>
      <c r="I21" s="200" t="s">
        <v>650</v>
      </c>
      <c r="J21" s="201">
        <v>0.3</v>
      </c>
      <c r="K21" s="202"/>
      <c r="L21" s="202"/>
      <c r="M21" s="196"/>
      <c r="N21" s="202"/>
      <c r="O21" s="202"/>
      <c r="P21" s="196"/>
      <c r="Q21" s="202"/>
      <c r="R21" s="202"/>
      <c r="S21" s="196"/>
      <c r="T21" s="202"/>
      <c r="U21" s="202"/>
      <c r="V21" s="196"/>
      <c r="W21" s="1581"/>
      <c r="X21" s="1581"/>
      <c r="Y21" s="1748"/>
    </row>
    <row r="22" spans="1:25" ht="33.75" x14ac:dyDescent="0.25">
      <c r="A22" s="1812"/>
      <c r="B22" s="1758"/>
      <c r="C22" s="1758"/>
      <c r="D22" s="1758"/>
      <c r="E22" s="1758"/>
      <c r="F22" s="1758"/>
      <c r="G22" s="1759"/>
      <c r="H22" s="1759"/>
      <c r="I22" s="200" t="s">
        <v>642</v>
      </c>
      <c r="J22" s="201">
        <v>0.1</v>
      </c>
      <c r="K22" s="202"/>
      <c r="L22" s="202"/>
      <c r="M22" s="196"/>
      <c r="N22" s="202"/>
      <c r="O22" s="202"/>
      <c r="P22" s="196"/>
      <c r="Q22" s="202"/>
      <c r="R22" s="202"/>
      <c r="S22" s="196"/>
      <c r="T22" s="202"/>
      <c r="U22" s="202"/>
      <c r="V22" s="196"/>
      <c r="W22" s="1581"/>
      <c r="X22" s="1581"/>
      <c r="Y22" s="1748"/>
    </row>
    <row r="23" spans="1:25" x14ac:dyDescent="0.25">
      <c r="A23" s="1812"/>
      <c r="B23" s="1758"/>
      <c r="C23" s="1758"/>
      <c r="D23" s="1758"/>
      <c r="E23" s="1758"/>
      <c r="F23" s="1758"/>
      <c r="G23" s="1759"/>
      <c r="H23" s="1759"/>
      <c r="I23" s="197" t="s">
        <v>168</v>
      </c>
      <c r="J23" s="198">
        <f>SUM(J17:J21)</f>
        <v>1</v>
      </c>
      <c r="K23" s="199"/>
      <c r="L23" s="199"/>
      <c r="M23" s="199"/>
      <c r="N23" s="199"/>
      <c r="O23" s="199"/>
      <c r="P23" s="199"/>
      <c r="Q23" s="199"/>
      <c r="R23" s="199"/>
      <c r="S23" s="199"/>
      <c r="T23" s="23"/>
      <c r="U23" s="23"/>
      <c r="V23" s="23"/>
      <c r="W23" s="1581"/>
      <c r="X23" s="1581"/>
      <c r="Y23" s="1748"/>
    </row>
    <row r="24" spans="1:25" ht="33.75" x14ac:dyDescent="0.25">
      <c r="A24" s="1812"/>
      <c r="B24" s="1758"/>
      <c r="C24" s="1758" t="s">
        <v>629</v>
      </c>
      <c r="D24" s="1758" t="s">
        <v>651</v>
      </c>
      <c r="E24" s="1758" t="s">
        <v>652</v>
      </c>
      <c r="F24" s="1758" t="s">
        <v>632</v>
      </c>
      <c r="G24" s="1759" t="s">
        <v>653</v>
      </c>
      <c r="H24" s="1759" t="s">
        <v>654</v>
      </c>
      <c r="I24" s="194" t="s">
        <v>655</v>
      </c>
      <c r="J24" s="195">
        <v>0.2</v>
      </c>
      <c r="K24" s="196"/>
      <c r="L24" s="23"/>
      <c r="M24" s="23"/>
      <c r="N24" s="196"/>
      <c r="O24" s="23"/>
      <c r="P24" s="23"/>
      <c r="Q24" s="196"/>
      <c r="R24" s="23"/>
      <c r="S24" s="23"/>
      <c r="T24" s="196"/>
      <c r="U24" s="23"/>
      <c r="V24" s="23"/>
      <c r="W24" s="1581" t="s">
        <v>656</v>
      </c>
      <c r="X24" s="1763" t="s">
        <v>657</v>
      </c>
      <c r="Y24" s="1748"/>
    </row>
    <row r="25" spans="1:25" ht="22.5" x14ac:dyDescent="0.25">
      <c r="A25" s="1812"/>
      <c r="B25" s="1758"/>
      <c r="C25" s="1758"/>
      <c r="D25" s="1758"/>
      <c r="E25" s="1758"/>
      <c r="F25" s="1758"/>
      <c r="G25" s="1759"/>
      <c r="H25" s="1759"/>
      <c r="I25" s="194" t="s">
        <v>658</v>
      </c>
      <c r="J25" s="195">
        <v>0.2</v>
      </c>
      <c r="K25" s="196"/>
      <c r="L25" s="23"/>
      <c r="M25" s="23"/>
      <c r="N25" s="196"/>
      <c r="O25" s="23"/>
      <c r="P25" s="23"/>
      <c r="Q25" s="196"/>
      <c r="R25" s="23"/>
      <c r="S25" s="23"/>
      <c r="T25" s="196"/>
      <c r="U25" s="23"/>
      <c r="V25" s="23"/>
      <c r="W25" s="1581"/>
      <c r="X25" s="1763"/>
      <c r="Y25" s="1748"/>
    </row>
    <row r="26" spans="1:25" ht="22.5" x14ac:dyDescent="0.25">
      <c r="A26" s="1812"/>
      <c r="B26" s="1758"/>
      <c r="C26" s="1758"/>
      <c r="D26" s="1758"/>
      <c r="E26" s="1758"/>
      <c r="F26" s="1758"/>
      <c r="G26" s="1759"/>
      <c r="H26" s="1759"/>
      <c r="I26" s="194" t="s">
        <v>659</v>
      </c>
      <c r="J26" s="195">
        <v>0.2</v>
      </c>
      <c r="K26" s="203"/>
      <c r="L26" s="203"/>
      <c r="M26" s="203"/>
      <c r="N26" s="203"/>
      <c r="O26" s="203"/>
      <c r="P26" s="196"/>
      <c r="Q26" s="203"/>
      <c r="R26" s="203"/>
      <c r="S26" s="203"/>
      <c r="T26" s="203"/>
      <c r="U26" s="203"/>
      <c r="V26" s="196"/>
      <c r="W26" s="1581"/>
      <c r="X26" s="1763"/>
      <c r="Y26" s="1748"/>
    </row>
    <row r="27" spans="1:25" ht="64.5" customHeight="1" x14ac:dyDescent="0.25">
      <c r="A27" s="1812"/>
      <c r="B27" s="1758"/>
      <c r="C27" s="1758"/>
      <c r="D27" s="1758"/>
      <c r="E27" s="1758"/>
      <c r="F27" s="1758"/>
      <c r="G27" s="1759"/>
      <c r="H27" s="1759"/>
      <c r="I27" s="194" t="s">
        <v>660</v>
      </c>
      <c r="J27" s="195">
        <v>0.3</v>
      </c>
      <c r="K27" s="203"/>
      <c r="L27" s="203"/>
      <c r="M27" s="203"/>
      <c r="N27" s="203"/>
      <c r="O27" s="203"/>
      <c r="P27" s="196"/>
      <c r="Q27" s="203"/>
      <c r="R27" s="203"/>
      <c r="S27" s="203"/>
      <c r="T27" s="203"/>
      <c r="U27" s="203"/>
      <c r="V27" s="196"/>
      <c r="W27" s="1581"/>
      <c r="X27" s="1763"/>
      <c r="Y27" s="1748"/>
    </row>
    <row r="28" spans="1:25" ht="69.75" customHeight="1" x14ac:dyDescent="0.25">
      <c r="A28" s="1812"/>
      <c r="B28" s="1758"/>
      <c r="C28" s="1758"/>
      <c r="D28" s="1758"/>
      <c r="E28" s="1758"/>
      <c r="F28" s="1758"/>
      <c r="G28" s="1759"/>
      <c r="H28" s="1759"/>
      <c r="I28" s="204" t="s">
        <v>661</v>
      </c>
      <c r="J28" s="195">
        <v>0.1</v>
      </c>
      <c r="K28" s="205"/>
      <c r="L28" s="205"/>
      <c r="M28" s="205"/>
      <c r="N28" s="205"/>
      <c r="O28" s="205"/>
      <c r="P28" s="196"/>
      <c r="Q28" s="203"/>
      <c r="R28" s="203"/>
      <c r="S28" s="203"/>
      <c r="T28" s="203"/>
      <c r="U28" s="203"/>
      <c r="V28" s="196"/>
      <c r="W28" s="1581"/>
      <c r="X28" s="1763"/>
      <c r="Y28" s="1748"/>
    </row>
    <row r="29" spans="1:25" ht="25.5" customHeight="1" x14ac:dyDescent="0.25">
      <c r="A29" s="1812"/>
      <c r="B29" s="1758"/>
      <c r="C29" s="1758"/>
      <c r="D29" s="1758"/>
      <c r="E29" s="1758"/>
      <c r="F29" s="1758"/>
      <c r="G29" s="1759"/>
      <c r="H29" s="1759"/>
      <c r="I29" s="197" t="s">
        <v>168</v>
      </c>
      <c r="J29" s="206">
        <f>SUM(J24:J28)</f>
        <v>1.0000000000000002</v>
      </c>
      <c r="K29" s="199"/>
      <c r="L29" s="199"/>
      <c r="M29" s="199"/>
      <c r="N29" s="199"/>
      <c r="O29" s="199"/>
      <c r="P29" s="199"/>
      <c r="Q29" s="199"/>
      <c r="R29" s="199"/>
      <c r="S29" s="199"/>
      <c r="T29" s="23"/>
      <c r="U29" s="23"/>
      <c r="V29" s="23"/>
      <c r="W29" s="1581"/>
      <c r="X29" s="1763"/>
      <c r="Y29" s="1748"/>
    </row>
    <row r="30" spans="1:25" ht="33.75" x14ac:dyDescent="0.25">
      <c r="A30" s="1812"/>
      <c r="B30" s="1758"/>
      <c r="C30" s="1758" t="s">
        <v>629</v>
      </c>
      <c r="D30" s="1758" t="s">
        <v>662</v>
      </c>
      <c r="E30" s="1758" t="s">
        <v>663</v>
      </c>
      <c r="F30" s="1758" t="s">
        <v>632</v>
      </c>
      <c r="G30" s="1759" t="s">
        <v>664</v>
      </c>
      <c r="H30" s="1759" t="s">
        <v>665</v>
      </c>
      <c r="I30" s="194" t="s">
        <v>666</v>
      </c>
      <c r="J30" s="195">
        <v>0.3</v>
      </c>
      <c r="K30" s="196"/>
      <c r="L30" s="196"/>
      <c r="M30" s="196"/>
      <c r="N30" s="196"/>
      <c r="O30" s="196"/>
      <c r="P30" s="196"/>
      <c r="Q30" s="196"/>
      <c r="R30" s="196"/>
      <c r="S30" s="196"/>
      <c r="T30" s="196"/>
      <c r="U30" s="196"/>
      <c r="V30" s="196"/>
      <c r="W30" s="1581" t="s">
        <v>667</v>
      </c>
      <c r="X30" s="1763" t="s">
        <v>668</v>
      </c>
      <c r="Y30" s="1748"/>
    </row>
    <row r="31" spans="1:25" ht="22.5" x14ac:dyDescent="0.25">
      <c r="A31" s="1812"/>
      <c r="B31" s="1758"/>
      <c r="C31" s="1758"/>
      <c r="D31" s="1758"/>
      <c r="E31" s="1758"/>
      <c r="F31" s="1758"/>
      <c r="G31" s="1759"/>
      <c r="H31" s="1759"/>
      <c r="I31" s="194" t="s">
        <v>669</v>
      </c>
      <c r="J31" s="195">
        <v>0.1</v>
      </c>
      <c r="K31" s="196"/>
      <c r="L31" s="196"/>
      <c r="M31" s="196"/>
      <c r="N31" s="196"/>
      <c r="O31" s="196"/>
      <c r="P31" s="196"/>
      <c r="Q31" s="196"/>
      <c r="R31" s="196"/>
      <c r="S31" s="196"/>
      <c r="T31" s="196"/>
      <c r="U31" s="196"/>
      <c r="V31" s="196"/>
      <c r="W31" s="1581"/>
      <c r="X31" s="1763"/>
      <c r="Y31" s="1748"/>
    </row>
    <row r="32" spans="1:25" ht="22.5" x14ac:dyDescent="0.25">
      <c r="A32" s="1812"/>
      <c r="B32" s="1758"/>
      <c r="C32" s="1758"/>
      <c r="D32" s="1758"/>
      <c r="E32" s="1758"/>
      <c r="F32" s="1758"/>
      <c r="G32" s="1759"/>
      <c r="H32" s="1759"/>
      <c r="I32" s="194" t="s">
        <v>670</v>
      </c>
      <c r="J32" s="195">
        <v>0.1</v>
      </c>
      <c r="K32" s="196"/>
      <c r="L32" s="196"/>
      <c r="M32" s="196"/>
      <c r="N32" s="196"/>
      <c r="O32" s="196"/>
      <c r="P32" s="196"/>
      <c r="Q32" s="196"/>
      <c r="R32" s="196"/>
      <c r="S32" s="196"/>
      <c r="T32" s="196"/>
      <c r="U32" s="196"/>
      <c r="V32" s="196"/>
      <c r="W32" s="1581"/>
      <c r="X32" s="1763"/>
      <c r="Y32" s="1748"/>
    </row>
    <row r="33" spans="1:25" ht="44.25" customHeight="1" x14ac:dyDescent="0.25">
      <c r="A33" s="1812"/>
      <c r="B33" s="1758"/>
      <c r="C33" s="1758"/>
      <c r="D33" s="1758"/>
      <c r="E33" s="1758"/>
      <c r="F33" s="1758"/>
      <c r="G33" s="1759"/>
      <c r="H33" s="1759"/>
      <c r="I33" s="194" t="s">
        <v>671</v>
      </c>
      <c r="J33" s="195">
        <v>0.2</v>
      </c>
      <c r="K33" s="196"/>
      <c r="L33" s="196"/>
      <c r="M33" s="196"/>
      <c r="N33" s="196"/>
      <c r="O33" s="196"/>
      <c r="P33" s="196"/>
      <c r="Q33" s="196"/>
      <c r="R33" s="196"/>
      <c r="S33" s="196"/>
      <c r="T33" s="196"/>
      <c r="U33" s="196"/>
      <c r="V33" s="196"/>
      <c r="W33" s="1581"/>
      <c r="X33" s="1763"/>
      <c r="Y33" s="1748"/>
    </row>
    <row r="34" spans="1:25" ht="33.75" x14ac:dyDescent="0.25">
      <c r="A34" s="1812"/>
      <c r="B34" s="1758"/>
      <c r="C34" s="1758"/>
      <c r="D34" s="1758"/>
      <c r="E34" s="1758"/>
      <c r="F34" s="1758"/>
      <c r="G34" s="1759"/>
      <c r="H34" s="1759"/>
      <c r="I34" s="194" t="s">
        <v>672</v>
      </c>
      <c r="J34" s="195">
        <v>0.2</v>
      </c>
      <c r="K34" s="196"/>
      <c r="L34" s="196"/>
      <c r="M34" s="196"/>
      <c r="N34" s="196"/>
      <c r="O34" s="196"/>
      <c r="P34" s="196"/>
      <c r="Q34" s="196"/>
      <c r="R34" s="196"/>
      <c r="S34" s="196"/>
      <c r="T34" s="196"/>
      <c r="U34" s="196"/>
      <c r="V34" s="196"/>
      <c r="W34" s="1581"/>
      <c r="X34" s="1763"/>
      <c r="Y34" s="1748"/>
    </row>
    <row r="35" spans="1:25" x14ac:dyDescent="0.25">
      <c r="A35" s="1812"/>
      <c r="B35" s="1758"/>
      <c r="C35" s="1758"/>
      <c r="D35" s="1758"/>
      <c r="E35" s="1758"/>
      <c r="F35" s="1758"/>
      <c r="G35" s="1759"/>
      <c r="H35" s="1759"/>
      <c r="I35" s="194" t="s">
        <v>661</v>
      </c>
      <c r="J35" s="195">
        <v>0.1</v>
      </c>
      <c r="K35" s="196"/>
      <c r="L35" s="196"/>
      <c r="M35" s="196"/>
      <c r="N35" s="196"/>
      <c r="O35" s="196"/>
      <c r="P35" s="196"/>
      <c r="Q35" s="196"/>
      <c r="R35" s="196"/>
      <c r="S35" s="196"/>
      <c r="T35" s="196"/>
      <c r="U35" s="196"/>
      <c r="V35" s="196"/>
      <c r="W35" s="1581"/>
      <c r="X35" s="1763"/>
      <c r="Y35" s="1748"/>
    </row>
    <row r="36" spans="1:25" x14ac:dyDescent="0.25">
      <c r="A36" s="1812"/>
      <c r="B36" s="1758"/>
      <c r="C36" s="1758"/>
      <c r="D36" s="1758"/>
      <c r="E36" s="1758"/>
      <c r="F36" s="1758"/>
      <c r="G36" s="1759"/>
      <c r="H36" s="1759"/>
      <c r="I36" s="197" t="s">
        <v>168</v>
      </c>
      <c r="J36" s="206">
        <f>SUM(J30:J35)</f>
        <v>0.99999999999999989</v>
      </c>
      <c r="K36" s="199"/>
      <c r="L36" s="199"/>
      <c r="M36" s="199"/>
      <c r="N36" s="199"/>
      <c r="O36" s="199"/>
      <c r="P36" s="199"/>
      <c r="Q36" s="199"/>
      <c r="R36" s="199"/>
      <c r="S36" s="199"/>
      <c r="T36" s="23"/>
      <c r="U36" s="23"/>
      <c r="V36" s="23"/>
      <c r="W36" s="1581"/>
      <c r="X36" s="1763"/>
      <c r="Y36" s="1748"/>
    </row>
    <row r="37" spans="1:25" ht="45" x14ac:dyDescent="0.25">
      <c r="A37" s="1812"/>
      <c r="B37" s="1758"/>
      <c r="C37" s="1758" t="s">
        <v>629</v>
      </c>
      <c r="D37" s="1758" t="s">
        <v>673</v>
      </c>
      <c r="E37" s="1758" t="s">
        <v>674</v>
      </c>
      <c r="F37" s="1758" t="s">
        <v>632</v>
      </c>
      <c r="G37" s="1759" t="s">
        <v>675</v>
      </c>
      <c r="H37" s="1759" t="s">
        <v>676</v>
      </c>
      <c r="I37" s="194" t="s">
        <v>677</v>
      </c>
      <c r="J37" s="195">
        <v>0.1</v>
      </c>
      <c r="K37" s="196"/>
      <c r="L37" s="196"/>
      <c r="M37" s="196"/>
      <c r="N37" s="196"/>
      <c r="O37" s="196"/>
      <c r="P37" s="196"/>
      <c r="Q37" s="196"/>
      <c r="R37" s="196"/>
      <c r="S37" s="196"/>
      <c r="T37" s="196"/>
      <c r="U37" s="196"/>
      <c r="V37" s="196"/>
      <c r="W37" s="1581" t="s">
        <v>678</v>
      </c>
      <c r="X37" s="1581" t="s">
        <v>679</v>
      </c>
      <c r="Y37" s="1748"/>
    </row>
    <row r="38" spans="1:25" ht="22.5" x14ac:dyDescent="0.25">
      <c r="A38" s="1812"/>
      <c r="B38" s="1758"/>
      <c r="C38" s="1758"/>
      <c r="D38" s="1758"/>
      <c r="E38" s="1758"/>
      <c r="F38" s="1758"/>
      <c r="G38" s="1759"/>
      <c r="H38" s="1759"/>
      <c r="I38" s="194" t="s">
        <v>680</v>
      </c>
      <c r="J38" s="195">
        <v>0.2</v>
      </c>
      <c r="K38" s="196"/>
      <c r="L38" s="196"/>
      <c r="M38" s="196"/>
      <c r="N38" s="196"/>
      <c r="O38" s="196"/>
      <c r="P38" s="196"/>
      <c r="Q38" s="196"/>
      <c r="R38" s="196"/>
      <c r="S38" s="196"/>
      <c r="T38" s="196"/>
      <c r="U38" s="196"/>
      <c r="V38" s="196"/>
      <c r="W38" s="1581"/>
      <c r="X38" s="1581"/>
      <c r="Y38" s="1748"/>
    </row>
    <row r="39" spans="1:25" x14ac:dyDescent="0.25">
      <c r="A39" s="1812"/>
      <c r="B39" s="1758"/>
      <c r="C39" s="1758"/>
      <c r="D39" s="1758"/>
      <c r="E39" s="1758"/>
      <c r="F39" s="1758"/>
      <c r="G39" s="1759"/>
      <c r="H39" s="1759"/>
      <c r="I39" s="194" t="s">
        <v>681</v>
      </c>
      <c r="J39" s="195">
        <v>0.4</v>
      </c>
      <c r="K39" s="196"/>
      <c r="L39" s="205"/>
      <c r="M39" s="202"/>
      <c r="N39" s="196"/>
      <c r="O39" s="205"/>
      <c r="P39" s="202"/>
      <c r="Q39" s="196"/>
      <c r="R39" s="205"/>
      <c r="S39" s="202"/>
      <c r="T39" s="196"/>
      <c r="U39" s="205"/>
      <c r="V39" s="205"/>
      <c r="W39" s="1581"/>
      <c r="X39" s="1581"/>
      <c r="Y39" s="1748"/>
    </row>
    <row r="40" spans="1:25" x14ac:dyDescent="0.25">
      <c r="A40" s="1812"/>
      <c r="B40" s="1758"/>
      <c r="C40" s="1758"/>
      <c r="D40" s="1758"/>
      <c r="E40" s="1758"/>
      <c r="F40" s="1758"/>
      <c r="G40" s="1759"/>
      <c r="H40" s="1759"/>
      <c r="I40" s="204" t="s">
        <v>661</v>
      </c>
      <c r="J40" s="195">
        <v>0.1</v>
      </c>
      <c r="K40" s="196"/>
      <c r="L40" s="207"/>
      <c r="M40" s="208"/>
      <c r="N40" s="196"/>
      <c r="O40" s="207"/>
      <c r="P40" s="208"/>
      <c r="Q40" s="196"/>
      <c r="R40" s="205"/>
      <c r="S40" s="208"/>
      <c r="T40" s="196"/>
      <c r="U40" s="207"/>
      <c r="V40" s="205"/>
      <c r="W40" s="1581"/>
      <c r="X40" s="1581"/>
      <c r="Y40" s="1748"/>
    </row>
    <row r="41" spans="1:25" x14ac:dyDescent="0.25">
      <c r="A41" s="1812"/>
      <c r="B41" s="1758"/>
      <c r="C41" s="1758"/>
      <c r="D41" s="1758"/>
      <c r="E41" s="1758"/>
      <c r="F41" s="1758"/>
      <c r="G41" s="1759"/>
      <c r="H41" s="1759"/>
      <c r="I41" s="197" t="s">
        <v>168</v>
      </c>
      <c r="J41" s="206">
        <f>SUM(J37:J40)</f>
        <v>0.8</v>
      </c>
      <c r="K41" s="199"/>
      <c r="L41" s="199"/>
      <c r="M41" s="199"/>
      <c r="N41" s="199"/>
      <c r="O41" s="199"/>
      <c r="P41" s="199"/>
      <c r="Q41" s="199"/>
      <c r="R41" s="199"/>
      <c r="S41" s="199"/>
      <c r="T41" s="23"/>
      <c r="U41" s="23"/>
      <c r="V41" s="23"/>
      <c r="W41" s="1581"/>
      <c r="X41" s="1581"/>
      <c r="Y41" s="1748"/>
    </row>
    <row r="42" spans="1:25" ht="63.75" customHeight="1" x14ac:dyDescent="0.25">
      <c r="A42" s="1812"/>
      <c r="B42" s="1758"/>
      <c r="C42" s="1758" t="s">
        <v>629</v>
      </c>
      <c r="D42" s="1758" t="s">
        <v>682</v>
      </c>
      <c r="E42" s="1758" t="s">
        <v>683</v>
      </c>
      <c r="F42" s="1758" t="s">
        <v>632</v>
      </c>
      <c r="G42" s="1759" t="s">
        <v>684</v>
      </c>
      <c r="H42" s="1759" t="s">
        <v>685</v>
      </c>
      <c r="I42" s="194" t="s">
        <v>686</v>
      </c>
      <c r="J42" s="195">
        <v>0.1</v>
      </c>
      <c r="K42" s="196"/>
      <c r="L42" s="23"/>
      <c r="M42" s="23"/>
      <c r="N42" s="196"/>
      <c r="O42" s="23"/>
      <c r="P42" s="23"/>
      <c r="Q42" s="196"/>
      <c r="R42" s="23"/>
      <c r="S42" s="23"/>
      <c r="T42" s="196"/>
      <c r="U42" s="23"/>
      <c r="V42" s="23"/>
      <c r="W42" s="1581" t="s">
        <v>687</v>
      </c>
      <c r="X42" s="1763" t="s">
        <v>688</v>
      </c>
      <c r="Y42" s="1748"/>
    </row>
    <row r="43" spans="1:25" ht="57.75" customHeight="1" x14ac:dyDescent="0.25">
      <c r="A43" s="1812"/>
      <c r="B43" s="1758"/>
      <c r="C43" s="1758"/>
      <c r="D43" s="1758"/>
      <c r="E43" s="1758"/>
      <c r="F43" s="1758"/>
      <c r="G43" s="1759"/>
      <c r="H43" s="1759"/>
      <c r="I43" s="194" t="s">
        <v>689</v>
      </c>
      <c r="J43" s="195">
        <v>0.2</v>
      </c>
      <c r="K43" s="196"/>
      <c r="L43" s="23"/>
      <c r="M43" s="23"/>
      <c r="N43" s="196"/>
      <c r="O43" s="23"/>
      <c r="P43" s="23"/>
      <c r="Q43" s="196"/>
      <c r="R43" s="23"/>
      <c r="S43" s="23"/>
      <c r="T43" s="196"/>
      <c r="U43" s="23"/>
      <c r="V43" s="23"/>
      <c r="W43" s="1581"/>
      <c r="X43" s="1763"/>
      <c r="Y43" s="1748"/>
    </row>
    <row r="44" spans="1:25" ht="68.25" customHeight="1" x14ac:dyDescent="0.25">
      <c r="A44" s="1812"/>
      <c r="B44" s="1758"/>
      <c r="C44" s="1758"/>
      <c r="D44" s="1758"/>
      <c r="E44" s="1758"/>
      <c r="F44" s="1758"/>
      <c r="G44" s="1759"/>
      <c r="H44" s="1759"/>
      <c r="I44" s="194" t="s">
        <v>659</v>
      </c>
      <c r="J44" s="195">
        <v>0.2</v>
      </c>
      <c r="K44" s="203"/>
      <c r="L44" s="203"/>
      <c r="M44" s="203"/>
      <c r="N44" s="203"/>
      <c r="O44" s="203"/>
      <c r="P44" s="196"/>
      <c r="Q44" s="203"/>
      <c r="R44" s="203"/>
      <c r="S44" s="203"/>
      <c r="T44" s="203"/>
      <c r="U44" s="203"/>
      <c r="V44" s="196"/>
      <c r="W44" s="1581"/>
      <c r="X44" s="1763"/>
      <c r="Y44" s="1748"/>
    </row>
    <row r="45" spans="1:25" ht="48" customHeight="1" x14ac:dyDescent="0.25">
      <c r="A45" s="1812"/>
      <c r="B45" s="1758"/>
      <c r="C45" s="1758"/>
      <c r="D45" s="1758"/>
      <c r="E45" s="1758"/>
      <c r="F45" s="1758"/>
      <c r="G45" s="1759"/>
      <c r="H45" s="1759"/>
      <c r="I45" s="194" t="s">
        <v>690</v>
      </c>
      <c r="J45" s="195">
        <v>0.2</v>
      </c>
      <c r="K45" s="203"/>
      <c r="L45" s="203"/>
      <c r="M45" s="203"/>
      <c r="N45" s="203"/>
      <c r="O45" s="203"/>
      <c r="P45" s="196"/>
      <c r="Q45" s="203"/>
      <c r="R45" s="203"/>
      <c r="S45" s="203"/>
      <c r="T45" s="203"/>
      <c r="U45" s="203"/>
      <c r="V45" s="196"/>
      <c r="W45" s="1581"/>
      <c r="X45" s="1763"/>
      <c r="Y45" s="1748"/>
    </row>
    <row r="46" spans="1:25" ht="30" customHeight="1" x14ac:dyDescent="0.25">
      <c r="A46" s="1812"/>
      <c r="B46" s="1758"/>
      <c r="C46" s="1758"/>
      <c r="D46" s="1758"/>
      <c r="E46" s="1758"/>
      <c r="F46" s="1758"/>
      <c r="G46" s="1759"/>
      <c r="H46" s="1759"/>
      <c r="I46" s="204" t="s">
        <v>661</v>
      </c>
      <c r="J46" s="195">
        <v>0.1</v>
      </c>
      <c r="K46" s="205"/>
      <c r="L46" s="205"/>
      <c r="M46" s="205"/>
      <c r="N46" s="205"/>
      <c r="O46" s="205"/>
      <c r="P46" s="196"/>
      <c r="Q46" s="203"/>
      <c r="R46" s="203"/>
      <c r="S46" s="203"/>
      <c r="T46" s="203"/>
      <c r="U46" s="203"/>
      <c r="V46" s="196"/>
      <c r="W46" s="1581"/>
      <c r="X46" s="1763"/>
      <c r="Y46" s="1748"/>
    </row>
    <row r="47" spans="1:25" x14ac:dyDescent="0.25">
      <c r="A47" s="1812"/>
      <c r="B47" s="1758"/>
      <c r="C47" s="1758"/>
      <c r="D47" s="1758"/>
      <c r="E47" s="1758"/>
      <c r="F47" s="1758"/>
      <c r="G47" s="1759"/>
      <c r="H47" s="1759"/>
      <c r="I47" s="197" t="s">
        <v>168</v>
      </c>
      <c r="J47" s="206">
        <f>SUM(J42:J46)</f>
        <v>0.79999999999999993</v>
      </c>
      <c r="K47" s="199"/>
      <c r="L47" s="199"/>
      <c r="M47" s="199"/>
      <c r="N47" s="199"/>
      <c r="O47" s="199"/>
      <c r="P47" s="199"/>
      <c r="Q47" s="199"/>
      <c r="R47" s="199"/>
      <c r="S47" s="199"/>
      <c r="T47" s="23"/>
      <c r="U47" s="23"/>
      <c r="V47" s="23"/>
      <c r="W47" s="1581"/>
      <c r="X47" s="1763"/>
      <c r="Y47" s="1748"/>
    </row>
    <row r="48" spans="1:25" ht="33.75" x14ac:dyDescent="0.25">
      <c r="A48" s="1812"/>
      <c r="B48" s="1758"/>
      <c r="C48" s="1758" t="s">
        <v>629</v>
      </c>
      <c r="D48" s="1758" t="s">
        <v>691</v>
      </c>
      <c r="E48" s="1758" t="s">
        <v>674</v>
      </c>
      <c r="F48" s="1758" t="s">
        <v>632</v>
      </c>
      <c r="G48" s="1759" t="s">
        <v>692</v>
      </c>
      <c r="H48" s="1759" t="s">
        <v>693</v>
      </c>
      <c r="I48" s="194" t="s">
        <v>694</v>
      </c>
      <c r="J48" s="195">
        <v>0.1</v>
      </c>
      <c r="K48" s="205"/>
      <c r="L48" s="196"/>
      <c r="M48" s="205"/>
      <c r="N48" s="205"/>
      <c r="O48" s="205"/>
      <c r="P48" s="202"/>
      <c r="Q48" s="202"/>
      <c r="R48" s="196"/>
      <c r="S48" s="205"/>
      <c r="T48" s="205"/>
      <c r="U48" s="205"/>
      <c r="V48" s="202"/>
      <c r="W48" s="1581" t="s">
        <v>695</v>
      </c>
      <c r="X48" s="1763" t="s">
        <v>696</v>
      </c>
      <c r="Y48" s="1748"/>
    </row>
    <row r="49" spans="1:25" ht="38.25" customHeight="1" x14ac:dyDescent="0.25">
      <c r="A49" s="1812"/>
      <c r="B49" s="1758"/>
      <c r="C49" s="1758"/>
      <c r="D49" s="1758"/>
      <c r="E49" s="1758"/>
      <c r="F49" s="1758"/>
      <c r="G49" s="1759"/>
      <c r="H49" s="1759"/>
      <c r="I49" s="194" t="s">
        <v>697</v>
      </c>
      <c r="J49" s="195">
        <v>0.1</v>
      </c>
      <c r="K49" s="205"/>
      <c r="L49" s="205"/>
      <c r="M49" s="196"/>
      <c r="N49" s="205"/>
      <c r="O49" s="205"/>
      <c r="P49" s="205"/>
      <c r="Q49" s="202"/>
      <c r="R49" s="205"/>
      <c r="S49" s="196"/>
      <c r="T49" s="205"/>
      <c r="U49" s="205"/>
      <c r="V49" s="205"/>
      <c r="W49" s="1581"/>
      <c r="X49" s="1763"/>
      <c r="Y49" s="1748"/>
    </row>
    <row r="50" spans="1:25" ht="45" x14ac:dyDescent="0.25">
      <c r="A50" s="1812"/>
      <c r="B50" s="1758"/>
      <c r="C50" s="1758"/>
      <c r="D50" s="1758"/>
      <c r="E50" s="1758"/>
      <c r="F50" s="1758"/>
      <c r="G50" s="1759"/>
      <c r="H50" s="1759"/>
      <c r="I50" s="194" t="s">
        <v>698</v>
      </c>
      <c r="J50" s="195">
        <v>0.2</v>
      </c>
      <c r="K50" s="205"/>
      <c r="L50" s="205"/>
      <c r="M50" s="205"/>
      <c r="N50" s="196"/>
      <c r="O50" s="205"/>
      <c r="P50" s="202"/>
      <c r="Q50" s="205"/>
      <c r="R50" s="205"/>
      <c r="S50" s="205"/>
      <c r="T50" s="196"/>
      <c r="U50" s="205"/>
      <c r="V50" s="202"/>
      <c r="W50" s="1581"/>
      <c r="X50" s="1763"/>
      <c r="Y50" s="1748"/>
    </row>
    <row r="51" spans="1:25" x14ac:dyDescent="0.25">
      <c r="A51" s="1812"/>
      <c r="B51" s="1758"/>
      <c r="C51" s="1758"/>
      <c r="D51" s="1758"/>
      <c r="E51" s="1758"/>
      <c r="F51" s="1758"/>
      <c r="G51" s="1759"/>
      <c r="H51" s="1759"/>
      <c r="I51" s="194" t="s">
        <v>699</v>
      </c>
      <c r="J51" s="195">
        <v>0.4</v>
      </c>
      <c r="K51" s="205"/>
      <c r="L51" s="205"/>
      <c r="M51" s="205"/>
      <c r="N51" s="205"/>
      <c r="O51" s="196"/>
      <c r="P51" s="202"/>
      <c r="Q51" s="205"/>
      <c r="R51" s="205"/>
      <c r="S51" s="205"/>
      <c r="T51" s="205"/>
      <c r="U51" s="196"/>
      <c r="V51" s="202"/>
      <c r="W51" s="1581"/>
      <c r="X51" s="1763"/>
      <c r="Y51" s="1748"/>
    </row>
    <row r="52" spans="1:25" x14ac:dyDescent="0.25">
      <c r="A52" s="1812"/>
      <c r="B52" s="1758"/>
      <c r="C52" s="1758"/>
      <c r="D52" s="1758"/>
      <c r="E52" s="1758"/>
      <c r="F52" s="1758"/>
      <c r="G52" s="1759"/>
      <c r="H52" s="1759"/>
      <c r="I52" s="197" t="s">
        <v>168</v>
      </c>
      <c r="J52" s="206">
        <f>SUM(J48:J51)</f>
        <v>0.8</v>
      </c>
      <c r="K52" s="199"/>
      <c r="L52" s="199"/>
      <c r="M52" s="199"/>
      <c r="N52" s="199"/>
      <c r="O52" s="199"/>
      <c r="P52" s="199"/>
      <c r="Q52" s="199"/>
      <c r="R52" s="199"/>
      <c r="S52" s="199"/>
      <c r="T52" s="23"/>
      <c r="U52" s="23"/>
      <c r="V52" s="23"/>
      <c r="W52" s="1581"/>
      <c r="X52" s="1763"/>
      <c r="Y52" s="1748"/>
    </row>
    <row r="53" spans="1:25" ht="33.75" x14ac:dyDescent="0.25">
      <c r="A53" s="1812"/>
      <c r="B53" s="1758"/>
      <c r="C53" s="1758" t="s">
        <v>629</v>
      </c>
      <c r="D53" s="1758" t="s">
        <v>691</v>
      </c>
      <c r="E53" s="1758" t="s">
        <v>700</v>
      </c>
      <c r="F53" s="1758" t="s">
        <v>632</v>
      </c>
      <c r="G53" s="1759" t="s">
        <v>701</v>
      </c>
      <c r="H53" s="1759" t="s">
        <v>702</v>
      </c>
      <c r="I53" s="200" t="s">
        <v>703</v>
      </c>
      <c r="J53" s="201">
        <v>0.1</v>
      </c>
      <c r="K53" s="196"/>
      <c r="L53" s="209"/>
      <c r="M53" s="209"/>
      <c r="N53" s="209"/>
      <c r="O53" s="209"/>
      <c r="P53" s="199"/>
      <c r="Q53" s="199"/>
      <c r="R53" s="199"/>
      <c r="S53" s="199"/>
      <c r="T53" s="23"/>
      <c r="U53" s="23"/>
      <c r="V53" s="23"/>
      <c r="W53" s="1581" t="s">
        <v>704</v>
      </c>
      <c r="X53" s="1581" t="s">
        <v>705</v>
      </c>
      <c r="Y53" s="1748"/>
    </row>
    <row r="54" spans="1:25" ht="22.5" x14ac:dyDescent="0.25">
      <c r="A54" s="1812"/>
      <c r="B54" s="1758"/>
      <c r="C54" s="1758"/>
      <c r="D54" s="1758"/>
      <c r="E54" s="1758"/>
      <c r="F54" s="1758"/>
      <c r="G54" s="1759"/>
      <c r="H54" s="1759"/>
      <c r="I54" s="200" t="s">
        <v>697</v>
      </c>
      <c r="J54" s="201">
        <v>0.2</v>
      </c>
      <c r="K54" s="199"/>
      <c r="L54" s="196"/>
      <c r="M54" s="209"/>
      <c r="N54" s="209"/>
      <c r="O54" s="209"/>
      <c r="P54" s="199"/>
      <c r="Q54" s="199"/>
      <c r="R54" s="199"/>
      <c r="S54" s="199"/>
      <c r="T54" s="23"/>
      <c r="U54" s="23"/>
      <c r="V54" s="23"/>
      <c r="W54" s="1581"/>
      <c r="X54" s="1581"/>
      <c r="Y54" s="1748"/>
    </row>
    <row r="55" spans="1:25" ht="45" x14ac:dyDescent="0.25">
      <c r="A55" s="1812"/>
      <c r="B55" s="1758"/>
      <c r="C55" s="1758"/>
      <c r="D55" s="1758"/>
      <c r="E55" s="1758"/>
      <c r="F55" s="1758"/>
      <c r="G55" s="1759"/>
      <c r="H55" s="1759"/>
      <c r="I55" s="200" t="s">
        <v>706</v>
      </c>
      <c r="J55" s="201">
        <v>0.2</v>
      </c>
      <c r="K55" s="199"/>
      <c r="L55" s="209"/>
      <c r="M55" s="196"/>
      <c r="N55" s="209"/>
      <c r="O55" s="209"/>
      <c r="P55" s="199"/>
      <c r="Q55" s="199"/>
      <c r="R55" s="199"/>
      <c r="S55" s="199"/>
      <c r="T55" s="23"/>
      <c r="U55" s="23"/>
      <c r="V55" s="23"/>
      <c r="W55" s="1581"/>
      <c r="X55" s="1581"/>
      <c r="Y55" s="1748"/>
    </row>
    <row r="56" spans="1:25" ht="22.5" x14ac:dyDescent="0.25">
      <c r="A56" s="1812"/>
      <c r="B56" s="1758"/>
      <c r="C56" s="1758"/>
      <c r="D56" s="1758"/>
      <c r="E56" s="1758"/>
      <c r="F56" s="1758"/>
      <c r="G56" s="1759"/>
      <c r="H56" s="1759"/>
      <c r="I56" s="200" t="s">
        <v>707</v>
      </c>
      <c r="J56" s="201">
        <v>0.4</v>
      </c>
      <c r="K56" s="199"/>
      <c r="L56" s="209"/>
      <c r="M56" s="209"/>
      <c r="N56" s="196"/>
      <c r="O56" s="209"/>
      <c r="P56" s="199"/>
      <c r="Q56" s="199"/>
      <c r="R56" s="199"/>
      <c r="S56" s="199"/>
      <c r="T56" s="23"/>
      <c r="U56" s="23"/>
      <c r="V56" s="23"/>
      <c r="W56" s="1581"/>
      <c r="X56" s="1581"/>
      <c r="Y56" s="1748"/>
    </row>
    <row r="57" spans="1:25" ht="22.5" x14ac:dyDescent="0.25">
      <c r="A57" s="1812"/>
      <c r="B57" s="1758"/>
      <c r="C57" s="1758"/>
      <c r="D57" s="1758"/>
      <c r="E57" s="1758"/>
      <c r="F57" s="1758"/>
      <c r="G57" s="1759"/>
      <c r="H57" s="1759"/>
      <c r="I57" s="200" t="s">
        <v>708</v>
      </c>
      <c r="J57" s="201">
        <v>0.1</v>
      </c>
      <c r="K57" s="199"/>
      <c r="L57" s="199"/>
      <c r="M57" s="199"/>
      <c r="N57" s="196"/>
      <c r="O57" s="199"/>
      <c r="P57" s="199"/>
      <c r="Q57" s="199"/>
      <c r="R57" s="199"/>
      <c r="S57" s="199"/>
      <c r="T57" s="23"/>
      <c r="U57" s="23"/>
      <c r="V57" s="23"/>
      <c r="W57" s="1581"/>
      <c r="X57" s="1581"/>
      <c r="Y57" s="1748"/>
    </row>
    <row r="58" spans="1:25" x14ac:dyDescent="0.25">
      <c r="A58" s="1812"/>
      <c r="B58" s="1758"/>
      <c r="C58" s="1758"/>
      <c r="D58" s="1758"/>
      <c r="E58" s="1758"/>
      <c r="F58" s="1758"/>
      <c r="G58" s="1759"/>
      <c r="H58" s="1759"/>
      <c r="I58" s="197" t="s">
        <v>168</v>
      </c>
      <c r="J58" s="206">
        <f>SUM(J53:J57)</f>
        <v>1</v>
      </c>
      <c r="K58" s="199"/>
      <c r="L58" s="199"/>
      <c r="M58" s="199"/>
      <c r="N58" s="199"/>
      <c r="O58" s="199"/>
      <c r="P58" s="199"/>
      <c r="Q58" s="199"/>
      <c r="R58" s="199"/>
      <c r="S58" s="199"/>
      <c r="T58" s="23"/>
      <c r="U58" s="23"/>
      <c r="V58" s="23"/>
      <c r="W58" s="1581"/>
      <c r="X58" s="1581"/>
      <c r="Y58" s="1748"/>
    </row>
    <row r="59" spans="1:25" ht="38.25" customHeight="1" x14ac:dyDescent="0.25">
      <c r="A59" s="1812"/>
      <c r="B59" s="1758" t="s">
        <v>709</v>
      </c>
      <c r="C59" s="1758" t="s">
        <v>629</v>
      </c>
      <c r="D59" s="1758" t="s">
        <v>691</v>
      </c>
      <c r="E59" s="1758" t="s">
        <v>710</v>
      </c>
      <c r="F59" s="1758" t="s">
        <v>632</v>
      </c>
      <c r="G59" s="1759" t="s">
        <v>711</v>
      </c>
      <c r="H59" s="1759" t="s">
        <v>712</v>
      </c>
      <c r="I59" s="200" t="s">
        <v>713</v>
      </c>
      <c r="J59" s="210">
        <v>0.1</v>
      </c>
      <c r="K59" s="23"/>
      <c r="L59" s="196"/>
      <c r="M59" s="23"/>
      <c r="N59" s="23"/>
      <c r="O59" s="23"/>
      <c r="P59" s="23"/>
      <c r="Q59" s="23"/>
      <c r="R59" s="23"/>
      <c r="S59" s="23"/>
      <c r="T59" s="23"/>
      <c r="U59" s="23"/>
      <c r="V59" s="23"/>
      <c r="W59" s="1581" t="s">
        <v>714</v>
      </c>
      <c r="X59" s="1581" t="s">
        <v>715</v>
      </c>
      <c r="Y59" s="1748"/>
    </row>
    <row r="60" spans="1:25" ht="33.75" customHeight="1" x14ac:dyDescent="0.25">
      <c r="A60" s="1812"/>
      <c r="B60" s="1758"/>
      <c r="C60" s="1758"/>
      <c r="D60" s="1758"/>
      <c r="E60" s="1758"/>
      <c r="F60" s="1758"/>
      <c r="G60" s="1759"/>
      <c r="H60" s="1759"/>
      <c r="I60" s="194" t="s">
        <v>716</v>
      </c>
      <c r="J60" s="195">
        <v>0.2</v>
      </c>
      <c r="K60" s="196"/>
      <c r="L60" s="196"/>
      <c r="M60" s="196"/>
      <c r="N60" s="196"/>
      <c r="O60" s="196"/>
      <c r="P60" s="196"/>
      <c r="Q60" s="196"/>
      <c r="R60" s="196"/>
      <c r="S60" s="196"/>
      <c r="T60" s="196"/>
      <c r="U60" s="196"/>
      <c r="V60" s="196"/>
      <c r="W60" s="1581"/>
      <c r="X60" s="1581"/>
      <c r="Y60" s="1748"/>
    </row>
    <row r="61" spans="1:25" x14ac:dyDescent="0.25">
      <c r="A61" s="1812"/>
      <c r="B61" s="1758"/>
      <c r="C61" s="1758"/>
      <c r="D61" s="1758"/>
      <c r="E61" s="1758"/>
      <c r="F61" s="1758"/>
      <c r="G61" s="1759"/>
      <c r="H61" s="1759"/>
      <c r="I61" s="194" t="s">
        <v>717</v>
      </c>
      <c r="J61" s="195">
        <v>0.7</v>
      </c>
      <c r="K61" s="196"/>
      <c r="L61" s="23"/>
      <c r="M61" s="23"/>
      <c r="N61" s="23"/>
      <c r="O61" s="23"/>
      <c r="P61" s="23"/>
      <c r="Q61" s="23"/>
      <c r="R61" s="196"/>
      <c r="S61" s="23"/>
      <c r="T61" s="23"/>
      <c r="U61" s="23"/>
      <c r="V61" s="23"/>
      <c r="W61" s="1581"/>
      <c r="X61" s="1581"/>
      <c r="Y61" s="1748"/>
    </row>
    <row r="62" spans="1:25" x14ac:dyDescent="0.25">
      <c r="A62" s="1812"/>
      <c r="B62" s="1758"/>
      <c r="C62" s="1758"/>
      <c r="D62" s="1758"/>
      <c r="E62" s="1758"/>
      <c r="F62" s="1758"/>
      <c r="G62" s="1759"/>
      <c r="H62" s="1759"/>
      <c r="I62" s="197" t="s">
        <v>168</v>
      </c>
      <c r="J62" s="206">
        <f>SUM(J59:J61)</f>
        <v>1</v>
      </c>
      <c r="K62" s="199"/>
      <c r="L62" s="199"/>
      <c r="M62" s="199"/>
      <c r="N62" s="199"/>
      <c r="O62" s="199"/>
      <c r="P62" s="199"/>
      <c r="Q62" s="199"/>
      <c r="R62" s="199"/>
      <c r="S62" s="199"/>
      <c r="T62" s="23"/>
      <c r="U62" s="23"/>
      <c r="V62" s="23"/>
      <c r="W62" s="1581"/>
      <c r="X62" s="1581"/>
      <c r="Y62" s="1748"/>
    </row>
    <row r="63" spans="1:25" x14ac:dyDescent="0.25">
      <c r="A63" s="1812"/>
      <c r="B63" s="1758"/>
      <c r="C63" s="1586" t="s">
        <v>629</v>
      </c>
      <c r="D63" s="1586" t="s">
        <v>718</v>
      </c>
      <c r="E63" s="1586" t="s">
        <v>719</v>
      </c>
      <c r="F63" s="1586" t="s">
        <v>632</v>
      </c>
      <c r="G63" s="1764" t="s">
        <v>720</v>
      </c>
      <c r="H63" s="1764" t="s">
        <v>721</v>
      </c>
      <c r="I63" s="1586" t="s">
        <v>722</v>
      </c>
      <c r="J63" s="1808">
        <v>0.1</v>
      </c>
      <c r="K63" s="1810"/>
      <c r="L63" s="1806"/>
      <c r="M63" s="1806"/>
      <c r="N63" s="1806"/>
      <c r="O63" s="1806"/>
      <c r="P63" s="1806"/>
      <c r="Q63" s="1806"/>
      <c r="R63" s="1806"/>
      <c r="S63" s="1806"/>
      <c r="T63" s="1806"/>
      <c r="U63" s="1806"/>
      <c r="V63" s="1806"/>
      <c r="W63" s="1794" t="s">
        <v>723</v>
      </c>
      <c r="X63" s="1794" t="s">
        <v>724</v>
      </c>
      <c r="Y63" s="1779"/>
    </row>
    <row r="64" spans="1:25" x14ac:dyDescent="0.25">
      <c r="A64" s="1812"/>
      <c r="B64" s="1758"/>
      <c r="C64" s="1586"/>
      <c r="D64" s="1586"/>
      <c r="E64" s="1586"/>
      <c r="F64" s="1586"/>
      <c r="G64" s="1764"/>
      <c r="H64" s="1764"/>
      <c r="I64" s="1586"/>
      <c r="J64" s="1808"/>
      <c r="K64" s="1810"/>
      <c r="L64" s="1806"/>
      <c r="M64" s="1806"/>
      <c r="N64" s="1806"/>
      <c r="O64" s="1806"/>
      <c r="P64" s="1806"/>
      <c r="Q64" s="1806"/>
      <c r="R64" s="1806"/>
      <c r="S64" s="1806"/>
      <c r="T64" s="1806"/>
      <c r="U64" s="1806"/>
      <c r="V64" s="1806"/>
      <c r="W64" s="1794"/>
      <c r="X64" s="1794"/>
      <c r="Y64" s="1779"/>
    </row>
    <row r="65" spans="1:25" x14ac:dyDescent="0.25">
      <c r="A65" s="1812"/>
      <c r="B65" s="1758"/>
      <c r="C65" s="1586"/>
      <c r="D65" s="1586"/>
      <c r="E65" s="1586"/>
      <c r="F65" s="1586"/>
      <c r="G65" s="1764"/>
      <c r="H65" s="1764"/>
      <c r="I65" s="1586" t="s">
        <v>725</v>
      </c>
      <c r="J65" s="1808">
        <v>0.1</v>
      </c>
      <c r="K65" s="1806"/>
      <c r="L65" s="1810"/>
      <c r="M65" s="1806"/>
      <c r="N65" s="1806"/>
      <c r="O65" s="1806"/>
      <c r="P65" s="1806"/>
      <c r="Q65" s="1807"/>
      <c r="R65" s="1806"/>
      <c r="S65" s="1806"/>
      <c r="T65" s="1806"/>
      <c r="U65" s="1806"/>
      <c r="V65" s="1806"/>
      <c r="W65" s="1794"/>
      <c r="X65" s="1794"/>
      <c r="Y65" s="1779"/>
    </row>
    <row r="66" spans="1:25" x14ac:dyDescent="0.25">
      <c r="A66" s="1812"/>
      <c r="B66" s="1758"/>
      <c r="C66" s="1586"/>
      <c r="D66" s="1586"/>
      <c r="E66" s="1586"/>
      <c r="F66" s="1586"/>
      <c r="G66" s="1764"/>
      <c r="H66" s="1764"/>
      <c r="I66" s="1586"/>
      <c r="J66" s="1808"/>
      <c r="K66" s="1806"/>
      <c r="L66" s="1810"/>
      <c r="M66" s="1806"/>
      <c r="N66" s="1806"/>
      <c r="O66" s="1806"/>
      <c r="P66" s="1806"/>
      <c r="Q66" s="1807"/>
      <c r="R66" s="1806"/>
      <c r="S66" s="1806"/>
      <c r="T66" s="1806"/>
      <c r="U66" s="1806"/>
      <c r="V66" s="1806"/>
      <c r="W66" s="1794"/>
      <c r="X66" s="1794"/>
      <c r="Y66" s="1779"/>
    </row>
    <row r="67" spans="1:25" x14ac:dyDescent="0.25">
      <c r="A67" s="1812"/>
      <c r="B67" s="1758"/>
      <c r="C67" s="1586"/>
      <c r="D67" s="1586"/>
      <c r="E67" s="1586"/>
      <c r="F67" s="1586"/>
      <c r="G67" s="1764"/>
      <c r="H67" s="1764"/>
      <c r="I67" s="1586" t="s">
        <v>726</v>
      </c>
      <c r="J67" s="1808">
        <v>0.4</v>
      </c>
      <c r="K67" s="1806"/>
      <c r="L67" s="1806"/>
      <c r="M67" s="1810"/>
      <c r="N67" s="1810"/>
      <c r="O67" s="1807"/>
      <c r="P67" s="1806"/>
      <c r="Q67" s="1806"/>
      <c r="R67" s="1807"/>
      <c r="S67" s="1807"/>
      <c r="T67" s="1807"/>
      <c r="U67" s="1806"/>
      <c r="V67" s="1806"/>
      <c r="W67" s="1794"/>
      <c r="X67" s="1794"/>
      <c r="Y67" s="1779"/>
    </row>
    <row r="68" spans="1:25" x14ac:dyDescent="0.25">
      <c r="A68" s="1812"/>
      <c r="B68" s="1758"/>
      <c r="C68" s="1586"/>
      <c r="D68" s="1586"/>
      <c r="E68" s="1586"/>
      <c r="F68" s="1586"/>
      <c r="G68" s="1764"/>
      <c r="H68" s="1764"/>
      <c r="I68" s="1586"/>
      <c r="J68" s="1808"/>
      <c r="K68" s="1806"/>
      <c r="L68" s="1806"/>
      <c r="M68" s="1810"/>
      <c r="N68" s="1810"/>
      <c r="O68" s="1807"/>
      <c r="P68" s="1806"/>
      <c r="Q68" s="1806"/>
      <c r="R68" s="1807"/>
      <c r="S68" s="1807"/>
      <c r="T68" s="1807"/>
      <c r="U68" s="1806"/>
      <c r="V68" s="1806"/>
      <c r="W68" s="1794"/>
      <c r="X68" s="1794"/>
      <c r="Y68" s="1779"/>
    </row>
    <row r="69" spans="1:25" x14ac:dyDescent="0.25">
      <c r="A69" s="1812"/>
      <c r="B69" s="1758"/>
      <c r="C69" s="1586"/>
      <c r="D69" s="1586"/>
      <c r="E69" s="1586"/>
      <c r="F69" s="1586"/>
      <c r="G69" s="1764"/>
      <c r="H69" s="1764"/>
      <c r="I69" s="1586" t="s">
        <v>727</v>
      </c>
      <c r="J69" s="1808">
        <v>0.4</v>
      </c>
      <c r="K69" s="1806"/>
      <c r="L69" s="1806"/>
      <c r="M69" s="1806"/>
      <c r="N69" s="213"/>
      <c r="O69" s="1809"/>
      <c r="P69" s="1780"/>
      <c r="Q69" s="1806"/>
      <c r="R69" s="1806"/>
      <c r="S69" s="1806"/>
      <c r="T69" s="1806"/>
      <c r="U69" s="1806"/>
      <c r="V69" s="23"/>
      <c r="W69" s="1794"/>
      <c r="X69" s="1794"/>
      <c r="Y69" s="1779"/>
    </row>
    <row r="70" spans="1:25" x14ac:dyDescent="0.25">
      <c r="A70" s="1812"/>
      <c r="B70" s="1758"/>
      <c r="C70" s="1586"/>
      <c r="D70" s="1586"/>
      <c r="E70" s="1586"/>
      <c r="F70" s="1586"/>
      <c r="G70" s="1764"/>
      <c r="H70" s="1764"/>
      <c r="I70" s="1586"/>
      <c r="J70" s="1808"/>
      <c r="K70" s="1806"/>
      <c r="L70" s="1806"/>
      <c r="M70" s="1806"/>
      <c r="N70" s="213"/>
      <c r="O70" s="1809"/>
      <c r="P70" s="1780"/>
      <c r="Q70" s="1806"/>
      <c r="R70" s="1806"/>
      <c r="S70" s="1806"/>
      <c r="T70" s="1806"/>
      <c r="U70" s="1806"/>
      <c r="V70" s="23"/>
      <c r="W70" s="1794"/>
      <c r="X70" s="1794"/>
      <c r="Y70" s="1779"/>
    </row>
    <row r="71" spans="1:25" x14ac:dyDescent="0.25">
      <c r="A71" s="1813"/>
      <c r="B71" s="1758"/>
      <c r="C71" s="1586"/>
      <c r="D71" s="1586"/>
      <c r="E71" s="1586"/>
      <c r="F71" s="1586"/>
      <c r="G71" s="1764"/>
      <c r="H71" s="1764"/>
      <c r="I71" s="214" t="s">
        <v>168</v>
      </c>
      <c r="J71" s="215">
        <f>SUM(J63:J70)</f>
        <v>1</v>
      </c>
      <c r="K71" s="216"/>
      <c r="L71" s="216"/>
      <c r="M71" s="216"/>
      <c r="N71" s="216"/>
      <c r="O71" s="216"/>
      <c r="P71" s="216"/>
      <c r="Q71" s="216"/>
      <c r="R71" s="216"/>
      <c r="S71" s="216"/>
      <c r="T71" s="216"/>
      <c r="U71" s="216"/>
      <c r="V71" s="216"/>
      <c r="W71" s="1794"/>
      <c r="X71" s="1794"/>
      <c r="Y71" s="1779"/>
    </row>
    <row r="72" spans="1:25" ht="33.75" x14ac:dyDescent="0.25">
      <c r="A72" s="1771" t="s">
        <v>728</v>
      </c>
      <c r="B72" s="1777" t="s">
        <v>729</v>
      </c>
      <c r="C72" s="1587" t="s">
        <v>730</v>
      </c>
      <c r="D72" s="1587" t="s">
        <v>731</v>
      </c>
      <c r="E72" s="1587" t="s">
        <v>732</v>
      </c>
      <c r="F72" s="1586" t="s">
        <v>733</v>
      </c>
      <c r="G72" s="1764" t="s">
        <v>734</v>
      </c>
      <c r="H72" s="1764" t="s">
        <v>735</v>
      </c>
      <c r="I72" s="217" t="s">
        <v>736</v>
      </c>
      <c r="J72" s="218">
        <v>0.7</v>
      </c>
      <c r="K72" s="219"/>
      <c r="L72" s="220"/>
      <c r="M72" s="219"/>
      <c r="N72" s="219"/>
      <c r="O72" s="219"/>
      <c r="P72" s="216"/>
      <c r="Q72" s="216"/>
      <c r="R72" s="216"/>
      <c r="S72" s="216"/>
      <c r="T72" s="216"/>
      <c r="U72" s="216"/>
      <c r="V72" s="216"/>
      <c r="W72" s="1586" t="s">
        <v>737</v>
      </c>
      <c r="X72" s="1804" t="s">
        <v>738</v>
      </c>
      <c r="Y72" s="1805"/>
    </row>
    <row r="73" spans="1:25" ht="33.75" x14ac:dyDescent="0.25">
      <c r="A73" s="1772"/>
      <c r="B73" s="1777"/>
      <c r="C73" s="1599"/>
      <c r="D73" s="1599"/>
      <c r="E73" s="1599"/>
      <c r="F73" s="1586"/>
      <c r="G73" s="1764"/>
      <c r="H73" s="1764"/>
      <c r="I73" s="217" t="s">
        <v>739</v>
      </c>
      <c r="J73" s="218">
        <v>0.7</v>
      </c>
      <c r="K73" s="219"/>
      <c r="L73" s="220"/>
      <c r="M73" s="220"/>
      <c r="N73" s="220"/>
      <c r="O73" s="220"/>
      <c r="P73" s="220"/>
      <c r="Q73" s="216"/>
      <c r="R73" s="216"/>
      <c r="S73" s="216"/>
      <c r="T73" s="216"/>
      <c r="U73" s="216"/>
      <c r="V73" s="216"/>
      <c r="W73" s="1586"/>
      <c r="X73" s="1804"/>
      <c r="Y73" s="1805"/>
    </row>
    <row r="74" spans="1:25" ht="22.5" x14ac:dyDescent="0.25">
      <c r="A74" s="1772"/>
      <c r="B74" s="1777"/>
      <c r="C74" s="1599"/>
      <c r="D74" s="1599"/>
      <c r="E74" s="1599"/>
      <c r="F74" s="1586"/>
      <c r="G74" s="1764"/>
      <c r="H74" s="1764"/>
      <c r="I74" s="217" t="s">
        <v>740</v>
      </c>
      <c r="J74" s="218">
        <v>1.4</v>
      </c>
      <c r="K74" s="216"/>
      <c r="L74" s="216"/>
      <c r="M74" s="216"/>
      <c r="N74" s="221"/>
      <c r="O74" s="221"/>
      <c r="P74" s="220"/>
      <c r="Q74" s="220"/>
      <c r="R74" s="220"/>
      <c r="S74" s="216"/>
      <c r="T74" s="216"/>
      <c r="U74" s="216"/>
      <c r="V74" s="216"/>
      <c r="W74" s="1586"/>
      <c r="X74" s="1804"/>
      <c r="Y74" s="1805"/>
    </row>
    <row r="75" spans="1:25" ht="33.75" x14ac:dyDescent="0.25">
      <c r="A75" s="1772"/>
      <c r="B75" s="1777"/>
      <c r="C75" s="1599"/>
      <c r="D75" s="1599"/>
      <c r="E75" s="1599"/>
      <c r="F75" s="1586"/>
      <c r="G75" s="1764"/>
      <c r="H75" s="1764"/>
      <c r="I75" s="217" t="s">
        <v>741</v>
      </c>
      <c r="J75" s="218">
        <v>0.7</v>
      </c>
      <c r="K75" s="216"/>
      <c r="L75" s="216"/>
      <c r="M75" s="216"/>
      <c r="N75" s="221"/>
      <c r="O75" s="221"/>
      <c r="P75" s="221"/>
      <c r="Q75" s="221"/>
      <c r="R75" s="220"/>
      <c r="S75" s="216"/>
      <c r="T75" s="216"/>
      <c r="U75" s="216"/>
      <c r="V75" s="216"/>
      <c r="W75" s="1586"/>
      <c r="X75" s="1804"/>
      <c r="Y75" s="1805"/>
    </row>
    <row r="76" spans="1:25" x14ac:dyDescent="0.25">
      <c r="A76" s="1772"/>
      <c r="B76" s="1777"/>
      <c r="C76" s="1600"/>
      <c r="D76" s="1600"/>
      <c r="E76" s="1600"/>
      <c r="F76" s="1586"/>
      <c r="G76" s="1764"/>
      <c r="H76" s="1764"/>
      <c r="I76" s="197" t="s">
        <v>168</v>
      </c>
      <c r="J76" s="198">
        <f>SUM(J72:J75)</f>
        <v>3.5</v>
      </c>
      <c r="K76" s="216"/>
      <c r="L76" s="216"/>
      <c r="M76" s="216"/>
      <c r="N76" s="221"/>
      <c r="O76" s="221"/>
      <c r="P76" s="221"/>
      <c r="Q76" s="221"/>
      <c r="R76" s="221"/>
      <c r="S76" s="216"/>
      <c r="T76" s="216"/>
      <c r="U76" s="216"/>
      <c r="V76" s="216"/>
      <c r="W76" s="62"/>
      <c r="X76" s="221"/>
      <c r="Y76" s="222"/>
    </row>
    <row r="77" spans="1:25" ht="33.75" x14ac:dyDescent="0.25">
      <c r="A77" s="1772"/>
      <c r="B77" s="1777"/>
      <c r="C77" s="1777" t="s">
        <v>742</v>
      </c>
      <c r="D77" s="1777" t="s">
        <v>743</v>
      </c>
      <c r="E77" s="1586" t="s">
        <v>744</v>
      </c>
      <c r="F77" s="1586" t="s">
        <v>632</v>
      </c>
      <c r="G77" s="1764" t="s">
        <v>745</v>
      </c>
      <c r="H77" s="1759" t="s">
        <v>746</v>
      </c>
      <c r="I77" s="204" t="s">
        <v>747</v>
      </c>
      <c r="J77" s="218">
        <v>0.4</v>
      </c>
      <c r="K77" s="23"/>
      <c r="L77" s="23"/>
      <c r="M77" s="23"/>
      <c r="N77" s="23"/>
      <c r="O77" s="223"/>
      <c r="P77" s="223"/>
      <c r="Q77" s="224"/>
      <c r="R77" s="224"/>
      <c r="S77" s="224"/>
      <c r="T77" s="224"/>
      <c r="U77" s="224"/>
      <c r="V77" s="224"/>
      <c r="W77" s="1581" t="s">
        <v>160</v>
      </c>
      <c r="X77" s="1581" t="s">
        <v>748</v>
      </c>
      <c r="Y77" s="1748"/>
    </row>
    <row r="78" spans="1:25" ht="37.5" customHeight="1" x14ac:dyDescent="0.25">
      <c r="A78" s="1772"/>
      <c r="B78" s="1777"/>
      <c r="C78" s="1777"/>
      <c r="D78" s="1777"/>
      <c r="E78" s="1586"/>
      <c r="F78" s="1586"/>
      <c r="G78" s="1764"/>
      <c r="H78" s="1759"/>
      <c r="I78" s="204" t="s">
        <v>749</v>
      </c>
      <c r="J78" s="218">
        <v>1</v>
      </c>
      <c r="K78" s="23"/>
      <c r="L78" s="23"/>
      <c r="M78" s="23"/>
      <c r="N78" s="23"/>
      <c r="O78" s="224"/>
      <c r="P78" s="223"/>
      <c r="Q78" s="223"/>
      <c r="R78" s="224"/>
      <c r="S78" s="224"/>
      <c r="T78" s="224"/>
      <c r="U78" s="224"/>
      <c r="V78" s="224"/>
      <c r="W78" s="1581"/>
      <c r="X78" s="1581"/>
      <c r="Y78" s="1748"/>
    </row>
    <row r="79" spans="1:25" ht="36.75" customHeight="1" x14ac:dyDescent="0.25">
      <c r="A79" s="1772"/>
      <c r="B79" s="1777"/>
      <c r="C79" s="1777"/>
      <c r="D79" s="1777"/>
      <c r="E79" s="1586"/>
      <c r="F79" s="1586"/>
      <c r="G79" s="1764"/>
      <c r="H79" s="1759"/>
      <c r="I79" s="204" t="s">
        <v>750</v>
      </c>
      <c r="J79" s="218">
        <v>0.1</v>
      </c>
      <c r="K79" s="23"/>
      <c r="L79" s="23"/>
      <c r="M79" s="23"/>
      <c r="N79" s="23"/>
      <c r="O79" s="224"/>
      <c r="P79" s="224"/>
      <c r="Q79" s="223"/>
      <c r="R79" s="23"/>
      <c r="S79" s="224"/>
      <c r="T79" s="224"/>
      <c r="U79" s="224"/>
      <c r="V79" s="224"/>
      <c r="W79" s="1581"/>
      <c r="X79" s="1581"/>
      <c r="Y79" s="1748"/>
    </row>
    <row r="80" spans="1:25" x14ac:dyDescent="0.25">
      <c r="A80" s="1772"/>
      <c r="B80" s="1777"/>
      <c r="C80" s="1777"/>
      <c r="D80" s="1777"/>
      <c r="E80" s="1586"/>
      <c r="F80" s="1586"/>
      <c r="G80" s="1764"/>
      <c r="H80" s="1759"/>
      <c r="I80" s="79" t="s">
        <v>168</v>
      </c>
      <c r="J80" s="198">
        <f>SUM(J77:J79)</f>
        <v>1.5</v>
      </c>
      <c r="K80" s="225"/>
      <c r="L80" s="225"/>
      <c r="M80" s="225"/>
      <c r="N80" s="225"/>
      <c r="O80" s="225"/>
      <c r="P80" s="225"/>
      <c r="Q80" s="225"/>
      <c r="R80" s="225"/>
      <c r="S80" s="225"/>
      <c r="T80" s="225"/>
      <c r="U80" s="225"/>
      <c r="V80" s="225"/>
      <c r="W80" s="1581"/>
      <c r="X80" s="1581"/>
      <c r="Y80" s="1748"/>
    </row>
    <row r="81" spans="1:25" ht="33.75" x14ac:dyDescent="0.25">
      <c r="A81" s="1772"/>
      <c r="B81" s="1777"/>
      <c r="C81" s="1777"/>
      <c r="D81" s="1777"/>
      <c r="E81" s="1586"/>
      <c r="F81" s="1586" t="s">
        <v>632</v>
      </c>
      <c r="G81" s="1764" t="s">
        <v>751</v>
      </c>
      <c r="H81" s="1759" t="s">
        <v>752</v>
      </c>
      <c r="I81" s="98" t="s">
        <v>753</v>
      </c>
      <c r="J81" s="218">
        <v>0.5</v>
      </c>
      <c r="K81" s="226"/>
      <c r="L81" s="225"/>
      <c r="M81" s="225"/>
      <c r="N81" s="226"/>
      <c r="O81" s="225"/>
      <c r="P81" s="225"/>
      <c r="Q81" s="226"/>
      <c r="R81" s="225"/>
      <c r="S81" s="225"/>
      <c r="T81" s="226"/>
      <c r="U81" s="225"/>
      <c r="V81" s="225"/>
      <c r="W81" s="1581"/>
      <c r="X81" s="1581" t="s">
        <v>754</v>
      </c>
      <c r="Y81" s="1748"/>
    </row>
    <row r="82" spans="1:25" x14ac:dyDescent="0.25">
      <c r="A82" s="1772"/>
      <c r="B82" s="1777"/>
      <c r="C82" s="1777"/>
      <c r="D82" s="1777"/>
      <c r="E82" s="1586"/>
      <c r="F82" s="1586"/>
      <c r="G82" s="1764"/>
      <c r="H82" s="1759"/>
      <c r="I82" s="204" t="s">
        <v>755</v>
      </c>
      <c r="J82" s="218">
        <v>0.5</v>
      </c>
      <c r="K82" s="226"/>
      <c r="L82" s="225"/>
      <c r="M82" s="225"/>
      <c r="N82" s="226"/>
      <c r="O82" s="207"/>
      <c r="P82" s="207"/>
      <c r="Q82" s="226"/>
      <c r="R82" s="207"/>
      <c r="S82" s="207"/>
      <c r="T82" s="226"/>
      <c r="U82" s="207"/>
      <c r="V82" s="207"/>
      <c r="W82" s="1581"/>
      <c r="X82" s="1581"/>
      <c r="Y82" s="1748"/>
    </row>
    <row r="83" spans="1:25" x14ac:dyDescent="0.25">
      <c r="A83" s="1772"/>
      <c r="B83" s="1777"/>
      <c r="C83" s="1777"/>
      <c r="D83" s="1777"/>
      <c r="E83" s="1586"/>
      <c r="F83" s="1586"/>
      <c r="G83" s="1764"/>
      <c r="H83" s="1759"/>
      <c r="I83" s="204" t="s">
        <v>756</v>
      </c>
      <c r="J83" s="218">
        <v>0.5</v>
      </c>
      <c r="K83" s="226"/>
      <c r="L83" s="23"/>
      <c r="M83" s="225"/>
      <c r="N83" s="226"/>
      <c r="O83" s="207"/>
      <c r="P83" s="207"/>
      <c r="Q83" s="226"/>
      <c r="R83" s="207"/>
      <c r="S83" s="207"/>
      <c r="T83" s="226"/>
      <c r="U83" s="207"/>
      <c r="V83" s="207"/>
      <c r="W83" s="1581"/>
      <c r="X83" s="1581"/>
      <c r="Y83" s="1748"/>
    </row>
    <row r="84" spans="1:25" x14ac:dyDescent="0.25">
      <c r="A84" s="1772"/>
      <c r="B84" s="1777"/>
      <c r="C84" s="1777"/>
      <c r="D84" s="1777"/>
      <c r="E84" s="1586"/>
      <c r="F84" s="1586"/>
      <c r="G84" s="1764"/>
      <c r="H84" s="1759"/>
      <c r="I84" s="204" t="s">
        <v>757</v>
      </c>
      <c r="J84" s="218">
        <v>1</v>
      </c>
      <c r="K84" s="226"/>
      <c r="L84" s="227"/>
      <c r="M84" s="208"/>
      <c r="N84" s="207"/>
      <c r="O84" s="226"/>
      <c r="P84" s="208"/>
      <c r="Q84" s="207"/>
      <c r="R84" s="226"/>
      <c r="S84" s="208"/>
      <c r="T84" s="207"/>
      <c r="U84" s="226"/>
      <c r="V84" s="207"/>
      <c r="W84" s="1581"/>
      <c r="X84" s="1581"/>
      <c r="Y84" s="1748"/>
    </row>
    <row r="85" spans="1:25" x14ac:dyDescent="0.25">
      <c r="A85" s="1772"/>
      <c r="B85" s="1777"/>
      <c r="C85" s="1777"/>
      <c r="D85" s="1777"/>
      <c r="E85" s="1586"/>
      <c r="F85" s="1586"/>
      <c r="G85" s="1764"/>
      <c r="H85" s="1759"/>
      <c r="I85" s="79" t="s">
        <v>168</v>
      </c>
      <c r="J85" s="198">
        <f>SUM(J81:J84)</f>
        <v>2.5</v>
      </c>
      <c r="K85" s="225"/>
      <c r="L85" s="225"/>
      <c r="M85" s="225"/>
      <c r="N85" s="225"/>
      <c r="O85" s="225"/>
      <c r="P85" s="225"/>
      <c r="Q85" s="225"/>
      <c r="R85" s="225"/>
      <c r="S85" s="225"/>
      <c r="T85" s="225"/>
      <c r="U85" s="225"/>
      <c r="V85" s="225"/>
      <c r="W85" s="1581"/>
      <c r="X85" s="1581"/>
      <c r="Y85" s="1748"/>
    </row>
    <row r="86" spans="1:25" x14ac:dyDescent="0.25">
      <c r="A86" s="1772"/>
      <c r="B86" s="1777"/>
      <c r="C86" s="1758" t="s">
        <v>758</v>
      </c>
      <c r="D86" s="1758" t="s">
        <v>759</v>
      </c>
      <c r="E86" s="1758" t="s">
        <v>760</v>
      </c>
      <c r="F86" s="1586" t="s">
        <v>632</v>
      </c>
      <c r="G86" s="1764" t="s">
        <v>761</v>
      </c>
      <c r="H86" s="1764" t="s">
        <v>762</v>
      </c>
      <c r="I86" s="98" t="s">
        <v>763</v>
      </c>
      <c r="J86" s="218">
        <v>0.4</v>
      </c>
      <c r="K86" s="219"/>
      <c r="L86" s="26"/>
      <c r="M86" s="212"/>
      <c r="N86" s="219"/>
      <c r="O86" s="212"/>
      <c r="P86" s="212"/>
      <c r="Q86" s="219"/>
      <c r="R86" s="212"/>
      <c r="S86" s="212"/>
      <c r="T86" s="219"/>
      <c r="U86" s="212"/>
      <c r="V86" s="212"/>
      <c r="W86" s="1794" t="s">
        <v>160</v>
      </c>
      <c r="X86" s="1796" t="s">
        <v>764</v>
      </c>
      <c r="Y86" s="1766"/>
    </row>
    <row r="87" spans="1:25" ht="22.5" x14ac:dyDescent="0.25">
      <c r="A87" s="1772"/>
      <c r="B87" s="1777"/>
      <c r="C87" s="1758"/>
      <c r="D87" s="1758"/>
      <c r="E87" s="1758"/>
      <c r="F87" s="1586"/>
      <c r="G87" s="1764"/>
      <c r="H87" s="1764"/>
      <c r="I87" s="98" t="s">
        <v>765</v>
      </c>
      <c r="J87" s="218">
        <v>0.8</v>
      </c>
      <c r="K87" s="219"/>
      <c r="L87" s="219"/>
      <c r="M87" s="219"/>
      <c r="N87" s="220"/>
      <c r="O87" s="220"/>
      <c r="P87" s="220"/>
      <c r="Q87" s="220"/>
      <c r="R87" s="220"/>
      <c r="S87" s="219"/>
      <c r="T87" s="219"/>
      <c r="U87" s="219"/>
      <c r="V87" s="219"/>
      <c r="W87" s="1794"/>
      <c r="X87" s="1796"/>
      <c r="Y87" s="1766"/>
    </row>
    <row r="88" spans="1:25" ht="22.5" x14ac:dyDescent="0.25">
      <c r="A88" s="1772"/>
      <c r="B88" s="1777"/>
      <c r="C88" s="1758"/>
      <c r="D88" s="1758"/>
      <c r="E88" s="1758"/>
      <c r="F88" s="1586"/>
      <c r="G88" s="1764"/>
      <c r="H88" s="1764"/>
      <c r="I88" s="98" t="s">
        <v>766</v>
      </c>
      <c r="J88" s="218">
        <v>0.4</v>
      </c>
      <c r="K88" s="212"/>
      <c r="L88" s="212"/>
      <c r="M88" s="219"/>
      <c r="N88" s="212"/>
      <c r="O88" s="212"/>
      <c r="P88" s="219"/>
      <c r="Q88" s="26"/>
      <c r="R88" s="26"/>
      <c r="S88" s="219"/>
      <c r="T88" s="212"/>
      <c r="U88" s="212"/>
      <c r="V88" s="219"/>
      <c r="W88" s="1794"/>
      <c r="X88" s="1796"/>
      <c r="Y88" s="1766"/>
    </row>
    <row r="89" spans="1:25" x14ac:dyDescent="0.25">
      <c r="A89" s="1772"/>
      <c r="B89" s="1777"/>
      <c r="C89" s="1758"/>
      <c r="D89" s="1758"/>
      <c r="E89" s="1758"/>
      <c r="F89" s="1586"/>
      <c r="G89" s="1764"/>
      <c r="H89" s="1764"/>
      <c r="I89" s="98" t="s">
        <v>767</v>
      </c>
      <c r="J89" s="218">
        <v>0.4</v>
      </c>
      <c r="K89" s="212"/>
      <c r="L89" s="212"/>
      <c r="M89" s="219"/>
      <c r="N89" s="212"/>
      <c r="O89" s="212"/>
      <c r="P89" s="219"/>
      <c r="Q89" s="26"/>
      <c r="R89" s="26"/>
      <c r="S89" s="219"/>
      <c r="T89" s="212"/>
      <c r="U89" s="212"/>
      <c r="V89" s="219"/>
      <c r="W89" s="1794"/>
      <c r="X89" s="1796"/>
      <c r="Y89" s="1766"/>
    </row>
    <row r="90" spans="1:25" x14ac:dyDescent="0.25">
      <c r="A90" s="1772"/>
      <c r="B90" s="1777"/>
      <c r="C90" s="1758"/>
      <c r="D90" s="1758"/>
      <c r="E90" s="1758"/>
      <c r="F90" s="1586"/>
      <c r="G90" s="1764"/>
      <c r="H90" s="1764"/>
      <c r="I90" s="79" t="s">
        <v>168</v>
      </c>
      <c r="J90" s="198">
        <f>SUM(J86:J89)</f>
        <v>2</v>
      </c>
      <c r="K90" s="26"/>
      <c r="L90" s="26"/>
      <c r="M90" s="26"/>
      <c r="N90" s="212"/>
      <c r="O90" s="212"/>
      <c r="P90" s="212"/>
      <c r="Q90" s="212"/>
      <c r="R90" s="212"/>
      <c r="S90" s="212"/>
      <c r="T90" s="212"/>
      <c r="U90" s="212"/>
      <c r="V90" s="212"/>
      <c r="W90" s="1794"/>
      <c r="X90" s="1796"/>
      <c r="Y90" s="1766"/>
    </row>
    <row r="91" spans="1:25" ht="45" x14ac:dyDescent="0.25">
      <c r="A91" s="1772"/>
      <c r="B91" s="1777"/>
      <c r="C91" s="1758" t="s">
        <v>768</v>
      </c>
      <c r="D91" s="1758" t="s">
        <v>759</v>
      </c>
      <c r="E91" s="1758" t="s">
        <v>769</v>
      </c>
      <c r="F91" s="1758" t="s">
        <v>632</v>
      </c>
      <c r="G91" s="1759" t="s">
        <v>770</v>
      </c>
      <c r="H91" s="1759" t="s">
        <v>771</v>
      </c>
      <c r="I91" s="228" t="s">
        <v>772</v>
      </c>
      <c r="J91" s="229">
        <v>0.3</v>
      </c>
      <c r="K91" s="23"/>
      <c r="L91" s="23"/>
      <c r="M91" s="23"/>
      <c r="N91" s="230"/>
      <c r="O91" s="23"/>
      <c r="P91" s="23"/>
      <c r="Q91" s="230"/>
      <c r="R91" s="231"/>
      <c r="S91" s="23"/>
      <c r="T91" s="230"/>
      <c r="U91" s="23"/>
      <c r="V91" s="23"/>
      <c r="W91" s="1581" t="s">
        <v>160</v>
      </c>
      <c r="X91" s="1581" t="s">
        <v>764</v>
      </c>
      <c r="Y91" s="1774"/>
    </row>
    <row r="92" spans="1:25" ht="22.5" x14ac:dyDescent="0.25">
      <c r="A92" s="1772"/>
      <c r="B92" s="1777"/>
      <c r="C92" s="1758"/>
      <c r="D92" s="1758"/>
      <c r="E92" s="1758"/>
      <c r="F92" s="1758"/>
      <c r="G92" s="1759"/>
      <c r="H92" s="1759"/>
      <c r="I92" s="228" t="s">
        <v>773</v>
      </c>
      <c r="J92" s="229">
        <v>0.2</v>
      </c>
      <c r="K92" s="23"/>
      <c r="L92" s="230"/>
      <c r="M92" s="232"/>
      <c r="N92" s="232"/>
      <c r="O92" s="232"/>
      <c r="P92" s="232"/>
      <c r="Q92" s="232"/>
      <c r="R92" s="232"/>
      <c r="S92" s="232"/>
      <c r="T92" s="232"/>
      <c r="U92" s="232"/>
      <c r="V92" s="232"/>
      <c r="W92" s="1581"/>
      <c r="X92" s="1581"/>
      <c r="Y92" s="1774"/>
    </row>
    <row r="93" spans="1:25" ht="56.25" x14ac:dyDescent="0.25">
      <c r="A93" s="1772"/>
      <c r="B93" s="1777"/>
      <c r="C93" s="1758"/>
      <c r="D93" s="1758"/>
      <c r="E93" s="1758"/>
      <c r="F93" s="1758"/>
      <c r="G93" s="1759"/>
      <c r="H93" s="1759"/>
      <c r="I93" s="228" t="s">
        <v>774</v>
      </c>
      <c r="J93" s="229">
        <v>0.4</v>
      </c>
      <c r="K93" s="23"/>
      <c r="L93" s="230"/>
      <c r="M93" s="230"/>
      <c r="N93" s="232"/>
      <c r="O93" s="230"/>
      <c r="P93" s="230"/>
      <c r="Q93" s="23"/>
      <c r="R93" s="230"/>
      <c r="S93" s="230"/>
      <c r="T93" s="232"/>
      <c r="U93" s="230"/>
      <c r="V93" s="230"/>
      <c r="W93" s="1581"/>
      <c r="X93" s="1581"/>
      <c r="Y93" s="1774"/>
    </row>
    <row r="94" spans="1:25" ht="33.75" x14ac:dyDescent="0.25">
      <c r="A94" s="1772"/>
      <c r="B94" s="1777"/>
      <c r="C94" s="1758"/>
      <c r="D94" s="1758"/>
      <c r="E94" s="1758"/>
      <c r="F94" s="1758"/>
      <c r="G94" s="1759"/>
      <c r="H94" s="1759"/>
      <c r="I94" s="228" t="s">
        <v>775</v>
      </c>
      <c r="J94" s="229">
        <v>1.5</v>
      </c>
      <c r="K94" s="23"/>
      <c r="L94" s="23"/>
      <c r="M94" s="230"/>
      <c r="N94" s="230"/>
      <c r="O94" s="230"/>
      <c r="P94" s="232"/>
      <c r="Q94" s="23"/>
      <c r="R94" s="23"/>
      <c r="S94" s="23"/>
      <c r="T94" s="23"/>
      <c r="U94" s="232"/>
      <c r="V94" s="232"/>
      <c r="W94" s="1581"/>
      <c r="X94" s="1581"/>
      <c r="Y94" s="1774"/>
    </row>
    <row r="95" spans="1:25" x14ac:dyDescent="0.25">
      <c r="A95" s="1772"/>
      <c r="B95" s="1777"/>
      <c r="C95" s="1758"/>
      <c r="D95" s="1758"/>
      <c r="E95" s="1758"/>
      <c r="F95" s="1758"/>
      <c r="G95" s="1759"/>
      <c r="H95" s="1759"/>
      <c r="I95" s="233" t="s">
        <v>141</v>
      </c>
      <c r="J95" s="234">
        <f>SUM(J91:J94)</f>
        <v>2.4</v>
      </c>
      <c r="K95" s="231"/>
      <c r="L95" s="231"/>
      <c r="M95" s="231"/>
      <c r="N95" s="231"/>
      <c r="O95" s="231"/>
      <c r="P95" s="231"/>
      <c r="Q95" s="231"/>
      <c r="R95" s="231"/>
      <c r="S95" s="231"/>
      <c r="T95" s="231"/>
      <c r="U95" s="231"/>
      <c r="V95" s="231"/>
      <c r="W95" s="1581"/>
      <c r="X95" s="1581"/>
      <c r="Y95" s="1774"/>
    </row>
    <row r="96" spans="1:25" ht="45" x14ac:dyDescent="0.25">
      <c r="A96" s="1772"/>
      <c r="B96" s="1777" t="s">
        <v>776</v>
      </c>
      <c r="C96" s="1586" t="s">
        <v>777</v>
      </c>
      <c r="D96" s="1778" t="s">
        <v>778</v>
      </c>
      <c r="E96" s="1586" t="s">
        <v>779</v>
      </c>
      <c r="F96" s="1586" t="s">
        <v>733</v>
      </c>
      <c r="G96" s="1764" t="s">
        <v>780</v>
      </c>
      <c r="H96" s="1764" t="s">
        <v>781</v>
      </c>
      <c r="I96" s="235" t="s">
        <v>782</v>
      </c>
      <c r="J96" s="218">
        <v>0.4</v>
      </c>
      <c r="K96" s="219"/>
      <c r="L96" s="221"/>
      <c r="M96" s="216"/>
      <c r="N96" s="219"/>
      <c r="O96" s="216"/>
      <c r="P96" s="216"/>
      <c r="Q96" s="219"/>
      <c r="R96" s="216"/>
      <c r="S96" s="216"/>
      <c r="T96" s="219"/>
      <c r="U96" s="216"/>
      <c r="V96" s="216"/>
      <c r="W96" s="1587" t="s">
        <v>783</v>
      </c>
      <c r="X96" s="1587" t="s">
        <v>784</v>
      </c>
      <c r="Y96" s="1779"/>
    </row>
    <row r="97" spans="1:25" ht="33.75" x14ac:dyDescent="0.25">
      <c r="A97" s="1772"/>
      <c r="B97" s="1777"/>
      <c r="C97" s="1586"/>
      <c r="D97" s="1778"/>
      <c r="E97" s="1586"/>
      <c r="F97" s="1586"/>
      <c r="G97" s="1764"/>
      <c r="H97" s="1764"/>
      <c r="I97" s="235" t="s">
        <v>785</v>
      </c>
      <c r="J97" s="218">
        <v>0.4</v>
      </c>
      <c r="K97" s="219"/>
      <c r="L97" s="220"/>
      <c r="M97" s="219"/>
      <c r="N97" s="219"/>
      <c r="O97" s="219"/>
      <c r="P97" s="219"/>
      <c r="Q97" s="219"/>
      <c r="R97" s="219"/>
      <c r="S97" s="219"/>
      <c r="T97" s="219"/>
      <c r="U97" s="219"/>
      <c r="V97" s="219"/>
      <c r="W97" s="1599"/>
      <c r="X97" s="1599"/>
      <c r="Y97" s="1779"/>
    </row>
    <row r="98" spans="1:25" ht="45" x14ac:dyDescent="0.25">
      <c r="A98" s="1772"/>
      <c r="B98" s="1777"/>
      <c r="C98" s="1586"/>
      <c r="D98" s="1778"/>
      <c r="E98" s="1586"/>
      <c r="F98" s="1586"/>
      <c r="G98" s="1764"/>
      <c r="H98" s="1764"/>
      <c r="I98" s="235" t="s">
        <v>786</v>
      </c>
      <c r="J98" s="218">
        <v>0.7</v>
      </c>
      <c r="K98" s="216"/>
      <c r="L98" s="216"/>
      <c r="M98" s="216"/>
      <c r="N98" s="221"/>
      <c r="O98" s="221"/>
      <c r="P98" s="221"/>
      <c r="Q98" s="221"/>
      <c r="R98" s="221"/>
      <c r="S98" s="216"/>
      <c r="T98" s="219"/>
      <c r="U98" s="219"/>
      <c r="V98" s="219"/>
      <c r="W98" s="1599"/>
      <c r="X98" s="1599"/>
      <c r="Y98" s="1779"/>
    </row>
    <row r="99" spans="1:25" x14ac:dyDescent="0.25">
      <c r="A99" s="1772"/>
      <c r="B99" s="1777"/>
      <c r="C99" s="62"/>
      <c r="D99" s="1778"/>
      <c r="E99" s="62"/>
      <c r="F99" s="1586"/>
      <c r="G99" s="1764"/>
      <c r="H99" s="1764"/>
      <c r="I99" s="236" t="s">
        <v>168</v>
      </c>
      <c r="J99" s="198">
        <f>SUM(J96:J98)</f>
        <v>1.5</v>
      </c>
      <c r="K99" s="216"/>
      <c r="L99" s="216"/>
      <c r="M99" s="216"/>
      <c r="N99" s="221"/>
      <c r="O99" s="221"/>
      <c r="P99" s="221"/>
      <c r="Q99" s="221"/>
      <c r="R99" s="221"/>
      <c r="S99" s="216"/>
      <c r="T99" s="216"/>
      <c r="U99" s="216"/>
      <c r="V99" s="216"/>
      <c r="W99" s="1600"/>
      <c r="X99" s="1600"/>
      <c r="Y99" s="1779"/>
    </row>
    <row r="100" spans="1:25" ht="22.5" x14ac:dyDescent="0.25">
      <c r="A100" s="1772"/>
      <c r="B100" s="1777"/>
      <c r="C100" s="1586" t="s">
        <v>787</v>
      </c>
      <c r="D100" s="1758" t="s">
        <v>788</v>
      </c>
      <c r="E100" s="1758" t="s">
        <v>789</v>
      </c>
      <c r="F100" s="1586" t="s">
        <v>632</v>
      </c>
      <c r="G100" s="1802" t="s">
        <v>790</v>
      </c>
      <c r="H100" s="1764" t="s">
        <v>791</v>
      </c>
      <c r="I100" s="204" t="s">
        <v>792</v>
      </c>
      <c r="J100" s="195">
        <v>0.25</v>
      </c>
      <c r="K100" s="196"/>
      <c r="L100" s="237"/>
      <c r="M100" s="237"/>
      <c r="N100" s="237"/>
      <c r="O100" s="237"/>
      <c r="P100" s="237"/>
      <c r="Q100" s="237"/>
      <c r="R100" s="237"/>
      <c r="S100" s="237"/>
      <c r="T100" s="237"/>
      <c r="U100" s="237"/>
      <c r="V100" s="237"/>
      <c r="W100" s="1586" t="s">
        <v>160</v>
      </c>
      <c r="X100" s="1586" t="s">
        <v>754</v>
      </c>
      <c r="Y100" s="1748"/>
    </row>
    <row r="101" spans="1:25" x14ac:dyDescent="0.25">
      <c r="A101" s="1772"/>
      <c r="B101" s="1777"/>
      <c r="C101" s="1586"/>
      <c r="D101" s="1803"/>
      <c r="E101" s="1758"/>
      <c r="F101" s="1586"/>
      <c r="G101" s="1802"/>
      <c r="H101" s="1764"/>
      <c r="I101" s="204" t="s">
        <v>793</v>
      </c>
      <c r="J101" s="195">
        <v>0.5</v>
      </c>
      <c r="K101" s="196"/>
      <c r="L101" s="196"/>
      <c r="M101" s="196"/>
      <c r="N101" s="196"/>
      <c r="O101" s="196"/>
      <c r="P101" s="196"/>
      <c r="Q101" s="196"/>
      <c r="R101" s="196"/>
      <c r="S101" s="196"/>
      <c r="T101" s="196"/>
      <c r="U101" s="196"/>
      <c r="V101" s="238"/>
      <c r="W101" s="1586"/>
      <c r="X101" s="1586"/>
      <c r="Y101" s="1748"/>
    </row>
    <row r="102" spans="1:25" ht="22.5" x14ac:dyDescent="0.25">
      <c r="A102" s="1772"/>
      <c r="B102" s="1777"/>
      <c r="C102" s="1586"/>
      <c r="D102" s="1803"/>
      <c r="E102" s="1758"/>
      <c r="F102" s="1586"/>
      <c r="G102" s="1802"/>
      <c r="H102" s="1764"/>
      <c r="I102" s="204" t="s">
        <v>794</v>
      </c>
      <c r="J102" s="195">
        <v>0.5</v>
      </c>
      <c r="K102" s="237"/>
      <c r="L102" s="237"/>
      <c r="M102" s="237"/>
      <c r="N102" s="237"/>
      <c r="O102" s="237"/>
      <c r="P102" s="237"/>
      <c r="Q102" s="237"/>
      <c r="R102" s="237"/>
      <c r="S102" s="237"/>
      <c r="T102" s="237"/>
      <c r="U102" s="23"/>
      <c r="V102" s="196"/>
      <c r="W102" s="1586"/>
      <c r="X102" s="1586"/>
      <c r="Y102" s="1748"/>
    </row>
    <row r="103" spans="1:25" x14ac:dyDescent="0.25">
      <c r="A103" s="1772"/>
      <c r="B103" s="1777"/>
      <c r="C103" s="1586"/>
      <c r="D103" s="1803"/>
      <c r="E103" s="1758"/>
      <c r="F103" s="1586"/>
      <c r="G103" s="1802"/>
      <c r="H103" s="1764"/>
      <c r="I103" s="204" t="s">
        <v>795</v>
      </c>
      <c r="J103" s="195">
        <v>0.25</v>
      </c>
      <c r="K103" s="237"/>
      <c r="L103" s="237"/>
      <c r="M103" s="237"/>
      <c r="N103" s="237"/>
      <c r="O103" s="237"/>
      <c r="P103" s="237"/>
      <c r="Q103" s="237"/>
      <c r="R103" s="237"/>
      <c r="S103" s="237"/>
      <c r="T103" s="237"/>
      <c r="U103" s="23"/>
      <c r="V103" s="196"/>
      <c r="W103" s="1586"/>
      <c r="X103" s="1586"/>
      <c r="Y103" s="1748"/>
    </row>
    <row r="104" spans="1:25" x14ac:dyDescent="0.25">
      <c r="A104" s="1772"/>
      <c r="B104" s="1777"/>
      <c r="C104" s="1586"/>
      <c r="D104" s="1803"/>
      <c r="E104" s="1758"/>
      <c r="F104" s="1586"/>
      <c r="G104" s="1802"/>
      <c r="H104" s="1764"/>
      <c r="I104" s="79" t="s">
        <v>168</v>
      </c>
      <c r="J104" s="206">
        <f>SUM(J100:J103)</f>
        <v>1.5</v>
      </c>
      <c r="K104" s="237"/>
      <c r="L104" s="237"/>
      <c r="M104" s="237"/>
      <c r="N104" s="237"/>
      <c r="O104" s="237"/>
      <c r="P104" s="237"/>
      <c r="Q104" s="237"/>
      <c r="R104" s="237"/>
      <c r="S104" s="237"/>
      <c r="T104" s="237"/>
      <c r="U104" s="237"/>
      <c r="V104" s="237"/>
      <c r="W104" s="1586"/>
      <c r="X104" s="1586"/>
      <c r="Y104" s="1748"/>
    </row>
    <row r="105" spans="1:25" x14ac:dyDescent="0.25">
      <c r="A105" s="1772"/>
      <c r="B105" s="1777"/>
      <c r="C105" s="1586"/>
      <c r="D105" s="1803"/>
      <c r="E105" s="1758"/>
      <c r="F105" s="1586"/>
      <c r="G105" s="1802" t="s">
        <v>796</v>
      </c>
      <c r="H105" s="1764"/>
      <c r="I105" s="204" t="s">
        <v>797</v>
      </c>
      <c r="J105" s="195">
        <v>0.25</v>
      </c>
      <c r="K105" s="196"/>
      <c r="L105" s="196"/>
      <c r="M105" s="237"/>
      <c r="N105" s="237"/>
      <c r="O105" s="237"/>
      <c r="P105" s="237"/>
      <c r="Q105" s="237"/>
      <c r="R105" s="237"/>
      <c r="S105" s="237"/>
      <c r="T105" s="237"/>
      <c r="U105" s="237"/>
      <c r="V105" s="237"/>
      <c r="W105" s="1586"/>
      <c r="X105" s="1586"/>
      <c r="Y105" s="1748"/>
    </row>
    <row r="106" spans="1:25" ht="22.5" x14ac:dyDescent="0.25">
      <c r="A106" s="1772"/>
      <c r="B106" s="1777"/>
      <c r="C106" s="1586"/>
      <c r="D106" s="1803"/>
      <c r="E106" s="1758"/>
      <c r="F106" s="1586"/>
      <c r="G106" s="1802"/>
      <c r="H106" s="1764"/>
      <c r="I106" s="204" t="s">
        <v>798</v>
      </c>
      <c r="J106" s="195">
        <v>0.5</v>
      </c>
      <c r="K106" s="196"/>
      <c r="L106" s="196"/>
      <c r="M106" s="237"/>
      <c r="N106" s="237"/>
      <c r="O106" s="237"/>
      <c r="P106" s="237"/>
      <c r="Q106" s="237"/>
      <c r="R106" s="237"/>
      <c r="S106" s="237"/>
      <c r="T106" s="237"/>
      <c r="U106" s="237"/>
      <c r="V106" s="237"/>
      <c r="W106" s="1586"/>
      <c r="X106" s="1586"/>
      <c r="Y106" s="1748"/>
    </row>
    <row r="107" spans="1:25" x14ac:dyDescent="0.25">
      <c r="A107" s="1772"/>
      <c r="B107" s="1777"/>
      <c r="C107" s="1586"/>
      <c r="D107" s="1803"/>
      <c r="E107" s="1758"/>
      <c r="F107" s="1586"/>
      <c r="G107" s="1802"/>
      <c r="H107" s="1764"/>
      <c r="I107" s="204" t="s">
        <v>793</v>
      </c>
      <c r="J107" s="195">
        <v>0.25</v>
      </c>
      <c r="K107" s="237"/>
      <c r="L107" s="237"/>
      <c r="M107" s="196"/>
      <c r="N107" s="196"/>
      <c r="O107" s="196"/>
      <c r="P107" s="196"/>
      <c r="Q107" s="196"/>
      <c r="R107" s="196"/>
      <c r="S107" s="196"/>
      <c r="T107" s="196"/>
      <c r="U107" s="196"/>
      <c r="V107" s="237"/>
      <c r="W107" s="1586"/>
      <c r="X107" s="1586"/>
      <c r="Y107" s="1748"/>
    </row>
    <row r="108" spans="1:25" ht="22.5" x14ac:dyDescent="0.25">
      <c r="A108" s="1772"/>
      <c r="B108" s="1777"/>
      <c r="C108" s="1586"/>
      <c r="D108" s="1803"/>
      <c r="E108" s="1758"/>
      <c r="F108" s="1586"/>
      <c r="G108" s="1802"/>
      <c r="H108" s="1764"/>
      <c r="I108" s="204" t="s">
        <v>794</v>
      </c>
      <c r="J108" s="195">
        <v>0.5</v>
      </c>
      <c r="K108" s="237"/>
      <c r="L108" s="237"/>
      <c r="M108" s="237"/>
      <c r="N108" s="237"/>
      <c r="O108" s="237"/>
      <c r="P108" s="237"/>
      <c r="Q108" s="237"/>
      <c r="R108" s="237"/>
      <c r="S108" s="237"/>
      <c r="T108" s="237"/>
      <c r="U108" s="23"/>
      <c r="V108" s="196"/>
      <c r="W108" s="1586"/>
      <c r="X108" s="1586"/>
      <c r="Y108" s="1748"/>
    </row>
    <row r="109" spans="1:25" x14ac:dyDescent="0.25">
      <c r="A109" s="1772"/>
      <c r="B109" s="1777"/>
      <c r="C109" s="1586"/>
      <c r="D109" s="1803"/>
      <c r="E109" s="1758"/>
      <c r="F109" s="1586"/>
      <c r="G109" s="1802"/>
      <c r="H109" s="1764"/>
      <c r="I109" s="79" t="s">
        <v>168</v>
      </c>
      <c r="J109" s="206">
        <f>SUM(J105:J108)</f>
        <v>1.5</v>
      </c>
      <c r="K109" s="237"/>
      <c r="L109" s="237"/>
      <c r="M109" s="237"/>
      <c r="N109" s="237"/>
      <c r="O109" s="237"/>
      <c r="P109" s="237"/>
      <c r="Q109" s="237"/>
      <c r="R109" s="237"/>
      <c r="S109" s="237"/>
      <c r="T109" s="237"/>
      <c r="U109" s="237"/>
      <c r="V109" s="237"/>
      <c r="W109" s="1586"/>
      <c r="X109" s="1586"/>
      <c r="Y109" s="1748"/>
    </row>
    <row r="110" spans="1:25" x14ac:dyDescent="0.25">
      <c r="A110" s="1772"/>
      <c r="B110" s="1777"/>
      <c r="C110" s="1586"/>
      <c r="D110" s="1803"/>
      <c r="E110" s="1758"/>
      <c r="F110" s="1586"/>
      <c r="G110" s="1802" t="s">
        <v>799</v>
      </c>
      <c r="H110" s="1764"/>
      <c r="I110" s="204" t="s">
        <v>793</v>
      </c>
      <c r="J110" s="195">
        <v>0.5</v>
      </c>
      <c r="K110" s="196"/>
      <c r="L110" s="196"/>
      <c r="M110" s="196"/>
      <c r="N110" s="196"/>
      <c r="O110" s="196"/>
      <c r="P110" s="196"/>
      <c r="Q110" s="196"/>
      <c r="R110" s="196"/>
      <c r="S110" s="196"/>
      <c r="T110" s="196"/>
      <c r="U110" s="196"/>
      <c r="V110" s="196"/>
      <c r="W110" s="1586"/>
      <c r="X110" s="1586"/>
      <c r="Y110" s="1748"/>
    </row>
    <row r="111" spans="1:25" ht="22.5" x14ac:dyDescent="0.25">
      <c r="A111" s="1772"/>
      <c r="B111" s="1777"/>
      <c r="C111" s="1586"/>
      <c r="D111" s="1803"/>
      <c r="E111" s="1758"/>
      <c r="F111" s="1586"/>
      <c r="G111" s="1802"/>
      <c r="H111" s="1764"/>
      <c r="I111" s="204" t="s">
        <v>794</v>
      </c>
      <c r="J111" s="195">
        <v>0.5</v>
      </c>
      <c r="K111" s="237"/>
      <c r="L111" s="237"/>
      <c r="M111" s="237"/>
      <c r="N111" s="237"/>
      <c r="O111" s="237"/>
      <c r="P111" s="237"/>
      <c r="Q111" s="237"/>
      <c r="R111" s="237"/>
      <c r="S111" s="237"/>
      <c r="T111" s="237"/>
      <c r="U111" s="196"/>
      <c r="V111" s="237"/>
      <c r="W111" s="1586"/>
      <c r="X111" s="1586"/>
      <c r="Y111" s="1748"/>
    </row>
    <row r="112" spans="1:25" x14ac:dyDescent="0.25">
      <c r="A112" s="1772"/>
      <c r="B112" s="1777"/>
      <c r="C112" s="1586"/>
      <c r="D112" s="1803"/>
      <c r="E112" s="1758"/>
      <c r="F112" s="1586"/>
      <c r="G112" s="1802"/>
      <c r="H112" s="1764"/>
      <c r="I112" s="79" t="s">
        <v>168</v>
      </c>
      <c r="J112" s="206">
        <f>SUM(J110:J111)</f>
        <v>1</v>
      </c>
      <c r="K112" s="237"/>
      <c r="L112" s="237"/>
      <c r="M112" s="237"/>
      <c r="N112" s="237"/>
      <c r="O112" s="237"/>
      <c r="P112" s="237"/>
      <c r="Q112" s="237"/>
      <c r="R112" s="237"/>
      <c r="S112" s="237"/>
      <c r="T112" s="237"/>
      <c r="U112" s="237"/>
      <c r="V112" s="237"/>
      <c r="W112" s="1586"/>
      <c r="X112" s="1586"/>
      <c r="Y112" s="1748"/>
    </row>
    <row r="113" spans="1:25" ht="71.25" customHeight="1" x14ac:dyDescent="0.25">
      <c r="A113" s="1772"/>
      <c r="B113" s="1777" t="s">
        <v>800</v>
      </c>
      <c r="C113" s="1587" t="s">
        <v>801</v>
      </c>
      <c r="D113" s="1587" t="s">
        <v>731</v>
      </c>
      <c r="E113" s="1587" t="s">
        <v>802</v>
      </c>
      <c r="F113" s="1586" t="s">
        <v>733</v>
      </c>
      <c r="G113" s="1764" t="s">
        <v>803</v>
      </c>
      <c r="H113" s="1764" t="s">
        <v>804</v>
      </c>
      <c r="I113" s="235" t="s">
        <v>805</v>
      </c>
      <c r="J113" s="218">
        <v>0.4</v>
      </c>
      <c r="K113" s="219"/>
      <c r="L113" s="220"/>
      <c r="M113" s="219"/>
      <c r="N113" s="219"/>
      <c r="O113" s="219"/>
      <c r="P113" s="219"/>
      <c r="Q113" s="219"/>
      <c r="R113" s="219"/>
      <c r="S113" s="219"/>
      <c r="T113" s="219"/>
      <c r="U113" s="219"/>
      <c r="V113" s="219"/>
      <c r="W113" s="1587" t="s">
        <v>160</v>
      </c>
      <c r="X113" s="1587" t="s">
        <v>806</v>
      </c>
      <c r="Y113" s="1779"/>
    </row>
    <row r="114" spans="1:25" ht="36" customHeight="1" x14ac:dyDescent="0.25">
      <c r="A114" s="1772"/>
      <c r="B114" s="1777"/>
      <c r="C114" s="1599"/>
      <c r="D114" s="1599"/>
      <c r="E114" s="1599"/>
      <c r="F114" s="1586"/>
      <c r="G114" s="1764"/>
      <c r="H114" s="1764"/>
      <c r="I114" s="235" t="s">
        <v>807</v>
      </c>
      <c r="J114" s="218">
        <v>0.4</v>
      </c>
      <c r="K114" s="219"/>
      <c r="L114" s="216"/>
      <c r="M114" s="216"/>
      <c r="N114" s="219"/>
      <c r="O114" s="221"/>
      <c r="P114" s="221"/>
      <c r="Q114" s="219"/>
      <c r="R114" s="221"/>
      <c r="S114" s="216"/>
      <c r="T114" s="219"/>
      <c r="U114" s="216"/>
      <c r="V114" s="216"/>
      <c r="W114" s="1599"/>
      <c r="X114" s="1599"/>
      <c r="Y114" s="1779"/>
    </row>
    <row r="115" spans="1:25" ht="51" customHeight="1" x14ac:dyDescent="0.25">
      <c r="A115" s="1772"/>
      <c r="B115" s="1777"/>
      <c r="C115" s="1599"/>
      <c r="D115" s="1599"/>
      <c r="E115" s="1599"/>
      <c r="F115" s="1586"/>
      <c r="G115" s="1764"/>
      <c r="H115" s="1764"/>
      <c r="I115" s="235" t="s">
        <v>808</v>
      </c>
      <c r="J115" s="218">
        <v>0.7</v>
      </c>
      <c r="K115" s="216"/>
      <c r="L115" s="216"/>
      <c r="M115" s="216"/>
      <c r="N115" s="221"/>
      <c r="O115" s="221"/>
      <c r="P115" s="221"/>
      <c r="Q115" s="221"/>
      <c r="R115" s="221"/>
      <c r="S115" s="216"/>
      <c r="T115" s="219"/>
      <c r="U115" s="219"/>
      <c r="V115" s="219"/>
      <c r="W115" s="1599"/>
      <c r="X115" s="1599"/>
      <c r="Y115" s="1779"/>
    </row>
    <row r="116" spans="1:25" x14ac:dyDescent="0.25">
      <c r="A116" s="1772"/>
      <c r="B116" s="1777"/>
      <c r="C116" s="1600"/>
      <c r="D116" s="1600"/>
      <c r="E116" s="1600"/>
      <c r="F116" s="1586"/>
      <c r="G116" s="1764"/>
      <c r="H116" s="1764"/>
      <c r="I116" s="236" t="s">
        <v>168</v>
      </c>
      <c r="J116" s="198">
        <f>SUM(J113:J115)</f>
        <v>1.5</v>
      </c>
      <c r="K116" s="216"/>
      <c r="L116" s="216"/>
      <c r="M116" s="216"/>
      <c r="N116" s="221"/>
      <c r="O116" s="221"/>
      <c r="P116" s="221"/>
      <c r="Q116" s="221"/>
      <c r="R116" s="221"/>
      <c r="S116" s="216"/>
      <c r="T116" s="216"/>
      <c r="U116" s="216"/>
      <c r="V116" s="216"/>
      <c r="W116" s="1600"/>
      <c r="X116" s="1600"/>
      <c r="Y116" s="1779"/>
    </row>
    <row r="117" spans="1:25" ht="67.5" x14ac:dyDescent="0.25">
      <c r="A117" s="1772"/>
      <c r="B117" s="1777"/>
      <c r="C117" s="1758" t="s">
        <v>809</v>
      </c>
      <c r="D117" s="1758" t="s">
        <v>810</v>
      </c>
      <c r="E117" s="1758" t="s">
        <v>811</v>
      </c>
      <c r="F117" s="1586" t="s">
        <v>812</v>
      </c>
      <c r="G117" s="1764" t="s">
        <v>813</v>
      </c>
      <c r="H117" s="1764" t="s">
        <v>814</v>
      </c>
      <c r="I117" s="217" t="s">
        <v>815</v>
      </c>
      <c r="J117" s="195">
        <v>0.5</v>
      </c>
      <c r="K117" s="196"/>
      <c r="L117" s="196"/>
      <c r="M117" s="237"/>
      <c r="N117" s="237"/>
      <c r="O117" s="237"/>
      <c r="P117" s="237"/>
      <c r="Q117" s="237"/>
      <c r="R117" s="237"/>
      <c r="S117" s="237"/>
      <c r="T117" s="237"/>
      <c r="U117" s="237"/>
      <c r="V117" s="237"/>
      <c r="W117" s="1586" t="s">
        <v>160</v>
      </c>
      <c r="X117" s="1586" t="s">
        <v>754</v>
      </c>
      <c r="Y117" s="1748"/>
    </row>
    <row r="118" spans="1:25" x14ac:dyDescent="0.25">
      <c r="A118" s="1772"/>
      <c r="B118" s="1777"/>
      <c r="C118" s="1758"/>
      <c r="D118" s="1758"/>
      <c r="E118" s="1758"/>
      <c r="F118" s="1586"/>
      <c r="G118" s="1764"/>
      <c r="H118" s="1764"/>
      <c r="I118" s="217" t="s">
        <v>816</v>
      </c>
      <c r="J118" s="195">
        <v>0.5</v>
      </c>
      <c r="K118" s="237"/>
      <c r="L118" s="237"/>
      <c r="M118" s="237"/>
      <c r="N118" s="237"/>
      <c r="O118" s="237"/>
      <c r="P118" s="237"/>
      <c r="Q118" s="237"/>
      <c r="R118" s="237"/>
      <c r="S118" s="237"/>
      <c r="T118" s="237"/>
      <c r="U118" s="196"/>
      <c r="V118" s="237"/>
      <c r="W118" s="1586"/>
      <c r="X118" s="1586"/>
      <c r="Y118" s="1748"/>
    </row>
    <row r="119" spans="1:25" x14ac:dyDescent="0.25">
      <c r="A119" s="1772"/>
      <c r="B119" s="1777"/>
      <c r="C119" s="1758"/>
      <c r="D119" s="1758"/>
      <c r="E119" s="1758"/>
      <c r="F119" s="1586"/>
      <c r="G119" s="1764"/>
      <c r="H119" s="1764"/>
      <c r="I119" s="79" t="s">
        <v>168</v>
      </c>
      <c r="J119" s="206">
        <f>SUM(J117:J118)</f>
        <v>1</v>
      </c>
      <c r="K119" s="237"/>
      <c r="L119" s="237"/>
      <c r="M119" s="237"/>
      <c r="N119" s="237"/>
      <c r="O119" s="237"/>
      <c r="P119" s="237"/>
      <c r="Q119" s="237"/>
      <c r="R119" s="237"/>
      <c r="S119" s="237"/>
      <c r="T119" s="237"/>
      <c r="U119" s="237"/>
      <c r="V119" s="237"/>
      <c r="W119" s="1586"/>
      <c r="X119" s="1586"/>
      <c r="Y119" s="1748"/>
    </row>
    <row r="120" spans="1:25" ht="33.75" x14ac:dyDescent="0.25">
      <c r="A120" s="1772"/>
      <c r="B120" s="1777"/>
      <c r="C120" s="1758"/>
      <c r="D120" s="1758"/>
      <c r="E120" s="1758"/>
      <c r="F120" s="1586" t="s">
        <v>812</v>
      </c>
      <c r="G120" s="1764" t="s">
        <v>817</v>
      </c>
      <c r="H120" s="1764" t="s">
        <v>818</v>
      </c>
      <c r="I120" s="217" t="s">
        <v>819</v>
      </c>
      <c r="J120" s="195">
        <v>0.2</v>
      </c>
      <c r="K120" s="226"/>
      <c r="L120" s="226"/>
      <c r="M120" s="226"/>
      <c r="N120" s="226"/>
      <c r="O120" s="226"/>
      <c r="P120" s="226"/>
      <c r="Q120" s="226"/>
      <c r="R120" s="226"/>
      <c r="S120" s="226"/>
      <c r="T120" s="226"/>
      <c r="U120" s="226"/>
      <c r="V120" s="226"/>
      <c r="W120" s="1586"/>
      <c r="X120" s="1586"/>
      <c r="Y120" s="1748"/>
    </row>
    <row r="121" spans="1:25" x14ac:dyDescent="0.25">
      <c r="A121" s="1772"/>
      <c r="B121" s="1777"/>
      <c r="C121" s="1758"/>
      <c r="D121" s="1758"/>
      <c r="E121" s="1758"/>
      <c r="F121" s="1586"/>
      <c r="G121" s="1764"/>
      <c r="H121" s="1764"/>
      <c r="I121" s="217" t="s">
        <v>820</v>
      </c>
      <c r="J121" s="195">
        <v>0.2</v>
      </c>
      <c r="K121" s="226"/>
      <c r="L121" s="226"/>
      <c r="M121" s="226"/>
      <c r="N121" s="226"/>
      <c r="O121" s="226"/>
      <c r="P121" s="226"/>
      <c r="Q121" s="226"/>
      <c r="R121" s="226"/>
      <c r="S121" s="226"/>
      <c r="T121" s="226"/>
      <c r="U121" s="226"/>
      <c r="V121" s="226"/>
      <c r="W121" s="1586"/>
      <c r="X121" s="1586"/>
      <c r="Y121" s="1748"/>
    </row>
    <row r="122" spans="1:25" ht="22.5" x14ac:dyDescent="0.25">
      <c r="A122" s="1772"/>
      <c r="B122" s="1777"/>
      <c r="C122" s="1758"/>
      <c r="D122" s="1758"/>
      <c r="E122" s="1758"/>
      <c r="F122" s="1586"/>
      <c r="G122" s="1764"/>
      <c r="H122" s="1764"/>
      <c r="I122" s="217" t="s">
        <v>821</v>
      </c>
      <c r="J122" s="195">
        <v>0.2</v>
      </c>
      <c r="K122" s="226"/>
      <c r="L122" s="226"/>
      <c r="M122" s="226"/>
      <c r="N122" s="226"/>
      <c r="O122" s="226"/>
      <c r="P122" s="226"/>
      <c r="Q122" s="226"/>
      <c r="R122" s="226"/>
      <c r="S122" s="226"/>
      <c r="T122" s="226"/>
      <c r="U122" s="226"/>
      <c r="V122" s="226"/>
      <c r="W122" s="1586"/>
      <c r="X122" s="1586"/>
      <c r="Y122" s="1748"/>
    </row>
    <row r="123" spans="1:25" ht="33.75" x14ac:dyDescent="0.25">
      <c r="A123" s="1772"/>
      <c r="B123" s="1777"/>
      <c r="C123" s="1758"/>
      <c r="D123" s="1758"/>
      <c r="E123" s="1758"/>
      <c r="F123" s="1586"/>
      <c r="G123" s="1764"/>
      <c r="H123" s="1764"/>
      <c r="I123" s="221" t="s">
        <v>822</v>
      </c>
      <c r="J123" s="195">
        <v>0.4</v>
      </c>
      <c r="K123" s="226"/>
      <c r="L123" s="226"/>
      <c r="M123" s="226"/>
      <c r="N123" s="226"/>
      <c r="O123" s="226"/>
      <c r="P123" s="226"/>
      <c r="Q123" s="226"/>
      <c r="R123" s="226"/>
      <c r="S123" s="226"/>
      <c r="T123" s="226"/>
      <c r="U123" s="226"/>
      <c r="V123" s="226"/>
      <c r="W123" s="1586"/>
      <c r="X123" s="1586"/>
      <c r="Y123" s="1748"/>
    </row>
    <row r="124" spans="1:25" ht="22.5" x14ac:dyDescent="0.25">
      <c r="A124" s="1772"/>
      <c r="B124" s="1777"/>
      <c r="C124" s="1758"/>
      <c r="D124" s="1758"/>
      <c r="E124" s="1758"/>
      <c r="F124" s="1586"/>
      <c r="G124" s="1764"/>
      <c r="H124" s="1764"/>
      <c r="I124" s="217" t="s">
        <v>823</v>
      </c>
      <c r="J124" s="195">
        <v>0.4</v>
      </c>
      <c r="K124" s="226"/>
      <c r="L124" s="226"/>
      <c r="M124" s="226"/>
      <c r="N124" s="226"/>
      <c r="O124" s="226"/>
      <c r="P124" s="226"/>
      <c r="Q124" s="226"/>
      <c r="R124" s="226"/>
      <c r="S124" s="226"/>
      <c r="T124" s="226"/>
      <c r="U124" s="226"/>
      <c r="V124" s="226"/>
      <c r="W124" s="1586"/>
      <c r="X124" s="1586"/>
      <c r="Y124" s="1748"/>
    </row>
    <row r="125" spans="1:25" ht="33.75" x14ac:dyDescent="0.25">
      <c r="A125" s="1772"/>
      <c r="B125" s="1777"/>
      <c r="C125" s="1758"/>
      <c r="D125" s="1758"/>
      <c r="E125" s="1758"/>
      <c r="F125" s="1586"/>
      <c r="G125" s="1764"/>
      <c r="H125" s="1764"/>
      <c r="I125" s="217" t="s">
        <v>824</v>
      </c>
      <c r="J125" s="195">
        <v>0.4</v>
      </c>
      <c r="K125" s="226"/>
      <c r="L125" s="226"/>
      <c r="M125" s="226"/>
      <c r="N125" s="226"/>
      <c r="O125" s="226"/>
      <c r="P125" s="226"/>
      <c r="Q125" s="226"/>
      <c r="R125" s="226"/>
      <c r="S125" s="226"/>
      <c r="T125" s="226"/>
      <c r="U125" s="226"/>
      <c r="V125" s="226"/>
      <c r="W125" s="1586"/>
      <c r="X125" s="1586"/>
      <c r="Y125" s="1748"/>
    </row>
    <row r="126" spans="1:25" x14ac:dyDescent="0.25">
      <c r="A126" s="1772"/>
      <c r="B126" s="1777"/>
      <c r="C126" s="1758"/>
      <c r="D126" s="1758"/>
      <c r="E126" s="1758"/>
      <c r="F126" s="1586"/>
      <c r="G126" s="1764"/>
      <c r="H126" s="1764"/>
      <c r="I126" s="79" t="s">
        <v>168</v>
      </c>
      <c r="J126" s="206">
        <f>SUM(J120:J125)</f>
        <v>1.7999999999999998</v>
      </c>
      <c r="K126" s="225"/>
      <c r="L126" s="225"/>
      <c r="M126" s="225"/>
      <c r="N126" s="225"/>
      <c r="O126" s="225"/>
      <c r="P126" s="225"/>
      <c r="Q126" s="225"/>
      <c r="R126" s="225"/>
      <c r="S126" s="225"/>
      <c r="T126" s="225"/>
      <c r="U126" s="225"/>
      <c r="V126" s="225"/>
      <c r="W126" s="1586"/>
      <c r="X126" s="1586"/>
      <c r="Y126" s="1748"/>
    </row>
    <row r="127" spans="1:25" x14ac:dyDescent="0.25">
      <c r="A127" s="1772"/>
      <c r="B127" s="1777"/>
      <c r="C127" s="1758"/>
      <c r="D127" s="1758"/>
      <c r="E127" s="1758"/>
      <c r="F127" s="1586" t="s">
        <v>812</v>
      </c>
      <c r="G127" s="1802" t="s">
        <v>825</v>
      </c>
      <c r="H127" s="1802" t="s">
        <v>826</v>
      </c>
      <c r="I127" s="204" t="s">
        <v>827</v>
      </c>
      <c r="J127" s="195">
        <v>0.5</v>
      </c>
      <c r="K127" s="196"/>
      <c r="L127" s="196"/>
      <c r="M127" s="196"/>
      <c r="N127" s="196"/>
      <c r="O127" s="196"/>
      <c r="P127" s="196"/>
      <c r="Q127" s="196"/>
      <c r="R127" s="196"/>
      <c r="S127" s="196"/>
      <c r="T127" s="196"/>
      <c r="U127" s="196"/>
      <c r="V127" s="196"/>
      <c r="W127" s="1586"/>
      <c r="X127" s="1586"/>
      <c r="Y127" s="1748"/>
    </row>
    <row r="128" spans="1:25" ht="22.5" x14ac:dyDescent="0.25">
      <c r="A128" s="1772"/>
      <c r="B128" s="1777"/>
      <c r="C128" s="1758"/>
      <c r="D128" s="1758"/>
      <c r="E128" s="1758"/>
      <c r="F128" s="1586"/>
      <c r="G128" s="1802"/>
      <c r="H128" s="1802"/>
      <c r="I128" s="204" t="s">
        <v>828</v>
      </c>
      <c r="J128" s="195">
        <f>SUM(J127:J127)</f>
        <v>0.5</v>
      </c>
      <c r="K128" s="237"/>
      <c r="L128" s="237"/>
      <c r="M128" s="237"/>
      <c r="N128" s="237"/>
      <c r="O128" s="237"/>
      <c r="P128" s="237"/>
      <c r="Q128" s="237"/>
      <c r="R128" s="237"/>
      <c r="S128" s="237"/>
      <c r="T128" s="237"/>
      <c r="U128" s="237"/>
      <c r="V128" s="196"/>
      <c r="W128" s="1586"/>
      <c r="X128" s="1586"/>
      <c r="Y128" s="1748"/>
    </row>
    <row r="129" spans="1:25" x14ac:dyDescent="0.25">
      <c r="A129" s="1772"/>
      <c r="B129" s="1777"/>
      <c r="C129" s="1758"/>
      <c r="D129" s="1758"/>
      <c r="E129" s="1758"/>
      <c r="F129" s="1586"/>
      <c r="G129" s="1802"/>
      <c r="H129" s="1802"/>
      <c r="I129" s="79" t="s">
        <v>168</v>
      </c>
      <c r="J129" s="239">
        <f>SUM(J127:J128)</f>
        <v>1</v>
      </c>
      <c r="K129" s="23"/>
      <c r="L129" s="23"/>
      <c r="M129" s="23"/>
      <c r="N129" s="23"/>
      <c r="O129" s="23"/>
      <c r="P129" s="23"/>
      <c r="Q129" s="23"/>
      <c r="R129" s="23"/>
      <c r="S129" s="23"/>
      <c r="T129" s="23"/>
      <c r="U129" s="23"/>
      <c r="V129" s="23"/>
      <c r="W129" s="1586"/>
      <c r="X129" s="1586"/>
      <c r="Y129" s="1748"/>
    </row>
    <row r="130" spans="1:25" ht="22.5" x14ac:dyDescent="0.25">
      <c r="A130" s="1772"/>
      <c r="B130" s="1586" t="s">
        <v>829</v>
      </c>
      <c r="C130" s="1586" t="s">
        <v>830</v>
      </c>
      <c r="D130" s="1586" t="s">
        <v>831</v>
      </c>
      <c r="E130" s="1586" t="s">
        <v>832</v>
      </c>
      <c r="F130" s="1586" t="s">
        <v>833</v>
      </c>
      <c r="G130" s="1802" t="s">
        <v>834</v>
      </c>
      <c r="H130" s="1802" t="s">
        <v>835</v>
      </c>
      <c r="I130" s="204" t="s">
        <v>836</v>
      </c>
      <c r="J130" s="195">
        <v>0.5</v>
      </c>
      <c r="K130" s="196"/>
      <c r="L130" s="196"/>
      <c r="M130" s="225"/>
      <c r="N130" s="225"/>
      <c r="O130" s="23"/>
      <c r="P130" s="207"/>
      <c r="Q130" s="23"/>
      <c r="R130" s="208"/>
      <c r="S130" s="208"/>
      <c r="T130" s="225"/>
      <c r="U130" s="225"/>
      <c r="V130" s="225"/>
      <c r="W130" s="1586" t="s">
        <v>160</v>
      </c>
      <c r="X130" s="1586" t="s">
        <v>754</v>
      </c>
      <c r="Y130" s="1748"/>
    </row>
    <row r="131" spans="1:25" ht="22.5" x14ac:dyDescent="0.25">
      <c r="A131" s="1772"/>
      <c r="B131" s="1586"/>
      <c r="C131" s="1586"/>
      <c r="D131" s="1586"/>
      <c r="E131" s="1586"/>
      <c r="F131" s="1586"/>
      <c r="G131" s="1802"/>
      <c r="H131" s="1802"/>
      <c r="I131" s="204" t="s">
        <v>837</v>
      </c>
      <c r="J131" s="195">
        <v>0.5</v>
      </c>
      <c r="K131" s="225"/>
      <c r="L131" s="226"/>
      <c r="M131" s="226"/>
      <c r="N131" s="226"/>
      <c r="O131" s="226"/>
      <c r="P131" s="226"/>
      <c r="Q131" s="226"/>
      <c r="R131" s="226"/>
      <c r="S131" s="226"/>
      <c r="T131" s="226"/>
      <c r="U131" s="226"/>
      <c r="V131" s="225"/>
      <c r="W131" s="1586"/>
      <c r="X131" s="1586"/>
      <c r="Y131" s="1748"/>
    </row>
    <row r="132" spans="1:25" x14ac:dyDescent="0.25">
      <c r="A132" s="1772"/>
      <c r="B132" s="1586"/>
      <c r="C132" s="1586"/>
      <c r="D132" s="1586"/>
      <c r="E132" s="1586"/>
      <c r="F132" s="1586"/>
      <c r="G132" s="1802"/>
      <c r="H132" s="1802"/>
      <c r="I132" s="204" t="s">
        <v>838</v>
      </c>
      <c r="J132" s="195">
        <v>0.5</v>
      </c>
      <c r="K132" s="225"/>
      <c r="L132" s="225"/>
      <c r="M132" s="225"/>
      <c r="N132" s="225"/>
      <c r="O132" s="225"/>
      <c r="P132" s="208"/>
      <c r="Q132" s="208"/>
      <c r="R132" s="208"/>
      <c r="S132" s="208"/>
      <c r="T132" s="225"/>
      <c r="U132" s="225"/>
      <c r="V132" s="226"/>
      <c r="W132" s="1586"/>
      <c r="X132" s="1586"/>
      <c r="Y132" s="1748"/>
    </row>
    <row r="133" spans="1:25" x14ac:dyDescent="0.25">
      <c r="A133" s="1772"/>
      <c r="B133" s="1586"/>
      <c r="C133" s="1586"/>
      <c r="D133" s="1586"/>
      <c r="E133" s="1586"/>
      <c r="F133" s="1586"/>
      <c r="G133" s="1802"/>
      <c r="H133" s="1802"/>
      <c r="I133" s="204" t="s">
        <v>795</v>
      </c>
      <c r="J133" s="195">
        <v>0.5</v>
      </c>
      <c r="K133" s="225"/>
      <c r="L133" s="225"/>
      <c r="M133" s="225"/>
      <c r="N133" s="225"/>
      <c r="O133" s="225"/>
      <c r="P133" s="208"/>
      <c r="Q133" s="208"/>
      <c r="R133" s="208"/>
      <c r="S133" s="208"/>
      <c r="T133" s="225"/>
      <c r="U133" s="225"/>
      <c r="V133" s="226"/>
      <c r="W133" s="1586"/>
      <c r="X133" s="1586"/>
      <c r="Y133" s="1748"/>
    </row>
    <row r="134" spans="1:25" x14ac:dyDescent="0.25">
      <c r="A134" s="1772"/>
      <c r="B134" s="1586"/>
      <c r="C134" s="1586"/>
      <c r="D134" s="1586"/>
      <c r="E134" s="1586"/>
      <c r="F134" s="1586"/>
      <c r="G134" s="1802"/>
      <c r="H134" s="1802"/>
      <c r="I134" s="79" t="s">
        <v>168</v>
      </c>
      <c r="J134" s="206">
        <f>SUM(J130:J133)</f>
        <v>2</v>
      </c>
      <c r="K134" s="225"/>
      <c r="L134" s="225"/>
      <c r="M134" s="225"/>
      <c r="N134" s="225"/>
      <c r="O134" s="225"/>
      <c r="P134" s="225"/>
      <c r="Q134" s="225"/>
      <c r="R134" s="225"/>
      <c r="S134" s="225"/>
      <c r="T134" s="225"/>
      <c r="U134" s="225"/>
      <c r="V134" s="225"/>
      <c r="W134" s="1586"/>
      <c r="X134" s="1586"/>
      <c r="Y134" s="1748"/>
    </row>
    <row r="135" spans="1:25" ht="45" x14ac:dyDescent="0.25">
      <c r="A135" s="1772"/>
      <c r="B135" s="1777" t="s">
        <v>839</v>
      </c>
      <c r="C135" s="1587" t="s">
        <v>840</v>
      </c>
      <c r="D135" s="1587" t="s">
        <v>731</v>
      </c>
      <c r="E135" s="1587" t="s">
        <v>841</v>
      </c>
      <c r="F135" s="1586" t="s">
        <v>733</v>
      </c>
      <c r="G135" s="1764" t="s">
        <v>842</v>
      </c>
      <c r="H135" s="1764" t="s">
        <v>843</v>
      </c>
      <c r="I135" s="204" t="s">
        <v>844</v>
      </c>
      <c r="J135" s="218">
        <v>0.5</v>
      </c>
      <c r="K135" s="219"/>
      <c r="L135" s="220"/>
      <c r="M135" s="219"/>
      <c r="N135" s="221"/>
      <c r="O135" s="221"/>
      <c r="P135" s="221"/>
      <c r="Q135" s="221"/>
      <c r="R135" s="221"/>
      <c r="S135" s="221"/>
      <c r="T135" s="221"/>
      <c r="U135" s="221"/>
      <c r="V135" s="221"/>
      <c r="W135" s="1587" t="s">
        <v>160</v>
      </c>
      <c r="X135" s="1587" t="s">
        <v>845</v>
      </c>
      <c r="Y135" s="1798"/>
    </row>
    <row r="136" spans="1:25" ht="33.75" x14ac:dyDescent="0.25">
      <c r="A136" s="1772"/>
      <c r="B136" s="1777"/>
      <c r="C136" s="1599"/>
      <c r="D136" s="1599"/>
      <c r="E136" s="1599"/>
      <c r="F136" s="1586"/>
      <c r="G136" s="1764"/>
      <c r="H136" s="1764"/>
      <c r="I136" s="204" t="s">
        <v>846</v>
      </c>
      <c r="J136" s="218">
        <v>0.4</v>
      </c>
      <c r="K136" s="219"/>
      <c r="L136" s="221"/>
      <c r="M136" s="221"/>
      <c r="N136" s="220"/>
      <c r="O136" s="221"/>
      <c r="P136" s="221"/>
      <c r="Q136" s="220"/>
      <c r="R136" s="221"/>
      <c r="S136" s="221"/>
      <c r="T136" s="219"/>
      <c r="U136" s="221"/>
      <c r="V136" s="221"/>
      <c r="W136" s="1599"/>
      <c r="X136" s="1599"/>
      <c r="Y136" s="1799"/>
    </row>
    <row r="137" spans="1:25" ht="22.5" x14ac:dyDescent="0.25">
      <c r="A137" s="1772"/>
      <c r="B137" s="1777"/>
      <c r="C137" s="1599"/>
      <c r="D137" s="1599"/>
      <c r="E137" s="1599"/>
      <c r="F137" s="1586"/>
      <c r="G137" s="1764"/>
      <c r="H137" s="1764"/>
      <c r="I137" s="204" t="s">
        <v>847</v>
      </c>
      <c r="J137" s="218">
        <v>0.4</v>
      </c>
      <c r="K137" s="219"/>
      <c r="L137" s="221"/>
      <c r="M137" s="221"/>
      <c r="N137" s="221"/>
      <c r="O137" s="221"/>
      <c r="P137" s="221"/>
      <c r="Q137" s="220"/>
      <c r="R137" s="221"/>
      <c r="S137" s="221"/>
      <c r="T137" s="221"/>
      <c r="U137" s="221"/>
      <c r="V137" s="221"/>
      <c r="W137" s="1599"/>
      <c r="X137" s="1599"/>
      <c r="Y137" s="1799"/>
    </row>
    <row r="138" spans="1:25" ht="22.5" x14ac:dyDescent="0.25">
      <c r="A138" s="1772"/>
      <c r="B138" s="1777"/>
      <c r="C138" s="1599"/>
      <c r="D138" s="1599"/>
      <c r="E138" s="1599"/>
      <c r="F138" s="1586"/>
      <c r="G138" s="1764"/>
      <c r="H138" s="1764"/>
      <c r="I138" s="235" t="s">
        <v>848</v>
      </c>
      <c r="J138" s="218">
        <v>0.4</v>
      </c>
      <c r="K138" s="221"/>
      <c r="L138" s="219"/>
      <c r="M138" s="221"/>
      <c r="N138" s="221"/>
      <c r="O138" s="219"/>
      <c r="P138" s="221"/>
      <c r="Q138" s="221"/>
      <c r="R138" s="220"/>
      <c r="S138" s="221"/>
      <c r="T138" s="221"/>
      <c r="U138" s="219"/>
      <c r="V138" s="219"/>
      <c r="W138" s="1599"/>
      <c r="X138" s="1599"/>
      <c r="Y138" s="1799"/>
    </row>
    <row r="139" spans="1:25" x14ac:dyDescent="0.25">
      <c r="A139" s="1772"/>
      <c r="B139" s="1777"/>
      <c r="C139" s="1600"/>
      <c r="D139" s="1600"/>
      <c r="E139" s="1600"/>
      <c r="F139" s="1586"/>
      <c r="G139" s="1764"/>
      <c r="H139" s="1764"/>
      <c r="I139" s="236" t="s">
        <v>168</v>
      </c>
      <c r="J139" s="198">
        <f>SUM(J135:J138)</f>
        <v>1.7000000000000002</v>
      </c>
      <c r="K139" s="221"/>
      <c r="L139" s="216"/>
      <c r="M139" s="221"/>
      <c r="N139" s="221"/>
      <c r="O139" s="216"/>
      <c r="P139" s="221"/>
      <c r="Q139" s="221"/>
      <c r="R139" s="221"/>
      <c r="S139" s="221"/>
      <c r="T139" s="221"/>
      <c r="U139" s="216"/>
      <c r="V139" s="216"/>
      <c r="W139" s="1600"/>
      <c r="X139" s="1600"/>
      <c r="Y139" s="1800"/>
    </row>
    <row r="140" spans="1:25" ht="33.75" x14ac:dyDescent="0.25">
      <c r="A140" s="1772"/>
      <c r="B140" s="1777"/>
      <c r="C140" s="1586" t="s">
        <v>849</v>
      </c>
      <c r="D140" s="1586" t="s">
        <v>850</v>
      </c>
      <c r="E140" s="1586" t="s">
        <v>851</v>
      </c>
      <c r="F140" s="1586" t="s">
        <v>852</v>
      </c>
      <c r="G140" s="1764" t="s">
        <v>853</v>
      </c>
      <c r="H140" s="1764" t="s">
        <v>854</v>
      </c>
      <c r="I140" s="204" t="s">
        <v>855</v>
      </c>
      <c r="J140" s="195">
        <v>1</v>
      </c>
      <c r="K140" s="226"/>
      <c r="L140" s="226"/>
      <c r="M140" s="225"/>
      <c r="N140" s="225"/>
      <c r="O140" s="225"/>
      <c r="P140" s="225"/>
      <c r="Q140" s="225"/>
      <c r="R140" s="225"/>
      <c r="S140" s="225"/>
      <c r="T140" s="225"/>
      <c r="U140" s="225"/>
      <c r="V140" s="225"/>
      <c r="W140" s="1586" t="s">
        <v>160</v>
      </c>
      <c r="X140" s="1586" t="s">
        <v>845</v>
      </c>
      <c r="Y140" s="1748"/>
    </row>
    <row r="141" spans="1:25" x14ac:dyDescent="0.25">
      <c r="A141" s="1772"/>
      <c r="B141" s="1777"/>
      <c r="C141" s="1586"/>
      <c r="D141" s="1586"/>
      <c r="E141" s="1586"/>
      <c r="F141" s="1586"/>
      <c r="G141" s="1764"/>
      <c r="H141" s="1764"/>
      <c r="I141" s="204" t="s">
        <v>856</v>
      </c>
      <c r="J141" s="195">
        <v>0.5</v>
      </c>
      <c r="K141" s="225"/>
      <c r="L141" s="225"/>
      <c r="M141" s="225"/>
      <c r="N141" s="226"/>
      <c r="O141" s="225"/>
      <c r="P141" s="225"/>
      <c r="Q141" s="208"/>
      <c r="R141" s="208"/>
      <c r="S141" s="226"/>
      <c r="T141" s="225"/>
      <c r="U141" s="225"/>
      <c r="V141" s="225"/>
      <c r="W141" s="1586"/>
      <c r="X141" s="1586"/>
      <c r="Y141" s="1748"/>
    </row>
    <row r="142" spans="1:25" x14ac:dyDescent="0.25">
      <c r="A142" s="1772"/>
      <c r="B142" s="1777"/>
      <c r="C142" s="1586"/>
      <c r="D142" s="1586"/>
      <c r="E142" s="1586"/>
      <c r="F142" s="1586"/>
      <c r="G142" s="1764"/>
      <c r="H142" s="1764"/>
      <c r="I142" s="79" t="s">
        <v>168</v>
      </c>
      <c r="J142" s="206">
        <f>SUM(J140:J141)</f>
        <v>1.5</v>
      </c>
      <c r="K142" s="225"/>
      <c r="L142" s="225"/>
      <c r="M142" s="225"/>
      <c r="N142" s="225"/>
      <c r="O142" s="225"/>
      <c r="P142" s="225"/>
      <c r="Q142" s="225"/>
      <c r="R142" s="225"/>
      <c r="S142" s="225"/>
      <c r="T142" s="225"/>
      <c r="U142" s="225"/>
      <c r="V142" s="225"/>
      <c r="W142" s="1586"/>
      <c r="X142" s="1586"/>
      <c r="Y142" s="1748"/>
    </row>
    <row r="143" spans="1:25" ht="45" x14ac:dyDescent="0.25">
      <c r="A143" s="1772"/>
      <c r="B143" s="1777" t="s">
        <v>857</v>
      </c>
      <c r="C143" s="1587" t="s">
        <v>858</v>
      </c>
      <c r="D143" s="1587" t="s">
        <v>731</v>
      </c>
      <c r="E143" s="1587" t="s">
        <v>859</v>
      </c>
      <c r="F143" s="1586" t="s">
        <v>733</v>
      </c>
      <c r="G143" s="1764" t="s">
        <v>860</v>
      </c>
      <c r="H143" s="1587" t="s">
        <v>861</v>
      </c>
      <c r="I143" s="217" t="s">
        <v>862</v>
      </c>
      <c r="J143" s="218">
        <v>0.5</v>
      </c>
      <c r="K143" s="219"/>
      <c r="L143" s="220"/>
      <c r="M143" s="219"/>
      <c r="N143" s="219"/>
      <c r="O143" s="219"/>
      <c r="P143" s="221"/>
      <c r="Q143" s="221"/>
      <c r="R143" s="221"/>
      <c r="S143" s="221"/>
      <c r="T143" s="221"/>
      <c r="U143" s="221"/>
      <c r="V143" s="221"/>
      <c r="W143" s="1587" t="s">
        <v>863</v>
      </c>
      <c r="X143" s="1587" t="s">
        <v>864</v>
      </c>
      <c r="Y143" s="1798"/>
    </row>
    <row r="144" spans="1:25" ht="67.5" x14ac:dyDescent="0.25">
      <c r="A144" s="1772"/>
      <c r="B144" s="1777"/>
      <c r="C144" s="1599"/>
      <c r="D144" s="1599"/>
      <c r="E144" s="1599"/>
      <c r="F144" s="1586"/>
      <c r="G144" s="1764"/>
      <c r="H144" s="1599"/>
      <c r="I144" s="217" t="s">
        <v>865</v>
      </c>
      <c r="J144" s="218">
        <v>0.5</v>
      </c>
      <c r="K144" s="219"/>
      <c r="L144" s="220"/>
      <c r="M144" s="220"/>
      <c r="N144" s="220"/>
      <c r="O144" s="220"/>
      <c r="P144" s="220"/>
      <c r="Q144" s="220"/>
      <c r="R144" s="221"/>
      <c r="S144" s="221"/>
      <c r="T144" s="221"/>
      <c r="U144" s="221"/>
      <c r="V144" s="221"/>
      <c r="W144" s="1599"/>
      <c r="X144" s="1599"/>
      <c r="Y144" s="1799"/>
    </row>
    <row r="145" spans="1:25" ht="45" x14ac:dyDescent="0.25">
      <c r="A145" s="1772"/>
      <c r="B145" s="1777"/>
      <c r="C145" s="1599"/>
      <c r="D145" s="1599"/>
      <c r="E145" s="1599"/>
      <c r="F145" s="1586"/>
      <c r="G145" s="1764"/>
      <c r="H145" s="1599"/>
      <c r="I145" s="217" t="s">
        <v>866</v>
      </c>
      <c r="J145" s="218">
        <v>0.5</v>
      </c>
      <c r="K145" s="221"/>
      <c r="L145" s="221"/>
      <c r="M145" s="221"/>
      <c r="N145" s="221"/>
      <c r="O145" s="221"/>
      <c r="P145" s="221"/>
      <c r="Q145" s="220"/>
      <c r="R145" s="220"/>
      <c r="S145" s="219"/>
      <c r="T145" s="221"/>
      <c r="U145" s="221"/>
      <c r="V145" s="221"/>
      <c r="W145" s="1599"/>
      <c r="X145" s="1599"/>
      <c r="Y145" s="1799"/>
    </row>
    <row r="146" spans="1:25" x14ac:dyDescent="0.25">
      <c r="A146" s="1772"/>
      <c r="B146" s="1777"/>
      <c r="C146" s="1600"/>
      <c r="D146" s="1600"/>
      <c r="E146" s="1600"/>
      <c r="F146" s="1586"/>
      <c r="G146" s="1764"/>
      <c r="H146" s="1600"/>
      <c r="I146" s="197" t="s">
        <v>168</v>
      </c>
      <c r="J146" s="198">
        <f>SUM(J143:J145)</f>
        <v>1.5</v>
      </c>
      <c r="K146" s="221"/>
      <c r="L146" s="221"/>
      <c r="M146" s="221"/>
      <c r="N146" s="221"/>
      <c r="O146" s="221"/>
      <c r="P146" s="221"/>
      <c r="Q146" s="221"/>
      <c r="R146" s="221"/>
      <c r="S146" s="216"/>
      <c r="T146" s="221"/>
      <c r="U146" s="221"/>
      <c r="V146" s="221"/>
      <c r="W146" s="1600"/>
      <c r="X146" s="1600"/>
      <c r="Y146" s="1800"/>
    </row>
    <row r="147" spans="1:25" ht="33.75" x14ac:dyDescent="0.25">
      <c r="A147" s="1772"/>
      <c r="B147" s="1777"/>
      <c r="C147" s="1586" t="s">
        <v>867</v>
      </c>
      <c r="D147" s="1758" t="s">
        <v>868</v>
      </c>
      <c r="E147" s="1586" t="s">
        <v>869</v>
      </c>
      <c r="F147" s="1586" t="s">
        <v>632</v>
      </c>
      <c r="G147" s="1759" t="s">
        <v>870</v>
      </c>
      <c r="H147" s="1759" t="s">
        <v>871</v>
      </c>
      <c r="I147" s="204" t="s">
        <v>872</v>
      </c>
      <c r="J147" s="195">
        <v>0.5</v>
      </c>
      <c r="K147" s="43"/>
      <c r="L147" s="43"/>
      <c r="M147" s="43"/>
      <c r="N147" s="43"/>
      <c r="O147" s="43"/>
      <c r="P147" s="43"/>
      <c r="Q147" s="226"/>
      <c r="R147" s="43"/>
      <c r="S147" s="43"/>
      <c r="T147" s="43"/>
      <c r="U147" s="43"/>
      <c r="V147" s="43"/>
      <c r="W147" s="1764" t="s">
        <v>160</v>
      </c>
      <c r="X147" s="1764" t="s">
        <v>754</v>
      </c>
      <c r="Y147" s="1748"/>
    </row>
    <row r="148" spans="1:25" ht="22.5" x14ac:dyDescent="0.25">
      <c r="A148" s="1772"/>
      <c r="B148" s="1777"/>
      <c r="C148" s="1586"/>
      <c r="D148" s="1758"/>
      <c r="E148" s="1586"/>
      <c r="F148" s="1586"/>
      <c r="G148" s="1759"/>
      <c r="H148" s="1759"/>
      <c r="I148" s="204" t="s">
        <v>873</v>
      </c>
      <c r="J148" s="195">
        <v>0.5</v>
      </c>
      <c r="K148" s="43"/>
      <c r="L148" s="43"/>
      <c r="M148" s="43"/>
      <c r="N148" s="43"/>
      <c r="O148" s="43"/>
      <c r="P148" s="43"/>
      <c r="Q148" s="226"/>
      <c r="R148" s="43"/>
      <c r="S148" s="43"/>
      <c r="T148" s="43"/>
      <c r="U148" s="43"/>
      <c r="V148" s="43"/>
      <c r="W148" s="1764"/>
      <c r="X148" s="1764"/>
      <c r="Y148" s="1748"/>
    </row>
    <row r="149" spans="1:25" ht="22.5" x14ac:dyDescent="0.25">
      <c r="A149" s="1772"/>
      <c r="B149" s="1777"/>
      <c r="C149" s="1586"/>
      <c r="D149" s="1758"/>
      <c r="E149" s="1586"/>
      <c r="F149" s="1586"/>
      <c r="G149" s="1759"/>
      <c r="H149" s="1759"/>
      <c r="I149" s="204" t="s">
        <v>874</v>
      </c>
      <c r="J149" s="195">
        <v>0.5</v>
      </c>
      <c r="K149" s="43"/>
      <c r="L149" s="43"/>
      <c r="M149" s="43"/>
      <c r="N149" s="43"/>
      <c r="O149" s="43"/>
      <c r="P149" s="43"/>
      <c r="Q149" s="43"/>
      <c r="R149" s="43"/>
      <c r="S149" s="43"/>
      <c r="T149" s="226"/>
      <c r="U149" s="43"/>
      <c r="V149" s="43"/>
      <c r="W149" s="1764"/>
      <c r="X149" s="1764"/>
      <c r="Y149" s="1748"/>
    </row>
    <row r="150" spans="1:25" x14ac:dyDescent="0.25">
      <c r="A150" s="1772"/>
      <c r="B150" s="1777"/>
      <c r="C150" s="1586"/>
      <c r="D150" s="1758"/>
      <c r="E150" s="1586"/>
      <c r="F150" s="1586"/>
      <c r="G150" s="1759"/>
      <c r="H150" s="1759"/>
      <c r="I150" s="79" t="s">
        <v>168</v>
      </c>
      <c r="J150" s="206">
        <f>SUM(J147:J149)</f>
        <v>1.5</v>
      </c>
      <c r="K150" s="237"/>
      <c r="L150" s="237"/>
      <c r="M150" s="237"/>
      <c r="N150" s="237"/>
      <c r="O150" s="237"/>
      <c r="P150" s="237"/>
      <c r="Q150" s="237"/>
      <c r="R150" s="237"/>
      <c r="S150" s="237"/>
      <c r="T150" s="237"/>
      <c r="U150" s="237"/>
      <c r="V150" s="237"/>
      <c r="W150" s="1764"/>
      <c r="X150" s="1764"/>
      <c r="Y150" s="1748"/>
    </row>
    <row r="151" spans="1:25" ht="45" x14ac:dyDescent="0.25">
      <c r="A151" s="1772"/>
      <c r="B151" s="1777"/>
      <c r="C151" s="1586"/>
      <c r="D151" s="1758"/>
      <c r="E151" s="1586"/>
      <c r="F151" s="1586"/>
      <c r="G151" s="1759" t="s">
        <v>875</v>
      </c>
      <c r="H151" s="1759" t="s">
        <v>876</v>
      </c>
      <c r="I151" s="204" t="s">
        <v>877</v>
      </c>
      <c r="J151" s="195">
        <v>1</v>
      </c>
      <c r="K151" s="196"/>
      <c r="L151" s="237"/>
      <c r="M151" s="237"/>
      <c r="N151" s="237"/>
      <c r="O151" s="237"/>
      <c r="P151" s="237"/>
      <c r="Q151" s="237"/>
      <c r="R151" s="237"/>
      <c r="S151" s="237"/>
      <c r="T151" s="237"/>
      <c r="U151" s="237"/>
      <c r="V151" s="237"/>
      <c r="W151" s="1764"/>
      <c r="X151" s="1764"/>
      <c r="Y151" s="1748"/>
    </row>
    <row r="152" spans="1:25" ht="33.75" x14ac:dyDescent="0.25">
      <c r="A152" s="1772"/>
      <c r="B152" s="1777"/>
      <c r="C152" s="1586"/>
      <c r="D152" s="1758"/>
      <c r="E152" s="1586"/>
      <c r="F152" s="1586"/>
      <c r="G152" s="1759"/>
      <c r="H152" s="1759"/>
      <c r="I152" s="204" t="s">
        <v>878</v>
      </c>
      <c r="J152" s="195">
        <v>0.25</v>
      </c>
      <c r="K152" s="237"/>
      <c r="L152" s="196"/>
      <c r="M152" s="237"/>
      <c r="N152" s="237"/>
      <c r="O152" s="237"/>
      <c r="P152" s="237"/>
      <c r="Q152" s="237"/>
      <c r="R152" s="237"/>
      <c r="S152" s="237"/>
      <c r="T152" s="237"/>
      <c r="U152" s="237"/>
      <c r="V152" s="237"/>
      <c r="W152" s="1764"/>
      <c r="X152" s="1764"/>
      <c r="Y152" s="1748"/>
    </row>
    <row r="153" spans="1:25" ht="33.75" x14ac:dyDescent="0.25">
      <c r="A153" s="1772"/>
      <c r="B153" s="1777"/>
      <c r="C153" s="1586"/>
      <c r="D153" s="1758"/>
      <c r="E153" s="1586"/>
      <c r="F153" s="1586"/>
      <c r="G153" s="1759"/>
      <c r="H153" s="1759"/>
      <c r="I153" s="204" t="s">
        <v>879</v>
      </c>
      <c r="J153" s="195">
        <v>0.25</v>
      </c>
      <c r="K153" s="237"/>
      <c r="L153" s="237"/>
      <c r="M153" s="196"/>
      <c r="N153" s="196"/>
      <c r="O153" s="237"/>
      <c r="P153" s="237"/>
      <c r="Q153" s="237"/>
      <c r="R153" s="237"/>
      <c r="S153" s="237"/>
      <c r="T153" s="237"/>
      <c r="U153" s="237"/>
      <c r="V153" s="237"/>
      <c r="W153" s="1764"/>
      <c r="X153" s="1764"/>
      <c r="Y153" s="1748"/>
    </row>
    <row r="154" spans="1:25" x14ac:dyDescent="0.25">
      <c r="A154" s="1772"/>
      <c r="B154" s="1777"/>
      <c r="C154" s="1586"/>
      <c r="D154" s="1758"/>
      <c r="E154" s="1586"/>
      <c r="F154" s="1586"/>
      <c r="G154" s="1759"/>
      <c r="H154" s="1759"/>
      <c r="I154" s="79" t="s">
        <v>168</v>
      </c>
      <c r="J154" s="206">
        <f>SUM(J151:J153)</f>
        <v>1.5</v>
      </c>
      <c r="K154" s="237"/>
      <c r="L154" s="237"/>
      <c r="M154" s="237"/>
      <c r="N154" s="237"/>
      <c r="O154" s="237"/>
      <c r="P154" s="237"/>
      <c r="Q154" s="237"/>
      <c r="R154" s="237"/>
      <c r="S154" s="237"/>
      <c r="T154" s="237"/>
      <c r="U154" s="237"/>
      <c r="V154" s="237"/>
      <c r="W154" s="1764"/>
      <c r="X154" s="1764"/>
      <c r="Y154" s="1748"/>
    </row>
    <row r="155" spans="1:25" ht="33.75" x14ac:dyDescent="0.25">
      <c r="A155" s="1772"/>
      <c r="B155" s="1777"/>
      <c r="C155" s="1586"/>
      <c r="D155" s="1758"/>
      <c r="E155" s="1586"/>
      <c r="F155" s="1586"/>
      <c r="G155" s="1759" t="s">
        <v>880</v>
      </c>
      <c r="H155" s="1759" t="s">
        <v>881</v>
      </c>
      <c r="I155" s="204" t="s">
        <v>882</v>
      </c>
      <c r="J155" s="195">
        <v>0.5</v>
      </c>
      <c r="K155" s="43"/>
      <c r="L155" s="196"/>
      <c r="M155" s="196"/>
      <c r="N155" s="43"/>
      <c r="O155" s="43"/>
      <c r="P155" s="43"/>
      <c r="Q155" s="237"/>
      <c r="R155" s="237"/>
      <c r="S155" s="237"/>
      <c r="T155" s="237"/>
      <c r="U155" s="237"/>
      <c r="V155" s="237"/>
      <c r="W155" s="1764"/>
      <c r="X155" s="1764"/>
      <c r="Y155" s="1748"/>
    </row>
    <row r="156" spans="1:25" ht="22.5" x14ac:dyDescent="0.25">
      <c r="A156" s="1772"/>
      <c r="B156" s="1777"/>
      <c r="C156" s="1586"/>
      <c r="D156" s="1758"/>
      <c r="E156" s="1586"/>
      <c r="F156" s="1586"/>
      <c r="G156" s="1759"/>
      <c r="H156" s="1759"/>
      <c r="I156" s="204" t="s">
        <v>883</v>
      </c>
      <c r="J156" s="195">
        <v>0.25</v>
      </c>
      <c r="K156" s="43"/>
      <c r="L156" s="43"/>
      <c r="M156" s="43"/>
      <c r="N156" s="43"/>
      <c r="O156" s="43"/>
      <c r="P156" s="43"/>
      <c r="Q156" s="237"/>
      <c r="R156" s="237"/>
      <c r="S156" s="237"/>
      <c r="T156" s="237"/>
      <c r="U156" s="237"/>
      <c r="V156" s="196"/>
      <c r="W156" s="1764"/>
      <c r="X156" s="1764"/>
      <c r="Y156" s="1748"/>
    </row>
    <row r="157" spans="1:25" ht="22.5" x14ac:dyDescent="0.25">
      <c r="A157" s="1772"/>
      <c r="B157" s="1777"/>
      <c r="C157" s="1586"/>
      <c r="D157" s="1758"/>
      <c r="E157" s="1586"/>
      <c r="F157" s="1586"/>
      <c r="G157" s="1759"/>
      <c r="H157" s="1759"/>
      <c r="I157" s="204" t="s">
        <v>884</v>
      </c>
      <c r="J157" s="195">
        <v>0.5</v>
      </c>
      <c r="K157" s="43"/>
      <c r="L157" s="43"/>
      <c r="M157" s="43"/>
      <c r="N157" s="43"/>
      <c r="O157" s="43"/>
      <c r="P157" s="43"/>
      <c r="Q157" s="237"/>
      <c r="R157" s="237"/>
      <c r="S157" s="196"/>
      <c r="T157" s="196"/>
      <c r="U157" s="196"/>
      <c r="V157" s="196"/>
      <c r="W157" s="1764"/>
      <c r="X157" s="1764"/>
      <c r="Y157" s="1748"/>
    </row>
    <row r="158" spans="1:25" ht="22.5" x14ac:dyDescent="0.25">
      <c r="A158" s="1772"/>
      <c r="B158" s="1777"/>
      <c r="C158" s="1586"/>
      <c r="D158" s="1758"/>
      <c r="E158" s="1586"/>
      <c r="F158" s="1586"/>
      <c r="G158" s="1759"/>
      <c r="H158" s="1759"/>
      <c r="I158" s="204" t="s">
        <v>885</v>
      </c>
      <c r="J158" s="195">
        <v>0.5</v>
      </c>
      <c r="K158" s="43"/>
      <c r="L158" s="43"/>
      <c r="M158" s="43"/>
      <c r="N158" s="43"/>
      <c r="O158" s="43"/>
      <c r="P158" s="43"/>
      <c r="Q158" s="237"/>
      <c r="R158" s="237"/>
      <c r="S158" s="237"/>
      <c r="T158" s="237"/>
      <c r="U158" s="237"/>
      <c r="V158" s="196"/>
      <c r="W158" s="1764"/>
      <c r="X158" s="1764"/>
      <c r="Y158" s="1748"/>
    </row>
    <row r="159" spans="1:25" x14ac:dyDescent="0.25">
      <c r="A159" s="1772"/>
      <c r="B159" s="1777"/>
      <c r="C159" s="1586"/>
      <c r="D159" s="1758"/>
      <c r="E159" s="1586"/>
      <c r="F159" s="1586"/>
      <c r="G159" s="1759"/>
      <c r="H159" s="1759"/>
      <c r="I159" s="204" t="s">
        <v>886</v>
      </c>
      <c r="J159" s="195">
        <v>0.25</v>
      </c>
      <c r="K159" s="43"/>
      <c r="L159" s="43"/>
      <c r="M159" s="43"/>
      <c r="N159" s="43"/>
      <c r="O159" s="43"/>
      <c r="P159" s="43"/>
      <c r="Q159" s="237"/>
      <c r="R159" s="237"/>
      <c r="S159" s="237"/>
      <c r="T159" s="237"/>
      <c r="U159" s="237"/>
      <c r="V159" s="196"/>
      <c r="W159" s="1764"/>
      <c r="X159" s="1764"/>
      <c r="Y159" s="1748"/>
    </row>
    <row r="160" spans="1:25" x14ac:dyDescent="0.25">
      <c r="A160" s="1772"/>
      <c r="B160" s="1777"/>
      <c r="C160" s="1586"/>
      <c r="D160" s="1758"/>
      <c r="E160" s="1586"/>
      <c r="F160" s="1586"/>
      <c r="G160" s="1759"/>
      <c r="H160" s="1759"/>
      <c r="I160" s="204" t="s">
        <v>795</v>
      </c>
      <c r="J160" s="195">
        <v>0.5</v>
      </c>
      <c r="K160" s="43"/>
      <c r="L160" s="43"/>
      <c r="M160" s="43"/>
      <c r="N160" s="43"/>
      <c r="O160" s="43"/>
      <c r="P160" s="43"/>
      <c r="Q160" s="237"/>
      <c r="R160" s="237"/>
      <c r="S160" s="237"/>
      <c r="T160" s="237"/>
      <c r="U160" s="237"/>
      <c r="V160" s="196"/>
      <c r="W160" s="1764"/>
      <c r="X160" s="1764"/>
      <c r="Y160" s="1748"/>
    </row>
    <row r="161" spans="1:25" x14ac:dyDescent="0.25">
      <c r="A161" s="1772"/>
      <c r="B161" s="1777"/>
      <c r="C161" s="1586"/>
      <c r="D161" s="1758"/>
      <c r="E161" s="1586"/>
      <c r="F161" s="1586"/>
      <c r="G161" s="1759"/>
      <c r="H161" s="1759"/>
      <c r="I161" s="79" t="s">
        <v>168</v>
      </c>
      <c r="J161" s="206">
        <f>SUM(J155:J160)</f>
        <v>2.5</v>
      </c>
      <c r="K161" s="237"/>
      <c r="L161" s="237"/>
      <c r="M161" s="237"/>
      <c r="N161" s="237"/>
      <c r="O161" s="237"/>
      <c r="P161" s="237"/>
      <c r="Q161" s="237"/>
      <c r="R161" s="237"/>
      <c r="S161" s="237"/>
      <c r="T161" s="237"/>
      <c r="U161" s="237"/>
      <c r="V161" s="237"/>
      <c r="W161" s="1764"/>
      <c r="X161" s="1764"/>
      <c r="Y161" s="1748"/>
    </row>
    <row r="162" spans="1:25" ht="64.5" customHeight="1" x14ac:dyDescent="0.25">
      <c r="A162" s="1772"/>
      <c r="B162" s="1801" t="s">
        <v>887</v>
      </c>
      <c r="C162" s="1758" t="s">
        <v>629</v>
      </c>
      <c r="D162" s="1758" t="s">
        <v>888</v>
      </c>
      <c r="E162" s="1758" t="s">
        <v>605</v>
      </c>
      <c r="F162" s="1586" t="s">
        <v>632</v>
      </c>
      <c r="G162" s="1764" t="s">
        <v>889</v>
      </c>
      <c r="H162" s="1764" t="s">
        <v>890</v>
      </c>
      <c r="I162" s="98" t="s">
        <v>891</v>
      </c>
      <c r="J162" s="218">
        <v>0.4</v>
      </c>
      <c r="K162" s="9"/>
      <c r="L162" s="26"/>
      <c r="M162" s="26"/>
      <c r="N162" s="212"/>
      <c r="O162" s="212"/>
      <c r="P162" s="212"/>
      <c r="Q162" s="212"/>
      <c r="R162" s="212"/>
      <c r="S162" s="212"/>
      <c r="T162" s="212"/>
      <c r="U162" s="212"/>
      <c r="V162" s="212"/>
      <c r="W162" s="1794" t="s">
        <v>160</v>
      </c>
      <c r="X162" s="1796" t="s">
        <v>892</v>
      </c>
      <c r="Y162" s="1779"/>
    </row>
    <row r="163" spans="1:25" ht="48" customHeight="1" x14ac:dyDescent="0.25">
      <c r="A163" s="1772"/>
      <c r="B163" s="1801"/>
      <c r="C163" s="1758"/>
      <c r="D163" s="1758"/>
      <c r="E163" s="1758"/>
      <c r="F163" s="1586"/>
      <c r="G163" s="1764"/>
      <c r="H163" s="1764"/>
      <c r="I163" s="98" t="s">
        <v>893</v>
      </c>
      <c r="J163" s="218">
        <v>0.4</v>
      </c>
      <c r="K163" s="26"/>
      <c r="L163" s="220"/>
      <c r="M163" s="220"/>
      <c r="N163" s="219"/>
      <c r="O163" s="219"/>
      <c r="P163" s="219"/>
      <c r="Q163" s="219"/>
      <c r="R163" s="219"/>
      <c r="S163" s="219"/>
      <c r="T163" s="219"/>
      <c r="U163" s="219"/>
      <c r="V163" s="219"/>
      <c r="W163" s="1794"/>
      <c r="X163" s="1796"/>
      <c r="Y163" s="1779"/>
    </row>
    <row r="164" spans="1:25" ht="33" customHeight="1" x14ac:dyDescent="0.25">
      <c r="A164" s="1772"/>
      <c r="B164" s="1801"/>
      <c r="C164" s="1758"/>
      <c r="D164" s="1758"/>
      <c r="E164" s="1758"/>
      <c r="F164" s="1586"/>
      <c r="G164" s="1764"/>
      <c r="H164" s="1764"/>
      <c r="I164" s="98" t="s">
        <v>894</v>
      </c>
      <c r="J164" s="218">
        <v>0.8</v>
      </c>
      <c r="K164" s="26"/>
      <c r="L164" s="220"/>
      <c r="M164" s="220"/>
      <c r="N164" s="219"/>
      <c r="O164" s="219"/>
      <c r="P164" s="219"/>
      <c r="Q164" s="219"/>
      <c r="R164" s="219"/>
      <c r="S164" s="219"/>
      <c r="T164" s="219"/>
      <c r="U164" s="219"/>
      <c r="V164" s="219"/>
      <c r="W164" s="1794"/>
      <c r="X164" s="1796"/>
      <c r="Y164" s="1779"/>
    </row>
    <row r="165" spans="1:25" x14ac:dyDescent="0.25">
      <c r="A165" s="1772"/>
      <c r="B165" s="1801"/>
      <c r="C165" s="1758"/>
      <c r="D165" s="1758"/>
      <c r="E165" s="1758"/>
      <c r="F165" s="1586"/>
      <c r="G165" s="1764"/>
      <c r="H165" s="1764"/>
      <c r="I165" s="79" t="s">
        <v>168</v>
      </c>
      <c r="J165" s="198">
        <f>SUM(J162:J164)</f>
        <v>1.6</v>
      </c>
      <c r="K165" s="221"/>
      <c r="L165" s="221"/>
      <c r="M165" s="221"/>
      <c r="N165" s="216"/>
      <c r="O165" s="216"/>
      <c r="P165" s="216"/>
      <c r="Q165" s="216"/>
      <c r="R165" s="216"/>
      <c r="S165" s="216"/>
      <c r="T165" s="216"/>
      <c r="U165" s="216"/>
      <c r="V165" s="216"/>
      <c r="W165" s="1794"/>
      <c r="X165" s="1796"/>
      <c r="Y165" s="1779"/>
    </row>
    <row r="166" spans="1:25" ht="22.5" x14ac:dyDescent="0.25">
      <c r="A166" s="1772"/>
      <c r="B166" s="1801" t="s">
        <v>895</v>
      </c>
      <c r="C166" s="1758" t="s">
        <v>629</v>
      </c>
      <c r="D166" s="1758" t="s">
        <v>896</v>
      </c>
      <c r="E166" s="1758" t="s">
        <v>760</v>
      </c>
      <c r="F166" s="1586" t="s">
        <v>632</v>
      </c>
      <c r="G166" s="1764" t="s">
        <v>897</v>
      </c>
      <c r="H166" s="1764" t="s">
        <v>898</v>
      </c>
      <c r="I166" s="98" t="s">
        <v>899</v>
      </c>
      <c r="J166" s="218">
        <v>0.4</v>
      </c>
      <c r="K166" s="230"/>
      <c r="L166" s="23"/>
      <c r="M166" s="23"/>
      <c r="N166" s="23"/>
      <c r="O166" s="23"/>
      <c r="P166" s="23"/>
      <c r="Q166" s="23"/>
      <c r="R166" s="23"/>
      <c r="S166" s="23"/>
      <c r="T166" s="23"/>
      <c r="U166" s="23"/>
      <c r="V166" s="23"/>
      <c r="W166" s="1794" t="s">
        <v>160</v>
      </c>
      <c r="X166" s="1796" t="s">
        <v>900</v>
      </c>
      <c r="Y166" s="1795"/>
    </row>
    <row r="167" spans="1:25" ht="45" x14ac:dyDescent="0.25">
      <c r="A167" s="1772"/>
      <c r="B167" s="1801"/>
      <c r="C167" s="1758"/>
      <c r="D167" s="1758"/>
      <c r="E167" s="1758"/>
      <c r="F167" s="1586"/>
      <c r="G167" s="1764"/>
      <c r="H167" s="1764"/>
      <c r="I167" s="98" t="s">
        <v>901</v>
      </c>
      <c r="J167" s="218">
        <v>0.8</v>
      </c>
      <c r="K167" s="230"/>
      <c r="L167" s="230"/>
      <c r="M167" s="230"/>
      <c r="N167" s="230"/>
      <c r="O167" s="230"/>
      <c r="P167" s="230"/>
      <c r="Q167" s="230"/>
      <c r="R167" s="230"/>
      <c r="S167" s="230"/>
      <c r="T167" s="230"/>
      <c r="U167" s="230"/>
      <c r="V167" s="230"/>
      <c r="W167" s="1794"/>
      <c r="X167" s="1796"/>
      <c r="Y167" s="1795"/>
    </row>
    <row r="168" spans="1:25" ht="22.5" x14ac:dyDescent="0.25">
      <c r="A168" s="1772"/>
      <c r="B168" s="1801"/>
      <c r="C168" s="1758"/>
      <c r="D168" s="1758"/>
      <c r="E168" s="1758"/>
      <c r="F168" s="1586"/>
      <c r="G168" s="1764"/>
      <c r="H168" s="1764"/>
      <c r="I168" s="98" t="s">
        <v>766</v>
      </c>
      <c r="J168" s="218">
        <v>0.8</v>
      </c>
      <c r="K168" s="212"/>
      <c r="L168" s="212"/>
      <c r="M168" s="219"/>
      <c r="N168" s="212"/>
      <c r="O168" s="212"/>
      <c r="P168" s="219"/>
      <c r="Q168" s="26"/>
      <c r="R168" s="26"/>
      <c r="S168" s="219"/>
      <c r="T168" s="212"/>
      <c r="U168" s="212"/>
      <c r="V168" s="219"/>
      <c r="W168" s="1794"/>
      <c r="X168" s="1796"/>
      <c r="Y168" s="1795"/>
    </row>
    <row r="169" spans="1:25" x14ac:dyDescent="0.25">
      <c r="A169" s="1772"/>
      <c r="B169" s="1801"/>
      <c r="C169" s="1758"/>
      <c r="D169" s="1758"/>
      <c r="E169" s="1758"/>
      <c r="F169" s="1586"/>
      <c r="G169" s="1764"/>
      <c r="H169" s="1764"/>
      <c r="I169" s="98" t="s">
        <v>767</v>
      </c>
      <c r="J169" s="218">
        <v>0.2</v>
      </c>
      <c r="K169" s="212"/>
      <c r="L169" s="212"/>
      <c r="M169" s="219"/>
      <c r="N169" s="212"/>
      <c r="O169" s="212"/>
      <c r="P169" s="219"/>
      <c r="Q169" s="26"/>
      <c r="R169" s="26"/>
      <c r="S169" s="219"/>
      <c r="T169" s="212"/>
      <c r="U169" s="212"/>
      <c r="V169" s="219"/>
      <c r="W169" s="1794"/>
      <c r="X169" s="1796"/>
      <c r="Y169" s="1795"/>
    </row>
    <row r="170" spans="1:25" x14ac:dyDescent="0.25">
      <c r="A170" s="1772"/>
      <c r="B170" s="1801"/>
      <c r="C170" s="1758"/>
      <c r="D170" s="1758"/>
      <c r="E170" s="1758"/>
      <c r="F170" s="1586"/>
      <c r="G170" s="1764"/>
      <c r="H170" s="1764"/>
      <c r="I170" s="79" t="s">
        <v>168</v>
      </c>
      <c r="J170" s="198">
        <f>SUM(J166:J169)</f>
        <v>2.2000000000000002</v>
      </c>
      <c r="K170" s="221"/>
      <c r="L170" s="221"/>
      <c r="M170" s="221"/>
      <c r="N170" s="216"/>
      <c r="O170" s="216"/>
      <c r="P170" s="216"/>
      <c r="Q170" s="216"/>
      <c r="R170" s="216"/>
      <c r="S170" s="216"/>
      <c r="T170" s="216"/>
      <c r="U170" s="216"/>
      <c r="V170" s="216"/>
      <c r="W170" s="1794"/>
      <c r="X170" s="1796"/>
      <c r="Y170" s="1795"/>
    </row>
    <row r="171" spans="1:25" ht="33.75" x14ac:dyDescent="0.25">
      <c r="A171" s="1772"/>
      <c r="B171" s="1758" t="s">
        <v>902</v>
      </c>
      <c r="C171" s="1758" t="s">
        <v>903</v>
      </c>
      <c r="D171" s="1758" t="s">
        <v>904</v>
      </c>
      <c r="E171" s="1586" t="s">
        <v>905</v>
      </c>
      <c r="F171" s="1758" t="s">
        <v>906</v>
      </c>
      <c r="G171" s="1764" t="s">
        <v>907</v>
      </c>
      <c r="H171" s="1764" t="s">
        <v>908</v>
      </c>
      <c r="I171" s="217" t="s">
        <v>909</v>
      </c>
      <c r="J171" s="195">
        <v>1</v>
      </c>
      <c r="K171" s="196"/>
      <c r="L171" s="237"/>
      <c r="M171" s="237"/>
      <c r="N171" s="43"/>
      <c r="O171" s="43"/>
      <c r="P171" s="237"/>
      <c r="Q171" s="237"/>
      <c r="R171" s="237"/>
      <c r="S171" s="237"/>
      <c r="T171" s="237"/>
      <c r="U171" s="237"/>
      <c r="V171" s="237"/>
      <c r="W171" s="1581" t="s">
        <v>160</v>
      </c>
      <c r="X171" s="1581" t="s">
        <v>910</v>
      </c>
      <c r="Y171" s="1748"/>
    </row>
    <row r="172" spans="1:25" x14ac:dyDescent="0.25">
      <c r="A172" s="1772"/>
      <c r="B172" s="1758"/>
      <c r="C172" s="1758"/>
      <c r="D172" s="1758"/>
      <c r="E172" s="1586"/>
      <c r="F172" s="1758"/>
      <c r="G172" s="1764"/>
      <c r="H172" s="1764"/>
      <c r="I172" s="217" t="s">
        <v>911</v>
      </c>
      <c r="J172" s="195">
        <v>0.5</v>
      </c>
      <c r="K172" s="196"/>
      <c r="L172" s="237"/>
      <c r="M172" s="237"/>
      <c r="N172" s="43"/>
      <c r="O172" s="43"/>
      <c r="P172" s="237"/>
      <c r="Q172" s="237"/>
      <c r="R172" s="237"/>
      <c r="S172" s="237"/>
      <c r="T172" s="237"/>
      <c r="U172" s="237"/>
      <c r="V172" s="237"/>
      <c r="W172" s="1581"/>
      <c r="X172" s="1581"/>
      <c r="Y172" s="1748"/>
    </row>
    <row r="173" spans="1:25" ht="22.5" x14ac:dyDescent="0.25">
      <c r="A173" s="1772"/>
      <c r="B173" s="1758"/>
      <c r="C173" s="1758"/>
      <c r="D173" s="1758"/>
      <c r="E173" s="1586"/>
      <c r="F173" s="1758"/>
      <c r="G173" s="1764"/>
      <c r="H173" s="1764"/>
      <c r="I173" s="217" t="s">
        <v>912</v>
      </c>
      <c r="J173" s="195">
        <v>0.5</v>
      </c>
      <c r="K173" s="196"/>
      <c r="L173" s="237"/>
      <c r="M173" s="237"/>
      <c r="N173" s="43"/>
      <c r="O173" s="43"/>
      <c r="P173" s="237"/>
      <c r="Q173" s="237"/>
      <c r="R173" s="237"/>
      <c r="S173" s="237"/>
      <c r="T173" s="237"/>
      <c r="U173" s="237"/>
      <c r="V173" s="237"/>
      <c r="W173" s="1581"/>
      <c r="X173" s="1581"/>
      <c r="Y173" s="1748"/>
    </row>
    <row r="174" spans="1:25" x14ac:dyDescent="0.25">
      <c r="A174" s="1772"/>
      <c r="B174" s="1758"/>
      <c r="C174" s="1758"/>
      <c r="D174" s="1758"/>
      <c r="E174" s="1586"/>
      <c r="F174" s="1758"/>
      <c r="G174" s="1764"/>
      <c r="H174" s="1764"/>
      <c r="I174" s="79" t="s">
        <v>168</v>
      </c>
      <c r="J174" s="206">
        <f>SUM(J171:J173)</f>
        <v>2</v>
      </c>
      <c r="K174" s="237"/>
      <c r="L174" s="237"/>
      <c r="M174" s="237"/>
      <c r="N174" s="43"/>
      <c r="O174" s="43"/>
      <c r="P174" s="237"/>
      <c r="Q174" s="237"/>
      <c r="R174" s="237"/>
      <c r="S174" s="237"/>
      <c r="T174" s="237"/>
      <c r="U174" s="237"/>
      <c r="V174" s="237"/>
      <c r="W174" s="1581"/>
      <c r="X174" s="1581"/>
      <c r="Y174" s="1748"/>
    </row>
    <row r="175" spans="1:25" x14ac:dyDescent="0.25">
      <c r="A175" s="1772"/>
      <c r="B175" s="1758"/>
      <c r="C175" s="1758"/>
      <c r="D175" s="1758"/>
      <c r="E175" s="1586"/>
      <c r="F175" s="1758"/>
      <c r="G175" s="1764" t="s">
        <v>913</v>
      </c>
      <c r="H175" s="1764" t="s">
        <v>914</v>
      </c>
      <c r="I175" s="217" t="s">
        <v>915</v>
      </c>
      <c r="J175" s="195">
        <v>0.5</v>
      </c>
      <c r="K175" s="237"/>
      <c r="L175" s="237"/>
      <c r="M175" s="237"/>
      <c r="N175" s="237"/>
      <c r="O175" s="237"/>
      <c r="P175" s="237"/>
      <c r="Q175" s="237"/>
      <c r="R175" s="237"/>
      <c r="S175" s="237"/>
      <c r="T175" s="237"/>
      <c r="U175" s="237"/>
      <c r="V175" s="196"/>
      <c r="W175" s="1581"/>
      <c r="X175" s="1581"/>
      <c r="Y175" s="1748"/>
    </row>
    <row r="176" spans="1:25" x14ac:dyDescent="0.25">
      <c r="A176" s="1772"/>
      <c r="B176" s="1758"/>
      <c r="C176" s="1758"/>
      <c r="D176" s="1758"/>
      <c r="E176" s="1586"/>
      <c r="F176" s="1758"/>
      <c r="G176" s="1764"/>
      <c r="H176" s="1764"/>
      <c r="I176" s="217" t="s">
        <v>916</v>
      </c>
      <c r="J176" s="195">
        <v>0.5</v>
      </c>
      <c r="K176" s="237"/>
      <c r="L176" s="237"/>
      <c r="M176" s="237"/>
      <c r="N176" s="237"/>
      <c r="O176" s="237"/>
      <c r="P176" s="237"/>
      <c r="Q176" s="237"/>
      <c r="R176" s="237"/>
      <c r="S176" s="237"/>
      <c r="T176" s="237"/>
      <c r="U176" s="237"/>
      <c r="V176" s="196"/>
      <c r="W176" s="1581"/>
      <c r="X176" s="1581"/>
      <c r="Y176" s="1748"/>
    </row>
    <row r="177" spans="1:25" x14ac:dyDescent="0.25">
      <c r="A177" s="1772"/>
      <c r="B177" s="1758"/>
      <c r="C177" s="1758"/>
      <c r="D177" s="1758"/>
      <c r="E177" s="1586"/>
      <c r="F177" s="1758"/>
      <c r="G177" s="1764"/>
      <c r="H177" s="1764"/>
      <c r="I177" s="79" t="s">
        <v>168</v>
      </c>
      <c r="J177" s="206">
        <f>SUM(J175:J176)</f>
        <v>1</v>
      </c>
      <c r="K177" s="237"/>
      <c r="L177" s="237"/>
      <c r="M177" s="237"/>
      <c r="N177" s="237"/>
      <c r="O177" s="237"/>
      <c r="P177" s="237"/>
      <c r="Q177" s="237"/>
      <c r="R177" s="237"/>
      <c r="S177" s="237"/>
      <c r="T177" s="237"/>
      <c r="U177" s="237"/>
      <c r="V177" s="43"/>
      <c r="W177" s="1581"/>
      <c r="X177" s="1581"/>
      <c r="Y177" s="1748"/>
    </row>
    <row r="178" spans="1:25" x14ac:dyDescent="0.25">
      <c r="A178" s="1772"/>
      <c r="B178" s="1777" t="s">
        <v>917</v>
      </c>
      <c r="C178" s="1587" t="s">
        <v>918</v>
      </c>
      <c r="D178" s="1587" t="s">
        <v>731</v>
      </c>
      <c r="E178" s="1587" t="s">
        <v>919</v>
      </c>
      <c r="F178" s="1586" t="s">
        <v>733</v>
      </c>
      <c r="G178" s="1764" t="s">
        <v>920</v>
      </c>
      <c r="H178" s="1587" t="s">
        <v>921</v>
      </c>
      <c r="I178" s="217" t="s">
        <v>922</v>
      </c>
      <c r="J178" s="218">
        <v>0.2</v>
      </c>
      <c r="K178" s="219"/>
      <c r="L178" s="221"/>
      <c r="M178" s="221"/>
      <c r="N178" s="221"/>
      <c r="O178" s="221"/>
      <c r="P178" s="221"/>
      <c r="Q178" s="221"/>
      <c r="R178" s="221"/>
      <c r="S178" s="221"/>
      <c r="T178" s="221"/>
      <c r="U178" s="221"/>
      <c r="V178" s="221"/>
      <c r="W178" s="1587" t="s">
        <v>160</v>
      </c>
      <c r="X178" s="1587" t="s">
        <v>923</v>
      </c>
      <c r="Y178" s="1798"/>
    </row>
    <row r="179" spans="1:25" ht="22.5" x14ac:dyDescent="0.25">
      <c r="A179" s="1772"/>
      <c r="B179" s="1777"/>
      <c r="C179" s="1599"/>
      <c r="D179" s="1599"/>
      <c r="E179" s="1599"/>
      <c r="F179" s="1586"/>
      <c r="G179" s="1764"/>
      <c r="H179" s="1599"/>
      <c r="I179" s="217" t="s">
        <v>924</v>
      </c>
      <c r="J179" s="218">
        <v>0.4</v>
      </c>
      <c r="K179" s="219"/>
      <c r="L179" s="220"/>
      <c r="M179" s="220"/>
      <c r="N179" s="220"/>
      <c r="O179" s="220"/>
      <c r="P179" s="220"/>
      <c r="Q179" s="220"/>
      <c r="R179" s="219"/>
      <c r="S179" s="219"/>
      <c r="T179" s="219"/>
      <c r="U179" s="219"/>
      <c r="V179" s="219"/>
      <c r="W179" s="1599"/>
      <c r="X179" s="1599"/>
      <c r="Y179" s="1799"/>
    </row>
    <row r="180" spans="1:25" ht="22.5" x14ac:dyDescent="0.25">
      <c r="A180" s="1772"/>
      <c r="B180" s="1777"/>
      <c r="C180" s="1599"/>
      <c r="D180" s="1599"/>
      <c r="E180" s="1599"/>
      <c r="F180" s="1586"/>
      <c r="G180" s="1764"/>
      <c r="H180" s="1599"/>
      <c r="I180" s="217" t="s">
        <v>925</v>
      </c>
      <c r="J180" s="218">
        <v>0.4</v>
      </c>
      <c r="K180" s="219"/>
      <c r="L180" s="219"/>
      <c r="M180" s="219"/>
      <c r="N180" s="220"/>
      <c r="O180" s="220"/>
      <c r="P180" s="220"/>
      <c r="Q180" s="220"/>
      <c r="R180" s="220"/>
      <c r="S180" s="219"/>
      <c r="T180" s="219"/>
      <c r="U180" s="219"/>
      <c r="V180" s="219"/>
      <c r="W180" s="1599"/>
      <c r="X180" s="1599"/>
      <c r="Y180" s="1799"/>
    </row>
    <row r="181" spans="1:25" ht="33.75" x14ac:dyDescent="0.25">
      <c r="A181" s="1772"/>
      <c r="B181" s="1777"/>
      <c r="C181" s="1599"/>
      <c r="D181" s="1599"/>
      <c r="E181" s="1599"/>
      <c r="F181" s="1586"/>
      <c r="G181" s="1764"/>
      <c r="H181" s="1599"/>
      <c r="I181" s="217" t="s">
        <v>926</v>
      </c>
      <c r="J181" s="218">
        <v>0.4</v>
      </c>
      <c r="K181" s="219"/>
      <c r="L181" s="219"/>
      <c r="M181" s="219"/>
      <c r="N181" s="219"/>
      <c r="O181" s="219"/>
      <c r="P181" s="219"/>
      <c r="Q181" s="220"/>
      <c r="R181" s="220"/>
      <c r="S181" s="219"/>
      <c r="T181" s="219"/>
      <c r="U181" s="219"/>
      <c r="V181" s="219"/>
      <c r="W181" s="1599"/>
      <c r="X181" s="1599"/>
      <c r="Y181" s="1799"/>
    </row>
    <row r="182" spans="1:25" ht="33.75" x14ac:dyDescent="0.25">
      <c r="A182" s="1772"/>
      <c r="B182" s="1777"/>
      <c r="C182" s="1599"/>
      <c r="D182" s="1599"/>
      <c r="E182" s="1599"/>
      <c r="F182" s="1586"/>
      <c r="G182" s="1764"/>
      <c r="H182" s="1599"/>
      <c r="I182" s="217" t="s">
        <v>927</v>
      </c>
      <c r="J182" s="218">
        <v>0.4</v>
      </c>
      <c r="K182" s="219"/>
      <c r="L182" s="220"/>
      <c r="M182" s="220"/>
      <c r="N182" s="220"/>
      <c r="O182" s="220"/>
      <c r="P182" s="220"/>
      <c r="Q182" s="220"/>
      <c r="R182" s="220"/>
      <c r="S182" s="220"/>
      <c r="T182" s="220"/>
      <c r="U182" s="220"/>
      <c r="V182" s="220"/>
      <c r="W182" s="1599"/>
      <c r="X182" s="1599"/>
      <c r="Y182" s="1799"/>
    </row>
    <row r="183" spans="1:25" ht="33.75" x14ac:dyDescent="0.25">
      <c r="A183" s="1772"/>
      <c r="B183" s="1777"/>
      <c r="C183" s="1599"/>
      <c r="D183" s="1599"/>
      <c r="E183" s="1599"/>
      <c r="F183" s="1586"/>
      <c r="G183" s="1764"/>
      <c r="H183" s="1599"/>
      <c r="I183" s="217" t="s">
        <v>928</v>
      </c>
      <c r="J183" s="218">
        <v>0.4</v>
      </c>
      <c r="K183" s="216"/>
      <c r="L183" s="221"/>
      <c r="M183" s="221"/>
      <c r="N183" s="221"/>
      <c r="O183" s="221"/>
      <c r="P183" s="221"/>
      <c r="Q183" s="221"/>
      <c r="R183" s="221"/>
      <c r="S183" s="221"/>
      <c r="T183" s="221"/>
      <c r="U183" s="220"/>
      <c r="V183" s="220"/>
      <c r="W183" s="1599"/>
      <c r="X183" s="1599"/>
      <c r="Y183" s="1799"/>
    </row>
    <row r="184" spans="1:25" x14ac:dyDescent="0.25">
      <c r="A184" s="1772"/>
      <c r="B184" s="1777"/>
      <c r="C184" s="1600"/>
      <c r="D184" s="1600"/>
      <c r="E184" s="1600"/>
      <c r="F184" s="1586"/>
      <c r="G184" s="1764"/>
      <c r="H184" s="1600"/>
      <c r="I184" s="197" t="s">
        <v>168</v>
      </c>
      <c r="J184" s="198">
        <f>SUM(J178:J183)</f>
        <v>2.1999999999999997</v>
      </c>
      <c r="K184" s="216"/>
      <c r="L184" s="221"/>
      <c r="M184" s="221"/>
      <c r="N184" s="221"/>
      <c r="O184" s="221"/>
      <c r="P184" s="221"/>
      <c r="Q184" s="221"/>
      <c r="R184" s="221"/>
      <c r="S184" s="221"/>
      <c r="T184" s="221"/>
      <c r="U184" s="221"/>
      <c r="V184" s="221"/>
      <c r="W184" s="1600"/>
      <c r="X184" s="1600"/>
      <c r="Y184" s="1800"/>
    </row>
    <row r="185" spans="1:25" ht="22.5" x14ac:dyDescent="0.25">
      <c r="A185" s="1772"/>
      <c r="B185" s="1777"/>
      <c r="C185" s="1586" t="s">
        <v>929</v>
      </c>
      <c r="D185" s="1758" t="s">
        <v>930</v>
      </c>
      <c r="E185" s="1586" t="s">
        <v>931</v>
      </c>
      <c r="F185" s="1586" t="s">
        <v>852</v>
      </c>
      <c r="G185" s="1764" t="s">
        <v>932</v>
      </c>
      <c r="H185" s="1764" t="s">
        <v>933</v>
      </c>
      <c r="I185" s="217" t="s">
        <v>934</v>
      </c>
      <c r="J185" s="195">
        <v>1</v>
      </c>
      <c r="K185" s="196"/>
      <c r="L185" s="196"/>
      <c r="M185" s="196"/>
      <c r="N185" s="196"/>
      <c r="O185" s="196"/>
      <c r="P185" s="196"/>
      <c r="Q185" s="196"/>
      <c r="R185" s="196"/>
      <c r="S185" s="196"/>
      <c r="T185" s="196"/>
      <c r="U185" s="196"/>
      <c r="V185" s="196"/>
      <c r="W185" s="1586" t="s">
        <v>160</v>
      </c>
      <c r="X185" s="1586" t="s">
        <v>923</v>
      </c>
      <c r="Y185" s="1748"/>
    </row>
    <row r="186" spans="1:25" ht="22.5" x14ac:dyDescent="0.25">
      <c r="A186" s="1772"/>
      <c r="B186" s="1777"/>
      <c r="C186" s="1586"/>
      <c r="D186" s="1758"/>
      <c r="E186" s="1586"/>
      <c r="F186" s="1586"/>
      <c r="G186" s="1764"/>
      <c r="H186" s="1764"/>
      <c r="I186" s="217" t="s">
        <v>935</v>
      </c>
      <c r="J186" s="195">
        <v>0.5</v>
      </c>
      <c r="K186" s="43"/>
      <c r="L186" s="196"/>
      <c r="M186" s="196"/>
      <c r="N186" s="196"/>
      <c r="O186" s="196"/>
      <c r="P186" s="196"/>
      <c r="Q186" s="196"/>
      <c r="R186" s="196"/>
      <c r="S186" s="196"/>
      <c r="T186" s="196"/>
      <c r="U186" s="196"/>
      <c r="V186" s="43"/>
      <c r="W186" s="1586"/>
      <c r="X186" s="1586"/>
      <c r="Y186" s="1748"/>
    </row>
    <row r="187" spans="1:25" x14ac:dyDescent="0.25">
      <c r="A187" s="1772"/>
      <c r="B187" s="1777"/>
      <c r="C187" s="1586"/>
      <c r="D187" s="1758"/>
      <c r="E187" s="1586"/>
      <c r="F187" s="1586"/>
      <c r="G187" s="1764"/>
      <c r="H187" s="1764"/>
      <c r="I187" s="217" t="s">
        <v>936</v>
      </c>
      <c r="J187" s="195">
        <v>0.5</v>
      </c>
      <c r="K187" s="43"/>
      <c r="L187" s="43"/>
      <c r="M187" s="43"/>
      <c r="N187" s="43"/>
      <c r="O187" s="43"/>
      <c r="P187" s="43"/>
      <c r="Q187" s="43"/>
      <c r="R187" s="43"/>
      <c r="S187" s="43"/>
      <c r="T187" s="43"/>
      <c r="U187" s="43"/>
      <c r="V187" s="196"/>
      <c r="W187" s="1586"/>
      <c r="X187" s="1586"/>
      <c r="Y187" s="1748"/>
    </row>
    <row r="188" spans="1:25" x14ac:dyDescent="0.25">
      <c r="A188" s="1772"/>
      <c r="B188" s="1777"/>
      <c r="C188" s="1586"/>
      <c r="D188" s="1758"/>
      <c r="E188" s="1586"/>
      <c r="F188" s="1586"/>
      <c r="G188" s="1764"/>
      <c r="H188" s="1764"/>
      <c r="I188" s="217" t="s">
        <v>916</v>
      </c>
      <c r="J188" s="195">
        <v>0.25</v>
      </c>
      <c r="K188" s="43"/>
      <c r="L188" s="43"/>
      <c r="M188" s="43"/>
      <c r="N188" s="43"/>
      <c r="O188" s="43"/>
      <c r="P188" s="43"/>
      <c r="Q188" s="43"/>
      <c r="R188" s="43"/>
      <c r="S188" s="43"/>
      <c r="T188" s="43"/>
      <c r="U188" s="43"/>
      <c r="V188" s="196"/>
      <c r="W188" s="1586"/>
      <c r="X188" s="1586"/>
      <c r="Y188" s="1748"/>
    </row>
    <row r="189" spans="1:25" x14ac:dyDescent="0.25">
      <c r="A189" s="1772"/>
      <c r="B189" s="1777"/>
      <c r="C189" s="1586"/>
      <c r="D189" s="1758"/>
      <c r="E189" s="1586"/>
      <c r="F189" s="1586"/>
      <c r="G189" s="1764"/>
      <c r="H189" s="1764"/>
      <c r="I189" s="79" t="s">
        <v>168</v>
      </c>
      <c r="J189" s="206">
        <f>SUM(J185:J188)</f>
        <v>2.25</v>
      </c>
      <c r="K189" s="237"/>
      <c r="L189" s="237"/>
      <c r="M189" s="237"/>
      <c r="N189" s="237"/>
      <c r="O189" s="237"/>
      <c r="P189" s="237"/>
      <c r="Q189" s="237"/>
      <c r="R189" s="237"/>
      <c r="S189" s="237"/>
      <c r="T189" s="237"/>
      <c r="U189" s="237"/>
      <c r="V189" s="237"/>
      <c r="W189" s="1586"/>
      <c r="X189" s="1586"/>
      <c r="Y189" s="1748"/>
    </row>
    <row r="190" spans="1:25" ht="33.75" x14ac:dyDescent="0.25">
      <c r="A190" s="1772"/>
      <c r="B190" s="1797" t="s">
        <v>937</v>
      </c>
      <c r="C190" s="1586" t="s">
        <v>938</v>
      </c>
      <c r="D190" s="1758" t="s">
        <v>939</v>
      </c>
      <c r="E190" s="1586" t="s">
        <v>940</v>
      </c>
      <c r="F190" s="1586" t="s">
        <v>632</v>
      </c>
      <c r="G190" s="1764" t="s">
        <v>941</v>
      </c>
      <c r="H190" s="1764" t="s">
        <v>942</v>
      </c>
      <c r="I190" s="217" t="s">
        <v>943</v>
      </c>
      <c r="J190" s="195">
        <v>0.3</v>
      </c>
      <c r="K190" s="196"/>
      <c r="L190" s="196"/>
      <c r="M190" s="196"/>
      <c r="N190" s="196"/>
      <c r="O190" s="196"/>
      <c r="P190" s="196"/>
      <c r="Q190" s="196"/>
      <c r="R190" s="196"/>
      <c r="S190" s="196"/>
      <c r="T190" s="196"/>
      <c r="U190" s="196"/>
      <c r="V190" s="196"/>
      <c r="W190" s="1586" t="s">
        <v>160</v>
      </c>
      <c r="X190" s="1586" t="s">
        <v>944</v>
      </c>
      <c r="Y190" s="1748"/>
    </row>
    <row r="191" spans="1:25" ht="45" x14ac:dyDescent="0.25">
      <c r="A191" s="1772"/>
      <c r="B191" s="1797"/>
      <c r="C191" s="1586"/>
      <c r="D191" s="1758"/>
      <c r="E191" s="1586"/>
      <c r="F191" s="1586"/>
      <c r="G191" s="1764"/>
      <c r="H191" s="1764"/>
      <c r="I191" s="217" t="s">
        <v>945</v>
      </c>
      <c r="J191" s="195">
        <v>0.6</v>
      </c>
      <c r="K191" s="196"/>
      <c r="L191" s="196"/>
      <c r="M191" s="196"/>
      <c r="N191" s="196"/>
      <c r="O191" s="196"/>
      <c r="P191" s="196"/>
      <c r="Q191" s="196"/>
      <c r="R191" s="196"/>
      <c r="S191" s="196"/>
      <c r="T191" s="196"/>
      <c r="U191" s="196"/>
      <c r="V191" s="196"/>
      <c r="W191" s="1586"/>
      <c r="X191" s="1586"/>
      <c r="Y191" s="1748"/>
    </row>
    <row r="192" spans="1:25" ht="33.75" x14ac:dyDescent="0.25">
      <c r="A192" s="1772"/>
      <c r="B192" s="1797"/>
      <c r="C192" s="1586"/>
      <c r="D192" s="1758"/>
      <c r="E192" s="1586"/>
      <c r="F192" s="1586"/>
      <c r="G192" s="1764"/>
      <c r="H192" s="1764"/>
      <c r="I192" s="217" t="s">
        <v>946</v>
      </c>
      <c r="J192" s="195">
        <v>0.3</v>
      </c>
      <c r="K192" s="196"/>
      <c r="L192" s="196"/>
      <c r="M192" s="196"/>
      <c r="N192" s="196"/>
      <c r="O192" s="196"/>
      <c r="P192" s="196"/>
      <c r="Q192" s="196"/>
      <c r="R192" s="196"/>
      <c r="S192" s="196"/>
      <c r="T192" s="196"/>
      <c r="U192" s="196"/>
      <c r="V192" s="196"/>
      <c r="W192" s="1586"/>
      <c r="X192" s="1586"/>
      <c r="Y192" s="1748"/>
    </row>
    <row r="193" spans="1:25" ht="22.5" x14ac:dyDescent="0.25">
      <c r="A193" s="1772"/>
      <c r="B193" s="1797"/>
      <c r="C193" s="1586"/>
      <c r="D193" s="1758"/>
      <c r="E193" s="1586"/>
      <c r="F193" s="1586"/>
      <c r="G193" s="1764"/>
      <c r="H193" s="1764"/>
      <c r="I193" s="217" t="s">
        <v>947</v>
      </c>
      <c r="J193" s="195">
        <v>0.2</v>
      </c>
      <c r="K193" s="196"/>
      <c r="L193" s="196"/>
      <c r="M193" s="196"/>
      <c r="N193" s="196"/>
      <c r="O193" s="196"/>
      <c r="P193" s="196"/>
      <c r="Q193" s="196"/>
      <c r="R193" s="196"/>
      <c r="S193" s="196"/>
      <c r="T193" s="196"/>
      <c r="U193" s="196"/>
      <c r="V193" s="196"/>
      <c r="W193" s="1586"/>
      <c r="X193" s="1586"/>
      <c r="Y193" s="1748"/>
    </row>
    <row r="194" spans="1:25" x14ac:dyDescent="0.25">
      <c r="A194" s="1772"/>
      <c r="B194" s="1797"/>
      <c r="C194" s="1586"/>
      <c r="D194" s="1758"/>
      <c r="E194" s="1586"/>
      <c r="F194" s="1586"/>
      <c r="G194" s="1764"/>
      <c r="H194" s="1764"/>
      <c r="I194" s="197" t="s">
        <v>168</v>
      </c>
      <c r="J194" s="206">
        <v>1.4</v>
      </c>
      <c r="K194" s="237"/>
      <c r="L194" s="237"/>
      <c r="M194" s="237"/>
      <c r="N194" s="237"/>
      <c r="O194" s="237"/>
      <c r="P194" s="237"/>
      <c r="Q194" s="237"/>
      <c r="R194" s="237"/>
      <c r="S194" s="237"/>
      <c r="T194" s="237"/>
      <c r="U194" s="237"/>
      <c r="V194" s="237"/>
      <c r="W194" s="1586"/>
      <c r="X194" s="1586"/>
      <c r="Y194" s="1748"/>
    </row>
    <row r="195" spans="1:25" x14ac:dyDescent="0.25">
      <c r="A195" s="1772"/>
      <c r="B195" s="1758" t="s">
        <v>948</v>
      </c>
      <c r="C195" s="1758" t="s">
        <v>949</v>
      </c>
      <c r="D195" s="1768" t="s">
        <v>950</v>
      </c>
      <c r="E195" s="1758" t="s">
        <v>951</v>
      </c>
      <c r="F195" s="1758" t="s">
        <v>632</v>
      </c>
      <c r="G195" s="1759" t="s">
        <v>952</v>
      </c>
      <c r="H195" s="1759" t="s">
        <v>953</v>
      </c>
      <c r="I195" s="217" t="s">
        <v>954</v>
      </c>
      <c r="J195" s="195">
        <v>1</v>
      </c>
      <c r="K195" s="226"/>
      <c r="L195" s="226"/>
      <c r="M195" s="205"/>
      <c r="N195" s="205"/>
      <c r="O195" s="205"/>
      <c r="P195" s="205"/>
      <c r="Q195" s="205"/>
      <c r="R195" s="205"/>
      <c r="S195" s="205"/>
      <c r="T195" s="205"/>
      <c r="U195" s="205"/>
      <c r="V195" s="205"/>
      <c r="W195" s="1581" t="s">
        <v>160</v>
      </c>
      <c r="X195" s="1581" t="s">
        <v>955</v>
      </c>
      <c r="Y195" s="1748"/>
    </row>
    <row r="196" spans="1:25" x14ac:dyDescent="0.25">
      <c r="A196" s="1772"/>
      <c r="B196" s="1758"/>
      <c r="C196" s="1758"/>
      <c r="D196" s="1769"/>
      <c r="E196" s="1758"/>
      <c r="F196" s="1758"/>
      <c r="G196" s="1759"/>
      <c r="H196" s="1759"/>
      <c r="I196" s="217" t="s">
        <v>956</v>
      </c>
      <c r="J196" s="195">
        <v>0.5</v>
      </c>
      <c r="K196" s="226"/>
      <c r="L196" s="226"/>
      <c r="M196" s="226"/>
      <c r="N196" s="205"/>
      <c r="O196" s="205"/>
      <c r="P196" s="205"/>
      <c r="Q196" s="205"/>
      <c r="R196" s="205"/>
      <c r="S196" s="205"/>
      <c r="T196" s="205"/>
      <c r="U196" s="205"/>
      <c r="V196" s="205"/>
      <c r="W196" s="1581"/>
      <c r="X196" s="1581"/>
      <c r="Y196" s="1748"/>
    </row>
    <row r="197" spans="1:25" x14ac:dyDescent="0.25">
      <c r="A197" s="1772"/>
      <c r="B197" s="1758"/>
      <c r="C197" s="1758"/>
      <c r="D197" s="1769"/>
      <c r="E197" s="1758"/>
      <c r="F197" s="1758"/>
      <c r="G197" s="1759"/>
      <c r="H197" s="1759"/>
      <c r="I197" s="217" t="s">
        <v>957</v>
      </c>
      <c r="J197" s="195">
        <v>0.5</v>
      </c>
      <c r="K197" s="207"/>
      <c r="L197" s="226"/>
      <c r="M197" s="226"/>
      <c r="N197" s="226"/>
      <c r="O197" s="207"/>
      <c r="P197" s="207"/>
      <c r="Q197" s="207"/>
      <c r="R197" s="205"/>
      <c r="S197" s="205"/>
      <c r="T197" s="205"/>
      <c r="U197" s="205"/>
      <c r="V197" s="205"/>
      <c r="W197" s="1581"/>
      <c r="X197" s="1581"/>
      <c r="Y197" s="1748"/>
    </row>
    <row r="198" spans="1:25" x14ac:dyDescent="0.25">
      <c r="A198" s="1772"/>
      <c r="B198" s="1758"/>
      <c r="C198" s="1758"/>
      <c r="D198" s="1769"/>
      <c r="E198" s="1758"/>
      <c r="F198" s="1758"/>
      <c r="G198" s="1759"/>
      <c r="H198" s="1759"/>
      <c r="I198" s="79" t="s">
        <v>168</v>
      </c>
      <c r="J198" s="239">
        <f>SUM(J195:J197)</f>
        <v>2</v>
      </c>
      <c r="K198" s="23"/>
      <c r="L198" s="23"/>
      <c r="M198" s="23"/>
      <c r="N198" s="23"/>
      <c r="O198" s="23"/>
      <c r="P198" s="23"/>
      <c r="Q198" s="23"/>
      <c r="R198" s="23"/>
      <c r="S198" s="23"/>
      <c r="T198" s="23"/>
      <c r="U198" s="23"/>
      <c r="V198" s="23"/>
      <c r="W198" s="1581"/>
      <c r="X198" s="1581"/>
      <c r="Y198" s="1748"/>
    </row>
    <row r="199" spans="1:25" x14ac:dyDescent="0.25">
      <c r="A199" s="1772"/>
      <c r="B199" s="1777" t="s">
        <v>958</v>
      </c>
      <c r="C199" s="1587" t="s">
        <v>959</v>
      </c>
      <c r="D199" s="1587" t="s">
        <v>960</v>
      </c>
      <c r="E199" s="1587" t="s">
        <v>961</v>
      </c>
      <c r="F199" s="1586" t="s">
        <v>733</v>
      </c>
      <c r="G199" s="1764" t="s">
        <v>962</v>
      </c>
      <c r="H199" s="1764" t="s">
        <v>963</v>
      </c>
      <c r="I199" s="217" t="s">
        <v>964</v>
      </c>
      <c r="J199" s="218">
        <v>0.2</v>
      </c>
      <c r="K199" s="219"/>
      <c r="L199" s="221"/>
      <c r="M199" s="221"/>
      <c r="N199" s="221"/>
      <c r="O199" s="221"/>
      <c r="P199" s="221"/>
      <c r="Q199" s="221"/>
      <c r="R199" s="221"/>
      <c r="S199" s="221"/>
      <c r="T199" s="221"/>
      <c r="U199" s="221"/>
      <c r="V199" s="221"/>
      <c r="W199" s="1586" t="s">
        <v>160</v>
      </c>
      <c r="X199" s="1586" t="s">
        <v>965</v>
      </c>
      <c r="Y199" s="1779"/>
    </row>
    <row r="200" spans="1:25" ht="33.75" x14ac:dyDescent="0.25">
      <c r="A200" s="1772"/>
      <c r="B200" s="1777"/>
      <c r="C200" s="1599"/>
      <c r="D200" s="1599"/>
      <c r="E200" s="1599"/>
      <c r="F200" s="1586"/>
      <c r="G200" s="1764"/>
      <c r="H200" s="1764"/>
      <c r="I200" s="217" t="s">
        <v>966</v>
      </c>
      <c r="J200" s="218">
        <v>0.2</v>
      </c>
      <c r="K200" s="219"/>
      <c r="L200" s="220"/>
      <c r="M200" s="220"/>
      <c r="N200" s="221"/>
      <c r="O200" s="221"/>
      <c r="P200" s="221"/>
      <c r="Q200" s="221"/>
      <c r="R200" s="221"/>
      <c r="S200" s="221"/>
      <c r="T200" s="221"/>
      <c r="U200" s="221"/>
      <c r="V200" s="221"/>
      <c r="W200" s="1586"/>
      <c r="X200" s="1586"/>
      <c r="Y200" s="1779"/>
    </row>
    <row r="201" spans="1:25" ht="22.5" x14ac:dyDescent="0.25">
      <c r="A201" s="1772"/>
      <c r="B201" s="1777"/>
      <c r="C201" s="1599"/>
      <c r="D201" s="1599"/>
      <c r="E201" s="1599"/>
      <c r="F201" s="1586"/>
      <c r="G201" s="1764"/>
      <c r="H201" s="1764"/>
      <c r="I201" s="217" t="s">
        <v>967</v>
      </c>
      <c r="J201" s="218">
        <v>0.3</v>
      </c>
      <c r="K201" s="219"/>
      <c r="L201" s="219"/>
      <c r="M201" s="219"/>
      <c r="N201" s="220"/>
      <c r="O201" s="220"/>
      <c r="P201" s="220"/>
      <c r="Q201" s="220"/>
      <c r="R201" s="220"/>
      <c r="S201" s="219"/>
      <c r="T201" s="221"/>
      <c r="U201" s="221"/>
      <c r="V201" s="221"/>
      <c r="W201" s="1586"/>
      <c r="X201" s="1586"/>
      <c r="Y201" s="1779"/>
    </row>
    <row r="202" spans="1:25" ht="22.5" x14ac:dyDescent="0.25">
      <c r="A202" s="1772"/>
      <c r="B202" s="1777"/>
      <c r="C202" s="1599"/>
      <c r="D202" s="1599"/>
      <c r="E202" s="1599"/>
      <c r="F202" s="1586"/>
      <c r="G202" s="1764"/>
      <c r="H202" s="1764"/>
      <c r="I202" s="217" t="s">
        <v>968</v>
      </c>
      <c r="J202" s="218">
        <v>0.3</v>
      </c>
      <c r="K202" s="219"/>
      <c r="L202" s="219"/>
      <c r="M202" s="219"/>
      <c r="N202" s="219"/>
      <c r="O202" s="219"/>
      <c r="P202" s="219"/>
      <c r="Q202" s="220"/>
      <c r="R202" s="220"/>
      <c r="S202" s="219"/>
      <c r="T202" s="221"/>
      <c r="U202" s="221"/>
      <c r="V202" s="221"/>
      <c r="W202" s="1586"/>
      <c r="X202" s="1586"/>
      <c r="Y202" s="1779"/>
    </row>
    <row r="203" spans="1:25" ht="22.5" x14ac:dyDescent="0.25">
      <c r="A203" s="1772"/>
      <c r="B203" s="1777"/>
      <c r="C203" s="1599"/>
      <c r="D203" s="1599"/>
      <c r="E203" s="1599"/>
      <c r="F203" s="1586"/>
      <c r="G203" s="1764"/>
      <c r="H203" s="1764"/>
      <c r="I203" s="217" t="s">
        <v>969</v>
      </c>
      <c r="J203" s="218">
        <v>0.6</v>
      </c>
      <c r="K203" s="219"/>
      <c r="L203" s="220"/>
      <c r="M203" s="220"/>
      <c r="N203" s="220"/>
      <c r="O203" s="220"/>
      <c r="P203" s="220"/>
      <c r="Q203" s="220"/>
      <c r="R203" s="220"/>
      <c r="S203" s="220"/>
      <c r="T203" s="220"/>
      <c r="U203" s="221"/>
      <c r="V203" s="221"/>
      <c r="W203" s="1586"/>
      <c r="X203" s="1586"/>
      <c r="Y203" s="1779"/>
    </row>
    <row r="204" spans="1:25" x14ac:dyDescent="0.25">
      <c r="A204" s="1772"/>
      <c r="B204" s="1777"/>
      <c r="C204" s="1600"/>
      <c r="D204" s="1600"/>
      <c r="E204" s="1600"/>
      <c r="F204" s="1586"/>
      <c r="G204" s="1764"/>
      <c r="H204" s="1764"/>
      <c r="I204" s="197" t="s">
        <v>168</v>
      </c>
      <c r="J204" s="198">
        <f>SUM(J199:J203)</f>
        <v>1.6</v>
      </c>
      <c r="K204" s="216"/>
      <c r="L204" s="221"/>
      <c r="M204" s="221"/>
      <c r="N204" s="221"/>
      <c r="O204" s="221"/>
      <c r="P204" s="221"/>
      <c r="Q204" s="221"/>
      <c r="R204" s="221"/>
      <c r="S204" s="221"/>
      <c r="T204" s="221"/>
      <c r="U204" s="221"/>
      <c r="V204" s="221"/>
      <c r="W204" s="1586"/>
      <c r="X204" s="1586"/>
      <c r="Y204" s="1779"/>
    </row>
    <row r="205" spans="1:25" ht="60.75" customHeight="1" x14ac:dyDescent="0.25">
      <c r="A205" s="1772"/>
      <c r="B205" s="1777" t="s">
        <v>970</v>
      </c>
      <c r="C205" s="1586" t="s">
        <v>971</v>
      </c>
      <c r="D205" s="1778" t="s">
        <v>778</v>
      </c>
      <c r="E205" s="1586" t="s">
        <v>972</v>
      </c>
      <c r="F205" s="1586" t="s">
        <v>733</v>
      </c>
      <c r="G205" s="1764" t="s">
        <v>973</v>
      </c>
      <c r="H205" s="1764" t="s">
        <v>974</v>
      </c>
      <c r="I205" s="217" t="s">
        <v>975</v>
      </c>
      <c r="J205" s="218">
        <v>0.4</v>
      </c>
      <c r="K205" s="219"/>
      <c r="L205" s="220"/>
      <c r="M205" s="219"/>
      <c r="N205" s="219"/>
      <c r="O205" s="219"/>
      <c r="P205" s="219"/>
      <c r="Q205" s="219"/>
      <c r="R205" s="219"/>
      <c r="S205" s="219"/>
      <c r="T205" s="219"/>
      <c r="U205" s="219"/>
      <c r="V205" s="219"/>
      <c r="W205" s="1587" t="s">
        <v>976</v>
      </c>
      <c r="X205" s="1587" t="s">
        <v>977</v>
      </c>
      <c r="Y205" s="1779"/>
    </row>
    <row r="206" spans="1:25" ht="33.75" x14ac:dyDescent="0.25">
      <c r="A206" s="1772"/>
      <c r="B206" s="1777"/>
      <c r="C206" s="1586"/>
      <c r="D206" s="1778"/>
      <c r="E206" s="1586"/>
      <c r="F206" s="1586"/>
      <c r="G206" s="1764"/>
      <c r="H206" s="1764"/>
      <c r="I206" s="217" t="s">
        <v>978</v>
      </c>
      <c r="J206" s="218">
        <v>0.4</v>
      </c>
      <c r="K206" s="219"/>
      <c r="L206" s="220"/>
      <c r="M206" s="220"/>
      <c r="N206" s="220"/>
      <c r="O206" s="220"/>
      <c r="P206" s="220"/>
      <c r="Q206" s="220"/>
      <c r="R206" s="219"/>
      <c r="S206" s="219"/>
      <c r="T206" s="219"/>
      <c r="U206" s="219"/>
      <c r="V206" s="219"/>
      <c r="W206" s="1599"/>
      <c r="X206" s="1599"/>
      <c r="Y206" s="1779"/>
    </row>
    <row r="207" spans="1:25" ht="33.75" customHeight="1" x14ac:dyDescent="0.25">
      <c r="A207" s="1772"/>
      <c r="B207" s="1777"/>
      <c r="C207" s="1586"/>
      <c r="D207" s="1778"/>
      <c r="E207" s="1586"/>
      <c r="F207" s="1586"/>
      <c r="G207" s="1764"/>
      <c r="H207" s="1764"/>
      <c r="I207" s="217" t="s">
        <v>979</v>
      </c>
      <c r="J207" s="218">
        <v>0.1</v>
      </c>
      <c r="K207" s="219"/>
      <c r="L207" s="220"/>
      <c r="M207" s="220"/>
      <c r="N207" s="220"/>
      <c r="O207" s="220"/>
      <c r="P207" s="220"/>
      <c r="Q207" s="220"/>
      <c r="R207" s="219"/>
      <c r="S207" s="219"/>
      <c r="T207" s="219"/>
      <c r="U207" s="219"/>
      <c r="V207" s="219"/>
      <c r="W207" s="1599"/>
      <c r="X207" s="1599"/>
      <c r="Y207" s="1779"/>
    </row>
    <row r="208" spans="1:25" ht="60.75" customHeight="1" x14ac:dyDescent="0.25">
      <c r="A208" s="1772"/>
      <c r="B208" s="1777"/>
      <c r="C208" s="1586"/>
      <c r="D208" s="1778"/>
      <c r="E208" s="1586"/>
      <c r="F208" s="1586"/>
      <c r="G208" s="1764"/>
      <c r="H208" s="1764"/>
      <c r="I208" s="217" t="s">
        <v>980</v>
      </c>
      <c r="J208" s="218">
        <v>0.7</v>
      </c>
      <c r="K208" s="216"/>
      <c r="L208" s="216"/>
      <c r="M208" s="216"/>
      <c r="N208" s="221"/>
      <c r="O208" s="221"/>
      <c r="P208" s="221"/>
      <c r="Q208" s="221"/>
      <c r="R208" s="221"/>
      <c r="S208" s="216"/>
      <c r="T208" s="216"/>
      <c r="U208" s="219"/>
      <c r="V208" s="219"/>
      <c r="W208" s="1599"/>
      <c r="X208" s="1599"/>
      <c r="Y208" s="1779"/>
    </row>
    <row r="209" spans="1:25" x14ac:dyDescent="0.25">
      <c r="A209" s="1772"/>
      <c r="B209" s="1777"/>
      <c r="C209" s="1586"/>
      <c r="D209" s="1778"/>
      <c r="E209" s="1586"/>
      <c r="F209" s="1586"/>
      <c r="G209" s="1764"/>
      <c r="H209" s="1764"/>
      <c r="I209" s="197" t="s">
        <v>168</v>
      </c>
      <c r="J209" s="198">
        <f>SUM(J205:J208)</f>
        <v>1.6</v>
      </c>
      <c r="K209" s="216"/>
      <c r="L209" s="216"/>
      <c r="M209" s="216"/>
      <c r="N209" s="221"/>
      <c r="O209" s="221"/>
      <c r="P209" s="221"/>
      <c r="Q209" s="221"/>
      <c r="R209" s="221"/>
      <c r="S209" s="216"/>
      <c r="T209" s="216"/>
      <c r="U209" s="216"/>
      <c r="V209" s="216"/>
      <c r="W209" s="1600"/>
      <c r="X209" s="1600"/>
      <c r="Y209" s="1779"/>
    </row>
    <row r="210" spans="1:25" ht="22.5" x14ac:dyDescent="0.25">
      <c r="A210" s="1772"/>
      <c r="B210" s="1777"/>
      <c r="C210" s="1758" t="s">
        <v>981</v>
      </c>
      <c r="D210" s="1758" t="s">
        <v>982</v>
      </c>
      <c r="E210" s="1758" t="s">
        <v>983</v>
      </c>
      <c r="F210" s="1586" t="s">
        <v>632</v>
      </c>
      <c r="G210" s="1764" t="s">
        <v>984</v>
      </c>
      <c r="H210" s="1764" t="s">
        <v>985</v>
      </c>
      <c r="I210" s="217" t="s">
        <v>986</v>
      </c>
      <c r="J210" s="195">
        <v>0.5</v>
      </c>
      <c r="K210" s="219"/>
      <c r="L210" s="219"/>
      <c r="M210" s="219"/>
      <c r="N210" s="219"/>
      <c r="O210" s="219"/>
      <c r="P210" s="219"/>
      <c r="Q210" s="219"/>
      <c r="R210" s="219"/>
      <c r="S210" s="219"/>
      <c r="T210" s="219"/>
      <c r="U210" s="219"/>
      <c r="V210" s="219"/>
      <c r="W210" s="1581" t="s">
        <v>160</v>
      </c>
      <c r="X210" s="1581" t="s">
        <v>987</v>
      </c>
      <c r="Y210" s="1748"/>
    </row>
    <row r="211" spans="1:25" ht="22.5" x14ac:dyDescent="0.25">
      <c r="A211" s="1772"/>
      <c r="B211" s="1777"/>
      <c r="C211" s="1758"/>
      <c r="D211" s="1758"/>
      <c r="E211" s="1758"/>
      <c r="F211" s="1586"/>
      <c r="G211" s="1764"/>
      <c r="H211" s="1764"/>
      <c r="I211" s="217" t="s">
        <v>988</v>
      </c>
      <c r="J211" s="195">
        <v>0.5</v>
      </c>
      <c r="K211" s="219"/>
      <c r="L211" s="219"/>
      <c r="M211" s="219"/>
      <c r="N211" s="219"/>
      <c r="O211" s="219"/>
      <c r="P211" s="219"/>
      <c r="Q211" s="219"/>
      <c r="R211" s="219"/>
      <c r="S211" s="219"/>
      <c r="T211" s="219"/>
      <c r="U211" s="219"/>
      <c r="V211" s="219"/>
      <c r="W211" s="1581"/>
      <c r="X211" s="1581"/>
      <c r="Y211" s="1748"/>
    </row>
    <row r="212" spans="1:25" x14ac:dyDescent="0.25">
      <c r="A212" s="1772"/>
      <c r="B212" s="1777"/>
      <c r="C212" s="1758"/>
      <c r="D212" s="1758"/>
      <c r="E212" s="1758"/>
      <c r="F212" s="1586"/>
      <c r="G212" s="1764"/>
      <c r="H212" s="1764"/>
      <c r="I212" s="217" t="s">
        <v>989</v>
      </c>
      <c r="J212" s="195">
        <v>0.5</v>
      </c>
      <c r="K212" s="219"/>
      <c r="L212" s="219"/>
      <c r="M212" s="219"/>
      <c r="N212" s="219"/>
      <c r="O212" s="219"/>
      <c r="P212" s="219"/>
      <c r="Q212" s="219"/>
      <c r="R212" s="219"/>
      <c r="S212" s="219"/>
      <c r="T212" s="219"/>
      <c r="U212" s="219"/>
      <c r="V212" s="219"/>
      <c r="W212" s="1581"/>
      <c r="X212" s="1581"/>
      <c r="Y212" s="1748"/>
    </row>
    <row r="213" spans="1:25" ht="22.5" x14ac:dyDescent="0.25">
      <c r="A213" s="1772"/>
      <c r="B213" s="1777"/>
      <c r="C213" s="1758"/>
      <c r="D213" s="1758"/>
      <c r="E213" s="1758"/>
      <c r="F213" s="1586"/>
      <c r="G213" s="1764"/>
      <c r="H213" s="1764"/>
      <c r="I213" s="217" t="s">
        <v>990</v>
      </c>
      <c r="J213" s="195">
        <v>0.25</v>
      </c>
      <c r="K213" s="216"/>
      <c r="L213" s="219"/>
      <c r="M213" s="219"/>
      <c r="N213" s="219"/>
      <c r="O213" s="219"/>
      <c r="P213" s="219"/>
      <c r="Q213" s="219"/>
      <c r="R213" s="219"/>
      <c r="S213" s="219"/>
      <c r="T213" s="219"/>
      <c r="U213" s="219"/>
      <c r="V213" s="219"/>
      <c r="W213" s="1581"/>
      <c r="X213" s="1581"/>
      <c r="Y213" s="1748"/>
    </row>
    <row r="214" spans="1:25" x14ac:dyDescent="0.25">
      <c r="A214" s="1772"/>
      <c r="B214" s="1777"/>
      <c r="C214" s="1758"/>
      <c r="D214" s="1758"/>
      <c r="E214" s="1758"/>
      <c r="F214" s="1586"/>
      <c r="G214" s="1764"/>
      <c r="H214" s="1764"/>
      <c r="I214" s="79" t="s">
        <v>168</v>
      </c>
      <c r="J214" s="206">
        <f>SUM(J210:J213)</f>
        <v>1.75</v>
      </c>
      <c r="K214" s="205"/>
      <c r="L214" s="205"/>
      <c r="M214" s="205"/>
      <c r="N214" s="205"/>
      <c r="O214" s="205"/>
      <c r="P214" s="205"/>
      <c r="Q214" s="205"/>
      <c r="R214" s="205"/>
      <c r="S214" s="205"/>
      <c r="T214" s="205"/>
      <c r="U214" s="205"/>
      <c r="V214" s="205"/>
      <c r="W214" s="1581"/>
      <c r="X214" s="1581"/>
      <c r="Y214" s="1748"/>
    </row>
    <row r="215" spans="1:25" ht="45" x14ac:dyDescent="0.25">
      <c r="A215" s="1772"/>
      <c r="B215" s="1777"/>
      <c r="C215" s="1758"/>
      <c r="D215" s="1758"/>
      <c r="E215" s="1758"/>
      <c r="F215" s="1770" t="s">
        <v>632</v>
      </c>
      <c r="G215" s="1775" t="s">
        <v>991</v>
      </c>
      <c r="H215" s="1775" t="s">
        <v>992</v>
      </c>
      <c r="I215" s="240" t="s">
        <v>993</v>
      </c>
      <c r="J215" s="195">
        <v>0.4</v>
      </c>
      <c r="K215" s="219"/>
      <c r="L215" s="241"/>
      <c r="M215" s="241"/>
      <c r="N215" s="242"/>
      <c r="O215" s="242"/>
      <c r="P215" s="242"/>
      <c r="Q215" s="219"/>
      <c r="R215" s="241"/>
      <c r="S215" s="241"/>
      <c r="T215" s="242"/>
      <c r="U215" s="241"/>
      <c r="V215" s="241"/>
      <c r="W215" s="1581"/>
      <c r="X215" s="1581"/>
      <c r="Y215" s="1748"/>
    </row>
    <row r="216" spans="1:25" ht="22.5" x14ac:dyDescent="0.25">
      <c r="A216" s="1772"/>
      <c r="B216" s="1777"/>
      <c r="C216" s="1758"/>
      <c r="D216" s="1758"/>
      <c r="E216" s="1758"/>
      <c r="F216" s="1770"/>
      <c r="G216" s="1775"/>
      <c r="H216" s="1775"/>
      <c r="I216" s="240" t="s">
        <v>994</v>
      </c>
      <c r="J216" s="195">
        <v>0.4</v>
      </c>
      <c r="K216" s="219"/>
      <c r="L216" s="241"/>
      <c r="M216" s="241"/>
      <c r="N216" s="242"/>
      <c r="O216" s="242"/>
      <c r="P216" s="242"/>
      <c r="Q216" s="219"/>
      <c r="R216" s="241"/>
      <c r="S216" s="241"/>
      <c r="T216" s="242"/>
      <c r="U216" s="241"/>
      <c r="V216" s="241"/>
      <c r="W216" s="1581"/>
      <c r="X216" s="1581"/>
      <c r="Y216" s="1748"/>
    </row>
    <row r="217" spans="1:25" x14ac:dyDescent="0.25">
      <c r="A217" s="1772"/>
      <c r="B217" s="1777"/>
      <c r="C217" s="1758"/>
      <c r="D217" s="1758"/>
      <c r="E217" s="1758"/>
      <c r="F217" s="1770"/>
      <c r="G217" s="1775"/>
      <c r="H217" s="1775"/>
      <c r="I217" s="240" t="s">
        <v>995</v>
      </c>
      <c r="J217" s="195">
        <v>0.2</v>
      </c>
      <c r="K217" s="241"/>
      <c r="L217" s="242"/>
      <c r="M217" s="242"/>
      <c r="N217" s="242"/>
      <c r="O217" s="242"/>
      <c r="P217" s="242"/>
      <c r="Q217" s="242"/>
      <c r="R217" s="242"/>
      <c r="S217" s="242"/>
      <c r="T217" s="242"/>
      <c r="U217" s="242"/>
      <c r="V217" s="219"/>
      <c r="W217" s="1581"/>
      <c r="X217" s="1581"/>
      <c r="Y217" s="1748"/>
    </row>
    <row r="218" spans="1:25" x14ac:dyDescent="0.25">
      <c r="A218" s="1772"/>
      <c r="B218" s="1777"/>
      <c r="C218" s="1758"/>
      <c r="D218" s="1758"/>
      <c r="E218" s="1758"/>
      <c r="F218" s="1770"/>
      <c r="G218" s="1775"/>
      <c r="H218" s="1775"/>
      <c r="I218" s="79" t="s">
        <v>168</v>
      </c>
      <c r="J218" s="206">
        <f>SUM(J215:J217)</f>
        <v>1</v>
      </c>
      <c r="K218" s="241"/>
      <c r="L218" s="241"/>
      <c r="M218" s="241"/>
      <c r="N218" s="241"/>
      <c r="O218" s="241"/>
      <c r="P218" s="241"/>
      <c r="Q218" s="241"/>
      <c r="R218" s="241"/>
      <c r="S218" s="241"/>
      <c r="T218" s="241"/>
      <c r="U218" s="241"/>
      <c r="V218" s="241"/>
      <c r="W218" s="1581"/>
      <c r="X218" s="1581"/>
      <c r="Y218" s="1748"/>
    </row>
    <row r="219" spans="1:25" ht="22.5" x14ac:dyDescent="0.25">
      <c r="A219" s="1772"/>
      <c r="B219" s="1777"/>
      <c r="C219" s="1758" t="s">
        <v>629</v>
      </c>
      <c r="D219" s="1758" t="s">
        <v>996</v>
      </c>
      <c r="E219" s="1758" t="s">
        <v>760</v>
      </c>
      <c r="F219" s="1586" t="s">
        <v>632</v>
      </c>
      <c r="G219" s="1764" t="s">
        <v>997</v>
      </c>
      <c r="H219" s="1764" t="s">
        <v>998</v>
      </c>
      <c r="I219" s="98" t="s">
        <v>999</v>
      </c>
      <c r="J219" s="201">
        <v>0.1</v>
      </c>
      <c r="K219" s="230"/>
      <c r="L219" s="232"/>
      <c r="M219" s="232"/>
      <c r="N219" s="232"/>
      <c r="O219" s="232"/>
      <c r="P219" s="232"/>
      <c r="Q219" s="232"/>
      <c r="R219" s="232"/>
      <c r="S219" s="232"/>
      <c r="T219" s="232"/>
      <c r="U219" s="232"/>
      <c r="V219" s="232"/>
      <c r="W219" s="1794" t="s">
        <v>160</v>
      </c>
      <c r="X219" s="1796" t="s">
        <v>987</v>
      </c>
      <c r="Y219" s="1795"/>
    </row>
    <row r="220" spans="1:25" ht="22.5" x14ac:dyDescent="0.25">
      <c r="A220" s="1772"/>
      <c r="B220" s="1777"/>
      <c r="C220" s="1758"/>
      <c r="D220" s="1758"/>
      <c r="E220" s="1758"/>
      <c r="F220" s="1586"/>
      <c r="G220" s="1764"/>
      <c r="H220" s="1764"/>
      <c r="I220" s="98" t="s">
        <v>1000</v>
      </c>
      <c r="J220" s="201">
        <v>0.1</v>
      </c>
      <c r="K220" s="230"/>
      <c r="L220" s="230"/>
      <c r="M220" s="230"/>
      <c r="N220" s="230"/>
      <c r="O220" s="230"/>
      <c r="P220" s="230"/>
      <c r="Q220" s="230"/>
      <c r="R220" s="230"/>
      <c r="S220" s="230"/>
      <c r="T220" s="230"/>
      <c r="U220" s="230"/>
      <c r="V220" s="230"/>
      <c r="W220" s="1794"/>
      <c r="X220" s="1796"/>
      <c r="Y220" s="1795"/>
    </row>
    <row r="221" spans="1:25" ht="45" x14ac:dyDescent="0.25">
      <c r="A221" s="1772"/>
      <c r="B221" s="1777"/>
      <c r="C221" s="1758"/>
      <c r="D221" s="1758"/>
      <c r="E221" s="1758"/>
      <c r="F221" s="1586"/>
      <c r="G221" s="1764"/>
      <c r="H221" s="1764"/>
      <c r="I221" s="98" t="s">
        <v>1001</v>
      </c>
      <c r="J221" s="201">
        <v>0.2</v>
      </c>
      <c r="K221" s="230"/>
      <c r="L221" s="230"/>
      <c r="M221" s="230"/>
      <c r="N221" s="230"/>
      <c r="O221" s="230"/>
      <c r="P221" s="230"/>
      <c r="Q221" s="230"/>
      <c r="R221" s="230"/>
      <c r="S221" s="230"/>
      <c r="T221" s="230"/>
      <c r="U221" s="230"/>
      <c r="V221" s="230"/>
      <c r="W221" s="1794"/>
      <c r="X221" s="1796"/>
      <c r="Y221" s="1795"/>
    </row>
    <row r="222" spans="1:25" ht="33.75" x14ac:dyDescent="0.25">
      <c r="A222" s="1772"/>
      <c r="B222" s="1777"/>
      <c r="C222" s="1758"/>
      <c r="D222" s="1758"/>
      <c r="E222" s="1758"/>
      <c r="F222" s="1586"/>
      <c r="G222" s="1764"/>
      <c r="H222" s="1764"/>
      <c r="I222" s="98" t="s">
        <v>1002</v>
      </c>
      <c r="J222" s="201">
        <v>0.2</v>
      </c>
      <c r="K222" s="23"/>
      <c r="L222" s="23"/>
      <c r="M222" s="23"/>
      <c r="N222" s="23"/>
      <c r="O222" s="23"/>
      <c r="P222" s="23"/>
      <c r="Q222" s="230"/>
      <c r="R222" s="230"/>
      <c r="S222" s="23"/>
      <c r="T222" s="23"/>
      <c r="U222" s="23"/>
      <c r="V222" s="23"/>
      <c r="W222" s="1794"/>
      <c r="X222" s="1796"/>
      <c r="Y222" s="1795"/>
    </row>
    <row r="223" spans="1:25" ht="22.5" x14ac:dyDescent="0.25">
      <c r="A223" s="1772"/>
      <c r="B223" s="1777"/>
      <c r="C223" s="1758"/>
      <c r="D223" s="1758"/>
      <c r="E223" s="1758"/>
      <c r="F223" s="1586"/>
      <c r="G223" s="1764"/>
      <c r="H223" s="1764"/>
      <c r="I223" s="98" t="s">
        <v>766</v>
      </c>
      <c r="J223" s="201">
        <v>0.2</v>
      </c>
      <c r="K223" s="230"/>
      <c r="L223" s="230"/>
      <c r="M223" s="230"/>
      <c r="N223" s="230"/>
      <c r="O223" s="230"/>
      <c r="P223" s="230"/>
      <c r="Q223" s="230"/>
      <c r="R223" s="230"/>
      <c r="S223" s="230"/>
      <c r="T223" s="230"/>
      <c r="U223" s="230"/>
      <c r="V223" s="230"/>
      <c r="W223" s="1794"/>
      <c r="X223" s="1796"/>
      <c r="Y223" s="1795"/>
    </row>
    <row r="224" spans="1:25" ht="22.5" x14ac:dyDescent="0.25">
      <c r="A224" s="1772"/>
      <c r="B224" s="1777"/>
      <c r="C224" s="1758"/>
      <c r="D224" s="1758"/>
      <c r="E224" s="1758"/>
      <c r="F224" s="1586"/>
      <c r="G224" s="1764"/>
      <c r="H224" s="1764"/>
      <c r="I224" s="98" t="s">
        <v>1003</v>
      </c>
      <c r="J224" s="201">
        <v>0.2</v>
      </c>
      <c r="K224" s="230"/>
      <c r="L224" s="230"/>
      <c r="M224" s="230"/>
      <c r="N224" s="230"/>
      <c r="O224" s="230"/>
      <c r="P224" s="230"/>
      <c r="Q224" s="230"/>
      <c r="R224" s="230"/>
      <c r="S224" s="230"/>
      <c r="T224" s="230"/>
      <c r="U224" s="230"/>
      <c r="V224" s="230"/>
      <c r="W224" s="1794"/>
      <c r="X224" s="1796"/>
      <c r="Y224" s="1795"/>
    </row>
    <row r="225" spans="1:25" x14ac:dyDescent="0.25">
      <c r="A225" s="1772"/>
      <c r="B225" s="1777"/>
      <c r="C225" s="1758"/>
      <c r="D225" s="1758"/>
      <c r="E225" s="1758"/>
      <c r="F225" s="1586"/>
      <c r="G225" s="1764"/>
      <c r="H225" s="1764"/>
      <c r="I225" s="79" t="s">
        <v>168</v>
      </c>
      <c r="J225" s="198">
        <f>SUM(J219:J224)</f>
        <v>1</v>
      </c>
      <c r="K225" s="221"/>
      <c r="L225" s="221"/>
      <c r="M225" s="221"/>
      <c r="N225" s="216"/>
      <c r="O225" s="216"/>
      <c r="P225" s="216"/>
      <c r="Q225" s="216"/>
      <c r="R225" s="216"/>
      <c r="S225" s="216"/>
      <c r="T225" s="216"/>
      <c r="U225" s="216"/>
      <c r="V225" s="216"/>
      <c r="W225" s="1794"/>
      <c r="X225" s="1796"/>
      <c r="Y225" s="1795"/>
    </row>
    <row r="226" spans="1:25" ht="22.5" x14ac:dyDescent="0.25">
      <c r="A226" s="1772"/>
      <c r="B226" s="1777"/>
      <c r="C226" s="1758" t="s">
        <v>629</v>
      </c>
      <c r="D226" s="1758" t="s">
        <v>996</v>
      </c>
      <c r="E226" s="1758" t="s">
        <v>1004</v>
      </c>
      <c r="F226" s="1586" t="s">
        <v>632</v>
      </c>
      <c r="G226" s="1764" t="s">
        <v>1005</v>
      </c>
      <c r="H226" s="1764" t="s">
        <v>1006</v>
      </c>
      <c r="I226" s="98" t="s">
        <v>1007</v>
      </c>
      <c r="J226" s="201">
        <v>0.1</v>
      </c>
      <c r="K226" s="230"/>
      <c r="L226" s="23"/>
      <c r="M226" s="23"/>
      <c r="N226" s="23"/>
      <c r="O226" s="23"/>
      <c r="P226" s="23"/>
      <c r="Q226" s="23"/>
      <c r="R226" s="23"/>
      <c r="S226" s="23"/>
      <c r="T226" s="23"/>
      <c r="U226" s="23"/>
      <c r="V226" s="23"/>
      <c r="W226" s="1794" t="s">
        <v>160</v>
      </c>
      <c r="X226" s="1794" t="s">
        <v>1008</v>
      </c>
      <c r="Y226" s="1795"/>
    </row>
    <row r="227" spans="1:25" ht="33.75" x14ac:dyDescent="0.25">
      <c r="A227" s="1772"/>
      <c r="B227" s="1777"/>
      <c r="C227" s="1758"/>
      <c r="D227" s="1758"/>
      <c r="E227" s="1758"/>
      <c r="F227" s="1586"/>
      <c r="G227" s="1764"/>
      <c r="H227" s="1764"/>
      <c r="I227" s="98" t="s">
        <v>1009</v>
      </c>
      <c r="J227" s="201">
        <v>0.2</v>
      </c>
      <c r="K227" s="230"/>
      <c r="L227" s="230"/>
      <c r="M227" s="23"/>
      <c r="N227" s="23"/>
      <c r="O227" s="23"/>
      <c r="P227" s="23"/>
      <c r="Q227" s="23"/>
      <c r="R227" s="23"/>
      <c r="S227" s="23"/>
      <c r="T227" s="23"/>
      <c r="U227" s="23"/>
      <c r="V227" s="23"/>
      <c r="W227" s="1794"/>
      <c r="X227" s="1794"/>
      <c r="Y227" s="1795"/>
    </row>
    <row r="228" spans="1:25" ht="22.5" x14ac:dyDescent="0.25">
      <c r="A228" s="1772"/>
      <c r="B228" s="1777"/>
      <c r="C228" s="1758"/>
      <c r="D228" s="1758"/>
      <c r="E228" s="1758"/>
      <c r="F228" s="1586"/>
      <c r="G228" s="1764"/>
      <c r="H228" s="1764"/>
      <c r="I228" s="98" t="s">
        <v>1010</v>
      </c>
      <c r="J228" s="201">
        <v>0.1</v>
      </c>
      <c r="K228" s="230"/>
      <c r="L228" s="230"/>
      <c r="M228" s="230"/>
      <c r="N228" s="23"/>
      <c r="O228" s="23"/>
      <c r="P228" s="23"/>
      <c r="Q228" s="23"/>
      <c r="R228" s="23"/>
      <c r="S228" s="23"/>
      <c r="T228" s="23"/>
      <c r="U228" s="23"/>
      <c r="V228" s="23"/>
      <c r="W228" s="1794"/>
      <c r="X228" s="1794"/>
      <c r="Y228" s="1795"/>
    </row>
    <row r="229" spans="1:25" ht="22.5" x14ac:dyDescent="0.25">
      <c r="A229" s="1772"/>
      <c r="B229" s="1777"/>
      <c r="C229" s="1758"/>
      <c r="D229" s="1758"/>
      <c r="E229" s="1758"/>
      <c r="F229" s="1586"/>
      <c r="G229" s="1764"/>
      <c r="H229" s="1764"/>
      <c r="I229" s="98" t="s">
        <v>1011</v>
      </c>
      <c r="J229" s="201">
        <v>0.2</v>
      </c>
      <c r="K229" s="230"/>
      <c r="L229" s="230"/>
      <c r="M229" s="23"/>
      <c r="N229" s="230"/>
      <c r="O229" s="230"/>
      <c r="P229" s="23"/>
      <c r="Q229" s="230"/>
      <c r="R229" s="230"/>
      <c r="S229" s="23"/>
      <c r="T229" s="230"/>
      <c r="U229" s="230"/>
      <c r="V229" s="23"/>
      <c r="W229" s="1794"/>
      <c r="X229" s="1794"/>
      <c r="Y229" s="1795"/>
    </row>
    <row r="230" spans="1:25" ht="22.5" x14ac:dyDescent="0.25">
      <c r="A230" s="1772"/>
      <c r="B230" s="1777"/>
      <c r="C230" s="1758"/>
      <c r="D230" s="1758"/>
      <c r="E230" s="1758"/>
      <c r="F230" s="1586"/>
      <c r="G230" s="1764"/>
      <c r="H230" s="1764"/>
      <c r="I230" s="98" t="s">
        <v>1012</v>
      </c>
      <c r="J230" s="201">
        <v>0.2</v>
      </c>
      <c r="K230" s="230"/>
      <c r="L230" s="230"/>
      <c r="M230" s="23"/>
      <c r="N230" s="230"/>
      <c r="O230" s="230"/>
      <c r="P230" s="23"/>
      <c r="Q230" s="230"/>
      <c r="R230" s="230"/>
      <c r="S230" s="23"/>
      <c r="T230" s="230"/>
      <c r="U230" s="230"/>
      <c r="V230" s="23"/>
      <c r="W230" s="1794"/>
      <c r="X230" s="1794"/>
      <c r="Y230" s="1795"/>
    </row>
    <row r="231" spans="1:25" x14ac:dyDescent="0.25">
      <c r="A231" s="1772"/>
      <c r="B231" s="1777"/>
      <c r="C231" s="1758"/>
      <c r="D231" s="1758"/>
      <c r="E231" s="1758"/>
      <c r="F231" s="1586"/>
      <c r="G231" s="1764"/>
      <c r="H231" s="1764"/>
      <c r="I231" s="98" t="s">
        <v>1013</v>
      </c>
      <c r="J231" s="201">
        <v>0.2</v>
      </c>
      <c r="K231" s="230"/>
      <c r="L231" s="230"/>
      <c r="M231" s="23"/>
      <c r="N231" s="230"/>
      <c r="O231" s="230"/>
      <c r="P231" s="23"/>
      <c r="Q231" s="230"/>
      <c r="R231" s="230"/>
      <c r="S231" s="23"/>
      <c r="T231" s="230"/>
      <c r="U231" s="230"/>
      <c r="V231" s="23"/>
      <c r="W231" s="1794"/>
      <c r="X231" s="1794"/>
      <c r="Y231" s="1795"/>
    </row>
    <row r="232" spans="1:25" x14ac:dyDescent="0.25">
      <c r="A232" s="1772"/>
      <c r="B232" s="1777"/>
      <c r="C232" s="1758"/>
      <c r="D232" s="1758"/>
      <c r="E232" s="1758"/>
      <c r="F232" s="1586"/>
      <c r="G232" s="1764"/>
      <c r="H232" s="1764"/>
      <c r="I232" s="98" t="s">
        <v>1014</v>
      </c>
      <c r="J232" s="201">
        <v>0.2</v>
      </c>
      <c r="K232" s="230"/>
      <c r="L232" s="230"/>
      <c r="M232" s="23"/>
      <c r="N232" s="230"/>
      <c r="O232" s="230"/>
      <c r="P232" s="23"/>
      <c r="Q232" s="230"/>
      <c r="R232" s="230"/>
      <c r="S232" s="23"/>
      <c r="T232" s="230"/>
      <c r="U232" s="230"/>
      <c r="V232" s="23"/>
      <c r="W232" s="1794"/>
      <c r="X232" s="1794"/>
      <c r="Y232" s="1795"/>
    </row>
    <row r="233" spans="1:25" ht="22.5" x14ac:dyDescent="0.25">
      <c r="A233" s="1772"/>
      <c r="B233" s="1777"/>
      <c r="C233" s="1758"/>
      <c r="D233" s="1758"/>
      <c r="E233" s="1758"/>
      <c r="F233" s="1586"/>
      <c r="G233" s="1764"/>
      <c r="H233" s="1764"/>
      <c r="I233" s="98" t="s">
        <v>1015</v>
      </c>
      <c r="J233" s="201">
        <v>0.2</v>
      </c>
      <c r="K233" s="230"/>
      <c r="L233" s="230"/>
      <c r="M233" s="23"/>
      <c r="N233" s="230"/>
      <c r="O233" s="230"/>
      <c r="P233" s="23"/>
      <c r="Q233" s="230"/>
      <c r="R233" s="230"/>
      <c r="S233" s="23"/>
      <c r="T233" s="230"/>
      <c r="U233" s="230"/>
      <c r="V233" s="23"/>
      <c r="W233" s="1794"/>
      <c r="X233" s="1794"/>
      <c r="Y233" s="1795"/>
    </row>
    <row r="234" spans="1:25" x14ac:dyDescent="0.25">
      <c r="A234" s="1772"/>
      <c r="B234" s="1777"/>
      <c r="C234" s="1758"/>
      <c r="D234" s="1758"/>
      <c r="E234" s="1758"/>
      <c r="F234" s="1586"/>
      <c r="G234" s="1764"/>
      <c r="H234" s="1764"/>
      <c r="I234" s="79" t="s">
        <v>168</v>
      </c>
      <c r="J234" s="198">
        <f>SUM(J226:J233)</f>
        <v>1.4</v>
      </c>
      <c r="K234" s="221"/>
      <c r="L234" s="221"/>
      <c r="M234" s="221"/>
      <c r="N234" s="216"/>
      <c r="O234" s="216"/>
      <c r="P234" s="216"/>
      <c r="Q234" s="216"/>
      <c r="R234" s="216"/>
      <c r="S234" s="216"/>
      <c r="T234" s="216"/>
      <c r="U234" s="216"/>
      <c r="V234" s="216"/>
      <c r="W234" s="1794"/>
      <c r="X234" s="1794"/>
      <c r="Y234" s="1795"/>
    </row>
    <row r="235" spans="1:25" ht="22.5" x14ac:dyDescent="0.25">
      <c r="A235" s="1772"/>
      <c r="B235" s="1777"/>
      <c r="C235" s="1758" t="s">
        <v>629</v>
      </c>
      <c r="D235" s="1758" t="s">
        <v>996</v>
      </c>
      <c r="E235" s="1758" t="s">
        <v>1004</v>
      </c>
      <c r="F235" s="1586" t="s">
        <v>632</v>
      </c>
      <c r="G235" s="1764" t="s">
        <v>1016</v>
      </c>
      <c r="H235" s="1764" t="s">
        <v>1006</v>
      </c>
      <c r="I235" s="98" t="s">
        <v>1007</v>
      </c>
      <c r="J235" s="201">
        <v>0.1</v>
      </c>
      <c r="K235" s="230"/>
      <c r="L235" s="23"/>
      <c r="M235" s="23"/>
      <c r="N235" s="23"/>
      <c r="O235" s="23"/>
      <c r="P235" s="23"/>
      <c r="Q235" s="23"/>
      <c r="R235" s="23"/>
      <c r="S235" s="23"/>
      <c r="T235" s="23"/>
      <c r="U235" s="23"/>
      <c r="V235" s="23"/>
      <c r="W235" s="1794" t="s">
        <v>160</v>
      </c>
      <c r="X235" s="1794" t="s">
        <v>1008</v>
      </c>
      <c r="Y235" s="1795"/>
    </row>
    <row r="236" spans="1:25" ht="22.5" x14ac:dyDescent="0.25">
      <c r="A236" s="1772"/>
      <c r="B236" s="1777"/>
      <c r="C236" s="1758"/>
      <c r="D236" s="1758"/>
      <c r="E236" s="1758"/>
      <c r="F236" s="1586"/>
      <c r="G236" s="1764"/>
      <c r="H236" s="1764"/>
      <c r="I236" s="98" t="s">
        <v>1010</v>
      </c>
      <c r="J236" s="201">
        <v>0.1</v>
      </c>
      <c r="K236" s="230"/>
      <c r="L236" s="230"/>
      <c r="M236" s="230"/>
      <c r="N236" s="23"/>
      <c r="O236" s="23"/>
      <c r="P236" s="23"/>
      <c r="Q236" s="23"/>
      <c r="R236" s="23"/>
      <c r="S236" s="23"/>
      <c r="T236" s="23"/>
      <c r="U236" s="23"/>
      <c r="V236" s="23"/>
      <c r="W236" s="1794"/>
      <c r="X236" s="1794"/>
      <c r="Y236" s="1795"/>
    </row>
    <row r="237" spans="1:25" ht="22.5" x14ac:dyDescent="0.25">
      <c r="A237" s="1772"/>
      <c r="B237" s="1777"/>
      <c r="C237" s="1758"/>
      <c r="D237" s="1758"/>
      <c r="E237" s="1758"/>
      <c r="F237" s="1586"/>
      <c r="G237" s="1764"/>
      <c r="H237" s="1764"/>
      <c r="I237" s="98" t="s">
        <v>1011</v>
      </c>
      <c r="J237" s="201">
        <v>0.2</v>
      </c>
      <c r="K237" s="230"/>
      <c r="L237" s="230"/>
      <c r="M237" s="23"/>
      <c r="N237" s="230"/>
      <c r="O237" s="230"/>
      <c r="P237" s="23"/>
      <c r="Q237" s="230"/>
      <c r="R237" s="230"/>
      <c r="S237" s="23"/>
      <c r="T237" s="230"/>
      <c r="U237" s="230"/>
      <c r="V237" s="23"/>
      <c r="W237" s="1794"/>
      <c r="X237" s="1794"/>
      <c r="Y237" s="1795"/>
    </row>
    <row r="238" spans="1:25" ht="22.5" x14ac:dyDescent="0.25">
      <c r="A238" s="1772"/>
      <c r="B238" s="1777"/>
      <c r="C238" s="1758"/>
      <c r="D238" s="1758"/>
      <c r="E238" s="1758"/>
      <c r="F238" s="1586"/>
      <c r="G238" s="1764"/>
      <c r="H238" s="1764"/>
      <c r="I238" s="98" t="s">
        <v>1012</v>
      </c>
      <c r="J238" s="201">
        <v>0.2</v>
      </c>
      <c r="K238" s="230"/>
      <c r="L238" s="230"/>
      <c r="M238" s="23"/>
      <c r="N238" s="230"/>
      <c r="O238" s="230"/>
      <c r="P238" s="23"/>
      <c r="Q238" s="230"/>
      <c r="R238" s="230"/>
      <c r="S238" s="23"/>
      <c r="T238" s="230"/>
      <c r="U238" s="230"/>
      <c r="V238" s="23"/>
      <c r="W238" s="1794"/>
      <c r="X238" s="1794"/>
      <c r="Y238" s="1795"/>
    </row>
    <row r="239" spans="1:25" x14ac:dyDescent="0.25">
      <c r="A239" s="1772"/>
      <c r="B239" s="1777"/>
      <c r="C239" s="1758"/>
      <c r="D239" s="1758"/>
      <c r="E239" s="1758"/>
      <c r="F239" s="1586"/>
      <c r="G239" s="1764"/>
      <c r="H239" s="1764"/>
      <c r="I239" s="98" t="s">
        <v>1013</v>
      </c>
      <c r="J239" s="201">
        <v>0.2</v>
      </c>
      <c r="K239" s="230"/>
      <c r="L239" s="230"/>
      <c r="M239" s="23"/>
      <c r="N239" s="230"/>
      <c r="O239" s="230"/>
      <c r="P239" s="23"/>
      <c r="Q239" s="230"/>
      <c r="R239" s="230"/>
      <c r="S239" s="23"/>
      <c r="T239" s="230"/>
      <c r="U239" s="230"/>
      <c r="V239" s="23"/>
      <c r="W239" s="1794"/>
      <c r="X239" s="1794"/>
      <c r="Y239" s="1795"/>
    </row>
    <row r="240" spans="1:25" x14ac:dyDescent="0.25">
      <c r="A240" s="1772"/>
      <c r="B240" s="1777"/>
      <c r="C240" s="1758"/>
      <c r="D240" s="1758"/>
      <c r="E240" s="1758"/>
      <c r="F240" s="1586"/>
      <c r="G240" s="1764"/>
      <c r="H240" s="1764"/>
      <c r="I240" s="98" t="s">
        <v>1014</v>
      </c>
      <c r="J240" s="201">
        <v>0.2</v>
      </c>
      <c r="K240" s="230"/>
      <c r="L240" s="230"/>
      <c r="M240" s="23"/>
      <c r="N240" s="230"/>
      <c r="O240" s="230"/>
      <c r="P240" s="23"/>
      <c r="Q240" s="230"/>
      <c r="R240" s="230"/>
      <c r="S240" s="23"/>
      <c r="T240" s="230"/>
      <c r="U240" s="230"/>
      <c r="V240" s="23"/>
      <c r="W240" s="1794"/>
      <c r="X240" s="1794"/>
      <c r="Y240" s="1795"/>
    </row>
    <row r="241" spans="1:25" ht="22.5" x14ac:dyDescent="0.25">
      <c r="A241" s="1772"/>
      <c r="B241" s="1777"/>
      <c r="C241" s="1758"/>
      <c r="D241" s="1758"/>
      <c r="E241" s="1758"/>
      <c r="F241" s="1586"/>
      <c r="G241" s="1764"/>
      <c r="H241" s="1764"/>
      <c r="I241" s="98" t="s">
        <v>1015</v>
      </c>
      <c r="J241" s="201">
        <v>0.2</v>
      </c>
      <c r="K241" s="230"/>
      <c r="L241" s="230"/>
      <c r="M241" s="23"/>
      <c r="N241" s="230"/>
      <c r="O241" s="230"/>
      <c r="P241" s="23"/>
      <c r="Q241" s="230"/>
      <c r="R241" s="230"/>
      <c r="S241" s="23"/>
      <c r="T241" s="230"/>
      <c r="U241" s="230"/>
      <c r="V241" s="23"/>
      <c r="W241" s="1794"/>
      <c r="X241" s="1794"/>
      <c r="Y241" s="1795"/>
    </row>
    <row r="242" spans="1:25" x14ac:dyDescent="0.25">
      <c r="A242" s="1772"/>
      <c r="B242" s="1777"/>
      <c r="C242" s="1758"/>
      <c r="D242" s="1758"/>
      <c r="E242" s="1758"/>
      <c r="F242" s="1586"/>
      <c r="G242" s="1764"/>
      <c r="H242" s="1764"/>
      <c r="I242" s="79" t="s">
        <v>168</v>
      </c>
      <c r="J242" s="198">
        <f>SUM(J235:J241)</f>
        <v>1.2</v>
      </c>
      <c r="K242" s="221"/>
      <c r="L242" s="221"/>
      <c r="M242" s="221"/>
      <c r="N242" s="216"/>
      <c r="O242" s="216"/>
      <c r="P242" s="216"/>
      <c r="Q242" s="216"/>
      <c r="R242" s="216"/>
      <c r="S242" s="216"/>
      <c r="T242" s="216"/>
      <c r="U242" s="216"/>
      <c r="V242" s="216"/>
      <c r="W242" s="1794"/>
      <c r="X242" s="1794"/>
      <c r="Y242" s="1795"/>
    </row>
    <row r="243" spans="1:25" ht="45" customHeight="1" x14ac:dyDescent="0.25">
      <c r="A243" s="1772"/>
      <c r="B243" s="1777"/>
      <c r="C243" s="1758" t="s">
        <v>629</v>
      </c>
      <c r="D243" s="1758" t="s">
        <v>996</v>
      </c>
      <c r="E243" s="1758" t="s">
        <v>760</v>
      </c>
      <c r="F243" s="1586" t="s">
        <v>632</v>
      </c>
      <c r="G243" s="1764" t="s">
        <v>1017</v>
      </c>
      <c r="H243" s="1764" t="s">
        <v>1018</v>
      </c>
      <c r="I243" s="98" t="s">
        <v>1019</v>
      </c>
      <c r="J243" s="201">
        <v>0.2</v>
      </c>
      <c r="K243" s="230"/>
      <c r="L243" s="23"/>
      <c r="M243" s="23"/>
      <c r="N243" s="23"/>
      <c r="O243" s="23"/>
      <c r="P243" s="23"/>
      <c r="Q243" s="23"/>
      <c r="R243" s="23"/>
      <c r="S243" s="23"/>
      <c r="T243" s="23"/>
      <c r="U243" s="23"/>
      <c r="V243" s="23"/>
      <c r="W243" s="1581" t="s">
        <v>160</v>
      </c>
      <c r="X243" s="1581" t="s">
        <v>1020</v>
      </c>
      <c r="Y243" s="1774"/>
    </row>
    <row r="244" spans="1:25" ht="40.5" customHeight="1" x14ac:dyDescent="0.25">
      <c r="A244" s="1772"/>
      <c r="B244" s="1777"/>
      <c r="C244" s="1758"/>
      <c r="D244" s="1758"/>
      <c r="E244" s="1758"/>
      <c r="F244" s="1586"/>
      <c r="G244" s="1764"/>
      <c r="H244" s="1764"/>
      <c r="I244" s="98" t="s">
        <v>1021</v>
      </c>
      <c r="J244" s="201">
        <v>0.4</v>
      </c>
      <c r="K244" s="23"/>
      <c r="L244" s="23"/>
      <c r="M244" s="230"/>
      <c r="N244" s="23"/>
      <c r="O244" s="23"/>
      <c r="P244" s="230"/>
      <c r="Q244" s="23"/>
      <c r="R244" s="23"/>
      <c r="S244" s="230"/>
      <c r="T244" s="23"/>
      <c r="U244" s="23"/>
      <c r="V244" s="230"/>
      <c r="W244" s="1581"/>
      <c r="X244" s="1581"/>
      <c r="Y244" s="1774"/>
    </row>
    <row r="245" spans="1:25" x14ac:dyDescent="0.25">
      <c r="A245" s="1772"/>
      <c r="B245" s="1777"/>
      <c r="C245" s="1758"/>
      <c r="D245" s="1758"/>
      <c r="E245" s="1758"/>
      <c r="F245" s="1586"/>
      <c r="G245" s="1764"/>
      <c r="H245" s="1764"/>
      <c r="I245" s="79" t="s">
        <v>168</v>
      </c>
      <c r="J245" s="198">
        <f>SUM(J243:J244)</f>
        <v>0.60000000000000009</v>
      </c>
      <c r="K245" s="221"/>
      <c r="L245" s="221"/>
      <c r="M245" s="221"/>
      <c r="N245" s="216"/>
      <c r="O245" s="216"/>
      <c r="P245" s="216"/>
      <c r="Q245" s="216"/>
      <c r="R245" s="216"/>
      <c r="S245" s="216"/>
      <c r="T245" s="216"/>
      <c r="U245" s="216"/>
      <c r="V245" s="216"/>
      <c r="W245" s="1581"/>
      <c r="X245" s="1581"/>
      <c r="Y245" s="1774"/>
    </row>
    <row r="246" spans="1:25" ht="22.5" x14ac:dyDescent="0.25">
      <c r="A246" s="1772"/>
      <c r="B246" s="1777"/>
      <c r="C246" s="1586" t="s">
        <v>629</v>
      </c>
      <c r="D246" s="1586" t="s">
        <v>1022</v>
      </c>
      <c r="E246" s="1586" t="s">
        <v>1023</v>
      </c>
      <c r="F246" s="1586" t="s">
        <v>632</v>
      </c>
      <c r="G246" s="1764" t="s">
        <v>1024</v>
      </c>
      <c r="H246" s="1764" t="s">
        <v>1025</v>
      </c>
      <c r="I246" s="98" t="s">
        <v>1026</v>
      </c>
      <c r="J246" s="201">
        <v>0.2</v>
      </c>
      <c r="K246" s="23"/>
      <c r="L246" s="23"/>
      <c r="M246" s="23"/>
      <c r="N246" s="230"/>
      <c r="O246" s="23"/>
      <c r="P246" s="23"/>
      <c r="Q246" s="23"/>
      <c r="R246" s="23"/>
      <c r="S246" s="232"/>
      <c r="T246" s="230"/>
      <c r="U246" s="23"/>
      <c r="V246" s="23"/>
      <c r="W246" s="1581" t="s">
        <v>160</v>
      </c>
      <c r="X246" s="1581" t="s">
        <v>892</v>
      </c>
      <c r="Y246" s="1774"/>
    </row>
    <row r="247" spans="1:25" ht="45" x14ac:dyDescent="0.25">
      <c r="A247" s="1772"/>
      <c r="B247" s="1777"/>
      <c r="C247" s="1586"/>
      <c r="D247" s="1586"/>
      <c r="E247" s="1586"/>
      <c r="F247" s="1586"/>
      <c r="G247" s="1764"/>
      <c r="H247" s="1764"/>
      <c r="I247" s="98" t="s">
        <v>1027</v>
      </c>
      <c r="J247" s="201">
        <v>0.2</v>
      </c>
      <c r="K247" s="23"/>
      <c r="L247" s="23"/>
      <c r="M247" s="23"/>
      <c r="N247" s="230"/>
      <c r="O247" s="23"/>
      <c r="P247" s="23"/>
      <c r="Q247" s="23"/>
      <c r="R247" s="23"/>
      <c r="S247" s="23"/>
      <c r="T247" s="230"/>
      <c r="U247" s="23"/>
      <c r="V247" s="23"/>
      <c r="W247" s="1581"/>
      <c r="X247" s="1581"/>
      <c r="Y247" s="1774"/>
    </row>
    <row r="248" spans="1:25" ht="35.25" customHeight="1" x14ac:dyDescent="0.25">
      <c r="A248" s="1772"/>
      <c r="B248" s="1777"/>
      <c r="C248" s="1586"/>
      <c r="D248" s="1586"/>
      <c r="E248" s="1586"/>
      <c r="F248" s="1586"/>
      <c r="G248" s="1764"/>
      <c r="H248" s="1764"/>
      <c r="I248" s="98" t="s">
        <v>1028</v>
      </c>
      <c r="J248" s="201">
        <v>0.2</v>
      </c>
      <c r="K248" s="23"/>
      <c r="L248" s="23"/>
      <c r="M248" s="23"/>
      <c r="N248" s="23"/>
      <c r="O248" s="230"/>
      <c r="P248" s="230"/>
      <c r="Q248" s="23"/>
      <c r="R248" s="23"/>
      <c r="S248" s="23"/>
      <c r="T248" s="23"/>
      <c r="U248" s="230"/>
      <c r="V248" s="230"/>
      <c r="W248" s="1581"/>
      <c r="X248" s="1581"/>
      <c r="Y248" s="1774"/>
    </row>
    <row r="249" spans="1:25" x14ac:dyDescent="0.25">
      <c r="A249" s="1772"/>
      <c r="B249" s="1777"/>
      <c r="C249" s="1586"/>
      <c r="D249" s="1586"/>
      <c r="E249" s="1586"/>
      <c r="F249" s="1586"/>
      <c r="G249" s="1764"/>
      <c r="H249" s="1764"/>
      <c r="I249" s="98" t="s">
        <v>1029</v>
      </c>
      <c r="J249" s="201">
        <v>0.4</v>
      </c>
      <c r="K249" s="23"/>
      <c r="L249" s="23"/>
      <c r="M249" s="23"/>
      <c r="N249" s="23"/>
      <c r="O249" s="23"/>
      <c r="P249" s="230"/>
      <c r="Q249" s="23"/>
      <c r="R249" s="23"/>
      <c r="S249" s="23"/>
      <c r="T249" s="23"/>
      <c r="U249" s="23"/>
      <c r="V249" s="230"/>
      <c r="W249" s="1581"/>
      <c r="X249" s="1581"/>
      <c r="Y249" s="1774"/>
    </row>
    <row r="250" spans="1:25" x14ac:dyDescent="0.25">
      <c r="A250" s="1772"/>
      <c r="B250" s="1777"/>
      <c r="C250" s="1586"/>
      <c r="D250" s="1586"/>
      <c r="E250" s="1586"/>
      <c r="F250" s="1586"/>
      <c r="G250" s="1764"/>
      <c r="H250" s="1764"/>
      <c r="I250" s="79" t="s">
        <v>168</v>
      </c>
      <c r="J250" s="198">
        <f>SUM(J247:J249)</f>
        <v>0.8</v>
      </c>
      <c r="K250" s="221"/>
      <c r="L250" s="221"/>
      <c r="M250" s="221"/>
      <c r="N250" s="216"/>
      <c r="O250" s="216"/>
      <c r="P250" s="216"/>
      <c r="Q250" s="216"/>
      <c r="R250" s="216"/>
      <c r="S250" s="216"/>
      <c r="T250" s="216"/>
      <c r="U250" s="216"/>
      <c r="V250" s="216"/>
      <c r="W250" s="1581"/>
      <c r="X250" s="1581"/>
      <c r="Y250" s="1774"/>
    </row>
    <row r="251" spans="1:25" ht="22.5" x14ac:dyDescent="0.25">
      <c r="A251" s="1772"/>
      <c r="B251" s="1786"/>
      <c r="C251" s="1758" t="s">
        <v>629</v>
      </c>
      <c r="D251" s="1758" t="s">
        <v>982</v>
      </c>
      <c r="E251" s="1789" t="s">
        <v>1030</v>
      </c>
      <c r="F251" s="1792" t="s">
        <v>1031</v>
      </c>
      <c r="G251" s="1793" t="s">
        <v>1032</v>
      </c>
      <c r="H251" s="1785" t="s">
        <v>1033</v>
      </c>
      <c r="I251" s="217" t="s">
        <v>1034</v>
      </c>
      <c r="J251" s="195">
        <v>0.3</v>
      </c>
      <c r="K251" s="219"/>
      <c r="L251" s="219"/>
      <c r="M251" s="219"/>
      <c r="N251" s="219"/>
      <c r="O251" s="219"/>
      <c r="P251" s="219"/>
      <c r="Q251" s="219"/>
      <c r="R251" s="219"/>
      <c r="S251" s="219"/>
      <c r="T251" s="219"/>
      <c r="U251" s="219"/>
      <c r="V251" s="219"/>
      <c r="W251" s="1581" t="s">
        <v>160</v>
      </c>
      <c r="X251" s="1581" t="s">
        <v>754</v>
      </c>
      <c r="Y251" s="1748"/>
    </row>
    <row r="252" spans="1:25" x14ac:dyDescent="0.25">
      <c r="A252" s="1772"/>
      <c r="B252" s="1787"/>
      <c r="C252" s="1758"/>
      <c r="D252" s="1758"/>
      <c r="E252" s="1790"/>
      <c r="F252" s="1792"/>
      <c r="G252" s="1793"/>
      <c r="H252" s="1785"/>
      <c r="I252" s="217" t="s">
        <v>1035</v>
      </c>
      <c r="J252" s="195">
        <v>0.3</v>
      </c>
      <c r="K252" s="219"/>
      <c r="L252" s="219"/>
      <c r="M252" s="219"/>
      <c r="N252" s="219"/>
      <c r="O252" s="219"/>
      <c r="P252" s="219"/>
      <c r="Q252" s="219"/>
      <c r="R252" s="219"/>
      <c r="S252" s="219"/>
      <c r="T252" s="219"/>
      <c r="U252" s="219"/>
      <c r="V252" s="219"/>
      <c r="W252" s="1581"/>
      <c r="X252" s="1581"/>
      <c r="Y252" s="1748"/>
    </row>
    <row r="253" spans="1:25" x14ac:dyDescent="0.25">
      <c r="A253" s="1772"/>
      <c r="B253" s="1787"/>
      <c r="C253" s="1758"/>
      <c r="D253" s="1758"/>
      <c r="E253" s="1790"/>
      <c r="F253" s="1792"/>
      <c r="G253" s="1793"/>
      <c r="H253" s="1785"/>
      <c r="I253" s="217" t="s">
        <v>1036</v>
      </c>
      <c r="J253" s="195">
        <v>0.3</v>
      </c>
      <c r="K253" s="219"/>
      <c r="L253" s="219"/>
      <c r="M253" s="219"/>
      <c r="N253" s="219"/>
      <c r="O253" s="219"/>
      <c r="P253" s="219"/>
      <c r="Q253" s="219"/>
      <c r="R253" s="219"/>
      <c r="S253" s="219"/>
      <c r="T253" s="219"/>
      <c r="U253" s="219"/>
      <c r="V253" s="219"/>
      <c r="W253" s="1581"/>
      <c r="X253" s="1581"/>
      <c r="Y253" s="1748"/>
    </row>
    <row r="254" spans="1:25" x14ac:dyDescent="0.25">
      <c r="A254" s="1772"/>
      <c r="B254" s="1788"/>
      <c r="C254" s="1758"/>
      <c r="D254" s="1758"/>
      <c r="E254" s="1791"/>
      <c r="F254" s="1792"/>
      <c r="G254" s="1793"/>
      <c r="H254" s="1785"/>
      <c r="I254" s="79" t="s">
        <v>168</v>
      </c>
      <c r="J254" s="206">
        <f>SUM(J251:J253)</f>
        <v>0.89999999999999991</v>
      </c>
      <c r="K254" s="241"/>
      <c r="L254" s="241"/>
      <c r="M254" s="241"/>
      <c r="N254" s="241"/>
      <c r="O254" s="241"/>
      <c r="P254" s="241"/>
      <c r="Q254" s="241"/>
      <c r="R254" s="241"/>
      <c r="S254" s="241"/>
      <c r="T254" s="241"/>
      <c r="U254" s="241"/>
      <c r="V254" s="241"/>
      <c r="W254" s="1581"/>
      <c r="X254" s="1581"/>
      <c r="Y254" s="1748"/>
    </row>
    <row r="255" spans="1:25" ht="22.5" x14ac:dyDescent="0.25">
      <c r="A255" s="1772"/>
      <c r="B255" s="1777"/>
      <c r="C255" s="1586" t="s">
        <v>971</v>
      </c>
      <c r="D255" s="1778" t="s">
        <v>778</v>
      </c>
      <c r="E255" s="1587" t="s">
        <v>1030</v>
      </c>
      <c r="F255" s="1586" t="s">
        <v>1031</v>
      </c>
      <c r="G255" s="1764" t="s">
        <v>1037</v>
      </c>
      <c r="H255" s="1586" t="s">
        <v>1033</v>
      </c>
      <c r="I255" s="217" t="s">
        <v>1034</v>
      </c>
      <c r="J255" s="218">
        <v>0.3</v>
      </c>
      <c r="K255" s="219"/>
      <c r="L255" s="220"/>
      <c r="M255" s="219"/>
      <c r="N255" s="219"/>
      <c r="O255" s="219"/>
      <c r="P255" s="219"/>
      <c r="Q255" s="219"/>
      <c r="R255" s="219"/>
      <c r="S255" s="219"/>
      <c r="T255" s="219"/>
      <c r="U255" s="219"/>
      <c r="V255" s="219"/>
      <c r="W255" s="1587" t="s">
        <v>160</v>
      </c>
      <c r="X255" s="1587" t="s">
        <v>754</v>
      </c>
      <c r="Y255" s="1779"/>
    </row>
    <row r="256" spans="1:25" x14ac:dyDescent="0.25">
      <c r="A256" s="1772"/>
      <c r="B256" s="1777"/>
      <c r="C256" s="1586"/>
      <c r="D256" s="1778"/>
      <c r="E256" s="1599"/>
      <c r="F256" s="1586"/>
      <c r="G256" s="1764"/>
      <c r="H256" s="1586"/>
      <c r="I256" s="217" t="s">
        <v>1035</v>
      </c>
      <c r="J256" s="218">
        <v>0.3</v>
      </c>
      <c r="K256" s="219"/>
      <c r="L256" s="220"/>
      <c r="M256" s="220"/>
      <c r="N256" s="220"/>
      <c r="O256" s="220"/>
      <c r="P256" s="220"/>
      <c r="Q256" s="220"/>
      <c r="R256" s="219"/>
      <c r="S256" s="219"/>
      <c r="T256" s="219"/>
      <c r="U256" s="219"/>
      <c r="V256" s="219"/>
      <c r="W256" s="1599"/>
      <c r="X256" s="1599"/>
      <c r="Y256" s="1779"/>
    </row>
    <row r="257" spans="1:25" x14ac:dyDescent="0.25">
      <c r="A257" s="1772"/>
      <c r="B257" s="1777"/>
      <c r="C257" s="1586"/>
      <c r="D257" s="1778"/>
      <c r="E257" s="1599"/>
      <c r="F257" s="1586"/>
      <c r="G257" s="1764"/>
      <c r="H257" s="1586"/>
      <c r="I257" s="217" t="s">
        <v>1036</v>
      </c>
      <c r="J257" s="218">
        <v>0.3</v>
      </c>
      <c r="K257" s="219"/>
      <c r="L257" s="219"/>
      <c r="M257" s="219"/>
      <c r="N257" s="220"/>
      <c r="O257" s="220"/>
      <c r="P257" s="220"/>
      <c r="Q257" s="220"/>
      <c r="R257" s="220"/>
      <c r="S257" s="219"/>
      <c r="T257" s="219"/>
      <c r="U257" s="219"/>
      <c r="V257" s="219"/>
      <c r="W257" s="1599"/>
      <c r="X257" s="1599"/>
      <c r="Y257" s="1779"/>
    </row>
    <row r="258" spans="1:25" x14ac:dyDescent="0.25">
      <c r="A258" s="1772"/>
      <c r="B258" s="1777"/>
      <c r="C258" s="1586"/>
      <c r="D258" s="1778"/>
      <c r="E258" s="1600"/>
      <c r="F258" s="1586"/>
      <c r="G258" s="1764"/>
      <c r="H258" s="1586"/>
      <c r="I258" s="197" t="s">
        <v>168</v>
      </c>
      <c r="J258" s="198">
        <f>SUM(J255:J257)</f>
        <v>0.89999999999999991</v>
      </c>
      <c r="K258" s="216"/>
      <c r="L258" s="216"/>
      <c r="M258" s="216"/>
      <c r="N258" s="221"/>
      <c r="O258" s="221"/>
      <c r="P258" s="221"/>
      <c r="Q258" s="221"/>
      <c r="R258" s="221"/>
      <c r="S258" s="216"/>
      <c r="T258" s="216"/>
      <c r="U258" s="216"/>
      <c r="V258" s="216"/>
      <c r="W258" s="1600"/>
      <c r="X258" s="1600"/>
      <c r="Y258" s="1779"/>
    </row>
    <row r="259" spans="1:25" ht="33.75" x14ac:dyDescent="0.25">
      <c r="A259" s="1772"/>
      <c r="B259" s="1777"/>
      <c r="C259" s="1758" t="s">
        <v>629</v>
      </c>
      <c r="D259" s="1758" t="s">
        <v>1038</v>
      </c>
      <c r="E259" s="1758" t="s">
        <v>760</v>
      </c>
      <c r="F259" s="1586" t="s">
        <v>1031</v>
      </c>
      <c r="G259" s="1764" t="s">
        <v>1039</v>
      </c>
      <c r="H259" s="1764"/>
      <c r="I259" s="98" t="s">
        <v>1040</v>
      </c>
      <c r="J259" s="201">
        <v>0.3</v>
      </c>
      <c r="K259" s="230"/>
      <c r="L259" s="230"/>
      <c r="M259" s="230"/>
      <c r="N259" s="230"/>
      <c r="O259" s="230"/>
      <c r="P259" s="230"/>
      <c r="Q259" s="230"/>
      <c r="R259" s="230"/>
      <c r="S259" s="230"/>
      <c r="T259" s="230"/>
      <c r="U259" s="230"/>
      <c r="V259" s="230"/>
      <c r="W259" s="1581" t="s">
        <v>160</v>
      </c>
      <c r="X259" s="1581" t="s">
        <v>764</v>
      </c>
      <c r="Y259" s="1774"/>
    </row>
    <row r="260" spans="1:25" ht="22.5" x14ac:dyDescent="0.25">
      <c r="A260" s="1772"/>
      <c r="B260" s="1777"/>
      <c r="C260" s="1758"/>
      <c r="D260" s="1758"/>
      <c r="E260" s="1758"/>
      <c r="F260" s="1586"/>
      <c r="G260" s="1764"/>
      <c r="H260" s="1764"/>
      <c r="I260" s="98" t="s">
        <v>1041</v>
      </c>
      <c r="J260" s="201">
        <v>0.3</v>
      </c>
      <c r="K260" s="230"/>
      <c r="L260" s="230"/>
      <c r="M260" s="230"/>
      <c r="N260" s="230"/>
      <c r="O260" s="230"/>
      <c r="P260" s="230"/>
      <c r="Q260" s="230"/>
      <c r="R260" s="230"/>
      <c r="S260" s="230"/>
      <c r="T260" s="230"/>
      <c r="U260" s="230"/>
      <c r="V260" s="230"/>
      <c r="W260" s="1581"/>
      <c r="X260" s="1581"/>
      <c r="Y260" s="1774"/>
    </row>
    <row r="261" spans="1:25" x14ac:dyDescent="0.25">
      <c r="A261" s="1772"/>
      <c r="B261" s="1777"/>
      <c r="C261" s="1758"/>
      <c r="D261" s="1758"/>
      <c r="E261" s="1758"/>
      <c r="F261" s="1586"/>
      <c r="G261" s="1764"/>
      <c r="H261" s="1764"/>
      <c r="I261" s="98" t="s">
        <v>1042</v>
      </c>
      <c r="J261" s="201">
        <v>0.3</v>
      </c>
      <c r="K261" s="230"/>
      <c r="L261" s="230"/>
      <c r="M261" s="230"/>
      <c r="N261" s="230"/>
      <c r="O261" s="230"/>
      <c r="P261" s="230"/>
      <c r="Q261" s="230"/>
      <c r="R261" s="230"/>
      <c r="S261" s="230"/>
      <c r="T261" s="230"/>
      <c r="U261" s="230"/>
      <c r="V261" s="230"/>
      <c r="W261" s="1581"/>
      <c r="X261" s="1581"/>
      <c r="Y261" s="1774"/>
    </row>
    <row r="262" spans="1:25" ht="22.5" x14ac:dyDescent="0.25">
      <c r="A262" s="1772"/>
      <c r="B262" s="1777"/>
      <c r="C262" s="1758"/>
      <c r="D262" s="1758"/>
      <c r="E262" s="1758"/>
      <c r="F262" s="1586"/>
      <c r="G262" s="1764"/>
      <c r="H262" s="1764"/>
      <c r="I262" s="98" t="s">
        <v>1043</v>
      </c>
      <c r="J262" s="201">
        <v>0.3</v>
      </c>
      <c r="K262" s="230"/>
      <c r="L262" s="230"/>
      <c r="M262" s="230"/>
      <c r="N262" s="230"/>
      <c r="O262" s="230"/>
      <c r="P262" s="230"/>
      <c r="Q262" s="230"/>
      <c r="R262" s="230"/>
      <c r="S262" s="230"/>
      <c r="T262" s="230"/>
      <c r="U262" s="230"/>
      <c r="V262" s="230"/>
      <c r="W262" s="1581"/>
      <c r="X262" s="1581"/>
      <c r="Y262" s="1774"/>
    </row>
    <row r="263" spans="1:25" x14ac:dyDescent="0.25">
      <c r="A263" s="1772"/>
      <c r="B263" s="1777"/>
      <c r="C263" s="1758"/>
      <c r="D263" s="1758"/>
      <c r="E263" s="1758"/>
      <c r="F263" s="1586"/>
      <c r="G263" s="1764"/>
      <c r="H263" s="1764"/>
      <c r="I263" s="79" t="s">
        <v>168</v>
      </c>
      <c r="J263" s="198">
        <f>SUM(J259:J262)</f>
        <v>1.2</v>
      </c>
      <c r="K263" s="221"/>
      <c r="L263" s="221"/>
      <c r="M263" s="221"/>
      <c r="N263" s="216"/>
      <c r="O263" s="216"/>
      <c r="P263" s="216"/>
      <c r="Q263" s="216"/>
      <c r="R263" s="216"/>
      <c r="S263" s="216"/>
      <c r="T263" s="216"/>
      <c r="U263" s="216"/>
      <c r="V263" s="216"/>
      <c r="W263" s="1581"/>
      <c r="X263" s="1581"/>
      <c r="Y263" s="1774"/>
    </row>
    <row r="264" spans="1:25" ht="22.5" x14ac:dyDescent="0.25">
      <c r="A264" s="1772"/>
      <c r="B264" s="1758"/>
      <c r="C264" s="1758" t="s">
        <v>629</v>
      </c>
      <c r="D264" s="1758" t="s">
        <v>896</v>
      </c>
      <c r="E264" s="1758" t="s">
        <v>1030</v>
      </c>
      <c r="F264" s="1758" t="s">
        <v>1044</v>
      </c>
      <c r="G264" s="1759" t="s">
        <v>1045</v>
      </c>
      <c r="H264" s="1759"/>
      <c r="I264" s="200" t="s">
        <v>1046</v>
      </c>
      <c r="J264" s="229">
        <v>0.3</v>
      </c>
      <c r="K264" s="243"/>
      <c r="L264" s="243"/>
      <c r="M264" s="243"/>
      <c r="N264" s="243"/>
      <c r="O264" s="243"/>
      <c r="P264" s="243"/>
      <c r="Q264" s="243"/>
      <c r="R264" s="243"/>
      <c r="S264" s="243"/>
      <c r="T264" s="243"/>
      <c r="U264" s="243"/>
      <c r="V264" s="243"/>
      <c r="W264" s="1581" t="s">
        <v>160</v>
      </c>
      <c r="X264" s="1581" t="s">
        <v>764</v>
      </c>
      <c r="Y264" s="1748"/>
    </row>
    <row r="265" spans="1:25" ht="22.5" x14ac:dyDescent="0.25">
      <c r="A265" s="1772"/>
      <c r="B265" s="1758"/>
      <c r="C265" s="1758"/>
      <c r="D265" s="1758"/>
      <c r="E265" s="1758"/>
      <c r="F265" s="1758"/>
      <c r="G265" s="1759"/>
      <c r="H265" s="1759"/>
      <c r="I265" s="200" t="s">
        <v>1047</v>
      </c>
      <c r="J265" s="229">
        <v>0.3</v>
      </c>
      <c r="K265" s="243"/>
      <c r="L265" s="243"/>
      <c r="M265" s="243"/>
      <c r="N265" s="243"/>
      <c r="O265" s="243"/>
      <c r="P265" s="243"/>
      <c r="Q265" s="243"/>
      <c r="R265" s="243"/>
      <c r="S265" s="243"/>
      <c r="T265" s="243"/>
      <c r="U265" s="243"/>
      <c r="V265" s="243"/>
      <c r="W265" s="1581"/>
      <c r="X265" s="1581"/>
      <c r="Y265" s="1748"/>
    </row>
    <row r="266" spans="1:25" ht="45" x14ac:dyDescent="0.25">
      <c r="A266" s="1772"/>
      <c r="B266" s="1758"/>
      <c r="C266" s="1758"/>
      <c r="D266" s="1758"/>
      <c r="E266" s="1758"/>
      <c r="F266" s="1758"/>
      <c r="G266" s="1759"/>
      <c r="H266" s="1759"/>
      <c r="I266" s="200" t="s">
        <v>1048</v>
      </c>
      <c r="J266" s="229">
        <v>0.3</v>
      </c>
      <c r="K266" s="243"/>
      <c r="L266" s="243"/>
      <c r="M266" s="243"/>
      <c r="N266" s="243"/>
      <c r="O266" s="243"/>
      <c r="P266" s="243"/>
      <c r="Q266" s="243"/>
      <c r="R266" s="243"/>
      <c r="S266" s="243"/>
      <c r="T266" s="243"/>
      <c r="U266" s="243"/>
      <c r="V266" s="243"/>
      <c r="W266" s="1581"/>
      <c r="X266" s="1581"/>
      <c r="Y266" s="1748"/>
    </row>
    <row r="267" spans="1:25" x14ac:dyDescent="0.25">
      <c r="A267" s="1772"/>
      <c r="B267" s="1758"/>
      <c r="C267" s="1758"/>
      <c r="D267" s="1758"/>
      <c r="E267" s="1758"/>
      <c r="F267" s="1758"/>
      <c r="G267" s="1759"/>
      <c r="H267" s="1759"/>
      <c r="I267" s="79" t="s">
        <v>168</v>
      </c>
      <c r="J267" s="234">
        <f>SUM(J264:J266)</f>
        <v>0.89999999999999991</v>
      </c>
      <c r="K267" s="231"/>
      <c r="L267" s="231"/>
      <c r="M267" s="231"/>
      <c r="N267" s="231"/>
      <c r="O267" s="231"/>
      <c r="P267" s="231"/>
      <c r="Q267" s="231"/>
      <c r="R267" s="231"/>
      <c r="S267" s="231"/>
      <c r="T267" s="231"/>
      <c r="U267" s="231"/>
      <c r="V267" s="231"/>
      <c r="W267" s="1581"/>
      <c r="X267" s="1581"/>
      <c r="Y267" s="1748"/>
    </row>
    <row r="268" spans="1:25" ht="22.5" x14ac:dyDescent="0.25">
      <c r="A268" s="1772"/>
      <c r="B268" s="1777"/>
      <c r="C268" s="1587" t="s">
        <v>971</v>
      </c>
      <c r="D268" s="1586" t="s">
        <v>731</v>
      </c>
      <c r="E268" s="1587" t="s">
        <v>1049</v>
      </c>
      <c r="F268" s="1586" t="s">
        <v>1031</v>
      </c>
      <c r="G268" s="1764" t="s">
        <v>1050</v>
      </c>
      <c r="H268" s="1586"/>
      <c r="I268" s="217" t="s">
        <v>1051</v>
      </c>
      <c r="J268" s="218">
        <v>0.3</v>
      </c>
      <c r="K268" s="219"/>
      <c r="L268" s="220"/>
      <c r="M268" s="219"/>
      <c r="N268" s="219"/>
      <c r="O268" s="219"/>
      <c r="P268" s="219"/>
      <c r="Q268" s="219"/>
      <c r="R268" s="219"/>
      <c r="S268" s="219"/>
      <c r="T268" s="219"/>
      <c r="U268" s="219"/>
      <c r="V268" s="219"/>
      <c r="W268" s="1587" t="s">
        <v>1052</v>
      </c>
      <c r="X268" s="1587" t="s">
        <v>1053</v>
      </c>
      <c r="Y268" s="1779"/>
    </row>
    <row r="269" spans="1:25" ht="22.5" x14ac:dyDescent="0.25">
      <c r="A269" s="1772"/>
      <c r="B269" s="1777"/>
      <c r="C269" s="1599"/>
      <c r="D269" s="1586"/>
      <c r="E269" s="1599"/>
      <c r="F269" s="1586"/>
      <c r="G269" s="1764"/>
      <c r="H269" s="1586"/>
      <c r="I269" s="217" t="s">
        <v>1054</v>
      </c>
      <c r="J269" s="218">
        <v>0.3</v>
      </c>
      <c r="K269" s="219"/>
      <c r="L269" s="220"/>
      <c r="M269" s="220"/>
      <c r="N269" s="220"/>
      <c r="O269" s="220"/>
      <c r="P269" s="220"/>
      <c r="Q269" s="220"/>
      <c r="R269" s="219"/>
      <c r="S269" s="219"/>
      <c r="T269" s="219"/>
      <c r="U269" s="219"/>
      <c r="V269" s="219"/>
      <c r="W269" s="1599"/>
      <c r="X269" s="1599"/>
      <c r="Y269" s="1779"/>
    </row>
    <row r="270" spans="1:25" ht="33.75" x14ac:dyDescent="0.25">
      <c r="A270" s="1772"/>
      <c r="B270" s="1777"/>
      <c r="C270" s="1599"/>
      <c r="D270" s="1586"/>
      <c r="E270" s="1599"/>
      <c r="F270" s="1586"/>
      <c r="G270" s="1764"/>
      <c r="H270" s="1586"/>
      <c r="I270" s="217" t="s">
        <v>1055</v>
      </c>
      <c r="J270" s="218">
        <v>0.3</v>
      </c>
      <c r="K270" s="219"/>
      <c r="L270" s="219"/>
      <c r="M270" s="219"/>
      <c r="N270" s="220"/>
      <c r="O270" s="220"/>
      <c r="P270" s="220"/>
      <c r="Q270" s="220"/>
      <c r="R270" s="220"/>
      <c r="S270" s="219"/>
      <c r="T270" s="219"/>
      <c r="U270" s="219"/>
      <c r="V270" s="219"/>
      <c r="W270" s="1599"/>
      <c r="X270" s="1599"/>
      <c r="Y270" s="1779"/>
    </row>
    <row r="271" spans="1:25" ht="22.5" x14ac:dyDescent="0.25">
      <c r="A271" s="1772"/>
      <c r="B271" s="1777"/>
      <c r="C271" s="1599"/>
      <c r="D271" s="1586"/>
      <c r="E271" s="1599"/>
      <c r="F271" s="1586"/>
      <c r="G271" s="1764"/>
      <c r="H271" s="1586"/>
      <c r="I271" s="217" t="s">
        <v>1056</v>
      </c>
      <c r="J271" s="218">
        <v>0.3</v>
      </c>
      <c r="K271" s="219"/>
      <c r="L271" s="220"/>
      <c r="M271" s="220"/>
      <c r="N271" s="220"/>
      <c r="O271" s="220"/>
      <c r="P271" s="220"/>
      <c r="Q271" s="220"/>
      <c r="R271" s="220"/>
      <c r="S271" s="220"/>
      <c r="T271" s="220"/>
      <c r="U271" s="220"/>
      <c r="V271" s="220"/>
      <c r="W271" s="1599"/>
      <c r="X271" s="1599"/>
      <c r="Y271" s="1779"/>
    </row>
    <row r="272" spans="1:25" x14ac:dyDescent="0.25">
      <c r="A272" s="1772"/>
      <c r="B272" s="1777"/>
      <c r="C272" s="1600"/>
      <c r="D272" s="1586"/>
      <c r="E272" s="1600"/>
      <c r="F272" s="1586"/>
      <c r="G272" s="1764"/>
      <c r="H272" s="1586"/>
      <c r="I272" s="197" t="s">
        <v>168</v>
      </c>
      <c r="J272" s="198">
        <f>SUM(J268:J271)</f>
        <v>1.2</v>
      </c>
      <c r="K272" s="216"/>
      <c r="L272" s="221"/>
      <c r="M272" s="221"/>
      <c r="N272" s="221"/>
      <c r="O272" s="221"/>
      <c r="P272" s="221"/>
      <c r="Q272" s="221"/>
      <c r="R272" s="221"/>
      <c r="S272" s="221"/>
      <c r="T272" s="221"/>
      <c r="U272" s="221"/>
      <c r="V272" s="221"/>
      <c r="W272" s="1600"/>
      <c r="X272" s="1600"/>
      <c r="Y272" s="1779"/>
    </row>
    <row r="273" spans="1:25" ht="22.5" x14ac:dyDescent="0.25">
      <c r="A273" s="1772"/>
      <c r="B273" s="1777"/>
      <c r="C273" s="1586" t="s">
        <v>971</v>
      </c>
      <c r="D273" s="1586" t="s">
        <v>731</v>
      </c>
      <c r="E273" s="1587" t="s">
        <v>1057</v>
      </c>
      <c r="F273" s="1586" t="s">
        <v>1031</v>
      </c>
      <c r="G273" s="1764" t="s">
        <v>1058</v>
      </c>
      <c r="H273" s="1586"/>
      <c r="I273" s="217" t="s">
        <v>1059</v>
      </c>
      <c r="J273" s="218">
        <v>0.2</v>
      </c>
      <c r="K273" s="219"/>
      <c r="L273" s="220"/>
      <c r="M273" s="219"/>
      <c r="N273" s="219"/>
      <c r="O273" s="219"/>
      <c r="P273" s="219"/>
      <c r="Q273" s="219"/>
      <c r="R273" s="219"/>
      <c r="S273" s="219"/>
      <c r="T273" s="219"/>
      <c r="U273" s="219"/>
      <c r="V273" s="219"/>
      <c r="W273" s="1587" t="s">
        <v>160</v>
      </c>
      <c r="X273" s="1587" t="s">
        <v>1060</v>
      </c>
      <c r="Y273" s="1779"/>
    </row>
    <row r="274" spans="1:25" x14ac:dyDescent="0.25">
      <c r="A274" s="1772"/>
      <c r="B274" s="1777"/>
      <c r="C274" s="1586"/>
      <c r="D274" s="1586"/>
      <c r="E274" s="1599"/>
      <c r="F274" s="1586"/>
      <c r="G274" s="1764"/>
      <c r="H274" s="1586"/>
      <c r="I274" s="217" t="s">
        <v>1061</v>
      </c>
      <c r="J274" s="218">
        <v>0.2</v>
      </c>
      <c r="K274" s="219"/>
      <c r="L274" s="220"/>
      <c r="M274" s="220"/>
      <c r="N274" s="220"/>
      <c r="O274" s="220"/>
      <c r="P274" s="220"/>
      <c r="Q274" s="220"/>
      <c r="R274" s="219"/>
      <c r="S274" s="219"/>
      <c r="T274" s="219"/>
      <c r="U274" s="219"/>
      <c r="V274" s="219"/>
      <c r="W274" s="1599"/>
      <c r="X274" s="1599"/>
      <c r="Y274" s="1779"/>
    </row>
    <row r="275" spans="1:25" ht="22.5" x14ac:dyDescent="0.25">
      <c r="A275" s="1772"/>
      <c r="B275" s="1777"/>
      <c r="C275" s="1586"/>
      <c r="D275" s="1586"/>
      <c r="E275" s="1599"/>
      <c r="F275" s="1586"/>
      <c r="G275" s="1764"/>
      <c r="H275" s="1586"/>
      <c r="I275" s="217" t="s">
        <v>1062</v>
      </c>
      <c r="J275" s="218">
        <v>0.2</v>
      </c>
      <c r="K275" s="219"/>
      <c r="L275" s="219"/>
      <c r="M275" s="219"/>
      <c r="N275" s="220"/>
      <c r="O275" s="220"/>
      <c r="P275" s="220"/>
      <c r="Q275" s="220"/>
      <c r="R275" s="220"/>
      <c r="S275" s="219"/>
      <c r="T275" s="219"/>
      <c r="U275" s="219"/>
      <c r="V275" s="219"/>
      <c r="W275" s="1599"/>
      <c r="X275" s="1599"/>
      <c r="Y275" s="1779"/>
    </row>
    <row r="276" spans="1:25" ht="22.5" x14ac:dyDescent="0.25">
      <c r="A276" s="1772"/>
      <c r="B276" s="1777"/>
      <c r="C276" s="1586"/>
      <c r="D276" s="1586"/>
      <c r="E276" s="1599"/>
      <c r="F276" s="1586"/>
      <c r="G276" s="1764"/>
      <c r="H276" s="1586"/>
      <c r="I276" s="217" t="s">
        <v>1063</v>
      </c>
      <c r="J276" s="218">
        <v>0.2</v>
      </c>
      <c r="K276" s="219"/>
      <c r="L276" s="219"/>
      <c r="M276" s="219"/>
      <c r="N276" s="219"/>
      <c r="O276" s="219"/>
      <c r="P276" s="219"/>
      <c r="Q276" s="220"/>
      <c r="R276" s="220"/>
      <c r="S276" s="219"/>
      <c r="T276" s="219"/>
      <c r="U276" s="219"/>
      <c r="V276" s="219"/>
      <c r="W276" s="1599"/>
      <c r="X276" s="1599"/>
      <c r="Y276" s="1779"/>
    </row>
    <row r="277" spans="1:25" ht="22.5" x14ac:dyDescent="0.25">
      <c r="A277" s="1772"/>
      <c r="B277" s="1777"/>
      <c r="C277" s="1586"/>
      <c r="D277" s="1586"/>
      <c r="E277" s="1599"/>
      <c r="F277" s="1586"/>
      <c r="G277" s="1764"/>
      <c r="H277" s="1586"/>
      <c r="I277" s="217" t="s">
        <v>1064</v>
      </c>
      <c r="J277" s="218">
        <v>0.2</v>
      </c>
      <c r="K277" s="219"/>
      <c r="L277" s="220"/>
      <c r="M277" s="220"/>
      <c r="N277" s="220"/>
      <c r="O277" s="220"/>
      <c r="P277" s="220"/>
      <c r="Q277" s="220"/>
      <c r="R277" s="220"/>
      <c r="S277" s="220"/>
      <c r="T277" s="220"/>
      <c r="U277" s="220"/>
      <c r="V277" s="220"/>
      <c r="W277" s="1599"/>
      <c r="X277" s="1599"/>
      <c r="Y277" s="1779"/>
    </row>
    <row r="278" spans="1:25" x14ac:dyDescent="0.25">
      <c r="A278" s="1772"/>
      <c r="B278" s="1777"/>
      <c r="C278" s="1586"/>
      <c r="D278" s="1586"/>
      <c r="E278" s="1600"/>
      <c r="F278" s="1586"/>
      <c r="G278" s="1764"/>
      <c r="H278" s="1586"/>
      <c r="I278" s="197" t="s">
        <v>168</v>
      </c>
      <c r="J278" s="198">
        <f>SUM(J273:J277)</f>
        <v>1</v>
      </c>
      <c r="K278" s="216"/>
      <c r="L278" s="221"/>
      <c r="M278" s="221"/>
      <c r="N278" s="221"/>
      <c r="O278" s="221"/>
      <c r="P278" s="221"/>
      <c r="Q278" s="221"/>
      <c r="R278" s="221"/>
      <c r="S278" s="221"/>
      <c r="T278" s="221"/>
      <c r="U278" s="221"/>
      <c r="V278" s="221"/>
      <c r="W278" s="1600"/>
      <c r="X278" s="1600"/>
      <c r="Y278" s="1779"/>
    </row>
    <row r="279" spans="1:25" ht="22.5" x14ac:dyDescent="0.25">
      <c r="A279" s="1772"/>
      <c r="B279" s="1758"/>
      <c r="C279" s="1758" t="s">
        <v>629</v>
      </c>
      <c r="D279" s="1758" t="s">
        <v>1065</v>
      </c>
      <c r="E279" s="1758" t="s">
        <v>1066</v>
      </c>
      <c r="F279" s="1758" t="s">
        <v>1044</v>
      </c>
      <c r="G279" s="1759" t="s">
        <v>1067</v>
      </c>
      <c r="H279" s="1759" t="s">
        <v>1068</v>
      </c>
      <c r="I279" s="200" t="s">
        <v>1069</v>
      </c>
      <c r="J279" s="229">
        <v>0.5</v>
      </c>
      <c r="K279" s="232"/>
      <c r="L279" s="232"/>
      <c r="M279" s="232"/>
      <c r="N279" s="232"/>
      <c r="O279" s="23"/>
      <c r="P279" s="23"/>
      <c r="Q279" s="23"/>
      <c r="R279" s="23"/>
      <c r="S279" s="230"/>
      <c r="T279" s="230"/>
      <c r="U279" s="23"/>
      <c r="V279" s="23"/>
      <c r="W279" s="1751" t="s">
        <v>160</v>
      </c>
      <c r="X279" s="1751" t="s">
        <v>1070</v>
      </c>
      <c r="Y279" s="1765"/>
    </row>
    <row r="280" spans="1:25" ht="33.75" x14ac:dyDescent="0.25">
      <c r="A280" s="1772"/>
      <c r="B280" s="1758"/>
      <c r="C280" s="1758"/>
      <c r="D280" s="1758"/>
      <c r="E280" s="1758"/>
      <c r="F280" s="1758"/>
      <c r="G280" s="1759"/>
      <c r="H280" s="1759"/>
      <c r="I280" s="200" t="s">
        <v>1071</v>
      </c>
      <c r="J280" s="229">
        <v>0.5</v>
      </c>
      <c r="K280" s="232"/>
      <c r="L280" s="232"/>
      <c r="M280" s="232"/>
      <c r="N280" s="232"/>
      <c r="O280" s="23"/>
      <c r="P280" s="23"/>
      <c r="Q280" s="23"/>
      <c r="R280" s="23"/>
      <c r="S280" s="23"/>
      <c r="T280" s="230"/>
      <c r="U280" s="230"/>
      <c r="V280" s="23"/>
      <c r="W280" s="1751"/>
      <c r="X280" s="1751"/>
      <c r="Y280" s="1765"/>
    </row>
    <row r="281" spans="1:25" x14ac:dyDescent="0.25">
      <c r="A281" s="1772"/>
      <c r="B281" s="1758"/>
      <c r="C281" s="1758"/>
      <c r="D281" s="1758"/>
      <c r="E281" s="1758"/>
      <c r="F281" s="1758"/>
      <c r="G281" s="1759"/>
      <c r="H281" s="1759"/>
      <c r="I281" s="200" t="s">
        <v>1072</v>
      </c>
      <c r="J281" s="229">
        <v>0.5</v>
      </c>
      <c r="K281" s="232"/>
      <c r="L281" s="232"/>
      <c r="M281" s="232"/>
      <c r="N281" s="232"/>
      <c r="O281" s="23"/>
      <c r="P281" s="23"/>
      <c r="Q281" s="23"/>
      <c r="R281" s="23"/>
      <c r="S281" s="23"/>
      <c r="T281" s="23"/>
      <c r="U281" s="230"/>
      <c r="V281" s="230"/>
      <c r="W281" s="1751"/>
      <c r="X281" s="1751"/>
      <c r="Y281" s="1765"/>
    </row>
    <row r="282" spans="1:25" x14ac:dyDescent="0.25">
      <c r="A282" s="1772"/>
      <c r="B282" s="1758"/>
      <c r="C282" s="1758"/>
      <c r="D282" s="1758"/>
      <c r="E282" s="1758"/>
      <c r="F282" s="1758"/>
      <c r="G282" s="1759"/>
      <c r="H282" s="1759"/>
      <c r="I282" s="79" t="s">
        <v>168</v>
      </c>
      <c r="J282" s="234">
        <f>SUM(J279:J281)</f>
        <v>1.5</v>
      </c>
      <c r="K282" s="231"/>
      <c r="L282" s="231"/>
      <c r="M282" s="231"/>
      <c r="N282" s="231"/>
      <c r="O282" s="231"/>
      <c r="P282" s="231"/>
      <c r="Q282" s="231"/>
      <c r="R282" s="231"/>
      <c r="S282" s="231"/>
      <c r="T282" s="231"/>
      <c r="U282" s="231"/>
      <c r="V282" s="231"/>
      <c r="W282" s="1751"/>
      <c r="X282" s="1751"/>
      <c r="Y282" s="1765"/>
    </row>
    <row r="283" spans="1:25" ht="45" x14ac:dyDescent="0.25">
      <c r="A283" s="1772"/>
      <c r="B283" s="1758"/>
      <c r="C283" s="1758" t="s">
        <v>629</v>
      </c>
      <c r="D283" s="1762" t="s">
        <v>1073</v>
      </c>
      <c r="E283" s="1758" t="s">
        <v>1066</v>
      </c>
      <c r="F283" s="1758" t="s">
        <v>1044</v>
      </c>
      <c r="G283" s="1759" t="s">
        <v>1074</v>
      </c>
      <c r="H283" s="1759"/>
      <c r="I283" s="200" t="s">
        <v>1075</v>
      </c>
      <c r="J283" s="229">
        <v>0.4</v>
      </c>
      <c r="K283" s="243"/>
      <c r="L283" s="243"/>
      <c r="M283" s="244"/>
      <c r="N283" s="244"/>
      <c r="O283" s="244"/>
      <c r="P283" s="244"/>
      <c r="Q283" s="244"/>
      <c r="R283" s="244"/>
      <c r="S283" s="244"/>
      <c r="T283" s="244"/>
      <c r="U283" s="244"/>
      <c r="V283" s="244"/>
      <c r="W283" s="1751" t="s">
        <v>160</v>
      </c>
      <c r="X283" s="1751" t="s">
        <v>1070</v>
      </c>
      <c r="Y283" s="1765"/>
    </row>
    <row r="284" spans="1:25" ht="33.75" x14ac:dyDescent="0.25">
      <c r="A284" s="1772"/>
      <c r="B284" s="1758"/>
      <c r="C284" s="1758"/>
      <c r="D284" s="1762"/>
      <c r="E284" s="1758"/>
      <c r="F284" s="1758"/>
      <c r="G284" s="1759"/>
      <c r="H284" s="1759"/>
      <c r="I284" s="228" t="s">
        <v>1076</v>
      </c>
      <c r="J284" s="229">
        <v>0.5</v>
      </c>
      <c r="K284" s="244"/>
      <c r="L284" s="244"/>
      <c r="M284" s="244"/>
      <c r="N284" s="244"/>
      <c r="O284" s="244"/>
      <c r="P284" s="244"/>
      <c r="Q284" s="244"/>
      <c r="R284" s="244"/>
      <c r="S284" s="243"/>
      <c r="T284" s="243"/>
      <c r="U284" s="244"/>
      <c r="V284" s="244"/>
      <c r="W284" s="1751"/>
      <c r="X284" s="1751"/>
      <c r="Y284" s="1765"/>
    </row>
    <row r="285" spans="1:25" x14ac:dyDescent="0.25">
      <c r="A285" s="1772"/>
      <c r="B285" s="1758"/>
      <c r="C285" s="1758"/>
      <c r="D285" s="1762"/>
      <c r="E285" s="1758"/>
      <c r="F285" s="1758"/>
      <c r="G285" s="1759"/>
      <c r="H285" s="1759"/>
      <c r="I285" s="1783" t="s">
        <v>1077</v>
      </c>
      <c r="J285" s="1784">
        <v>0.5</v>
      </c>
      <c r="K285" s="1781"/>
      <c r="L285" s="1781"/>
      <c r="M285" s="1781"/>
      <c r="N285" s="1781"/>
      <c r="O285" s="1781"/>
      <c r="P285" s="1781"/>
      <c r="Q285" s="1781"/>
      <c r="R285" s="1781"/>
      <c r="S285" s="1781"/>
      <c r="T285" s="1782"/>
      <c r="U285" s="1782"/>
      <c r="V285" s="1781"/>
      <c r="W285" s="1751"/>
      <c r="X285" s="1751"/>
      <c r="Y285" s="1765"/>
    </row>
    <row r="286" spans="1:25" x14ac:dyDescent="0.25">
      <c r="A286" s="1772"/>
      <c r="B286" s="1758"/>
      <c r="C286" s="1758"/>
      <c r="D286" s="1762"/>
      <c r="E286" s="1758"/>
      <c r="F286" s="1758"/>
      <c r="G286" s="1759"/>
      <c r="H286" s="1759"/>
      <c r="I286" s="1783"/>
      <c r="J286" s="1784"/>
      <c r="K286" s="1781"/>
      <c r="L286" s="1781"/>
      <c r="M286" s="1781"/>
      <c r="N286" s="1781"/>
      <c r="O286" s="1781"/>
      <c r="P286" s="1781"/>
      <c r="Q286" s="1781"/>
      <c r="R286" s="1781"/>
      <c r="S286" s="1781"/>
      <c r="T286" s="1782"/>
      <c r="U286" s="1782"/>
      <c r="V286" s="1781"/>
      <c r="W286" s="1751"/>
      <c r="X286" s="1751"/>
      <c r="Y286" s="1765"/>
    </row>
    <row r="287" spans="1:25" x14ac:dyDescent="0.25">
      <c r="A287" s="1772"/>
      <c r="B287" s="1758"/>
      <c r="C287" s="1758"/>
      <c r="D287" s="1762"/>
      <c r="E287" s="1758"/>
      <c r="F287" s="1758"/>
      <c r="G287" s="1759"/>
      <c r="H287" s="1759"/>
      <c r="I287" s="79" t="s">
        <v>168</v>
      </c>
      <c r="J287" s="234">
        <f>SUM(J283:J286)</f>
        <v>1.4</v>
      </c>
      <c r="K287" s="231"/>
      <c r="L287" s="231"/>
      <c r="M287" s="231"/>
      <c r="N287" s="231"/>
      <c r="O287" s="231"/>
      <c r="P287" s="231"/>
      <c r="Q287" s="231"/>
      <c r="R287" s="231"/>
      <c r="S287" s="231"/>
      <c r="T287" s="231"/>
      <c r="U287" s="231"/>
      <c r="V287" s="231"/>
      <c r="W287" s="1751"/>
      <c r="X287" s="1751"/>
      <c r="Y287" s="1765"/>
    </row>
    <row r="288" spans="1:25" ht="33.75" x14ac:dyDescent="0.25">
      <c r="A288" s="1772"/>
      <c r="B288" s="1758"/>
      <c r="C288" s="1758" t="s">
        <v>629</v>
      </c>
      <c r="D288" s="1762" t="s">
        <v>1078</v>
      </c>
      <c r="E288" s="1758" t="s">
        <v>1066</v>
      </c>
      <c r="F288" s="1758" t="s">
        <v>1044</v>
      </c>
      <c r="G288" s="1759" t="s">
        <v>1079</v>
      </c>
      <c r="H288" s="1759"/>
      <c r="I288" s="200" t="s">
        <v>1080</v>
      </c>
      <c r="J288" s="229">
        <v>0.6</v>
      </c>
      <c r="K288" s="243"/>
      <c r="L288" s="243"/>
      <c r="M288" s="243"/>
      <c r="N288" s="243"/>
      <c r="O288" s="243"/>
      <c r="P288" s="243"/>
      <c r="Q288" s="243"/>
      <c r="R288" s="243"/>
      <c r="S288" s="243"/>
      <c r="T288" s="243"/>
      <c r="U288" s="243"/>
      <c r="V288" s="243"/>
      <c r="W288" s="1582" t="s">
        <v>160</v>
      </c>
      <c r="X288" s="1763" t="s">
        <v>1081</v>
      </c>
      <c r="Y288" s="1748"/>
    </row>
    <row r="289" spans="1:25" ht="22.5" x14ac:dyDescent="0.25">
      <c r="A289" s="1772"/>
      <c r="B289" s="1758"/>
      <c r="C289" s="1758"/>
      <c r="D289" s="1762"/>
      <c r="E289" s="1758"/>
      <c r="F289" s="1758"/>
      <c r="G289" s="1759"/>
      <c r="H289" s="1759"/>
      <c r="I289" s="200" t="s">
        <v>1082</v>
      </c>
      <c r="J289" s="229">
        <v>0.4</v>
      </c>
      <c r="K289" s="243"/>
      <c r="L289" s="244"/>
      <c r="M289" s="244"/>
      <c r="N289" s="243"/>
      <c r="O289" s="244"/>
      <c r="P289" s="244"/>
      <c r="Q289" s="243"/>
      <c r="R289" s="244"/>
      <c r="S289" s="244"/>
      <c r="T289" s="243"/>
      <c r="U289" s="244"/>
      <c r="V289" s="244"/>
      <c r="W289" s="1585"/>
      <c r="X289" s="1780"/>
      <c r="Y289" s="1748"/>
    </row>
    <row r="290" spans="1:25" ht="22.5" x14ac:dyDescent="0.25">
      <c r="A290" s="1772"/>
      <c r="B290" s="1758"/>
      <c r="C290" s="1758"/>
      <c r="D290" s="1762"/>
      <c r="E290" s="1758"/>
      <c r="F290" s="1758"/>
      <c r="G290" s="1759"/>
      <c r="H290" s="1759"/>
      <c r="I290" s="200" t="s">
        <v>1083</v>
      </c>
      <c r="J290" s="229">
        <v>0.2</v>
      </c>
      <c r="K290" s="243"/>
      <c r="L290" s="244"/>
      <c r="M290" s="244"/>
      <c r="N290" s="244"/>
      <c r="O290" s="244"/>
      <c r="P290" s="244"/>
      <c r="Q290" s="243"/>
      <c r="R290" s="244"/>
      <c r="S290" s="244"/>
      <c r="T290" s="244"/>
      <c r="U290" s="244"/>
      <c r="V290" s="244"/>
      <c r="W290" s="1585"/>
      <c r="X290" s="1780"/>
      <c r="Y290" s="1748"/>
    </row>
    <row r="291" spans="1:25" x14ac:dyDescent="0.25">
      <c r="A291" s="1772"/>
      <c r="B291" s="1758"/>
      <c r="C291" s="1758"/>
      <c r="D291" s="1762"/>
      <c r="E291" s="1758"/>
      <c r="F291" s="1758"/>
      <c r="G291" s="1759"/>
      <c r="H291" s="1759"/>
      <c r="I291" s="200" t="s">
        <v>1084</v>
      </c>
      <c r="J291" s="229">
        <v>0.6</v>
      </c>
      <c r="K291" s="243"/>
      <c r="L291" s="243"/>
      <c r="M291" s="243"/>
      <c r="N291" s="243"/>
      <c r="O291" s="243"/>
      <c r="P291" s="243"/>
      <c r="Q291" s="243"/>
      <c r="R291" s="243"/>
      <c r="S291" s="243"/>
      <c r="T291" s="243"/>
      <c r="U291" s="243"/>
      <c r="V291" s="243"/>
      <c r="W291" s="1585"/>
      <c r="X291" s="1780"/>
      <c r="Y291" s="1748"/>
    </row>
    <row r="292" spans="1:25" x14ac:dyDescent="0.25">
      <c r="A292" s="1772"/>
      <c r="B292" s="1758"/>
      <c r="C292" s="1758"/>
      <c r="D292" s="1762"/>
      <c r="E292" s="1758"/>
      <c r="F292" s="1758"/>
      <c r="G292" s="1759"/>
      <c r="H292" s="1759"/>
      <c r="I292" s="79" t="s">
        <v>168</v>
      </c>
      <c r="J292" s="234">
        <f>SUM(J288:J291)</f>
        <v>1.7999999999999998</v>
      </c>
      <c r="K292" s="231"/>
      <c r="L292" s="231"/>
      <c r="M292" s="231"/>
      <c r="N292" s="231"/>
      <c r="O292" s="231"/>
      <c r="P292" s="231"/>
      <c r="Q292" s="231"/>
      <c r="R292" s="231"/>
      <c r="S292" s="231"/>
      <c r="T292" s="231"/>
      <c r="U292" s="231"/>
      <c r="V292" s="231"/>
      <c r="W292" s="1593"/>
      <c r="X292" s="1780"/>
      <c r="Y292" s="1748"/>
    </row>
    <row r="293" spans="1:25" ht="22.5" x14ac:dyDescent="0.25">
      <c r="A293" s="1772"/>
      <c r="B293" s="1777"/>
      <c r="C293" s="1586" t="s">
        <v>971</v>
      </c>
      <c r="D293" s="1778" t="s">
        <v>1085</v>
      </c>
      <c r="E293" s="1586" t="s">
        <v>1086</v>
      </c>
      <c r="F293" s="1586" t="s">
        <v>1031</v>
      </c>
      <c r="G293" s="1764" t="s">
        <v>1087</v>
      </c>
      <c r="H293" s="1586"/>
      <c r="I293" s="217" t="s">
        <v>1088</v>
      </c>
      <c r="J293" s="218">
        <v>1</v>
      </c>
      <c r="K293" s="219"/>
      <c r="L293" s="220"/>
      <c r="M293" s="219"/>
      <c r="N293" s="219"/>
      <c r="O293" s="219"/>
      <c r="P293" s="219"/>
      <c r="Q293" s="219"/>
      <c r="R293" s="219"/>
      <c r="S293" s="219"/>
      <c r="T293" s="219"/>
      <c r="U293" s="219"/>
      <c r="V293" s="219"/>
      <c r="W293" s="1586" t="s">
        <v>1089</v>
      </c>
      <c r="X293" s="1586" t="s">
        <v>1090</v>
      </c>
      <c r="Y293" s="1779"/>
    </row>
    <row r="294" spans="1:25" ht="22.5" x14ac:dyDescent="0.25">
      <c r="A294" s="1772"/>
      <c r="B294" s="1777"/>
      <c r="C294" s="1586"/>
      <c r="D294" s="1586"/>
      <c r="E294" s="1586"/>
      <c r="F294" s="1586"/>
      <c r="G294" s="1764"/>
      <c r="H294" s="1586"/>
      <c r="I294" s="217" t="s">
        <v>1091</v>
      </c>
      <c r="J294" s="218">
        <v>1</v>
      </c>
      <c r="K294" s="219"/>
      <c r="L294" s="220"/>
      <c r="M294" s="220"/>
      <c r="N294" s="220"/>
      <c r="O294" s="220"/>
      <c r="P294" s="220"/>
      <c r="Q294" s="220"/>
      <c r="R294" s="219"/>
      <c r="S294" s="219"/>
      <c r="T294" s="219"/>
      <c r="U294" s="219"/>
      <c r="V294" s="219"/>
      <c r="W294" s="1586"/>
      <c r="X294" s="1586"/>
      <c r="Y294" s="1779"/>
    </row>
    <row r="295" spans="1:25" x14ac:dyDescent="0.25">
      <c r="A295" s="1772"/>
      <c r="B295" s="1777"/>
      <c r="C295" s="1586"/>
      <c r="D295" s="62"/>
      <c r="E295" s="62"/>
      <c r="F295" s="1586"/>
      <c r="G295" s="1764"/>
      <c r="H295" s="1586"/>
      <c r="I295" s="197" t="s">
        <v>168</v>
      </c>
      <c r="J295" s="198">
        <f>SUM(J293:J294)</f>
        <v>2</v>
      </c>
      <c r="K295" s="216"/>
      <c r="L295" s="221"/>
      <c r="M295" s="221"/>
      <c r="N295" s="221"/>
      <c r="O295" s="221"/>
      <c r="P295" s="221"/>
      <c r="Q295" s="221"/>
      <c r="R295" s="216"/>
      <c r="S295" s="216"/>
      <c r="T295" s="216"/>
      <c r="U295" s="216"/>
      <c r="V295" s="216"/>
      <c r="W295" s="1586"/>
      <c r="X295" s="1586"/>
      <c r="Y295" s="1779"/>
    </row>
    <row r="296" spans="1:25" ht="22.5" x14ac:dyDescent="0.25">
      <c r="A296" s="1772"/>
      <c r="B296" s="1777"/>
      <c r="C296" s="1586" t="s">
        <v>971</v>
      </c>
      <c r="D296" s="1586" t="s">
        <v>1092</v>
      </c>
      <c r="E296" s="1586" t="s">
        <v>1093</v>
      </c>
      <c r="F296" s="1586" t="s">
        <v>1031</v>
      </c>
      <c r="G296" s="1764" t="s">
        <v>1094</v>
      </c>
      <c r="H296" s="1586"/>
      <c r="I296" s="217" t="s">
        <v>1095</v>
      </c>
      <c r="J296" s="218">
        <v>1</v>
      </c>
      <c r="K296" s="219"/>
      <c r="L296" s="220"/>
      <c r="M296" s="219"/>
      <c r="N296" s="219"/>
      <c r="O296" s="219"/>
      <c r="P296" s="219"/>
      <c r="Q296" s="219"/>
      <c r="R296" s="219"/>
      <c r="S296" s="219"/>
      <c r="T296" s="219"/>
      <c r="U296" s="219"/>
      <c r="V296" s="219"/>
      <c r="W296" s="1586" t="s">
        <v>1096</v>
      </c>
      <c r="X296" s="1586" t="s">
        <v>1097</v>
      </c>
      <c r="Y296" s="1779"/>
    </row>
    <row r="297" spans="1:25" ht="22.5" x14ac:dyDescent="0.25">
      <c r="A297" s="1772"/>
      <c r="B297" s="1777"/>
      <c r="C297" s="1586"/>
      <c r="D297" s="1586"/>
      <c r="E297" s="1586"/>
      <c r="F297" s="1586"/>
      <c r="G297" s="1764"/>
      <c r="H297" s="1586"/>
      <c r="I297" s="217" t="s">
        <v>1098</v>
      </c>
      <c r="J297" s="218">
        <v>1</v>
      </c>
      <c r="K297" s="219"/>
      <c r="L297" s="220"/>
      <c r="M297" s="220"/>
      <c r="N297" s="220"/>
      <c r="O297" s="220"/>
      <c r="P297" s="220"/>
      <c r="Q297" s="220"/>
      <c r="R297" s="219"/>
      <c r="S297" s="219"/>
      <c r="T297" s="219"/>
      <c r="U297" s="219"/>
      <c r="V297" s="219"/>
      <c r="W297" s="1586"/>
      <c r="X297" s="1586"/>
      <c r="Y297" s="1779"/>
    </row>
    <row r="298" spans="1:25" x14ac:dyDescent="0.25">
      <c r="A298" s="1772"/>
      <c r="B298" s="1777"/>
      <c r="C298" s="1586"/>
      <c r="D298" s="1586"/>
      <c r="E298" s="1586"/>
      <c r="F298" s="1586"/>
      <c r="G298" s="1764"/>
      <c r="H298" s="1586"/>
      <c r="I298" s="197" t="s">
        <v>168</v>
      </c>
      <c r="J298" s="198">
        <f>SUM(J296:J297)</f>
        <v>2</v>
      </c>
      <c r="K298" s="216"/>
      <c r="L298" s="221"/>
      <c r="M298" s="221"/>
      <c r="N298" s="221"/>
      <c r="O298" s="221"/>
      <c r="P298" s="221"/>
      <c r="Q298" s="221"/>
      <c r="R298" s="216"/>
      <c r="S298" s="216"/>
      <c r="T298" s="216"/>
      <c r="U298" s="216"/>
      <c r="V298" s="216"/>
      <c r="W298" s="1586"/>
      <c r="X298" s="1586"/>
      <c r="Y298" s="1779"/>
    </row>
    <row r="299" spans="1:25" ht="33.75" x14ac:dyDescent="0.25">
      <c r="A299" s="1772"/>
      <c r="B299" s="1777"/>
      <c r="C299" s="1586" t="s">
        <v>971</v>
      </c>
      <c r="D299" s="1778" t="s">
        <v>1099</v>
      </c>
      <c r="E299" s="1586" t="s">
        <v>1100</v>
      </c>
      <c r="F299" s="1586" t="s">
        <v>1031</v>
      </c>
      <c r="G299" s="1764" t="s">
        <v>1101</v>
      </c>
      <c r="H299" s="1586"/>
      <c r="I299" s="217" t="s">
        <v>1102</v>
      </c>
      <c r="J299" s="218">
        <v>0.6</v>
      </c>
      <c r="K299" s="219"/>
      <c r="L299" s="220"/>
      <c r="M299" s="219"/>
      <c r="N299" s="219"/>
      <c r="O299" s="219"/>
      <c r="P299" s="219"/>
      <c r="Q299" s="219"/>
      <c r="R299" s="219"/>
      <c r="S299" s="219"/>
      <c r="T299" s="219"/>
      <c r="U299" s="219"/>
      <c r="V299" s="219"/>
      <c r="W299" s="1586" t="s">
        <v>1103</v>
      </c>
      <c r="X299" s="1586" t="s">
        <v>1104</v>
      </c>
      <c r="Y299" s="1766"/>
    </row>
    <row r="300" spans="1:25" ht="22.5" x14ac:dyDescent="0.25">
      <c r="A300" s="1772"/>
      <c r="B300" s="1777"/>
      <c r="C300" s="1586"/>
      <c r="D300" s="1586"/>
      <c r="E300" s="1586"/>
      <c r="F300" s="1586"/>
      <c r="G300" s="1764"/>
      <c r="H300" s="1586"/>
      <c r="I300" s="217" t="s">
        <v>1105</v>
      </c>
      <c r="J300" s="218">
        <v>0.6</v>
      </c>
      <c r="K300" s="219"/>
      <c r="L300" s="220"/>
      <c r="M300" s="220"/>
      <c r="N300" s="220"/>
      <c r="O300" s="220"/>
      <c r="P300" s="220"/>
      <c r="Q300" s="220"/>
      <c r="R300" s="219"/>
      <c r="S300" s="219"/>
      <c r="T300" s="219"/>
      <c r="U300" s="219"/>
      <c r="V300" s="219"/>
      <c r="W300" s="1586"/>
      <c r="X300" s="1586"/>
      <c r="Y300" s="1766"/>
    </row>
    <row r="301" spans="1:25" x14ac:dyDescent="0.25">
      <c r="A301" s="1772"/>
      <c r="B301" s="1777"/>
      <c r="C301" s="1586"/>
      <c r="D301" s="1586"/>
      <c r="E301" s="1586"/>
      <c r="F301" s="1586"/>
      <c r="G301" s="1764"/>
      <c r="H301" s="1586"/>
      <c r="I301" s="217" t="s">
        <v>1106</v>
      </c>
      <c r="J301" s="218">
        <v>0.6</v>
      </c>
      <c r="K301" s="219"/>
      <c r="L301" s="219"/>
      <c r="M301" s="219"/>
      <c r="N301" s="220"/>
      <c r="O301" s="220"/>
      <c r="P301" s="220"/>
      <c r="Q301" s="220"/>
      <c r="R301" s="220"/>
      <c r="S301" s="219"/>
      <c r="T301" s="219"/>
      <c r="U301" s="219"/>
      <c r="V301" s="219"/>
      <c r="W301" s="1586"/>
      <c r="X301" s="1586"/>
      <c r="Y301" s="1766"/>
    </row>
    <row r="302" spans="1:25" ht="33.75" x14ac:dyDescent="0.25">
      <c r="A302" s="1772"/>
      <c r="B302" s="1777"/>
      <c r="C302" s="1586"/>
      <c r="D302" s="1586"/>
      <c r="E302" s="1586"/>
      <c r="F302" s="1586"/>
      <c r="G302" s="1764"/>
      <c r="H302" s="1586"/>
      <c r="I302" s="217" t="s">
        <v>1107</v>
      </c>
      <c r="J302" s="218">
        <v>0.6</v>
      </c>
      <c r="K302" s="219"/>
      <c r="L302" s="219"/>
      <c r="M302" s="219"/>
      <c r="N302" s="220"/>
      <c r="O302" s="220"/>
      <c r="P302" s="220"/>
      <c r="Q302" s="220"/>
      <c r="R302" s="220"/>
      <c r="S302" s="219"/>
      <c r="T302" s="219"/>
      <c r="U302" s="219"/>
      <c r="V302" s="219"/>
      <c r="W302" s="1586"/>
      <c r="X302" s="1586"/>
      <c r="Y302" s="1766"/>
    </row>
    <row r="303" spans="1:25" x14ac:dyDescent="0.25">
      <c r="A303" s="1773"/>
      <c r="B303" s="1777"/>
      <c r="C303" s="1586"/>
      <c r="D303" s="1586"/>
      <c r="E303" s="1586"/>
      <c r="F303" s="1586"/>
      <c r="G303" s="1764"/>
      <c r="H303" s="1586"/>
      <c r="I303" s="197" t="s">
        <v>168</v>
      </c>
      <c r="J303" s="198">
        <f>SUM(J299:J302)</f>
        <v>2.4</v>
      </c>
      <c r="K303" s="216"/>
      <c r="L303" s="216"/>
      <c r="M303" s="216"/>
      <c r="N303" s="216"/>
      <c r="O303" s="216"/>
      <c r="P303" s="216"/>
      <c r="Q303" s="221"/>
      <c r="R303" s="221"/>
      <c r="S303" s="216"/>
      <c r="T303" s="216"/>
      <c r="U303" s="216"/>
      <c r="V303" s="216"/>
      <c r="W303" s="1586"/>
      <c r="X303" s="1586"/>
      <c r="Y303" s="1766"/>
    </row>
    <row r="304" spans="1:25" x14ac:dyDescent="0.25">
      <c r="A304" s="1767" t="s">
        <v>1108</v>
      </c>
      <c r="B304" s="1586" t="s">
        <v>1109</v>
      </c>
      <c r="C304" s="1586" t="s">
        <v>1110</v>
      </c>
      <c r="D304" s="1768" t="s">
        <v>1111</v>
      </c>
      <c r="E304" s="1758" t="s">
        <v>995</v>
      </c>
      <c r="F304" s="1770" t="s">
        <v>1112</v>
      </c>
      <c r="G304" s="1775" t="s">
        <v>1113</v>
      </c>
      <c r="H304" s="1775" t="s">
        <v>1114</v>
      </c>
      <c r="I304" s="240" t="s">
        <v>1115</v>
      </c>
      <c r="J304" s="195">
        <v>1</v>
      </c>
      <c r="K304" s="242"/>
      <c r="L304" s="242"/>
      <c r="M304" s="243"/>
      <c r="N304" s="243"/>
      <c r="O304" s="243"/>
      <c r="P304" s="243"/>
      <c r="Q304" s="243"/>
      <c r="R304" s="243"/>
      <c r="S304" s="243"/>
      <c r="T304" s="243"/>
      <c r="U304" s="243"/>
      <c r="V304" s="243"/>
      <c r="W304" s="1586" t="s">
        <v>160</v>
      </c>
      <c r="X304" s="1586" t="s">
        <v>754</v>
      </c>
      <c r="Y304" s="1748"/>
    </row>
    <row r="305" spans="1:25" ht="22.5" x14ac:dyDescent="0.25">
      <c r="A305" s="1767"/>
      <c r="B305" s="1586"/>
      <c r="C305" s="1586"/>
      <c r="D305" s="1769"/>
      <c r="E305" s="1758"/>
      <c r="F305" s="1770"/>
      <c r="G305" s="1775"/>
      <c r="H305" s="1775"/>
      <c r="I305" s="240" t="s">
        <v>1116</v>
      </c>
      <c r="J305" s="195">
        <v>0.5</v>
      </c>
      <c r="K305" s="242"/>
      <c r="L305" s="242"/>
      <c r="M305" s="242"/>
      <c r="N305" s="243"/>
      <c r="O305" s="242"/>
      <c r="P305" s="242"/>
      <c r="Q305" s="242"/>
      <c r="R305" s="243"/>
      <c r="S305" s="242"/>
      <c r="T305" s="242"/>
      <c r="U305" s="242"/>
      <c r="V305" s="243"/>
      <c r="W305" s="1586"/>
      <c r="X305" s="1586"/>
      <c r="Y305" s="1748"/>
    </row>
    <row r="306" spans="1:25" x14ac:dyDescent="0.25">
      <c r="A306" s="1767"/>
      <c r="B306" s="1586"/>
      <c r="C306" s="1586"/>
      <c r="D306" s="1769"/>
      <c r="E306" s="1758"/>
      <c r="F306" s="1770"/>
      <c r="G306" s="1775"/>
      <c r="H306" s="1775"/>
      <c r="I306" s="79" t="s">
        <v>168</v>
      </c>
      <c r="J306" s="206">
        <f>SUM(J304:J305)</f>
        <v>1.5</v>
      </c>
      <c r="K306" s="245"/>
      <c r="L306" s="245"/>
      <c r="M306" s="245"/>
      <c r="N306" s="245"/>
      <c r="O306" s="245"/>
      <c r="P306" s="245"/>
      <c r="Q306" s="245"/>
      <c r="R306" s="245"/>
      <c r="S306" s="245"/>
      <c r="T306" s="245"/>
      <c r="U306" s="245"/>
      <c r="V306" s="245"/>
      <c r="W306" s="1586"/>
      <c r="X306" s="1586"/>
      <c r="Y306" s="1748"/>
    </row>
    <row r="307" spans="1:25" ht="22.5" x14ac:dyDescent="0.25">
      <c r="A307" s="1776" t="s">
        <v>1117</v>
      </c>
      <c r="B307" s="1586" t="s">
        <v>1118</v>
      </c>
      <c r="C307" s="1586" t="s">
        <v>629</v>
      </c>
      <c r="D307" s="1586" t="s">
        <v>1119</v>
      </c>
      <c r="E307" s="1586" t="s">
        <v>1120</v>
      </c>
      <c r="F307" s="1586" t="s">
        <v>632</v>
      </c>
      <c r="G307" s="1764" t="s">
        <v>1121</v>
      </c>
      <c r="H307" s="1764" t="s">
        <v>1122</v>
      </c>
      <c r="I307" s="98" t="s">
        <v>1123</v>
      </c>
      <c r="J307" s="246">
        <v>0.2</v>
      </c>
      <c r="K307" s="230"/>
      <c r="L307" s="230"/>
      <c r="M307" s="23"/>
      <c r="N307" s="23"/>
      <c r="O307" s="23"/>
      <c r="P307" s="23"/>
      <c r="Q307" s="23"/>
      <c r="R307" s="23"/>
      <c r="S307" s="23"/>
      <c r="T307" s="23"/>
      <c r="U307" s="23"/>
      <c r="V307" s="23"/>
      <c r="W307" s="1581" t="s">
        <v>160</v>
      </c>
      <c r="X307" s="1581" t="s">
        <v>1124</v>
      </c>
      <c r="Y307" s="1774"/>
    </row>
    <row r="308" spans="1:25" x14ac:dyDescent="0.25">
      <c r="A308" s="1776"/>
      <c r="B308" s="1586"/>
      <c r="C308" s="1586"/>
      <c r="D308" s="1586"/>
      <c r="E308" s="1586"/>
      <c r="F308" s="1586"/>
      <c r="G308" s="1764"/>
      <c r="H308" s="1764"/>
      <c r="I308" s="98" t="s">
        <v>1125</v>
      </c>
      <c r="J308" s="246">
        <v>0.2</v>
      </c>
      <c r="K308" s="23"/>
      <c r="L308" s="230"/>
      <c r="M308" s="230"/>
      <c r="N308" s="23"/>
      <c r="O308" s="23"/>
      <c r="P308" s="23"/>
      <c r="Q308" s="23"/>
      <c r="R308" s="23"/>
      <c r="S308" s="23"/>
      <c r="T308" s="23"/>
      <c r="U308" s="23"/>
      <c r="V308" s="23"/>
      <c r="W308" s="1581"/>
      <c r="X308" s="1581"/>
      <c r="Y308" s="1774"/>
    </row>
    <row r="309" spans="1:25" ht="33.75" x14ac:dyDescent="0.25">
      <c r="A309" s="1776"/>
      <c r="B309" s="1586"/>
      <c r="C309" s="1586"/>
      <c r="D309" s="1586"/>
      <c r="E309" s="1586"/>
      <c r="F309" s="1586"/>
      <c r="G309" s="1764"/>
      <c r="H309" s="1764"/>
      <c r="I309" s="98" t="s">
        <v>1126</v>
      </c>
      <c r="J309" s="246">
        <v>0.2</v>
      </c>
      <c r="K309" s="23"/>
      <c r="L309" s="230"/>
      <c r="M309" s="230"/>
      <c r="N309" s="23"/>
      <c r="O309" s="23"/>
      <c r="P309" s="23"/>
      <c r="Q309" s="23"/>
      <c r="R309" s="23"/>
      <c r="S309" s="23"/>
      <c r="T309" s="23"/>
      <c r="U309" s="23"/>
      <c r="V309" s="23"/>
      <c r="W309" s="1581"/>
      <c r="X309" s="1581"/>
      <c r="Y309" s="1774"/>
    </row>
    <row r="310" spans="1:25" ht="22.5" x14ac:dyDescent="0.25">
      <c r="A310" s="1776"/>
      <c r="B310" s="1586"/>
      <c r="C310" s="1586"/>
      <c r="D310" s="1586"/>
      <c r="E310" s="1586"/>
      <c r="F310" s="1586"/>
      <c r="G310" s="1764"/>
      <c r="H310" s="1764"/>
      <c r="I310" s="98" t="s">
        <v>1127</v>
      </c>
      <c r="J310" s="246">
        <v>0.2</v>
      </c>
      <c r="K310" s="23"/>
      <c r="L310" s="23"/>
      <c r="M310" s="230"/>
      <c r="N310" s="230"/>
      <c r="O310" s="23"/>
      <c r="P310" s="23"/>
      <c r="Q310" s="23"/>
      <c r="R310" s="23"/>
      <c r="S310" s="23"/>
      <c r="T310" s="23"/>
      <c r="U310" s="23"/>
      <c r="V310" s="23"/>
      <c r="W310" s="1581"/>
      <c r="X310" s="1581"/>
      <c r="Y310" s="1774"/>
    </row>
    <row r="311" spans="1:25" x14ac:dyDescent="0.25">
      <c r="A311" s="1776"/>
      <c r="B311" s="1586"/>
      <c r="C311" s="1586"/>
      <c r="D311" s="1586"/>
      <c r="E311" s="1586"/>
      <c r="F311" s="1586"/>
      <c r="G311" s="1764"/>
      <c r="H311" s="1764"/>
      <c r="I311" s="98" t="s">
        <v>1128</v>
      </c>
      <c r="J311" s="246">
        <v>0.2</v>
      </c>
      <c r="K311" s="23"/>
      <c r="L311" s="23"/>
      <c r="M311" s="23"/>
      <c r="N311" s="23"/>
      <c r="O311" s="230"/>
      <c r="P311" s="230"/>
      <c r="Q311" s="23"/>
      <c r="R311" s="23"/>
      <c r="S311" s="23"/>
      <c r="T311" s="23"/>
      <c r="U311" s="23"/>
      <c r="V311" s="23"/>
      <c r="W311" s="1581"/>
      <c r="X311" s="1581"/>
      <c r="Y311" s="1774"/>
    </row>
    <row r="312" spans="1:25" x14ac:dyDescent="0.25">
      <c r="A312" s="1776"/>
      <c r="B312" s="1586"/>
      <c r="C312" s="1586"/>
      <c r="D312" s="1586"/>
      <c r="E312" s="1586"/>
      <c r="F312" s="1586"/>
      <c r="G312" s="1764"/>
      <c r="H312" s="1764"/>
      <c r="I312" s="98" t="s">
        <v>1129</v>
      </c>
      <c r="J312" s="246">
        <v>0.4</v>
      </c>
      <c r="K312" s="23"/>
      <c r="L312" s="23"/>
      <c r="M312" s="23"/>
      <c r="N312" s="23"/>
      <c r="O312" s="23"/>
      <c r="P312" s="23"/>
      <c r="Q312" s="230"/>
      <c r="R312" s="230"/>
      <c r="S312" s="230"/>
      <c r="T312" s="230"/>
      <c r="U312" s="230"/>
      <c r="V312" s="230"/>
      <c r="W312" s="1581"/>
      <c r="X312" s="1581"/>
      <c r="Y312" s="1774"/>
    </row>
    <row r="313" spans="1:25" x14ac:dyDescent="0.25">
      <c r="A313" s="1776"/>
      <c r="B313" s="1586"/>
      <c r="C313" s="1586"/>
      <c r="D313" s="1586"/>
      <c r="E313" s="1586"/>
      <c r="F313" s="1586"/>
      <c r="G313" s="1764"/>
      <c r="H313" s="1764"/>
      <c r="I313" s="79" t="s">
        <v>168</v>
      </c>
      <c r="J313" s="198">
        <f>SUM(J307:J312)</f>
        <v>1.4</v>
      </c>
      <c r="K313" s="221"/>
      <c r="L313" s="221"/>
      <c r="M313" s="221"/>
      <c r="N313" s="216"/>
      <c r="O313" s="216"/>
      <c r="P313" s="216"/>
      <c r="Q313" s="216"/>
      <c r="R313" s="216"/>
      <c r="S313" s="216"/>
      <c r="T313" s="216"/>
      <c r="U313" s="216"/>
      <c r="V313" s="216"/>
      <c r="W313" s="1581"/>
      <c r="X313" s="1581"/>
      <c r="Y313" s="1774"/>
    </row>
    <row r="314" spans="1:25" ht="33.75" x14ac:dyDescent="0.25">
      <c r="A314" s="1776"/>
      <c r="B314" s="1586"/>
      <c r="C314" s="1758" t="s">
        <v>629</v>
      </c>
      <c r="D314" s="1758" t="s">
        <v>1065</v>
      </c>
      <c r="E314" s="1758" t="s">
        <v>1130</v>
      </c>
      <c r="F314" s="1758" t="s">
        <v>632</v>
      </c>
      <c r="G314" s="1759" t="s">
        <v>1131</v>
      </c>
      <c r="H314" s="1759" t="s">
        <v>1132</v>
      </c>
      <c r="I314" s="200" t="s">
        <v>1133</v>
      </c>
      <c r="J314" s="229">
        <v>0.2</v>
      </c>
      <c r="K314" s="230"/>
      <c r="L314" s="230"/>
      <c r="M314" s="232"/>
      <c r="N314" s="232"/>
      <c r="O314" s="232"/>
      <c r="P314" s="232"/>
      <c r="Q314" s="232"/>
      <c r="R314" s="232"/>
      <c r="S314" s="232"/>
      <c r="T314" s="232"/>
      <c r="U314" s="232"/>
      <c r="V314" s="232"/>
      <c r="W314" s="1751" t="s">
        <v>160</v>
      </c>
      <c r="X314" s="1751" t="s">
        <v>1124</v>
      </c>
      <c r="Y314" s="1765"/>
    </row>
    <row r="315" spans="1:25" ht="33.75" x14ac:dyDescent="0.25">
      <c r="A315" s="1776"/>
      <c r="B315" s="1586"/>
      <c r="C315" s="1758"/>
      <c r="D315" s="1758"/>
      <c r="E315" s="1758"/>
      <c r="F315" s="1758"/>
      <c r="G315" s="1759"/>
      <c r="H315" s="1759"/>
      <c r="I315" s="200" t="s">
        <v>1134</v>
      </c>
      <c r="J315" s="229">
        <v>0.2</v>
      </c>
      <c r="K315" s="23"/>
      <c r="L315" s="23"/>
      <c r="M315" s="230"/>
      <c r="N315" s="230"/>
      <c r="O315" s="230"/>
      <c r="P315" s="232"/>
      <c r="Q315" s="232"/>
      <c r="R315" s="232"/>
      <c r="S315" s="232"/>
      <c r="T315" s="232"/>
      <c r="U315" s="232"/>
      <c r="V315" s="232"/>
      <c r="W315" s="1751"/>
      <c r="X315" s="1751"/>
      <c r="Y315" s="1765"/>
    </row>
    <row r="316" spans="1:25" ht="22.5" x14ac:dyDescent="0.25">
      <c r="A316" s="1776"/>
      <c r="B316" s="1586"/>
      <c r="C316" s="1758"/>
      <c r="D316" s="1758"/>
      <c r="E316" s="1758"/>
      <c r="F316" s="1758"/>
      <c r="G316" s="1759"/>
      <c r="H316" s="1759"/>
      <c r="I316" s="200" t="s">
        <v>1135</v>
      </c>
      <c r="J316" s="229">
        <v>0.2</v>
      </c>
      <c r="K316" s="23"/>
      <c r="L316" s="23"/>
      <c r="M316" s="232"/>
      <c r="N316" s="232"/>
      <c r="O316" s="230"/>
      <c r="P316" s="230"/>
      <c r="Q316" s="232"/>
      <c r="R316" s="232"/>
      <c r="S316" s="232"/>
      <c r="T316" s="232"/>
      <c r="U316" s="232"/>
      <c r="V316" s="232"/>
      <c r="W316" s="1751"/>
      <c r="X316" s="1751"/>
      <c r="Y316" s="1765"/>
    </row>
    <row r="317" spans="1:25" x14ac:dyDescent="0.25">
      <c r="A317" s="1776"/>
      <c r="B317" s="1586"/>
      <c r="C317" s="1758"/>
      <c r="D317" s="1758"/>
      <c r="E317" s="1758"/>
      <c r="F317" s="1758"/>
      <c r="G317" s="1759"/>
      <c r="H317" s="1759"/>
      <c r="I317" s="200" t="s">
        <v>1136</v>
      </c>
      <c r="J317" s="229">
        <v>0.4</v>
      </c>
      <c r="K317" s="23"/>
      <c r="L317" s="23"/>
      <c r="M317" s="232"/>
      <c r="N317" s="232"/>
      <c r="O317" s="232"/>
      <c r="P317" s="232"/>
      <c r="Q317" s="230"/>
      <c r="R317" s="230"/>
      <c r="S317" s="230"/>
      <c r="T317" s="230"/>
      <c r="U317" s="230"/>
      <c r="V317" s="230"/>
      <c r="W317" s="1751"/>
      <c r="X317" s="1751"/>
      <c r="Y317" s="1765"/>
    </row>
    <row r="318" spans="1:25" x14ac:dyDescent="0.25">
      <c r="A318" s="1776"/>
      <c r="B318" s="1586"/>
      <c r="C318" s="1758"/>
      <c r="D318" s="1758"/>
      <c r="E318" s="1758"/>
      <c r="F318" s="1758"/>
      <c r="G318" s="1759"/>
      <c r="H318" s="1759"/>
      <c r="I318" s="233" t="s">
        <v>168</v>
      </c>
      <c r="J318" s="234">
        <f>SUM(J314:J317)</f>
        <v>1</v>
      </c>
      <c r="K318" s="231"/>
      <c r="L318" s="231"/>
      <c r="M318" s="231"/>
      <c r="N318" s="231"/>
      <c r="O318" s="231"/>
      <c r="P318" s="231"/>
      <c r="Q318" s="231"/>
      <c r="R318" s="231"/>
      <c r="S318" s="231"/>
      <c r="T318" s="231"/>
      <c r="U318" s="231"/>
      <c r="V318" s="231"/>
      <c r="W318" s="1751"/>
      <c r="X318" s="1751"/>
      <c r="Y318" s="1765"/>
    </row>
    <row r="319" spans="1:25" x14ac:dyDescent="0.25">
      <c r="A319" s="247" t="s">
        <v>1137</v>
      </c>
      <c r="B319" s="248"/>
      <c r="C319" s="249"/>
      <c r="D319" s="250"/>
      <c r="E319" s="249"/>
      <c r="F319" s="250"/>
      <c r="G319" s="251"/>
      <c r="H319" s="251"/>
      <c r="I319" s="251"/>
      <c r="J319" s="251"/>
      <c r="K319" s="248"/>
      <c r="L319" s="248"/>
      <c r="M319" s="248"/>
      <c r="N319" s="248"/>
      <c r="O319" s="248"/>
      <c r="P319" s="248"/>
      <c r="Q319" s="248"/>
      <c r="R319" s="248"/>
      <c r="S319" s="248"/>
      <c r="T319" s="248"/>
      <c r="U319" s="248"/>
      <c r="V319" s="248"/>
      <c r="W319" s="248"/>
      <c r="X319" s="248"/>
      <c r="Y319" s="252"/>
    </row>
    <row r="320" spans="1:25" ht="39" customHeight="1" x14ac:dyDescent="0.25">
      <c r="A320" s="1760" t="s">
        <v>1138</v>
      </c>
      <c r="B320" s="1758" t="s">
        <v>1139</v>
      </c>
      <c r="C320" s="1758" t="s">
        <v>153</v>
      </c>
      <c r="D320" s="1758" t="s">
        <v>1140</v>
      </c>
      <c r="E320" s="1758" t="s">
        <v>1141</v>
      </c>
      <c r="F320" s="1758" t="s">
        <v>1142</v>
      </c>
      <c r="G320" s="1759" t="s">
        <v>1143</v>
      </c>
      <c r="H320" s="1759" t="s">
        <v>1144</v>
      </c>
      <c r="I320" s="217" t="s">
        <v>1145</v>
      </c>
      <c r="J320" s="195">
        <v>0.3</v>
      </c>
      <c r="K320" s="237"/>
      <c r="L320" s="237"/>
      <c r="M320" s="237"/>
      <c r="N320" s="237"/>
      <c r="O320" s="237"/>
      <c r="P320" s="237"/>
      <c r="Q320" s="243"/>
      <c r="R320" s="243"/>
      <c r="S320" s="243"/>
      <c r="T320" s="237"/>
      <c r="U320" s="237"/>
      <c r="V320" s="237"/>
      <c r="W320" s="1581" t="s">
        <v>1146</v>
      </c>
      <c r="X320" s="1763" t="s">
        <v>1147</v>
      </c>
      <c r="Y320" s="1748"/>
    </row>
    <row r="321" spans="1:25" ht="22.5" x14ac:dyDescent="0.25">
      <c r="A321" s="1760"/>
      <c r="B321" s="1758"/>
      <c r="C321" s="1758"/>
      <c r="D321" s="1758"/>
      <c r="E321" s="1758"/>
      <c r="F321" s="1758"/>
      <c r="G321" s="1759"/>
      <c r="H321" s="1759"/>
      <c r="I321" s="217" t="s">
        <v>1148</v>
      </c>
      <c r="J321" s="195">
        <v>0.3</v>
      </c>
      <c r="K321" s="237"/>
      <c r="L321" s="237"/>
      <c r="M321" s="237"/>
      <c r="N321" s="237"/>
      <c r="O321" s="237"/>
      <c r="P321" s="237"/>
      <c r="Q321" s="237"/>
      <c r="R321" s="237"/>
      <c r="S321" s="243"/>
      <c r="T321" s="237"/>
      <c r="U321" s="237"/>
      <c r="V321" s="237"/>
      <c r="W321" s="1581"/>
      <c r="X321" s="1763"/>
      <c r="Y321" s="1748"/>
    </row>
    <row r="322" spans="1:25" ht="53.25" customHeight="1" x14ac:dyDescent="0.25">
      <c r="A322" s="1760"/>
      <c r="B322" s="1758"/>
      <c r="C322" s="1758"/>
      <c r="D322" s="1758"/>
      <c r="E322" s="1758"/>
      <c r="F322" s="1758"/>
      <c r="G322" s="1759"/>
      <c r="H322" s="1759"/>
      <c r="I322" s="217" t="s">
        <v>1149</v>
      </c>
      <c r="J322" s="195">
        <v>0.3</v>
      </c>
      <c r="K322" s="237"/>
      <c r="L322" s="237"/>
      <c r="M322" s="237"/>
      <c r="N322" s="237"/>
      <c r="O322" s="237"/>
      <c r="P322" s="237"/>
      <c r="Q322" s="237"/>
      <c r="R322" s="237"/>
      <c r="S322" s="243"/>
      <c r="T322" s="237"/>
      <c r="U322" s="237"/>
      <c r="V322" s="237"/>
      <c r="W322" s="1581"/>
      <c r="X322" s="1763"/>
      <c r="Y322" s="1748"/>
    </row>
    <row r="323" spans="1:25" x14ac:dyDescent="0.25">
      <c r="A323" s="1760"/>
      <c r="B323" s="1758"/>
      <c r="C323" s="1758"/>
      <c r="D323" s="1758"/>
      <c r="E323" s="1758"/>
      <c r="F323" s="1758"/>
      <c r="G323" s="1759"/>
      <c r="H323" s="1759"/>
      <c r="I323" s="217" t="s">
        <v>1150</v>
      </c>
      <c r="J323" s="195">
        <v>0.1</v>
      </c>
      <c r="K323" s="237"/>
      <c r="L323" s="237"/>
      <c r="M323" s="237"/>
      <c r="N323" s="237"/>
      <c r="O323" s="237"/>
      <c r="P323" s="237"/>
      <c r="Q323" s="237"/>
      <c r="R323" s="237"/>
      <c r="S323" s="243"/>
      <c r="T323" s="237"/>
      <c r="U323" s="237"/>
      <c r="V323" s="237"/>
      <c r="W323" s="1581"/>
      <c r="X323" s="1763"/>
      <c r="Y323" s="1748"/>
    </row>
    <row r="324" spans="1:25" x14ac:dyDescent="0.25">
      <c r="A324" s="1760"/>
      <c r="B324" s="1758"/>
      <c r="C324" s="1758"/>
      <c r="D324" s="1758"/>
      <c r="E324" s="1758"/>
      <c r="F324" s="1758"/>
      <c r="G324" s="1759"/>
      <c r="H324" s="1759"/>
      <c r="I324" s="197" t="s">
        <v>168</v>
      </c>
      <c r="J324" s="206">
        <f>SUM(J320:J323)</f>
        <v>0.99999999999999989</v>
      </c>
      <c r="K324" s="199"/>
      <c r="L324" s="199"/>
      <c r="M324" s="199"/>
      <c r="N324" s="199"/>
      <c r="O324" s="199"/>
      <c r="P324" s="199"/>
      <c r="Q324" s="199"/>
      <c r="R324" s="199"/>
      <c r="S324" s="199"/>
      <c r="T324" s="23"/>
      <c r="U324" s="23"/>
      <c r="V324" s="23"/>
      <c r="W324" s="1581"/>
      <c r="X324" s="1763"/>
      <c r="Y324" s="1748"/>
    </row>
    <row r="325" spans="1:25" ht="42" customHeight="1" x14ac:dyDescent="0.25">
      <c r="A325" s="1760"/>
      <c r="B325" s="1758"/>
      <c r="C325" s="1758"/>
      <c r="D325" s="1758" t="s">
        <v>1140</v>
      </c>
      <c r="E325" s="1758" t="s">
        <v>1141</v>
      </c>
      <c r="F325" s="1758"/>
      <c r="G325" s="1759" t="s">
        <v>1151</v>
      </c>
      <c r="H325" s="1759" t="s">
        <v>1152</v>
      </c>
      <c r="I325" s="217" t="s">
        <v>1153</v>
      </c>
      <c r="J325" s="195">
        <v>0.3</v>
      </c>
      <c r="K325" s="237"/>
      <c r="L325" s="237"/>
      <c r="M325" s="237"/>
      <c r="N325" s="237"/>
      <c r="O325" s="237"/>
      <c r="P325" s="237"/>
      <c r="Q325" s="243"/>
      <c r="R325" s="243"/>
      <c r="S325" s="243"/>
      <c r="T325" s="237"/>
      <c r="U325" s="237"/>
      <c r="V325" s="237"/>
      <c r="W325" s="1581" t="s">
        <v>1146</v>
      </c>
      <c r="X325" s="1763" t="s">
        <v>1147</v>
      </c>
      <c r="Y325" s="1748"/>
    </row>
    <row r="326" spans="1:25" ht="22.5" x14ac:dyDescent="0.25">
      <c r="A326" s="1760"/>
      <c r="B326" s="1758"/>
      <c r="C326" s="1758"/>
      <c r="D326" s="1758"/>
      <c r="E326" s="1758"/>
      <c r="F326" s="1758"/>
      <c r="G326" s="1759"/>
      <c r="H326" s="1759"/>
      <c r="I326" s="217" t="s">
        <v>1154</v>
      </c>
      <c r="J326" s="195">
        <v>0.3</v>
      </c>
      <c r="K326" s="237"/>
      <c r="L326" s="237"/>
      <c r="M326" s="237"/>
      <c r="N326" s="237"/>
      <c r="O326" s="237"/>
      <c r="P326" s="237"/>
      <c r="Q326" s="237"/>
      <c r="R326" s="237"/>
      <c r="S326" s="243"/>
      <c r="T326" s="237"/>
      <c r="U326" s="237"/>
      <c r="V326" s="237"/>
      <c r="W326" s="1581"/>
      <c r="X326" s="1763"/>
      <c r="Y326" s="1748"/>
    </row>
    <row r="327" spans="1:25" ht="38.25" customHeight="1" x14ac:dyDescent="0.25">
      <c r="A327" s="1760"/>
      <c r="B327" s="1758"/>
      <c r="C327" s="1758"/>
      <c r="D327" s="1758"/>
      <c r="E327" s="1758"/>
      <c r="F327" s="1758"/>
      <c r="G327" s="1759"/>
      <c r="H327" s="1759"/>
      <c r="I327" s="217" t="s">
        <v>1155</v>
      </c>
      <c r="J327" s="195">
        <v>0.3</v>
      </c>
      <c r="K327" s="237"/>
      <c r="L327" s="237"/>
      <c r="M327" s="237"/>
      <c r="N327" s="237"/>
      <c r="O327" s="237"/>
      <c r="P327" s="237"/>
      <c r="Q327" s="237"/>
      <c r="R327" s="237"/>
      <c r="S327" s="243"/>
      <c r="T327" s="237"/>
      <c r="U327" s="237"/>
      <c r="V327" s="237"/>
      <c r="W327" s="1581"/>
      <c r="X327" s="1763"/>
      <c r="Y327" s="1748"/>
    </row>
    <row r="328" spans="1:25" x14ac:dyDescent="0.25">
      <c r="A328" s="1760"/>
      <c r="B328" s="1758"/>
      <c r="C328" s="1758"/>
      <c r="D328" s="1758"/>
      <c r="E328" s="1758"/>
      <c r="F328" s="1758"/>
      <c r="G328" s="1759"/>
      <c r="H328" s="1759"/>
      <c r="I328" s="217" t="s">
        <v>1150</v>
      </c>
      <c r="J328" s="195">
        <v>0.1</v>
      </c>
      <c r="K328" s="237"/>
      <c r="L328" s="237"/>
      <c r="M328" s="237"/>
      <c r="N328" s="237"/>
      <c r="O328" s="237"/>
      <c r="P328" s="237"/>
      <c r="Q328" s="237"/>
      <c r="R328" s="237"/>
      <c r="S328" s="243"/>
      <c r="T328" s="237"/>
      <c r="U328" s="237"/>
      <c r="V328" s="237"/>
      <c r="W328" s="1581"/>
      <c r="X328" s="1763"/>
      <c r="Y328" s="1748"/>
    </row>
    <row r="329" spans="1:25" x14ac:dyDescent="0.25">
      <c r="A329" s="1760"/>
      <c r="B329" s="1758"/>
      <c r="C329" s="1758"/>
      <c r="D329" s="1758"/>
      <c r="E329" s="1758"/>
      <c r="F329" s="1758"/>
      <c r="G329" s="1759"/>
      <c r="H329" s="1759"/>
      <c r="I329" s="197" t="s">
        <v>168</v>
      </c>
      <c r="J329" s="206">
        <f>SUM(J325:J328)</f>
        <v>0.99999999999999989</v>
      </c>
      <c r="K329" s="199"/>
      <c r="L329" s="199"/>
      <c r="M329" s="199"/>
      <c r="N329" s="199"/>
      <c r="O329" s="199"/>
      <c r="P329" s="199"/>
      <c r="Q329" s="199"/>
      <c r="R329" s="199"/>
      <c r="S329" s="199"/>
      <c r="T329" s="23"/>
      <c r="U329" s="23"/>
      <c r="V329" s="23"/>
      <c r="W329" s="1581"/>
      <c r="X329" s="1763"/>
      <c r="Y329" s="1748"/>
    </row>
    <row r="330" spans="1:25" ht="45" customHeight="1" x14ac:dyDescent="0.25">
      <c r="A330" s="1760"/>
      <c r="B330" s="1758"/>
      <c r="C330" s="1758"/>
      <c r="D330" s="1762" t="s">
        <v>1156</v>
      </c>
      <c r="E330" s="1758" t="s">
        <v>1141</v>
      </c>
      <c r="F330" s="1758"/>
      <c r="G330" s="1759" t="s">
        <v>1157</v>
      </c>
      <c r="H330" s="1759" t="s">
        <v>1158</v>
      </c>
      <c r="I330" s="217" t="s">
        <v>1159</v>
      </c>
      <c r="J330" s="195">
        <v>0.3</v>
      </c>
      <c r="K330" s="237"/>
      <c r="L330" s="237"/>
      <c r="M330" s="237"/>
      <c r="N330" s="237"/>
      <c r="O330" s="237"/>
      <c r="P330" s="237"/>
      <c r="Q330" s="243"/>
      <c r="R330" s="243"/>
      <c r="S330" s="243"/>
      <c r="T330" s="237"/>
      <c r="U330" s="237"/>
      <c r="V330" s="237"/>
      <c r="W330" s="1581" t="s">
        <v>1146</v>
      </c>
      <c r="X330" s="1763" t="s">
        <v>1147</v>
      </c>
      <c r="Y330" s="1748"/>
    </row>
    <row r="331" spans="1:25" ht="22.5" x14ac:dyDescent="0.25">
      <c r="A331" s="1760"/>
      <c r="B331" s="1758"/>
      <c r="C331" s="1758"/>
      <c r="D331" s="1758"/>
      <c r="E331" s="1758"/>
      <c r="F331" s="1758"/>
      <c r="G331" s="1759"/>
      <c r="H331" s="1759"/>
      <c r="I331" s="217" t="s">
        <v>1160</v>
      </c>
      <c r="J331" s="195">
        <v>0.3</v>
      </c>
      <c r="K331" s="237"/>
      <c r="L331" s="237"/>
      <c r="M331" s="237"/>
      <c r="N331" s="237"/>
      <c r="O331" s="237"/>
      <c r="P331" s="237"/>
      <c r="Q331" s="237"/>
      <c r="R331" s="237"/>
      <c r="S331" s="243"/>
      <c r="T331" s="237"/>
      <c r="U331" s="237"/>
      <c r="V331" s="237"/>
      <c r="W331" s="1581"/>
      <c r="X331" s="1763"/>
      <c r="Y331" s="1748"/>
    </row>
    <row r="332" spans="1:25" ht="41.25" customHeight="1" x14ac:dyDescent="0.25">
      <c r="A332" s="1760"/>
      <c r="B332" s="1758"/>
      <c r="C332" s="1758"/>
      <c r="D332" s="1758"/>
      <c r="E332" s="1758"/>
      <c r="F332" s="1758"/>
      <c r="G332" s="1759"/>
      <c r="H332" s="1759"/>
      <c r="I332" s="217" t="s">
        <v>1161</v>
      </c>
      <c r="J332" s="195">
        <v>0.3</v>
      </c>
      <c r="K332" s="237"/>
      <c r="L332" s="237"/>
      <c r="M332" s="237"/>
      <c r="N332" s="237"/>
      <c r="O332" s="237"/>
      <c r="P332" s="237"/>
      <c r="Q332" s="237"/>
      <c r="R332" s="237"/>
      <c r="S332" s="243"/>
      <c r="T332" s="237"/>
      <c r="U332" s="237"/>
      <c r="V332" s="237"/>
      <c r="W332" s="1581"/>
      <c r="X332" s="1763"/>
      <c r="Y332" s="1748"/>
    </row>
    <row r="333" spans="1:25" x14ac:dyDescent="0.25">
      <c r="A333" s="1760"/>
      <c r="B333" s="1758"/>
      <c r="C333" s="1758"/>
      <c r="D333" s="1758"/>
      <c r="E333" s="1758"/>
      <c r="F333" s="1758"/>
      <c r="G333" s="1759"/>
      <c r="H333" s="1759"/>
      <c r="I333" s="217" t="s">
        <v>1150</v>
      </c>
      <c r="J333" s="195">
        <v>0.1</v>
      </c>
      <c r="K333" s="237"/>
      <c r="L333" s="237"/>
      <c r="M333" s="237"/>
      <c r="N333" s="237"/>
      <c r="O333" s="237"/>
      <c r="P333" s="237"/>
      <c r="Q333" s="237"/>
      <c r="R333" s="237"/>
      <c r="S333" s="243"/>
      <c r="T333" s="237"/>
      <c r="U333" s="237"/>
      <c r="V333" s="237"/>
      <c r="W333" s="1581"/>
      <c r="X333" s="1763"/>
      <c r="Y333" s="1748"/>
    </row>
    <row r="334" spans="1:25" x14ac:dyDescent="0.25">
      <c r="A334" s="1760"/>
      <c r="B334" s="1758"/>
      <c r="C334" s="1758"/>
      <c r="D334" s="1758"/>
      <c r="E334" s="1758"/>
      <c r="F334" s="1758"/>
      <c r="G334" s="1759"/>
      <c r="H334" s="1759"/>
      <c r="I334" s="197" t="s">
        <v>168</v>
      </c>
      <c r="J334" s="206">
        <f>SUM(J330:J333)</f>
        <v>0.99999999999999989</v>
      </c>
      <c r="K334" s="199"/>
      <c r="L334" s="199"/>
      <c r="M334" s="199"/>
      <c r="N334" s="199"/>
      <c r="O334" s="199"/>
      <c r="P334" s="199"/>
      <c r="Q334" s="199"/>
      <c r="R334" s="199"/>
      <c r="S334" s="199"/>
      <c r="T334" s="23"/>
      <c r="U334" s="23"/>
      <c r="V334" s="23"/>
      <c r="W334" s="1581"/>
      <c r="X334" s="1763"/>
      <c r="Y334" s="1748"/>
    </row>
    <row r="335" spans="1:25" ht="33.75" x14ac:dyDescent="0.25">
      <c r="A335" s="1760"/>
      <c r="B335" s="1758"/>
      <c r="C335" s="1758"/>
      <c r="D335" s="1758" t="s">
        <v>1162</v>
      </c>
      <c r="E335" s="1758" t="s">
        <v>1163</v>
      </c>
      <c r="F335" s="1758"/>
      <c r="G335" s="1759" t="s">
        <v>1164</v>
      </c>
      <c r="H335" s="1759" t="s">
        <v>1158</v>
      </c>
      <c r="I335" s="200" t="s">
        <v>1165</v>
      </c>
      <c r="J335" s="229">
        <v>0.2</v>
      </c>
      <c r="K335" s="230"/>
      <c r="L335" s="230"/>
      <c r="M335" s="23"/>
      <c r="N335" s="23"/>
      <c r="O335" s="23"/>
      <c r="P335" s="232"/>
      <c r="Q335" s="23"/>
      <c r="R335" s="23"/>
      <c r="S335" s="23"/>
      <c r="T335" s="23"/>
      <c r="U335" s="23"/>
      <c r="V335" s="232"/>
      <c r="W335" s="1586" t="s">
        <v>1146</v>
      </c>
      <c r="X335" s="1582" t="s">
        <v>1147</v>
      </c>
      <c r="Y335" s="1748"/>
    </row>
    <row r="336" spans="1:25" x14ac:dyDescent="0.25">
      <c r="A336" s="1760"/>
      <c r="B336" s="1758"/>
      <c r="C336" s="1758"/>
      <c r="D336" s="1758"/>
      <c r="E336" s="1758"/>
      <c r="F336" s="1758"/>
      <c r="G336" s="1759"/>
      <c r="H336" s="1759"/>
      <c r="I336" s="200" t="s">
        <v>1166</v>
      </c>
      <c r="J336" s="229">
        <v>0.2</v>
      </c>
      <c r="K336" s="23"/>
      <c r="L336" s="23"/>
      <c r="M336" s="23"/>
      <c r="N336" s="23"/>
      <c r="O336" s="23"/>
      <c r="P336" s="232"/>
      <c r="Q336" s="23"/>
      <c r="R336" s="23"/>
      <c r="S336" s="23"/>
      <c r="T336" s="230"/>
      <c r="U336" s="23"/>
      <c r="V336" s="232"/>
      <c r="W336" s="1586"/>
      <c r="X336" s="1585"/>
      <c r="Y336" s="1748"/>
    </row>
    <row r="337" spans="1:25" x14ac:dyDescent="0.25">
      <c r="A337" s="1760"/>
      <c r="B337" s="1758"/>
      <c r="C337" s="1758"/>
      <c r="D337" s="1758"/>
      <c r="E337" s="1758"/>
      <c r="F337" s="1758"/>
      <c r="G337" s="1759"/>
      <c r="H337" s="1759"/>
      <c r="I337" s="200" t="s">
        <v>726</v>
      </c>
      <c r="J337" s="229">
        <v>0.2</v>
      </c>
      <c r="K337" s="232"/>
      <c r="L337" s="232"/>
      <c r="M337" s="232"/>
      <c r="N337" s="232"/>
      <c r="O337" s="23"/>
      <c r="P337" s="23"/>
      <c r="Q337" s="23"/>
      <c r="R337" s="23"/>
      <c r="S337" s="23"/>
      <c r="T337" s="230"/>
      <c r="U337" s="230"/>
      <c r="V337" s="23"/>
      <c r="W337" s="1586"/>
      <c r="X337" s="1585"/>
      <c r="Y337" s="1748"/>
    </row>
    <row r="338" spans="1:25" ht="22.5" x14ac:dyDescent="0.25">
      <c r="A338" s="1760"/>
      <c r="B338" s="1758"/>
      <c r="C338" s="1758"/>
      <c r="D338" s="1758"/>
      <c r="E338" s="1758"/>
      <c r="F338" s="1758"/>
      <c r="G338" s="1759"/>
      <c r="H338" s="1759"/>
      <c r="I338" s="200" t="s">
        <v>1167</v>
      </c>
      <c r="J338" s="229">
        <v>0.2</v>
      </c>
      <c r="K338" s="232"/>
      <c r="L338" s="232"/>
      <c r="M338" s="232"/>
      <c r="N338" s="232"/>
      <c r="O338" s="23"/>
      <c r="P338" s="23"/>
      <c r="Q338" s="23"/>
      <c r="R338" s="23"/>
      <c r="S338" s="23"/>
      <c r="T338" s="23"/>
      <c r="U338" s="230"/>
      <c r="V338" s="23"/>
      <c r="W338" s="1586"/>
      <c r="X338" s="1585"/>
      <c r="Y338" s="1748"/>
    </row>
    <row r="339" spans="1:25" ht="33.75" x14ac:dyDescent="0.25">
      <c r="A339" s="1760"/>
      <c r="B339" s="1758"/>
      <c r="C339" s="1758"/>
      <c r="D339" s="1758"/>
      <c r="E339" s="1758"/>
      <c r="F339" s="1758"/>
      <c r="G339" s="1759"/>
      <c r="H339" s="1759"/>
      <c r="I339" s="200" t="s">
        <v>1168</v>
      </c>
      <c r="J339" s="229">
        <v>0.2</v>
      </c>
      <c r="K339" s="232"/>
      <c r="L339" s="232"/>
      <c r="M339" s="232"/>
      <c r="N339" s="232"/>
      <c r="O339" s="23"/>
      <c r="P339" s="23"/>
      <c r="Q339" s="23"/>
      <c r="R339" s="23"/>
      <c r="S339" s="23"/>
      <c r="T339" s="23"/>
      <c r="U339" s="23"/>
      <c r="V339" s="230"/>
      <c r="W339" s="1586"/>
      <c r="X339" s="1585"/>
      <c r="Y339" s="1748"/>
    </row>
    <row r="340" spans="1:25" x14ac:dyDescent="0.25">
      <c r="A340" s="1760"/>
      <c r="B340" s="1758"/>
      <c r="C340" s="1758"/>
      <c r="D340" s="1758"/>
      <c r="E340" s="1758"/>
      <c r="F340" s="1758"/>
      <c r="G340" s="1759"/>
      <c r="H340" s="1759"/>
      <c r="I340" s="253" t="s">
        <v>168</v>
      </c>
      <c r="J340" s="234">
        <f>SUM(J335:J339)</f>
        <v>1</v>
      </c>
      <c r="K340" s="231"/>
      <c r="L340" s="231"/>
      <c r="M340" s="231"/>
      <c r="N340" s="231"/>
      <c r="O340" s="231"/>
      <c r="P340" s="231"/>
      <c r="Q340" s="231"/>
      <c r="R340" s="231"/>
      <c r="S340" s="231"/>
      <c r="T340" s="231"/>
      <c r="U340" s="231"/>
      <c r="V340" s="231"/>
      <c r="W340" s="1586"/>
      <c r="X340" s="1593"/>
      <c r="Y340" s="1748"/>
    </row>
    <row r="341" spans="1:25" x14ac:dyDescent="0.25">
      <c r="A341" s="1753" t="s">
        <v>73</v>
      </c>
      <c r="B341" s="1754"/>
      <c r="C341" s="1754"/>
      <c r="D341" s="1754"/>
      <c r="E341" s="1754"/>
      <c r="F341" s="1754"/>
      <c r="G341" s="1754"/>
      <c r="H341" s="1754"/>
      <c r="I341" s="1754"/>
      <c r="J341" s="1754"/>
      <c r="K341" s="1754"/>
      <c r="L341" s="1754"/>
      <c r="M341" s="1754"/>
      <c r="N341" s="1754"/>
      <c r="O341" s="1754"/>
      <c r="P341" s="1754"/>
      <c r="Q341" s="1754"/>
      <c r="R341" s="1754"/>
      <c r="S341" s="1754"/>
      <c r="T341" s="1754"/>
      <c r="U341" s="1754"/>
      <c r="V341" s="1754"/>
      <c r="W341" s="1754"/>
      <c r="X341" s="1754"/>
      <c r="Y341" s="1755"/>
    </row>
    <row r="342" spans="1:25" ht="22.5" x14ac:dyDescent="0.25">
      <c r="A342" s="1756" t="s">
        <v>74</v>
      </c>
      <c r="B342" s="1586" t="s">
        <v>1169</v>
      </c>
      <c r="C342" s="1586" t="s">
        <v>1170</v>
      </c>
      <c r="D342" s="1586" t="s">
        <v>1171</v>
      </c>
      <c r="E342" s="1581" t="s">
        <v>1172</v>
      </c>
      <c r="F342" s="1581" t="s">
        <v>1173</v>
      </c>
      <c r="G342" s="1751" t="s">
        <v>1174</v>
      </c>
      <c r="H342" s="1581" t="s">
        <v>1175</v>
      </c>
      <c r="I342" s="254" t="s">
        <v>1176</v>
      </c>
      <c r="J342" s="255">
        <v>0.5</v>
      </c>
      <c r="K342" s="256"/>
      <c r="L342" s="242"/>
      <c r="M342" s="242"/>
      <c r="N342" s="242"/>
      <c r="O342" s="242"/>
      <c r="P342" s="242"/>
      <c r="Q342" s="242"/>
      <c r="R342" s="242"/>
      <c r="S342" s="242"/>
      <c r="T342" s="242"/>
      <c r="U342" s="242"/>
      <c r="V342" s="242"/>
      <c r="W342" s="1586" t="s">
        <v>160</v>
      </c>
      <c r="X342" s="1586" t="s">
        <v>1177</v>
      </c>
      <c r="Y342" s="1748"/>
    </row>
    <row r="343" spans="1:25" x14ac:dyDescent="0.25">
      <c r="A343" s="1756"/>
      <c r="B343" s="1586"/>
      <c r="C343" s="1586"/>
      <c r="D343" s="1586"/>
      <c r="E343" s="1581"/>
      <c r="F343" s="1581"/>
      <c r="G343" s="1751"/>
      <c r="H343" s="1581"/>
      <c r="I343" s="254" t="s">
        <v>1178</v>
      </c>
      <c r="J343" s="255">
        <v>0.5</v>
      </c>
      <c r="K343" s="242"/>
      <c r="L343" s="256"/>
      <c r="M343" s="242"/>
      <c r="N343" s="242"/>
      <c r="O343" s="242"/>
      <c r="P343" s="242"/>
      <c r="Q343" s="242"/>
      <c r="R343" s="242"/>
      <c r="S343" s="242"/>
      <c r="T343" s="242"/>
      <c r="U343" s="242"/>
      <c r="V343" s="242"/>
      <c r="W343" s="1586"/>
      <c r="X343" s="1586"/>
      <c r="Y343" s="1748"/>
    </row>
    <row r="344" spans="1:25" x14ac:dyDescent="0.25">
      <c r="A344" s="1756"/>
      <c r="B344" s="1586"/>
      <c r="C344" s="1586"/>
      <c r="D344" s="1586"/>
      <c r="E344" s="1581"/>
      <c r="F344" s="1581"/>
      <c r="G344" s="1751"/>
      <c r="H344" s="1581"/>
      <c r="I344" s="254" t="s">
        <v>1179</v>
      </c>
      <c r="J344" s="255">
        <v>0.5</v>
      </c>
      <c r="K344" s="242"/>
      <c r="L344" s="242"/>
      <c r="M344" s="242"/>
      <c r="N344" s="242"/>
      <c r="O344" s="242"/>
      <c r="P344" s="242"/>
      <c r="Q344" s="242"/>
      <c r="R344" s="256"/>
      <c r="S344" s="242"/>
      <c r="T344" s="242"/>
      <c r="U344" s="242"/>
      <c r="V344" s="242"/>
      <c r="W344" s="1586"/>
      <c r="X344" s="1586"/>
      <c r="Y344" s="1748"/>
    </row>
    <row r="345" spans="1:25" x14ac:dyDescent="0.25">
      <c r="A345" s="1756"/>
      <c r="B345" s="1586"/>
      <c r="C345" s="1586"/>
      <c r="D345" s="1586"/>
      <c r="E345" s="1581"/>
      <c r="F345" s="1581"/>
      <c r="G345" s="1751"/>
      <c r="H345" s="1581"/>
      <c r="I345" s="254" t="s">
        <v>1180</v>
      </c>
      <c r="J345" s="255">
        <v>0.5</v>
      </c>
      <c r="K345" s="242"/>
      <c r="L345" s="242"/>
      <c r="M345" s="242"/>
      <c r="N345" s="242"/>
      <c r="O345" s="242"/>
      <c r="P345" s="242"/>
      <c r="Q345" s="242"/>
      <c r="R345" s="242"/>
      <c r="S345" s="256"/>
      <c r="T345" s="242"/>
      <c r="U345" s="242"/>
      <c r="V345" s="242"/>
      <c r="W345" s="1586"/>
      <c r="X345" s="1586"/>
      <c r="Y345" s="1748"/>
    </row>
    <row r="346" spans="1:25" x14ac:dyDescent="0.25">
      <c r="A346" s="1756"/>
      <c r="B346" s="1586"/>
      <c r="C346" s="1586"/>
      <c r="D346" s="1586"/>
      <c r="E346" s="1581"/>
      <c r="F346" s="1581"/>
      <c r="G346" s="1751"/>
      <c r="H346" s="1581"/>
      <c r="I346" s="254" t="s">
        <v>1181</v>
      </c>
      <c r="J346" s="255">
        <v>0.5</v>
      </c>
      <c r="K346" s="245"/>
      <c r="L346" s="245"/>
      <c r="M346" s="245"/>
      <c r="N346" s="245"/>
      <c r="O346" s="245"/>
      <c r="P346" s="245"/>
      <c r="Q346" s="245"/>
      <c r="R346" s="245"/>
      <c r="S346" s="23"/>
      <c r="T346" s="256"/>
      <c r="U346" s="245"/>
      <c r="V346" s="245"/>
      <c r="W346" s="1586"/>
      <c r="X346" s="1586"/>
      <c r="Y346" s="1748"/>
    </row>
    <row r="347" spans="1:25" x14ac:dyDescent="0.25">
      <c r="A347" s="1756"/>
      <c r="B347" s="1586"/>
      <c r="C347" s="1586"/>
      <c r="D347" s="1586"/>
      <c r="E347" s="1581"/>
      <c r="F347" s="1581"/>
      <c r="G347" s="1751"/>
      <c r="H347" s="1581"/>
      <c r="I347" s="79" t="s">
        <v>168</v>
      </c>
      <c r="J347" s="257">
        <f>SUM(J342:J346)</f>
        <v>2.5</v>
      </c>
      <c r="K347" s="245"/>
      <c r="L347" s="245"/>
      <c r="M347" s="245"/>
      <c r="N347" s="245"/>
      <c r="O347" s="245"/>
      <c r="P347" s="245"/>
      <c r="Q347" s="245"/>
      <c r="R347" s="245"/>
      <c r="S347" s="245"/>
      <c r="T347" s="245"/>
      <c r="U347" s="245"/>
      <c r="V347" s="245"/>
      <c r="W347" s="1586"/>
      <c r="X347" s="1586"/>
      <c r="Y347" s="1748"/>
    </row>
    <row r="348" spans="1:25" ht="22.5" x14ac:dyDescent="0.25">
      <c r="A348" s="1756"/>
      <c r="B348" s="1586"/>
      <c r="C348" s="1586" t="s">
        <v>1182</v>
      </c>
      <c r="D348" s="1586" t="s">
        <v>1183</v>
      </c>
      <c r="E348" s="1581" t="s">
        <v>1172</v>
      </c>
      <c r="F348" s="1581" t="s">
        <v>1173</v>
      </c>
      <c r="G348" s="1751" t="s">
        <v>1184</v>
      </c>
      <c r="H348" s="1581" t="s">
        <v>1175</v>
      </c>
      <c r="I348" s="254" t="s">
        <v>1176</v>
      </c>
      <c r="J348" s="255">
        <v>0.5</v>
      </c>
      <c r="K348" s="256"/>
      <c r="L348" s="242"/>
      <c r="M348" s="242"/>
      <c r="N348" s="242"/>
      <c r="O348" s="242"/>
      <c r="P348" s="242"/>
      <c r="Q348" s="242"/>
      <c r="R348" s="242"/>
      <c r="S348" s="242"/>
      <c r="T348" s="242"/>
      <c r="U348" s="242"/>
      <c r="V348" s="242"/>
      <c r="W348" s="1586" t="s">
        <v>160</v>
      </c>
      <c r="X348" s="1586" t="s">
        <v>1185</v>
      </c>
      <c r="Y348" s="1748"/>
    </row>
    <row r="349" spans="1:25" x14ac:dyDescent="0.25">
      <c r="A349" s="1756"/>
      <c r="B349" s="1586"/>
      <c r="C349" s="1586"/>
      <c r="D349" s="1586"/>
      <c r="E349" s="1581"/>
      <c r="F349" s="1581"/>
      <c r="G349" s="1751"/>
      <c r="H349" s="1581"/>
      <c r="I349" s="254" t="s">
        <v>1178</v>
      </c>
      <c r="J349" s="255">
        <v>0.5</v>
      </c>
      <c r="K349" s="242"/>
      <c r="L349" s="23"/>
      <c r="M349" s="242"/>
      <c r="N349" s="256"/>
      <c r="O349" s="242"/>
      <c r="P349" s="242"/>
      <c r="Q349" s="242"/>
      <c r="R349" s="242"/>
      <c r="S349" s="242"/>
      <c r="T349" s="242"/>
      <c r="U349" s="242"/>
      <c r="V349" s="242"/>
      <c r="W349" s="1586"/>
      <c r="X349" s="1586"/>
      <c r="Y349" s="1748"/>
    </row>
    <row r="350" spans="1:25" x14ac:dyDescent="0.25">
      <c r="A350" s="1756"/>
      <c r="B350" s="1586"/>
      <c r="C350" s="1586"/>
      <c r="D350" s="1586"/>
      <c r="E350" s="1581"/>
      <c r="F350" s="1581"/>
      <c r="G350" s="1751"/>
      <c r="H350" s="1581"/>
      <c r="I350" s="254" t="s">
        <v>1186</v>
      </c>
      <c r="J350" s="255">
        <v>0.5</v>
      </c>
      <c r="K350" s="242"/>
      <c r="L350" s="242"/>
      <c r="M350" s="242"/>
      <c r="N350" s="242"/>
      <c r="O350" s="256"/>
      <c r="P350" s="242"/>
      <c r="Q350" s="242"/>
      <c r="R350" s="23"/>
      <c r="S350" s="23"/>
      <c r="T350" s="23"/>
      <c r="U350" s="242"/>
      <c r="V350" s="242"/>
      <c r="W350" s="1586"/>
      <c r="X350" s="1586"/>
      <c r="Y350" s="1748"/>
    </row>
    <row r="351" spans="1:25" x14ac:dyDescent="0.25">
      <c r="A351" s="1756"/>
      <c r="B351" s="1586"/>
      <c r="C351" s="1586"/>
      <c r="D351" s="1586"/>
      <c r="E351" s="1581"/>
      <c r="F351" s="1581"/>
      <c r="G351" s="1751"/>
      <c r="H351" s="1581"/>
      <c r="I351" s="254" t="s">
        <v>1180</v>
      </c>
      <c r="J351" s="255">
        <v>0.5</v>
      </c>
      <c r="K351" s="242"/>
      <c r="L351" s="242"/>
      <c r="M351" s="242"/>
      <c r="N351" s="242"/>
      <c r="O351" s="242"/>
      <c r="P351" s="256"/>
      <c r="Q351" s="242"/>
      <c r="R351" s="23"/>
      <c r="S351" s="23"/>
      <c r="T351" s="23"/>
      <c r="U351" s="242"/>
      <c r="V351" s="242"/>
      <c r="W351" s="1586"/>
      <c r="X351" s="1586"/>
      <c r="Y351" s="1748"/>
    </row>
    <row r="352" spans="1:25" x14ac:dyDescent="0.25">
      <c r="A352" s="1756"/>
      <c r="B352" s="1586"/>
      <c r="C352" s="1586"/>
      <c r="D352" s="1586"/>
      <c r="E352" s="1581"/>
      <c r="F352" s="1581"/>
      <c r="G352" s="1751"/>
      <c r="H352" s="1581"/>
      <c r="I352" s="254" t="s">
        <v>1181</v>
      </c>
      <c r="J352" s="255">
        <v>0.5</v>
      </c>
      <c r="K352" s="245"/>
      <c r="L352" s="245"/>
      <c r="M352" s="245"/>
      <c r="N352" s="245"/>
      <c r="O352" s="245"/>
      <c r="P352" s="23"/>
      <c r="Q352" s="256"/>
      <c r="R352" s="23"/>
      <c r="S352" s="23"/>
      <c r="T352" s="23"/>
      <c r="U352" s="245"/>
      <c r="V352" s="245"/>
      <c r="W352" s="1586"/>
      <c r="X352" s="1586"/>
      <c r="Y352" s="1748"/>
    </row>
    <row r="353" spans="1:25" ht="15.75" thickBot="1" x14ac:dyDescent="0.3">
      <c r="A353" s="1757"/>
      <c r="B353" s="1749"/>
      <c r="C353" s="1749"/>
      <c r="D353" s="1749"/>
      <c r="E353" s="1750"/>
      <c r="F353" s="1750"/>
      <c r="G353" s="1752"/>
      <c r="H353" s="1750"/>
      <c r="I353" s="84" t="s">
        <v>168</v>
      </c>
      <c r="J353" s="258">
        <f>SUM(J348:J352)</f>
        <v>2.5</v>
      </c>
      <c r="K353" s="259"/>
      <c r="L353" s="259"/>
      <c r="M353" s="259"/>
      <c r="N353" s="259"/>
      <c r="O353" s="259"/>
      <c r="P353" s="259"/>
      <c r="Q353" s="259"/>
      <c r="R353" s="259"/>
      <c r="S353" s="259"/>
      <c r="T353" s="259"/>
      <c r="U353" s="259"/>
      <c r="V353" s="259"/>
      <c r="W353" s="1749"/>
      <c r="X353" s="1749"/>
      <c r="Y353" s="1761"/>
    </row>
    <row r="354" spans="1:25" ht="15.75" thickBot="1" x14ac:dyDescent="0.3">
      <c r="A354" s="264"/>
      <c r="B354" s="265"/>
      <c r="C354" s="266"/>
      <c r="D354" s="265"/>
      <c r="E354" s="265"/>
      <c r="F354" s="265"/>
      <c r="G354" s="267"/>
      <c r="H354" s="267"/>
      <c r="I354" s="268" t="s">
        <v>141</v>
      </c>
      <c r="J354" s="269">
        <f>J13+J23+J29+J36+J41+J47+J52+J58+J62+J71+J76+J80+J85+J90+J95+J99+J104+J109+J112+J116+J119+J126+J129+J134+J139+J142+J146+J150+J154+J161+J165+J170+J174+J177+J184+J189+J194+J198+J204+J209+J214+J218+J225+J234+J242+J245+J250+J254+J258+J263+J267+J272+J278+J282+J287+J292+J295+J298+J303+J306+J313+J318+J324+J329+J334+J340+J347+J353</f>
        <v>100.00000000000004</v>
      </c>
      <c r="K354" s="270"/>
      <c r="L354" s="270"/>
      <c r="M354" s="270"/>
      <c r="N354" s="270"/>
      <c r="O354" s="270"/>
      <c r="P354" s="270"/>
      <c r="Q354" s="270"/>
      <c r="R354" s="270"/>
      <c r="S354" s="270"/>
      <c r="T354" s="270"/>
      <c r="U354" s="270"/>
      <c r="V354" s="270"/>
      <c r="W354" s="265"/>
      <c r="X354" s="271"/>
      <c r="Y354" s="272"/>
    </row>
    <row r="355" spans="1:25" x14ac:dyDescent="0.25">
      <c r="A355" s="260"/>
      <c r="B355" s="124"/>
      <c r="C355" s="126"/>
      <c r="D355" s="260"/>
      <c r="E355" s="260"/>
      <c r="F355" s="260"/>
      <c r="G355" s="261"/>
      <c r="H355" s="261"/>
      <c r="I355" s="261"/>
      <c r="J355" s="262"/>
      <c r="K355" s="124"/>
      <c r="L355" s="124"/>
      <c r="M355" s="124"/>
      <c r="N355" s="124"/>
      <c r="O355" s="124"/>
      <c r="P355" s="124"/>
      <c r="Q355" s="124"/>
      <c r="R355" s="124"/>
      <c r="S355" s="124"/>
      <c r="T355" s="124"/>
      <c r="U355" s="124"/>
      <c r="V355" s="124"/>
      <c r="W355" s="260"/>
      <c r="X355" s="263"/>
      <c r="Y355" s="124"/>
    </row>
  </sheetData>
  <mergeCells count="664">
    <mergeCell ref="I4:I5"/>
    <mergeCell ref="J4:J5"/>
    <mergeCell ref="K4:V4"/>
    <mergeCell ref="W4:X4"/>
    <mergeCell ref="Y4:Y5"/>
    <mergeCell ref="A6:Y6"/>
    <mergeCell ref="A1:Y1"/>
    <mergeCell ref="A2:Y2"/>
    <mergeCell ref="A3:Y3"/>
    <mergeCell ref="A4:A5"/>
    <mergeCell ref="B4:B5"/>
    <mergeCell ref="C4:D4"/>
    <mergeCell ref="E4:E5"/>
    <mergeCell ref="F4:F5"/>
    <mergeCell ref="G4:G5"/>
    <mergeCell ref="H4:H5"/>
    <mergeCell ref="A7:A71"/>
    <mergeCell ref="B7:B58"/>
    <mergeCell ref="C7:C23"/>
    <mergeCell ref="D7:D23"/>
    <mergeCell ref="E7:E23"/>
    <mergeCell ref="F7:F23"/>
    <mergeCell ref="C24:C29"/>
    <mergeCell ref="D24:D29"/>
    <mergeCell ref="E24:E29"/>
    <mergeCell ref="F24:F29"/>
    <mergeCell ref="C37:C41"/>
    <mergeCell ref="D37:D41"/>
    <mergeCell ref="E37:E41"/>
    <mergeCell ref="F37:F41"/>
    <mergeCell ref="C48:C52"/>
    <mergeCell ref="D48:D52"/>
    <mergeCell ref="E48:E52"/>
    <mergeCell ref="F48:F52"/>
    <mergeCell ref="B59:B71"/>
    <mergeCell ref="C59:C62"/>
    <mergeCell ref="D59:D62"/>
    <mergeCell ref="E59:E62"/>
    <mergeCell ref="F59:F62"/>
    <mergeCell ref="F63:F71"/>
    <mergeCell ref="G7:G23"/>
    <mergeCell ref="H7:H13"/>
    <mergeCell ref="W7:W13"/>
    <mergeCell ref="X7:X13"/>
    <mergeCell ref="Y7:Y13"/>
    <mergeCell ref="H14:H23"/>
    <mergeCell ref="W14:W23"/>
    <mergeCell ref="X14:X23"/>
    <mergeCell ref="Y14:Y23"/>
    <mergeCell ref="G24:G29"/>
    <mergeCell ref="H24:H29"/>
    <mergeCell ref="W24:W29"/>
    <mergeCell ref="X24:X29"/>
    <mergeCell ref="Y24:Y29"/>
    <mergeCell ref="C30:C36"/>
    <mergeCell ref="D30:D36"/>
    <mergeCell ref="E30:E36"/>
    <mergeCell ref="F30:F36"/>
    <mergeCell ref="G30:G36"/>
    <mergeCell ref="H30:H36"/>
    <mergeCell ref="W30:W36"/>
    <mergeCell ref="X30:X36"/>
    <mergeCell ref="Y30:Y36"/>
    <mergeCell ref="G37:G41"/>
    <mergeCell ref="H37:H41"/>
    <mergeCell ref="W37:W41"/>
    <mergeCell ref="X37:X41"/>
    <mergeCell ref="Y37:Y41"/>
    <mergeCell ref="C42:C47"/>
    <mergeCell ref="D42:D47"/>
    <mergeCell ref="E42:E47"/>
    <mergeCell ref="F42:F47"/>
    <mergeCell ref="G42:G47"/>
    <mergeCell ref="H42:H47"/>
    <mergeCell ref="W42:W47"/>
    <mergeCell ref="X42:X47"/>
    <mergeCell ref="Y42:Y47"/>
    <mergeCell ref="Y59:Y62"/>
    <mergeCell ref="C63:C71"/>
    <mergeCell ref="D63:D71"/>
    <mergeCell ref="E63:E71"/>
    <mergeCell ref="G59:G62"/>
    <mergeCell ref="H59:H62"/>
    <mergeCell ref="Y63:Y71"/>
    <mergeCell ref="I65:I66"/>
    <mergeCell ref="W59:W62"/>
    <mergeCell ref="X59:X62"/>
    <mergeCell ref="J63:J64"/>
    <mergeCell ref="K63:K64"/>
    <mergeCell ref="L63:L64"/>
    <mergeCell ref="M63:M64"/>
    <mergeCell ref="N63:N64"/>
    <mergeCell ref="G63:G71"/>
    <mergeCell ref="H63:H71"/>
    <mergeCell ref="U63:U64"/>
    <mergeCell ref="V63:V64"/>
    <mergeCell ref="W63:W71"/>
    <mergeCell ref="X63:X71"/>
    <mergeCell ref="Q67:Q68"/>
    <mergeCell ref="R67:R68"/>
    <mergeCell ref="S67:S68"/>
    <mergeCell ref="Y48:Y52"/>
    <mergeCell ref="C53:C58"/>
    <mergeCell ref="D53:D58"/>
    <mergeCell ref="E53:E58"/>
    <mergeCell ref="F53:F58"/>
    <mergeCell ref="G53:G58"/>
    <mergeCell ref="H53:H58"/>
    <mergeCell ref="W53:W58"/>
    <mergeCell ref="X53:X58"/>
    <mergeCell ref="Y53:Y58"/>
    <mergeCell ref="G48:G52"/>
    <mergeCell ref="H48:H52"/>
    <mergeCell ref="W48:W52"/>
    <mergeCell ref="X48:X52"/>
    <mergeCell ref="S69:S70"/>
    <mergeCell ref="T69:T70"/>
    <mergeCell ref="U69:U70"/>
    <mergeCell ref="T65:T66"/>
    <mergeCell ref="U65:U66"/>
    <mergeCell ref="J65:J66"/>
    <mergeCell ref="K65:K66"/>
    <mergeCell ref="L65:L66"/>
    <mergeCell ref="M65:M66"/>
    <mergeCell ref="J67:J68"/>
    <mergeCell ref="K67:K68"/>
    <mergeCell ref="T67:T68"/>
    <mergeCell ref="U67:U68"/>
    <mergeCell ref="L67:L68"/>
    <mergeCell ref="M67:M68"/>
    <mergeCell ref="N67:N68"/>
    <mergeCell ref="O67:O68"/>
    <mergeCell ref="I69:I70"/>
    <mergeCell ref="J69:J70"/>
    <mergeCell ref="K69:K70"/>
    <mergeCell ref="L69:L70"/>
    <mergeCell ref="M69:M70"/>
    <mergeCell ref="O69:O70"/>
    <mergeCell ref="P69:P70"/>
    <mergeCell ref="Q69:Q70"/>
    <mergeCell ref="R69:R70"/>
    <mergeCell ref="S65:S66"/>
    <mergeCell ref="N65:N66"/>
    <mergeCell ref="O65:O66"/>
    <mergeCell ref="P65:P66"/>
    <mergeCell ref="Q65:Q66"/>
    <mergeCell ref="R65:R66"/>
    <mergeCell ref="T63:T64"/>
    <mergeCell ref="I63:I64"/>
    <mergeCell ref="V67:V68"/>
    <mergeCell ref="P67:P68"/>
    <mergeCell ref="O63:O64"/>
    <mergeCell ref="P63:P64"/>
    <mergeCell ref="Q63:Q64"/>
    <mergeCell ref="R63:R64"/>
    <mergeCell ref="S63:S64"/>
    <mergeCell ref="V65:V66"/>
    <mergeCell ref="I67:I68"/>
    <mergeCell ref="X77:X80"/>
    <mergeCell ref="Y77:Y85"/>
    <mergeCell ref="F81:F85"/>
    <mergeCell ref="G81:G85"/>
    <mergeCell ref="H81:H85"/>
    <mergeCell ref="X81:X85"/>
    <mergeCell ref="H72:H76"/>
    <mergeCell ref="W72:W75"/>
    <mergeCell ref="X72:X75"/>
    <mergeCell ref="Y72:Y75"/>
    <mergeCell ref="F77:F80"/>
    <mergeCell ref="G77:G80"/>
    <mergeCell ref="H77:H80"/>
    <mergeCell ref="F72:F76"/>
    <mergeCell ref="G72:G76"/>
    <mergeCell ref="X86:X90"/>
    <mergeCell ref="Y86:Y90"/>
    <mergeCell ref="C91:C95"/>
    <mergeCell ref="D91:D95"/>
    <mergeCell ref="E91:E95"/>
    <mergeCell ref="F91:F95"/>
    <mergeCell ref="G91:G95"/>
    <mergeCell ref="H91:H95"/>
    <mergeCell ref="W91:W95"/>
    <mergeCell ref="C86:C90"/>
    <mergeCell ref="D86:D90"/>
    <mergeCell ref="E86:E90"/>
    <mergeCell ref="F86:F90"/>
    <mergeCell ref="G86:G90"/>
    <mergeCell ref="H86:H90"/>
    <mergeCell ref="X91:X95"/>
    <mergeCell ref="Y91:Y95"/>
    <mergeCell ref="B96:B112"/>
    <mergeCell ref="C96:C98"/>
    <mergeCell ref="D96:D99"/>
    <mergeCell ref="E96:E98"/>
    <mergeCell ref="F96:F99"/>
    <mergeCell ref="G96:G99"/>
    <mergeCell ref="H96:H99"/>
    <mergeCell ref="W96:W99"/>
    <mergeCell ref="B72:B95"/>
    <mergeCell ref="W86:W90"/>
    <mergeCell ref="W77:W85"/>
    <mergeCell ref="C77:C85"/>
    <mergeCell ref="D77:D85"/>
    <mergeCell ref="E77:E85"/>
    <mergeCell ref="C72:C76"/>
    <mergeCell ref="D72:D76"/>
    <mergeCell ref="E72:E76"/>
    <mergeCell ref="B113:B129"/>
    <mergeCell ref="C113:C116"/>
    <mergeCell ref="D113:D116"/>
    <mergeCell ref="E113:E116"/>
    <mergeCell ref="F113:F116"/>
    <mergeCell ref="G113:G116"/>
    <mergeCell ref="H113:H116"/>
    <mergeCell ref="X96:X99"/>
    <mergeCell ref="Y96:Y99"/>
    <mergeCell ref="C100:C112"/>
    <mergeCell ref="D100:D112"/>
    <mergeCell ref="E100:E112"/>
    <mergeCell ref="F100:F112"/>
    <mergeCell ref="G100:G104"/>
    <mergeCell ref="H100:H112"/>
    <mergeCell ref="W100:W112"/>
    <mergeCell ref="X100:X112"/>
    <mergeCell ref="C117:C129"/>
    <mergeCell ref="D117:D129"/>
    <mergeCell ref="E117:E129"/>
    <mergeCell ref="F117:F119"/>
    <mergeCell ref="G117:G119"/>
    <mergeCell ref="H117:H119"/>
    <mergeCell ref="W117:W129"/>
    <mergeCell ref="Y100:Y112"/>
    <mergeCell ref="G105:G109"/>
    <mergeCell ref="G110:G112"/>
    <mergeCell ref="X117:X129"/>
    <mergeCell ref="Y117:Y129"/>
    <mergeCell ref="F120:F126"/>
    <mergeCell ref="G120:G126"/>
    <mergeCell ref="H120:H126"/>
    <mergeCell ref="F127:F129"/>
    <mergeCell ref="G127:G129"/>
    <mergeCell ref="H127:H129"/>
    <mergeCell ref="W113:W116"/>
    <mergeCell ref="X113:X116"/>
    <mergeCell ref="Y113:Y116"/>
    <mergeCell ref="H130:H134"/>
    <mergeCell ref="W130:W134"/>
    <mergeCell ref="X130:X134"/>
    <mergeCell ref="Y130:Y134"/>
    <mergeCell ref="B135:B142"/>
    <mergeCell ref="C135:C139"/>
    <mergeCell ref="D135:D139"/>
    <mergeCell ref="E135:E139"/>
    <mergeCell ref="F135:F139"/>
    <mergeCell ref="G135:G139"/>
    <mergeCell ref="B130:B134"/>
    <mergeCell ref="C130:C134"/>
    <mergeCell ref="D130:D134"/>
    <mergeCell ref="E130:E134"/>
    <mergeCell ref="F130:F134"/>
    <mergeCell ref="G130:G134"/>
    <mergeCell ref="Y140:Y142"/>
    <mergeCell ref="X135:X139"/>
    <mergeCell ref="Y135:Y139"/>
    <mergeCell ref="X140:X142"/>
    <mergeCell ref="B143:B161"/>
    <mergeCell ref="C143:C146"/>
    <mergeCell ref="D143:D146"/>
    <mergeCell ref="E143:E146"/>
    <mergeCell ref="F143:F146"/>
    <mergeCell ref="G143:G146"/>
    <mergeCell ref="H143:H146"/>
    <mergeCell ref="H135:H139"/>
    <mergeCell ref="W135:W139"/>
    <mergeCell ref="C140:C142"/>
    <mergeCell ref="D140:D142"/>
    <mergeCell ref="E140:E142"/>
    <mergeCell ref="F140:F142"/>
    <mergeCell ref="G140:G142"/>
    <mergeCell ref="H140:H142"/>
    <mergeCell ref="C147:C161"/>
    <mergeCell ref="D147:D161"/>
    <mergeCell ref="E147:E161"/>
    <mergeCell ref="F147:F161"/>
    <mergeCell ref="G147:G150"/>
    <mergeCell ref="H147:H150"/>
    <mergeCell ref="W147:W161"/>
    <mergeCell ref="W140:W142"/>
    <mergeCell ref="X147:X161"/>
    <mergeCell ref="Y147:Y161"/>
    <mergeCell ref="G151:G154"/>
    <mergeCell ref="H151:H154"/>
    <mergeCell ref="G155:G161"/>
    <mergeCell ref="H155:H161"/>
    <mergeCell ref="W143:W146"/>
    <mergeCell ref="X143:X146"/>
    <mergeCell ref="Y143:Y146"/>
    <mergeCell ref="Y162:Y165"/>
    <mergeCell ref="B166:B170"/>
    <mergeCell ref="C166:C170"/>
    <mergeCell ref="D166:D170"/>
    <mergeCell ref="E166:E170"/>
    <mergeCell ref="F166:F170"/>
    <mergeCell ref="G166:G170"/>
    <mergeCell ref="B162:B165"/>
    <mergeCell ref="C162:C165"/>
    <mergeCell ref="D162:D165"/>
    <mergeCell ref="E162:E165"/>
    <mergeCell ref="F162:F165"/>
    <mergeCell ref="G162:G165"/>
    <mergeCell ref="B171:B177"/>
    <mergeCell ref="C171:C177"/>
    <mergeCell ref="D171:D177"/>
    <mergeCell ref="E171:E177"/>
    <mergeCell ref="F171:F177"/>
    <mergeCell ref="G171:G174"/>
    <mergeCell ref="H162:H165"/>
    <mergeCell ref="W162:W165"/>
    <mergeCell ref="X162:X165"/>
    <mergeCell ref="H171:H174"/>
    <mergeCell ref="W171:W177"/>
    <mergeCell ref="X171:X177"/>
    <mergeCell ref="G178:G184"/>
    <mergeCell ref="Y171:Y177"/>
    <mergeCell ref="G175:G177"/>
    <mergeCell ref="H175:H177"/>
    <mergeCell ref="H166:H170"/>
    <mergeCell ref="W166:W170"/>
    <mergeCell ref="X166:X170"/>
    <mergeCell ref="Y166:Y170"/>
    <mergeCell ref="H178:H184"/>
    <mergeCell ref="W178:W184"/>
    <mergeCell ref="X178:X184"/>
    <mergeCell ref="Y178:Y184"/>
    <mergeCell ref="W185:W189"/>
    <mergeCell ref="X185:X189"/>
    <mergeCell ref="Y185:Y189"/>
    <mergeCell ref="B190:B194"/>
    <mergeCell ref="C190:C194"/>
    <mergeCell ref="D190:D194"/>
    <mergeCell ref="E190:E194"/>
    <mergeCell ref="F190:F194"/>
    <mergeCell ref="G190:G194"/>
    <mergeCell ref="H190:H194"/>
    <mergeCell ref="B178:B189"/>
    <mergeCell ref="W190:W194"/>
    <mergeCell ref="X190:X194"/>
    <mergeCell ref="Y190:Y194"/>
    <mergeCell ref="C185:C189"/>
    <mergeCell ref="D185:D189"/>
    <mergeCell ref="E185:E189"/>
    <mergeCell ref="F185:F189"/>
    <mergeCell ref="G185:G189"/>
    <mergeCell ref="H185:H189"/>
    <mergeCell ref="C178:C184"/>
    <mergeCell ref="D178:D184"/>
    <mergeCell ref="E178:E184"/>
    <mergeCell ref="F178:F184"/>
    <mergeCell ref="Y195:Y198"/>
    <mergeCell ref="B199:B204"/>
    <mergeCell ref="C199:C204"/>
    <mergeCell ref="D199:D204"/>
    <mergeCell ref="E199:E204"/>
    <mergeCell ref="F199:F204"/>
    <mergeCell ref="G199:G204"/>
    <mergeCell ref="H199:H204"/>
    <mergeCell ref="W199:W204"/>
    <mergeCell ref="X199:X204"/>
    <mergeCell ref="Y199:Y204"/>
    <mergeCell ref="B195:B198"/>
    <mergeCell ref="C195:C198"/>
    <mergeCell ref="D195:D198"/>
    <mergeCell ref="E195:E198"/>
    <mergeCell ref="F195:F198"/>
    <mergeCell ref="G195:G198"/>
    <mergeCell ref="H195:H198"/>
    <mergeCell ref="W195:W198"/>
    <mergeCell ref="X195:X198"/>
    <mergeCell ref="B205:B250"/>
    <mergeCell ref="C205:C209"/>
    <mergeCell ref="D205:D209"/>
    <mergeCell ref="E205:E209"/>
    <mergeCell ref="F205:F209"/>
    <mergeCell ref="G205:G209"/>
    <mergeCell ref="H205:H209"/>
    <mergeCell ref="W205:W209"/>
    <mergeCell ref="X205:X209"/>
    <mergeCell ref="C219:C225"/>
    <mergeCell ref="D219:D225"/>
    <mergeCell ref="E219:E225"/>
    <mergeCell ref="F219:F225"/>
    <mergeCell ref="G219:G225"/>
    <mergeCell ref="H219:H225"/>
    <mergeCell ref="W219:W225"/>
    <mergeCell ref="X219:X225"/>
    <mergeCell ref="C235:C242"/>
    <mergeCell ref="D235:D242"/>
    <mergeCell ref="E235:E242"/>
    <mergeCell ref="F235:F242"/>
    <mergeCell ref="G235:G242"/>
    <mergeCell ref="H235:H242"/>
    <mergeCell ref="W235:W242"/>
    <mergeCell ref="Y205:Y209"/>
    <mergeCell ref="C210:C218"/>
    <mergeCell ref="D210:D218"/>
    <mergeCell ref="E210:E218"/>
    <mergeCell ref="F210:F214"/>
    <mergeCell ref="G210:G214"/>
    <mergeCell ref="H210:H214"/>
    <mergeCell ref="W210:W218"/>
    <mergeCell ref="X210:X218"/>
    <mergeCell ref="Y210:Y218"/>
    <mergeCell ref="F215:F218"/>
    <mergeCell ref="G215:G218"/>
    <mergeCell ref="H215:H218"/>
    <mergeCell ref="Y219:Y225"/>
    <mergeCell ref="C226:C234"/>
    <mergeCell ref="D226:D234"/>
    <mergeCell ref="E226:E234"/>
    <mergeCell ref="F226:F234"/>
    <mergeCell ref="G226:G234"/>
    <mergeCell ref="H226:H234"/>
    <mergeCell ref="W226:W234"/>
    <mergeCell ref="X226:X234"/>
    <mergeCell ref="Y226:Y234"/>
    <mergeCell ref="X235:X242"/>
    <mergeCell ref="Y235:Y242"/>
    <mergeCell ref="C243:C245"/>
    <mergeCell ref="D243:D245"/>
    <mergeCell ref="E243:E245"/>
    <mergeCell ref="F243:F245"/>
    <mergeCell ref="G243:G245"/>
    <mergeCell ref="H243:H245"/>
    <mergeCell ref="W243:W245"/>
    <mergeCell ref="X243:X245"/>
    <mergeCell ref="Y243:Y245"/>
    <mergeCell ref="C246:C250"/>
    <mergeCell ref="D246:D250"/>
    <mergeCell ref="E246:E250"/>
    <mergeCell ref="F246:F250"/>
    <mergeCell ref="G246:G250"/>
    <mergeCell ref="H246:H250"/>
    <mergeCell ref="W246:W250"/>
    <mergeCell ref="X246:X250"/>
    <mergeCell ref="Y246:Y250"/>
    <mergeCell ref="H251:H254"/>
    <mergeCell ref="W251:W254"/>
    <mergeCell ref="X251:X254"/>
    <mergeCell ref="Y251:Y254"/>
    <mergeCell ref="B255:B258"/>
    <mergeCell ref="C255:C258"/>
    <mergeCell ref="D255:D258"/>
    <mergeCell ref="E255:E258"/>
    <mergeCell ref="F255:F258"/>
    <mergeCell ref="G255:G258"/>
    <mergeCell ref="B251:B254"/>
    <mergeCell ref="C251:C254"/>
    <mergeCell ref="D251:D254"/>
    <mergeCell ref="E251:E254"/>
    <mergeCell ref="F251:F254"/>
    <mergeCell ref="G251:G254"/>
    <mergeCell ref="H255:H258"/>
    <mergeCell ref="W255:W258"/>
    <mergeCell ref="X255:X258"/>
    <mergeCell ref="Y255:Y258"/>
    <mergeCell ref="Y259:Y263"/>
    <mergeCell ref="B264:B267"/>
    <mergeCell ref="C264:C267"/>
    <mergeCell ref="D264:D267"/>
    <mergeCell ref="E264:E267"/>
    <mergeCell ref="F264:F267"/>
    <mergeCell ref="G264:G267"/>
    <mergeCell ref="H264:H267"/>
    <mergeCell ref="W264:W267"/>
    <mergeCell ref="X264:X267"/>
    <mergeCell ref="Y264:Y267"/>
    <mergeCell ref="B259:B263"/>
    <mergeCell ref="C259:C263"/>
    <mergeCell ref="D259:D263"/>
    <mergeCell ref="E259:E263"/>
    <mergeCell ref="F259:F263"/>
    <mergeCell ref="G259:G263"/>
    <mergeCell ref="H259:H263"/>
    <mergeCell ref="W259:W263"/>
    <mergeCell ref="X259:X263"/>
    <mergeCell ref="Y268:Y272"/>
    <mergeCell ref="B273:B278"/>
    <mergeCell ref="C273:C278"/>
    <mergeCell ref="D273:D278"/>
    <mergeCell ref="E273:E278"/>
    <mergeCell ref="F273:F278"/>
    <mergeCell ref="G273:G278"/>
    <mergeCell ref="H273:H278"/>
    <mergeCell ref="W273:W278"/>
    <mergeCell ref="X273:X278"/>
    <mergeCell ref="Y273:Y278"/>
    <mergeCell ref="B268:B272"/>
    <mergeCell ref="C268:C272"/>
    <mergeCell ref="D268:D272"/>
    <mergeCell ref="E268:E272"/>
    <mergeCell ref="F268:F272"/>
    <mergeCell ref="G268:G272"/>
    <mergeCell ref="H268:H272"/>
    <mergeCell ref="W268:W272"/>
    <mergeCell ref="X268:X272"/>
    <mergeCell ref="Y279:Y282"/>
    <mergeCell ref="W283:W287"/>
    <mergeCell ref="V285:V286"/>
    <mergeCell ref="X283:X287"/>
    <mergeCell ref="Y283:Y287"/>
    <mergeCell ref="B283:B287"/>
    <mergeCell ref="C283:C287"/>
    <mergeCell ref="D283:D287"/>
    <mergeCell ref="E283:E287"/>
    <mergeCell ref="F283:F287"/>
    <mergeCell ref="G283:G287"/>
    <mergeCell ref="O285:O286"/>
    <mergeCell ref="Q285:Q286"/>
    <mergeCell ref="B279:B282"/>
    <mergeCell ref="C279:C282"/>
    <mergeCell ref="D279:D282"/>
    <mergeCell ref="E279:E282"/>
    <mergeCell ref="F279:F282"/>
    <mergeCell ref="G279:G282"/>
    <mergeCell ref="H279:H282"/>
    <mergeCell ref="W279:W282"/>
    <mergeCell ref="X279:X282"/>
    <mergeCell ref="B288:B292"/>
    <mergeCell ref="C288:C292"/>
    <mergeCell ref="D288:D292"/>
    <mergeCell ref="E288:E292"/>
    <mergeCell ref="F288:F292"/>
    <mergeCell ref="G288:G292"/>
    <mergeCell ref="I285:I286"/>
    <mergeCell ref="J285:J286"/>
    <mergeCell ref="K285:K286"/>
    <mergeCell ref="H288:H292"/>
    <mergeCell ref="W288:W292"/>
    <mergeCell ref="X288:X292"/>
    <mergeCell ref="Y288:Y292"/>
    <mergeCell ref="S285:S286"/>
    <mergeCell ref="T285:T286"/>
    <mergeCell ref="H283:H287"/>
    <mergeCell ref="U285:U286"/>
    <mergeCell ref="L285:L286"/>
    <mergeCell ref="M285:M286"/>
    <mergeCell ref="N285:N286"/>
    <mergeCell ref="P285:P286"/>
    <mergeCell ref="R285:R286"/>
    <mergeCell ref="H293:H295"/>
    <mergeCell ref="W293:W295"/>
    <mergeCell ref="X293:X295"/>
    <mergeCell ref="Y293:Y295"/>
    <mergeCell ref="B296:B298"/>
    <mergeCell ref="C296:C298"/>
    <mergeCell ref="D296:D298"/>
    <mergeCell ref="E296:E298"/>
    <mergeCell ref="F296:F298"/>
    <mergeCell ref="G296:G298"/>
    <mergeCell ref="B293:B295"/>
    <mergeCell ref="C293:C295"/>
    <mergeCell ref="D293:D294"/>
    <mergeCell ref="E293:E294"/>
    <mergeCell ref="F293:F295"/>
    <mergeCell ref="G293:G295"/>
    <mergeCell ref="H296:H298"/>
    <mergeCell ref="W296:W298"/>
    <mergeCell ref="X296:X298"/>
    <mergeCell ref="Y296:Y298"/>
    <mergeCell ref="B299:B303"/>
    <mergeCell ref="C299:C303"/>
    <mergeCell ref="D299:D303"/>
    <mergeCell ref="E299:E303"/>
    <mergeCell ref="F299:F303"/>
    <mergeCell ref="G299:G303"/>
    <mergeCell ref="H299:H303"/>
    <mergeCell ref="W299:W303"/>
    <mergeCell ref="X299:X303"/>
    <mergeCell ref="Y299:Y303"/>
    <mergeCell ref="A304:A306"/>
    <mergeCell ref="B304:B306"/>
    <mergeCell ref="C304:C306"/>
    <mergeCell ref="D304:D306"/>
    <mergeCell ref="E304:E306"/>
    <mergeCell ref="F304:F306"/>
    <mergeCell ref="A72:A303"/>
    <mergeCell ref="Y307:Y313"/>
    <mergeCell ref="G304:G306"/>
    <mergeCell ref="H304:H306"/>
    <mergeCell ref="W304:W306"/>
    <mergeCell ref="X304:X306"/>
    <mergeCell ref="Y304:Y306"/>
    <mergeCell ref="A307:A318"/>
    <mergeCell ref="B307:B318"/>
    <mergeCell ref="C307:C313"/>
    <mergeCell ref="D307:D313"/>
    <mergeCell ref="E307:E313"/>
    <mergeCell ref="C314:C318"/>
    <mergeCell ref="D314:D318"/>
    <mergeCell ref="E314:E318"/>
    <mergeCell ref="F314:F318"/>
    <mergeCell ref="G314:G318"/>
    <mergeCell ref="X314:X318"/>
    <mergeCell ref="F307:F313"/>
    <mergeCell ref="G307:G313"/>
    <mergeCell ref="H307:H313"/>
    <mergeCell ref="W307:W313"/>
    <mergeCell ref="X307:X313"/>
    <mergeCell ref="H314:H318"/>
    <mergeCell ref="W314:W318"/>
    <mergeCell ref="Y330:Y334"/>
    <mergeCell ref="G320:G324"/>
    <mergeCell ref="H320:H324"/>
    <mergeCell ref="W320:W324"/>
    <mergeCell ref="X320:X324"/>
    <mergeCell ref="Y320:Y324"/>
    <mergeCell ref="Y314:Y318"/>
    <mergeCell ref="G325:G329"/>
    <mergeCell ref="X325:X329"/>
    <mergeCell ref="Y325:Y329"/>
    <mergeCell ref="D330:D334"/>
    <mergeCell ref="E330:E334"/>
    <mergeCell ref="G330:G334"/>
    <mergeCell ref="H330:H334"/>
    <mergeCell ref="W330:W334"/>
    <mergeCell ref="X330:X334"/>
    <mergeCell ref="H325:H329"/>
    <mergeCell ref="W325:W329"/>
    <mergeCell ref="F320:F340"/>
    <mergeCell ref="D325:D329"/>
    <mergeCell ref="E325:E329"/>
    <mergeCell ref="Y335:Y340"/>
    <mergeCell ref="A341:Y341"/>
    <mergeCell ref="A342:A353"/>
    <mergeCell ref="B342:B353"/>
    <mergeCell ref="C342:C347"/>
    <mergeCell ref="D342:D347"/>
    <mergeCell ref="E342:E347"/>
    <mergeCell ref="F342:F347"/>
    <mergeCell ref="G342:G347"/>
    <mergeCell ref="H342:H347"/>
    <mergeCell ref="D335:D340"/>
    <mergeCell ref="E335:E340"/>
    <mergeCell ref="G335:G340"/>
    <mergeCell ref="H335:H340"/>
    <mergeCell ref="W335:W340"/>
    <mergeCell ref="X335:X340"/>
    <mergeCell ref="A320:A340"/>
    <mergeCell ref="B320:B340"/>
    <mergeCell ref="C320:C340"/>
    <mergeCell ref="D320:D324"/>
    <mergeCell ref="E320:E324"/>
    <mergeCell ref="X348:X353"/>
    <mergeCell ref="Y348:Y353"/>
    <mergeCell ref="W342:W347"/>
    <mergeCell ref="X342:X347"/>
    <mergeCell ref="Y342:Y347"/>
    <mergeCell ref="C348:C353"/>
    <mergeCell ref="D348:D353"/>
    <mergeCell ref="E348:E353"/>
    <mergeCell ref="F348:F353"/>
    <mergeCell ref="G348:G353"/>
    <mergeCell ref="H348:H353"/>
    <mergeCell ref="W348:W35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0"/>
  <sheetViews>
    <sheetView zoomScale="69" zoomScaleNormal="69" workbookViewId="0">
      <selection activeCell="D7" sqref="D7:D10"/>
    </sheetView>
  </sheetViews>
  <sheetFormatPr baseColWidth="10" defaultRowHeight="15" x14ac:dyDescent="0.25"/>
  <cols>
    <col min="1" max="1" width="22.5703125" customWidth="1"/>
    <col min="2" max="2" width="25.140625" customWidth="1"/>
    <col min="3" max="3" width="20.28515625" customWidth="1"/>
    <col min="4" max="4" width="22.42578125" customWidth="1"/>
    <col min="5" max="5" width="20.28515625" customWidth="1"/>
    <col min="6" max="6" width="16.140625" customWidth="1"/>
    <col min="7" max="7" width="26.28515625" customWidth="1"/>
    <col min="8" max="8" width="65.5703125" customWidth="1"/>
    <col min="9" max="9" width="38.85546875" customWidth="1"/>
    <col min="10" max="10" width="12.28515625" customWidth="1"/>
    <col min="11" max="11" width="5" customWidth="1"/>
    <col min="12" max="12" width="5.42578125" customWidth="1"/>
    <col min="13" max="13" width="5.85546875" customWidth="1"/>
    <col min="14" max="14" width="5.5703125" customWidth="1"/>
    <col min="15" max="15" width="6" customWidth="1"/>
    <col min="16" max="16" width="6.28515625" customWidth="1"/>
    <col min="17" max="17" width="6.42578125" customWidth="1"/>
    <col min="18" max="18" width="6.28515625" customWidth="1"/>
    <col min="19" max="19" width="7" customWidth="1"/>
    <col min="20" max="20" width="6.5703125" customWidth="1"/>
    <col min="21" max="21" width="7" customWidth="1"/>
    <col min="22" max="22" width="6.5703125" customWidth="1"/>
    <col min="23" max="23" width="17" customWidth="1"/>
    <col min="24" max="24" width="31.42578125" customWidth="1"/>
    <col min="25" max="25" width="18.85546875" customWidth="1"/>
  </cols>
  <sheetData>
    <row r="1" spans="1:25" ht="20.25"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5.75" x14ac:dyDescent="0.25">
      <c r="A2" s="1626" t="s">
        <v>1187</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1821" t="s">
        <v>3</v>
      </c>
      <c r="B4" s="1692" t="s">
        <v>4</v>
      </c>
      <c r="C4" s="1690" t="s">
        <v>145</v>
      </c>
      <c r="D4" s="1690"/>
      <c r="E4" s="1692" t="s">
        <v>146</v>
      </c>
      <c r="F4" s="1690" t="s">
        <v>7</v>
      </c>
      <c r="G4" s="1690" t="s">
        <v>147</v>
      </c>
      <c r="H4" s="1692" t="s">
        <v>148</v>
      </c>
      <c r="I4" s="1690" t="s">
        <v>149</v>
      </c>
      <c r="J4" s="1690" t="s">
        <v>11</v>
      </c>
      <c r="K4" s="1690" t="s">
        <v>12</v>
      </c>
      <c r="L4" s="1690"/>
      <c r="M4" s="1690"/>
      <c r="N4" s="1690"/>
      <c r="O4" s="1690"/>
      <c r="P4" s="1690"/>
      <c r="Q4" s="1690"/>
      <c r="R4" s="1690"/>
      <c r="S4" s="1690"/>
      <c r="T4" s="1690"/>
      <c r="U4" s="1690"/>
      <c r="V4" s="1690"/>
      <c r="W4" s="1690" t="s">
        <v>13</v>
      </c>
      <c r="X4" s="1690"/>
      <c r="Y4" s="1816" t="s">
        <v>14</v>
      </c>
    </row>
    <row r="5" spans="1:25" ht="34.5" thickBot="1" x14ac:dyDescent="0.3">
      <c r="A5" s="1872"/>
      <c r="B5" s="1873"/>
      <c r="C5" s="75" t="s">
        <v>15</v>
      </c>
      <c r="D5" s="75" t="s">
        <v>16</v>
      </c>
      <c r="E5" s="1873"/>
      <c r="F5" s="1692"/>
      <c r="G5" s="1692"/>
      <c r="H5" s="1873"/>
      <c r="I5" s="1692"/>
      <c r="J5" s="1692"/>
      <c r="K5" s="75" t="s">
        <v>17</v>
      </c>
      <c r="L5" s="75" t="s">
        <v>18</v>
      </c>
      <c r="M5" s="75" t="s">
        <v>19</v>
      </c>
      <c r="N5" s="75" t="s">
        <v>20</v>
      </c>
      <c r="O5" s="75" t="s">
        <v>21</v>
      </c>
      <c r="P5" s="75" t="s">
        <v>22</v>
      </c>
      <c r="Q5" s="75" t="s">
        <v>23</v>
      </c>
      <c r="R5" s="75" t="s">
        <v>24</v>
      </c>
      <c r="S5" s="75" t="s">
        <v>25</v>
      </c>
      <c r="T5" s="75" t="s">
        <v>26</v>
      </c>
      <c r="U5" s="75" t="s">
        <v>27</v>
      </c>
      <c r="V5" s="75" t="s">
        <v>28</v>
      </c>
      <c r="W5" s="75" t="s">
        <v>15</v>
      </c>
      <c r="X5" s="75" t="s">
        <v>29</v>
      </c>
      <c r="Y5" s="1871"/>
    </row>
    <row r="6" spans="1:25" ht="15.75" thickBot="1" x14ac:dyDescent="0.3">
      <c r="A6" s="1839" t="s">
        <v>1188</v>
      </c>
      <c r="B6" s="1840"/>
      <c r="C6" s="1840"/>
      <c r="D6" s="1840"/>
      <c r="E6" s="1840"/>
      <c r="F6" s="1840"/>
      <c r="G6" s="1840"/>
      <c r="H6" s="1840"/>
      <c r="I6" s="1840"/>
      <c r="J6" s="1840"/>
      <c r="K6" s="1840"/>
      <c r="L6" s="1840"/>
      <c r="M6" s="1840"/>
      <c r="N6" s="1840"/>
      <c r="O6" s="1840"/>
      <c r="P6" s="1840"/>
      <c r="Q6" s="1840"/>
      <c r="R6" s="1840"/>
      <c r="S6" s="1840"/>
      <c r="T6" s="1840"/>
      <c r="U6" s="1840"/>
      <c r="V6" s="1840"/>
      <c r="W6" s="1840"/>
      <c r="X6" s="1840"/>
      <c r="Y6" s="1841"/>
    </row>
    <row r="7" spans="1:25" ht="119.25" customHeight="1" x14ac:dyDescent="0.25">
      <c r="A7" s="1837" t="s">
        <v>1189</v>
      </c>
      <c r="B7" s="1824" t="s">
        <v>1190</v>
      </c>
      <c r="C7" s="1667" t="s">
        <v>629</v>
      </c>
      <c r="D7" s="1822" t="s">
        <v>1191</v>
      </c>
      <c r="E7" s="1851" t="s">
        <v>1192</v>
      </c>
      <c r="F7" s="1667" t="s">
        <v>632</v>
      </c>
      <c r="G7" s="1845" t="s">
        <v>1193</v>
      </c>
      <c r="H7" s="1822" t="s">
        <v>1194</v>
      </c>
      <c r="I7" s="273" t="s">
        <v>1195</v>
      </c>
      <c r="J7" s="274">
        <v>0.5</v>
      </c>
      <c r="K7" s="275"/>
      <c r="L7" s="275"/>
      <c r="M7" s="275"/>
      <c r="N7" s="275"/>
      <c r="O7" s="275"/>
      <c r="P7" s="275"/>
      <c r="Q7" s="275"/>
      <c r="R7" s="275"/>
      <c r="S7" s="275"/>
      <c r="T7" s="275"/>
      <c r="U7" s="275"/>
      <c r="V7" s="275"/>
      <c r="W7" s="1835" t="s">
        <v>1196</v>
      </c>
      <c r="X7" s="1835" t="s">
        <v>1197</v>
      </c>
      <c r="Y7" s="1828"/>
    </row>
    <row r="8" spans="1:25" ht="130.5" customHeight="1" x14ac:dyDescent="0.25">
      <c r="A8" s="1842"/>
      <c r="B8" s="1843"/>
      <c r="C8" s="1595"/>
      <c r="D8" s="1844"/>
      <c r="E8" s="1852"/>
      <c r="F8" s="1595"/>
      <c r="G8" s="1804"/>
      <c r="H8" s="1844"/>
      <c r="I8" s="273" t="s">
        <v>1198</v>
      </c>
      <c r="J8" s="276">
        <v>0.5</v>
      </c>
      <c r="K8" s="277"/>
      <c r="L8" s="220"/>
      <c r="M8" s="220"/>
      <c r="N8" s="220"/>
      <c r="O8" s="220"/>
      <c r="P8" s="220"/>
      <c r="Q8" s="220"/>
      <c r="R8" s="278"/>
      <c r="S8" s="278"/>
      <c r="T8" s="278"/>
      <c r="U8" s="278"/>
      <c r="V8" s="278"/>
      <c r="W8" s="1846"/>
      <c r="X8" s="1846"/>
      <c r="Y8" s="1850"/>
    </row>
    <row r="9" spans="1:25" ht="126" customHeight="1" x14ac:dyDescent="0.25">
      <c r="A9" s="1842"/>
      <c r="B9" s="1843"/>
      <c r="C9" s="1595"/>
      <c r="D9" s="1844"/>
      <c r="E9" s="1852"/>
      <c r="F9" s="1595"/>
      <c r="G9" s="1804"/>
      <c r="H9" s="1844"/>
      <c r="I9" s="273" t="s">
        <v>1199</v>
      </c>
      <c r="J9" s="274">
        <v>0.5</v>
      </c>
      <c r="K9" s="278"/>
      <c r="L9" s="278"/>
      <c r="M9" s="278"/>
      <c r="N9" s="220"/>
      <c r="O9" s="220"/>
      <c r="P9" s="220"/>
      <c r="Q9" s="220"/>
      <c r="R9" s="220"/>
      <c r="S9" s="278"/>
      <c r="T9" s="278"/>
      <c r="U9" s="278"/>
      <c r="V9" s="278"/>
      <c r="W9" s="1846"/>
      <c r="X9" s="1846"/>
      <c r="Y9" s="1850"/>
    </row>
    <row r="10" spans="1:25" ht="35.25" customHeight="1" thickBot="1" x14ac:dyDescent="0.3">
      <c r="A10" s="1838"/>
      <c r="B10" s="1825"/>
      <c r="C10" s="1677"/>
      <c r="D10" s="1823"/>
      <c r="E10" s="1853"/>
      <c r="F10" s="1677"/>
      <c r="G10" s="1834"/>
      <c r="H10" s="1823"/>
      <c r="I10" s="279" t="s">
        <v>168</v>
      </c>
      <c r="J10" s="280">
        <f>J9+J8+J7</f>
        <v>1.5</v>
      </c>
      <c r="K10" s="281"/>
      <c r="L10" s="281"/>
      <c r="M10" s="281"/>
      <c r="N10" s="282"/>
      <c r="O10" s="282"/>
      <c r="P10" s="282"/>
      <c r="Q10" s="282"/>
      <c r="R10" s="282"/>
      <c r="S10" s="282"/>
      <c r="T10" s="282"/>
      <c r="U10" s="282"/>
      <c r="V10" s="283"/>
      <c r="W10" s="1870"/>
      <c r="X10" s="1836"/>
      <c r="Y10" s="1829"/>
    </row>
    <row r="11" spans="1:25" ht="33.75" x14ac:dyDescent="0.25">
      <c r="A11" s="1837" t="s">
        <v>1189</v>
      </c>
      <c r="B11" s="1824" t="s">
        <v>1200</v>
      </c>
      <c r="C11" s="1667" t="s">
        <v>629</v>
      </c>
      <c r="D11" s="1822" t="s">
        <v>1191</v>
      </c>
      <c r="E11" s="1851" t="s">
        <v>1192</v>
      </c>
      <c r="F11" s="1667" t="s">
        <v>632</v>
      </c>
      <c r="G11" s="1845" t="s">
        <v>1201</v>
      </c>
      <c r="H11" s="1822" t="s">
        <v>1202</v>
      </c>
      <c r="I11" s="284" t="s">
        <v>1203</v>
      </c>
      <c r="J11" s="274">
        <v>0.5</v>
      </c>
      <c r="K11" s="275"/>
      <c r="L11" s="275"/>
      <c r="M11" s="275"/>
      <c r="N11" s="275"/>
      <c r="O11" s="275"/>
      <c r="P11" s="275"/>
      <c r="Q11" s="275"/>
      <c r="R11" s="275"/>
      <c r="S11" s="275"/>
      <c r="T11" s="275"/>
      <c r="U11" s="275"/>
      <c r="V11" s="275"/>
      <c r="W11" s="1835" t="s">
        <v>656</v>
      </c>
      <c r="X11" s="1835" t="s">
        <v>1204</v>
      </c>
      <c r="Y11" s="1828"/>
    </row>
    <row r="12" spans="1:25" ht="22.5" x14ac:dyDescent="0.25">
      <c r="A12" s="1842"/>
      <c r="B12" s="1843"/>
      <c r="C12" s="1595"/>
      <c r="D12" s="1844"/>
      <c r="E12" s="1852"/>
      <c r="F12" s="1595"/>
      <c r="G12" s="1804"/>
      <c r="H12" s="1844"/>
      <c r="I12" s="273" t="s">
        <v>1205</v>
      </c>
      <c r="J12" s="276">
        <v>0.5</v>
      </c>
      <c r="K12" s="277"/>
      <c r="L12" s="220"/>
      <c r="M12" s="220"/>
      <c r="N12" s="220"/>
      <c r="O12" s="220"/>
      <c r="P12" s="220"/>
      <c r="Q12" s="220"/>
      <c r="R12" s="278"/>
      <c r="S12" s="278"/>
      <c r="T12" s="278"/>
      <c r="U12" s="278"/>
      <c r="V12" s="278"/>
      <c r="W12" s="1846"/>
      <c r="X12" s="1846"/>
      <c r="Y12" s="1850"/>
    </row>
    <row r="13" spans="1:25" ht="22.5" x14ac:dyDescent="0.25">
      <c r="A13" s="1842"/>
      <c r="B13" s="1843"/>
      <c r="C13" s="1595"/>
      <c r="D13" s="1844"/>
      <c r="E13" s="1852"/>
      <c r="F13" s="1595"/>
      <c r="G13" s="1804"/>
      <c r="H13" s="1844"/>
      <c r="I13" s="273" t="s">
        <v>1206</v>
      </c>
      <c r="J13" s="274">
        <v>0.5</v>
      </c>
      <c r="K13" s="278"/>
      <c r="L13" s="278"/>
      <c r="M13" s="278"/>
      <c r="N13" s="220"/>
      <c r="O13" s="220"/>
      <c r="P13" s="220"/>
      <c r="Q13" s="220"/>
      <c r="R13" s="220"/>
      <c r="S13" s="278"/>
      <c r="T13" s="278"/>
      <c r="U13" s="278"/>
      <c r="V13" s="278"/>
      <c r="W13" s="1846"/>
      <c r="X13" s="1846"/>
      <c r="Y13" s="1850"/>
    </row>
    <row r="14" spans="1:25" ht="15.75" thickBot="1" x14ac:dyDescent="0.3">
      <c r="A14" s="1838"/>
      <c r="B14" s="1825"/>
      <c r="C14" s="1677"/>
      <c r="D14" s="1823"/>
      <c r="E14" s="1853"/>
      <c r="F14" s="1677"/>
      <c r="G14" s="1834"/>
      <c r="H14" s="1823"/>
      <c r="I14" s="279" t="s">
        <v>168</v>
      </c>
      <c r="J14" s="280">
        <f>J13+J12+J11</f>
        <v>1.5</v>
      </c>
      <c r="K14" s="281"/>
      <c r="L14" s="281"/>
      <c r="M14" s="281"/>
      <c r="N14" s="282"/>
      <c r="O14" s="282"/>
      <c r="P14" s="282"/>
      <c r="Q14" s="282"/>
      <c r="R14" s="282"/>
      <c r="S14" s="282"/>
      <c r="T14" s="282"/>
      <c r="U14" s="282"/>
      <c r="V14" s="283"/>
      <c r="W14" s="1836"/>
      <c r="X14" s="1836"/>
      <c r="Y14" s="1829"/>
    </row>
    <row r="15" spans="1:25" ht="33.75" x14ac:dyDescent="0.25">
      <c r="A15" s="1837" t="s">
        <v>1189</v>
      </c>
      <c r="B15" s="1824" t="s">
        <v>1207</v>
      </c>
      <c r="C15" s="1667" t="s">
        <v>629</v>
      </c>
      <c r="D15" s="1822" t="s">
        <v>1191</v>
      </c>
      <c r="E15" s="1851" t="s">
        <v>1192</v>
      </c>
      <c r="F15" s="1667" t="s">
        <v>632</v>
      </c>
      <c r="G15" s="1845" t="s">
        <v>1208</v>
      </c>
      <c r="H15" s="1822" t="s">
        <v>1209</v>
      </c>
      <c r="I15" s="284" t="s">
        <v>1203</v>
      </c>
      <c r="J15" s="274">
        <v>0.5</v>
      </c>
      <c r="K15" s="275"/>
      <c r="L15" s="275"/>
      <c r="M15" s="275"/>
      <c r="N15" s="275"/>
      <c r="O15" s="275"/>
      <c r="P15" s="275"/>
      <c r="Q15" s="275"/>
      <c r="R15" s="275"/>
      <c r="S15" s="275"/>
      <c r="T15" s="275"/>
      <c r="U15" s="275"/>
      <c r="V15" s="275"/>
      <c r="W15" s="1835" t="s">
        <v>1196</v>
      </c>
      <c r="X15" s="1835" t="s">
        <v>1210</v>
      </c>
      <c r="Y15" s="1828"/>
    </row>
    <row r="16" spans="1:25" ht="22.5" x14ac:dyDescent="0.25">
      <c r="A16" s="1842"/>
      <c r="B16" s="1843"/>
      <c r="C16" s="1595"/>
      <c r="D16" s="1844"/>
      <c r="E16" s="1852"/>
      <c r="F16" s="1595"/>
      <c r="G16" s="1804"/>
      <c r="H16" s="1844"/>
      <c r="I16" s="273" t="s">
        <v>1205</v>
      </c>
      <c r="J16" s="276">
        <v>0.5</v>
      </c>
      <c r="K16" s="277"/>
      <c r="L16" s="220"/>
      <c r="M16" s="220"/>
      <c r="N16" s="220"/>
      <c r="O16" s="220"/>
      <c r="P16" s="220"/>
      <c r="Q16" s="220"/>
      <c r="R16" s="278"/>
      <c r="S16" s="278"/>
      <c r="T16" s="278"/>
      <c r="U16" s="278"/>
      <c r="V16" s="278"/>
      <c r="W16" s="1846"/>
      <c r="X16" s="1846"/>
      <c r="Y16" s="1850"/>
    </row>
    <row r="17" spans="1:25" ht="22.5" x14ac:dyDescent="0.25">
      <c r="A17" s="1842"/>
      <c r="B17" s="1843"/>
      <c r="C17" s="1595"/>
      <c r="D17" s="1844"/>
      <c r="E17" s="1852"/>
      <c r="F17" s="1595"/>
      <c r="G17" s="1804"/>
      <c r="H17" s="1844"/>
      <c r="I17" s="273" t="s">
        <v>1206</v>
      </c>
      <c r="J17" s="274">
        <v>0.5</v>
      </c>
      <c r="K17" s="278"/>
      <c r="L17" s="278"/>
      <c r="M17" s="278"/>
      <c r="N17" s="220"/>
      <c r="O17" s="220"/>
      <c r="P17" s="220"/>
      <c r="Q17" s="220"/>
      <c r="R17" s="220"/>
      <c r="S17" s="278"/>
      <c r="T17" s="278"/>
      <c r="U17" s="278"/>
      <c r="V17" s="278"/>
      <c r="W17" s="1846"/>
      <c r="X17" s="1846"/>
      <c r="Y17" s="1850"/>
    </row>
    <row r="18" spans="1:25" ht="15.75" thickBot="1" x14ac:dyDescent="0.3">
      <c r="A18" s="1838"/>
      <c r="B18" s="1825"/>
      <c r="C18" s="1677"/>
      <c r="D18" s="1823"/>
      <c r="E18" s="1853"/>
      <c r="F18" s="1677"/>
      <c r="G18" s="1834"/>
      <c r="H18" s="1823"/>
      <c r="I18" s="279" t="s">
        <v>168</v>
      </c>
      <c r="J18" s="280">
        <f>J17+J16+J15</f>
        <v>1.5</v>
      </c>
      <c r="K18" s="281"/>
      <c r="L18" s="281"/>
      <c r="M18" s="281"/>
      <c r="N18" s="282"/>
      <c r="O18" s="282"/>
      <c r="P18" s="282"/>
      <c r="Q18" s="282"/>
      <c r="R18" s="282"/>
      <c r="S18" s="282"/>
      <c r="T18" s="282"/>
      <c r="U18" s="282"/>
      <c r="V18" s="283"/>
      <c r="W18" s="1836"/>
      <c r="X18" s="1836"/>
      <c r="Y18" s="1829"/>
    </row>
    <row r="19" spans="1:25" ht="22.5" x14ac:dyDescent="0.25">
      <c r="A19" s="1842" t="s">
        <v>1211</v>
      </c>
      <c r="B19" s="1844" t="s">
        <v>1212</v>
      </c>
      <c r="C19" s="1595" t="s">
        <v>1213</v>
      </c>
      <c r="D19" s="1822" t="s">
        <v>1214</v>
      </c>
      <c r="E19" s="1595" t="s">
        <v>1215</v>
      </c>
      <c r="F19" s="1667" t="s">
        <v>632</v>
      </c>
      <c r="G19" s="1844" t="s">
        <v>1216</v>
      </c>
      <c r="H19" s="1844" t="s">
        <v>1217</v>
      </c>
      <c r="I19" s="285" t="s">
        <v>1218</v>
      </c>
      <c r="J19" s="274">
        <v>0.5</v>
      </c>
      <c r="K19" s="286"/>
      <c r="L19" s="287"/>
      <c r="M19" s="287"/>
      <c r="N19" s="287"/>
      <c r="O19" s="287"/>
      <c r="P19" s="287"/>
      <c r="Q19" s="287"/>
      <c r="R19" s="287"/>
      <c r="S19" s="288"/>
      <c r="T19" s="287"/>
      <c r="U19" s="287"/>
      <c r="V19" s="287"/>
      <c r="W19" s="1835" t="s">
        <v>1219</v>
      </c>
      <c r="X19" s="1835" t="s">
        <v>1220</v>
      </c>
      <c r="Y19" s="1869"/>
    </row>
    <row r="20" spans="1:25" x14ac:dyDescent="0.25">
      <c r="A20" s="1842"/>
      <c r="B20" s="1844"/>
      <c r="C20" s="1595"/>
      <c r="D20" s="1844"/>
      <c r="E20" s="1595"/>
      <c r="F20" s="1595"/>
      <c r="G20" s="1844"/>
      <c r="H20" s="1844"/>
      <c r="I20" s="98" t="s">
        <v>1221</v>
      </c>
      <c r="J20" s="276">
        <v>0.5</v>
      </c>
      <c r="K20" s="278"/>
      <c r="L20" s="287"/>
      <c r="M20" s="287"/>
      <c r="N20" s="287"/>
      <c r="O20" s="287"/>
      <c r="P20" s="287"/>
      <c r="Q20" s="287"/>
      <c r="R20" s="287"/>
      <c r="S20" s="288"/>
      <c r="T20" s="287"/>
      <c r="U20" s="287"/>
      <c r="V20" s="287"/>
      <c r="W20" s="1846"/>
      <c r="X20" s="1846"/>
      <c r="Y20" s="1867"/>
    </row>
    <row r="21" spans="1:25" ht="33.75" x14ac:dyDescent="0.25">
      <c r="A21" s="1842"/>
      <c r="B21" s="1844"/>
      <c r="C21" s="1595"/>
      <c r="D21" s="1844"/>
      <c r="E21" s="1595"/>
      <c r="F21" s="1595"/>
      <c r="G21" s="1844"/>
      <c r="H21" s="1844"/>
      <c r="I21" s="98" t="s">
        <v>1222</v>
      </c>
      <c r="J21" s="274">
        <v>0.5</v>
      </c>
      <c r="K21" s="278"/>
      <c r="L21" s="287"/>
      <c r="M21" s="287"/>
      <c r="N21" s="287"/>
      <c r="O21" s="287"/>
      <c r="P21" s="287"/>
      <c r="Q21" s="287"/>
      <c r="R21" s="287"/>
      <c r="S21" s="288"/>
      <c r="T21" s="287"/>
      <c r="U21" s="287"/>
      <c r="V21" s="287"/>
      <c r="W21" s="1846"/>
      <c r="X21" s="1846"/>
      <c r="Y21" s="1867"/>
    </row>
    <row r="22" spans="1:25" ht="15.75" thickBot="1" x14ac:dyDescent="0.3">
      <c r="A22" s="1838"/>
      <c r="B22" s="1823"/>
      <c r="C22" s="1677"/>
      <c r="D22" s="1823"/>
      <c r="E22" s="1677"/>
      <c r="F22" s="1677"/>
      <c r="G22" s="1823"/>
      <c r="H22" s="1823"/>
      <c r="I22" s="279" t="s">
        <v>168</v>
      </c>
      <c r="J22" s="280">
        <f>J21+J20+J19</f>
        <v>1.5</v>
      </c>
      <c r="K22" s="289"/>
      <c r="L22" s="290"/>
      <c r="M22" s="290"/>
      <c r="N22" s="291"/>
      <c r="O22" s="291"/>
      <c r="P22" s="291"/>
      <c r="Q22" s="291"/>
      <c r="R22" s="291"/>
      <c r="S22" s="283"/>
      <c r="T22" s="291"/>
      <c r="U22" s="291"/>
      <c r="V22" s="291"/>
      <c r="W22" s="1836"/>
      <c r="X22" s="1836"/>
      <c r="Y22" s="1868"/>
    </row>
    <row r="23" spans="1:25" ht="22.5" x14ac:dyDescent="0.25">
      <c r="A23" s="1842" t="s">
        <v>1211</v>
      </c>
      <c r="B23" s="1844" t="s">
        <v>1223</v>
      </c>
      <c r="C23" s="1595" t="s">
        <v>1213</v>
      </c>
      <c r="D23" s="1822" t="s">
        <v>1224</v>
      </c>
      <c r="E23" s="1595" t="s">
        <v>1215</v>
      </c>
      <c r="F23" s="1667" t="s">
        <v>632</v>
      </c>
      <c r="G23" s="1844" t="s">
        <v>1225</v>
      </c>
      <c r="H23" s="1844" t="s">
        <v>1226</v>
      </c>
      <c r="I23" s="285" t="s">
        <v>1227</v>
      </c>
      <c r="J23" s="274">
        <v>0.5</v>
      </c>
      <c r="K23" s="292"/>
      <c r="L23" s="293"/>
      <c r="M23" s="293"/>
      <c r="N23" s="293"/>
      <c r="O23" s="293"/>
      <c r="P23" s="293"/>
      <c r="Q23" s="293"/>
      <c r="R23" s="293"/>
      <c r="S23" s="275"/>
      <c r="T23" s="293"/>
      <c r="U23" s="293"/>
      <c r="V23" s="293"/>
      <c r="W23" s="1846" t="s">
        <v>81</v>
      </c>
      <c r="X23" s="1846" t="s">
        <v>1228</v>
      </c>
      <c r="Y23" s="1867"/>
    </row>
    <row r="24" spans="1:25" x14ac:dyDescent="0.25">
      <c r="A24" s="1842"/>
      <c r="B24" s="1844"/>
      <c r="C24" s="1595"/>
      <c r="D24" s="1844"/>
      <c r="E24" s="1595"/>
      <c r="F24" s="1595"/>
      <c r="G24" s="1844"/>
      <c r="H24" s="1844"/>
      <c r="I24" s="98" t="s">
        <v>1229</v>
      </c>
      <c r="J24" s="276">
        <v>0.5</v>
      </c>
      <c r="K24" s="278"/>
      <c r="L24" s="287"/>
      <c r="M24" s="287"/>
      <c r="N24" s="287"/>
      <c r="O24" s="287"/>
      <c r="P24" s="287"/>
      <c r="Q24" s="287"/>
      <c r="R24" s="287"/>
      <c r="S24" s="288"/>
      <c r="T24" s="287"/>
      <c r="U24" s="287"/>
      <c r="V24" s="287"/>
      <c r="W24" s="1846"/>
      <c r="X24" s="1846"/>
      <c r="Y24" s="1867"/>
    </row>
    <row r="25" spans="1:25" ht="33.75" x14ac:dyDescent="0.25">
      <c r="A25" s="1842"/>
      <c r="B25" s="1844"/>
      <c r="C25" s="1595"/>
      <c r="D25" s="1844"/>
      <c r="E25" s="1595"/>
      <c r="F25" s="1595"/>
      <c r="G25" s="1844"/>
      <c r="H25" s="1844"/>
      <c r="I25" s="98" t="s">
        <v>1230</v>
      </c>
      <c r="J25" s="274">
        <v>0.5</v>
      </c>
      <c r="K25" s="278"/>
      <c r="L25" s="287"/>
      <c r="M25" s="287"/>
      <c r="N25" s="287"/>
      <c r="O25" s="287"/>
      <c r="P25" s="287"/>
      <c r="Q25" s="287"/>
      <c r="R25" s="287"/>
      <c r="S25" s="288"/>
      <c r="T25" s="287"/>
      <c r="U25" s="287"/>
      <c r="V25" s="287"/>
      <c r="W25" s="1846"/>
      <c r="X25" s="1846"/>
      <c r="Y25" s="1867"/>
    </row>
    <row r="26" spans="1:25" ht="15.75" thickBot="1" x14ac:dyDescent="0.3">
      <c r="A26" s="1838"/>
      <c r="B26" s="1823"/>
      <c r="C26" s="1677"/>
      <c r="D26" s="1823"/>
      <c r="E26" s="1677"/>
      <c r="F26" s="1677"/>
      <c r="G26" s="1823"/>
      <c r="H26" s="1823"/>
      <c r="I26" s="279" t="s">
        <v>168</v>
      </c>
      <c r="J26" s="280">
        <f>J25+J24+J23</f>
        <v>1.5</v>
      </c>
      <c r="K26" s="281"/>
      <c r="L26" s="294"/>
      <c r="M26" s="294"/>
      <c r="N26" s="295"/>
      <c r="O26" s="295"/>
      <c r="P26" s="295"/>
      <c r="Q26" s="295"/>
      <c r="R26" s="295"/>
      <c r="S26" s="282"/>
      <c r="T26" s="295"/>
      <c r="U26" s="295"/>
      <c r="V26" s="295"/>
      <c r="W26" s="1836"/>
      <c r="X26" s="1836"/>
      <c r="Y26" s="1868"/>
    </row>
    <row r="27" spans="1:25" ht="22.5" x14ac:dyDescent="0.25">
      <c r="A27" s="1842" t="s">
        <v>1211</v>
      </c>
      <c r="B27" s="1844" t="s">
        <v>1223</v>
      </c>
      <c r="C27" s="1595" t="s">
        <v>1213</v>
      </c>
      <c r="D27" s="1822" t="s">
        <v>1214</v>
      </c>
      <c r="E27" s="1595" t="s">
        <v>1215</v>
      </c>
      <c r="F27" s="1667" t="s">
        <v>632</v>
      </c>
      <c r="G27" s="1844" t="s">
        <v>1231</v>
      </c>
      <c r="H27" s="1844" t="s">
        <v>1232</v>
      </c>
      <c r="I27" s="285" t="s">
        <v>1233</v>
      </c>
      <c r="J27" s="274">
        <v>0.5</v>
      </c>
      <c r="K27" s="292"/>
      <c r="L27" s="292"/>
      <c r="M27" s="292"/>
      <c r="N27" s="292"/>
      <c r="O27" s="292"/>
      <c r="P27" s="292"/>
      <c r="Q27" s="292"/>
      <c r="R27" s="292"/>
      <c r="S27" s="293"/>
      <c r="T27" s="293"/>
      <c r="U27" s="293"/>
      <c r="V27" s="293"/>
      <c r="W27" s="1835" t="s">
        <v>81</v>
      </c>
      <c r="X27" s="1846" t="s">
        <v>1234</v>
      </c>
      <c r="Y27" s="1867"/>
    </row>
    <row r="28" spans="1:25" x14ac:dyDescent="0.25">
      <c r="A28" s="1842"/>
      <c r="B28" s="1844"/>
      <c r="C28" s="1595"/>
      <c r="D28" s="1844"/>
      <c r="E28" s="1595"/>
      <c r="F28" s="1595"/>
      <c r="G28" s="1844"/>
      <c r="H28" s="1844"/>
      <c r="I28" s="98" t="s">
        <v>1235</v>
      </c>
      <c r="J28" s="276">
        <v>0.5</v>
      </c>
      <c r="K28" s="278"/>
      <c r="L28" s="278"/>
      <c r="M28" s="278"/>
      <c r="N28" s="278"/>
      <c r="O28" s="278"/>
      <c r="P28" s="278"/>
      <c r="Q28" s="278"/>
      <c r="R28" s="278"/>
      <c r="S28" s="287"/>
      <c r="T28" s="287"/>
      <c r="U28" s="287"/>
      <c r="V28" s="287"/>
      <c r="W28" s="1846"/>
      <c r="X28" s="1846"/>
      <c r="Y28" s="1867"/>
    </row>
    <row r="29" spans="1:25" ht="33.75" x14ac:dyDescent="0.25">
      <c r="A29" s="1842"/>
      <c r="B29" s="1844"/>
      <c r="C29" s="1595"/>
      <c r="D29" s="1844"/>
      <c r="E29" s="1595"/>
      <c r="F29" s="1595"/>
      <c r="G29" s="1844"/>
      <c r="H29" s="1844"/>
      <c r="I29" s="98" t="s">
        <v>1236</v>
      </c>
      <c r="J29" s="274">
        <v>0.5</v>
      </c>
      <c r="K29" s="278"/>
      <c r="L29" s="278"/>
      <c r="M29" s="278"/>
      <c r="N29" s="278"/>
      <c r="O29" s="278"/>
      <c r="P29" s="278"/>
      <c r="Q29" s="278"/>
      <c r="R29" s="278"/>
      <c r="S29" s="287"/>
      <c r="T29" s="287"/>
      <c r="U29" s="287"/>
      <c r="V29" s="287"/>
      <c r="W29" s="1846"/>
      <c r="X29" s="1846"/>
      <c r="Y29" s="1867"/>
    </row>
    <row r="30" spans="1:25" ht="15.75" thickBot="1" x14ac:dyDescent="0.3">
      <c r="A30" s="1838"/>
      <c r="B30" s="1823"/>
      <c r="C30" s="1677"/>
      <c r="D30" s="1823"/>
      <c r="E30" s="1677"/>
      <c r="F30" s="1677"/>
      <c r="G30" s="1823"/>
      <c r="H30" s="1823"/>
      <c r="I30" s="279" t="s">
        <v>168</v>
      </c>
      <c r="J30" s="280">
        <f>J29+J28+J27</f>
        <v>1.5</v>
      </c>
      <c r="K30" s="281"/>
      <c r="L30" s="281"/>
      <c r="M30" s="281"/>
      <c r="N30" s="281"/>
      <c r="O30" s="281"/>
      <c r="P30" s="281"/>
      <c r="Q30" s="281"/>
      <c r="R30" s="281"/>
      <c r="S30" s="295"/>
      <c r="T30" s="295"/>
      <c r="U30" s="295"/>
      <c r="V30" s="295"/>
      <c r="W30" s="1836"/>
      <c r="X30" s="1836"/>
      <c r="Y30" s="1868"/>
    </row>
    <row r="31" spans="1:25" x14ac:dyDescent="0.25">
      <c r="A31" s="1842" t="s">
        <v>1237</v>
      </c>
      <c r="B31" s="1822" t="s">
        <v>1238</v>
      </c>
      <c r="C31" s="1667" t="s">
        <v>1239</v>
      </c>
      <c r="D31" s="1822" t="s">
        <v>1191</v>
      </c>
      <c r="E31" s="1667" t="s">
        <v>1240</v>
      </c>
      <c r="F31" s="1667" t="s">
        <v>632</v>
      </c>
      <c r="G31" s="1847" t="s">
        <v>1241</v>
      </c>
      <c r="H31" s="1822" t="s">
        <v>1242</v>
      </c>
      <c r="I31" s="285" t="s">
        <v>1243</v>
      </c>
      <c r="J31" s="274">
        <v>0.5</v>
      </c>
      <c r="K31" s="292"/>
      <c r="L31" s="292"/>
      <c r="M31" s="292"/>
      <c r="N31" s="296"/>
      <c r="O31" s="296"/>
      <c r="P31" s="296"/>
      <c r="Q31" s="296"/>
      <c r="R31" s="296"/>
      <c r="S31" s="293"/>
      <c r="T31" s="293"/>
      <c r="U31" s="293"/>
      <c r="V31" s="293"/>
      <c r="W31" s="1847" t="s">
        <v>1244</v>
      </c>
      <c r="X31" s="1835" t="s">
        <v>1245</v>
      </c>
      <c r="Y31" s="1828"/>
    </row>
    <row r="32" spans="1:25" x14ac:dyDescent="0.25">
      <c r="A32" s="1842"/>
      <c r="B32" s="1844"/>
      <c r="C32" s="1595"/>
      <c r="D32" s="1844"/>
      <c r="E32" s="1595"/>
      <c r="F32" s="1595"/>
      <c r="G32" s="1848"/>
      <c r="H32" s="1844"/>
      <c r="I32" s="98" t="s">
        <v>1246</v>
      </c>
      <c r="J32" s="276">
        <v>0.5</v>
      </c>
      <c r="K32" s="278"/>
      <c r="L32" s="278"/>
      <c r="M32" s="278"/>
      <c r="N32" s="297"/>
      <c r="O32" s="297"/>
      <c r="P32" s="297"/>
      <c r="Q32" s="297"/>
      <c r="R32" s="297"/>
      <c r="S32" s="287"/>
      <c r="T32" s="287"/>
      <c r="U32" s="287"/>
      <c r="V32" s="287"/>
      <c r="W32" s="1848"/>
      <c r="X32" s="1846"/>
      <c r="Y32" s="1850"/>
    </row>
    <row r="33" spans="1:25" ht="22.5" x14ac:dyDescent="0.25">
      <c r="A33" s="1842"/>
      <c r="B33" s="1844"/>
      <c r="C33" s="1595"/>
      <c r="D33" s="1844"/>
      <c r="E33" s="1595"/>
      <c r="F33" s="1595"/>
      <c r="G33" s="1848"/>
      <c r="H33" s="1844"/>
      <c r="I33" s="98" t="s">
        <v>1247</v>
      </c>
      <c r="J33" s="274">
        <v>0.5</v>
      </c>
      <c r="K33" s="278"/>
      <c r="L33" s="278"/>
      <c r="M33" s="278"/>
      <c r="N33" s="297"/>
      <c r="O33" s="297"/>
      <c r="P33" s="297"/>
      <c r="Q33" s="297"/>
      <c r="R33" s="297"/>
      <c r="S33" s="287"/>
      <c r="T33" s="287"/>
      <c r="U33" s="287"/>
      <c r="V33" s="287"/>
      <c r="W33" s="1848"/>
      <c r="X33" s="1846"/>
      <c r="Y33" s="1850"/>
    </row>
    <row r="34" spans="1:25" ht="15.75" thickBot="1" x14ac:dyDescent="0.3">
      <c r="A34" s="1838"/>
      <c r="B34" s="1823"/>
      <c r="C34" s="1677"/>
      <c r="D34" s="1823"/>
      <c r="E34" s="1677"/>
      <c r="F34" s="1677"/>
      <c r="G34" s="1849"/>
      <c r="H34" s="1823"/>
      <c r="I34" s="279" t="s">
        <v>168</v>
      </c>
      <c r="J34" s="280">
        <f>J33+J32+J31</f>
        <v>1.5</v>
      </c>
      <c r="K34" s="281"/>
      <c r="L34" s="281"/>
      <c r="M34" s="281"/>
      <c r="N34" s="294"/>
      <c r="O34" s="294"/>
      <c r="P34" s="294"/>
      <c r="Q34" s="294"/>
      <c r="R34" s="294"/>
      <c r="S34" s="295"/>
      <c r="T34" s="295"/>
      <c r="U34" s="295"/>
      <c r="V34" s="295"/>
      <c r="W34" s="1849"/>
      <c r="X34" s="1836"/>
      <c r="Y34" s="1829"/>
    </row>
    <row r="35" spans="1:25" ht="22.5" x14ac:dyDescent="0.25">
      <c r="A35" s="1842" t="s">
        <v>1237</v>
      </c>
      <c r="B35" s="1822" t="s">
        <v>1238</v>
      </c>
      <c r="C35" s="1667" t="s">
        <v>1239</v>
      </c>
      <c r="D35" s="1822" t="s">
        <v>1191</v>
      </c>
      <c r="E35" s="1667" t="s">
        <v>1240</v>
      </c>
      <c r="F35" s="1667" t="s">
        <v>632</v>
      </c>
      <c r="G35" s="1865" t="s">
        <v>1248</v>
      </c>
      <c r="H35" s="1822" t="s">
        <v>1249</v>
      </c>
      <c r="I35" s="285" t="s">
        <v>1250</v>
      </c>
      <c r="J35" s="274">
        <v>0.5</v>
      </c>
      <c r="K35" s="292"/>
      <c r="L35" s="292"/>
      <c r="M35" s="292"/>
      <c r="N35" s="296"/>
      <c r="O35" s="296"/>
      <c r="P35" s="296"/>
      <c r="Q35" s="296"/>
      <c r="R35" s="296"/>
      <c r="S35" s="293"/>
      <c r="T35" s="293"/>
      <c r="U35" s="293"/>
      <c r="V35" s="293"/>
      <c r="W35" s="1847" t="s">
        <v>1251</v>
      </c>
      <c r="X35" s="1835" t="s">
        <v>1252</v>
      </c>
      <c r="Y35" s="1828"/>
    </row>
    <row r="36" spans="1:25" ht="22.5" x14ac:dyDescent="0.25">
      <c r="A36" s="1842"/>
      <c r="B36" s="1844"/>
      <c r="C36" s="1595"/>
      <c r="D36" s="1844"/>
      <c r="E36" s="1595"/>
      <c r="F36" s="1595"/>
      <c r="G36" s="1597"/>
      <c r="H36" s="1844"/>
      <c r="I36" s="98" t="s">
        <v>1253</v>
      </c>
      <c r="J36" s="276">
        <v>0.5</v>
      </c>
      <c r="K36" s="278"/>
      <c r="L36" s="278"/>
      <c r="M36" s="278"/>
      <c r="N36" s="297"/>
      <c r="O36" s="297"/>
      <c r="P36" s="297"/>
      <c r="Q36" s="297"/>
      <c r="R36" s="297"/>
      <c r="S36" s="287"/>
      <c r="T36" s="287"/>
      <c r="U36" s="287"/>
      <c r="V36" s="287"/>
      <c r="W36" s="1848"/>
      <c r="X36" s="1846"/>
      <c r="Y36" s="1850"/>
    </row>
    <row r="37" spans="1:25" x14ac:dyDescent="0.25">
      <c r="A37" s="1842"/>
      <c r="B37" s="1844"/>
      <c r="C37" s="1595"/>
      <c r="D37" s="1844"/>
      <c r="E37" s="1595"/>
      <c r="F37" s="1595"/>
      <c r="G37" s="1597"/>
      <c r="H37" s="1844"/>
      <c r="I37" s="98" t="s">
        <v>1254</v>
      </c>
      <c r="J37" s="274">
        <v>0.5</v>
      </c>
      <c r="K37" s="278"/>
      <c r="L37" s="278"/>
      <c r="M37" s="278"/>
      <c r="N37" s="297"/>
      <c r="O37" s="297"/>
      <c r="P37" s="297"/>
      <c r="Q37" s="297"/>
      <c r="R37" s="297"/>
      <c r="S37" s="287"/>
      <c r="T37" s="287"/>
      <c r="U37" s="287"/>
      <c r="V37" s="287"/>
      <c r="W37" s="1848"/>
      <c r="X37" s="1846"/>
      <c r="Y37" s="1850"/>
    </row>
    <row r="38" spans="1:25" ht="15.75" thickBot="1" x14ac:dyDescent="0.3">
      <c r="A38" s="1838"/>
      <c r="B38" s="1823"/>
      <c r="C38" s="1677"/>
      <c r="D38" s="1823"/>
      <c r="E38" s="1677"/>
      <c r="F38" s="1677"/>
      <c r="G38" s="1866"/>
      <c r="H38" s="1823"/>
      <c r="I38" s="279" t="s">
        <v>168</v>
      </c>
      <c r="J38" s="280">
        <f>J37+J36+J35</f>
        <v>1.5</v>
      </c>
      <c r="K38" s="281"/>
      <c r="L38" s="281"/>
      <c r="M38" s="281"/>
      <c r="N38" s="294"/>
      <c r="O38" s="294"/>
      <c r="P38" s="294"/>
      <c r="Q38" s="294"/>
      <c r="R38" s="294"/>
      <c r="S38" s="295"/>
      <c r="T38" s="295"/>
      <c r="U38" s="295"/>
      <c r="V38" s="295"/>
      <c r="W38" s="1849"/>
      <c r="X38" s="1836"/>
      <c r="Y38" s="1829"/>
    </row>
    <row r="39" spans="1:25" ht="22.5" x14ac:dyDescent="0.25">
      <c r="A39" s="1862" t="s">
        <v>1237</v>
      </c>
      <c r="B39" s="1822" t="s">
        <v>1238</v>
      </c>
      <c r="C39" s="1667" t="s">
        <v>1239</v>
      </c>
      <c r="D39" s="1822" t="s">
        <v>1191</v>
      </c>
      <c r="E39" s="1667" t="s">
        <v>1240</v>
      </c>
      <c r="F39" s="1667" t="s">
        <v>632</v>
      </c>
      <c r="G39" s="1822" t="s">
        <v>1255</v>
      </c>
      <c r="H39" s="1822" t="s">
        <v>1256</v>
      </c>
      <c r="I39" s="298" t="s">
        <v>1257</v>
      </c>
      <c r="J39" s="274">
        <v>0.5</v>
      </c>
      <c r="K39" s="296"/>
      <c r="L39" s="292"/>
      <c r="M39" s="292"/>
      <c r="N39" s="292"/>
      <c r="O39" s="292"/>
      <c r="P39" s="292"/>
      <c r="Q39" s="292"/>
      <c r="R39" s="292"/>
      <c r="S39" s="292"/>
      <c r="T39" s="292"/>
      <c r="U39" s="292"/>
      <c r="V39" s="293"/>
      <c r="W39" s="1835" t="s">
        <v>1258</v>
      </c>
      <c r="X39" s="1835" t="s">
        <v>1259</v>
      </c>
      <c r="Y39" s="1828"/>
    </row>
    <row r="40" spans="1:25" ht="22.5" x14ac:dyDescent="0.25">
      <c r="A40" s="1863"/>
      <c r="B40" s="1844"/>
      <c r="C40" s="1595"/>
      <c r="D40" s="1844"/>
      <c r="E40" s="1595"/>
      <c r="F40" s="1595"/>
      <c r="G40" s="1844"/>
      <c r="H40" s="1844"/>
      <c r="I40" s="299" t="s">
        <v>1260</v>
      </c>
      <c r="J40" s="276">
        <v>0.5</v>
      </c>
      <c r="K40" s="297"/>
      <c r="L40" s="278"/>
      <c r="M40" s="278"/>
      <c r="N40" s="278"/>
      <c r="O40" s="278"/>
      <c r="P40" s="278"/>
      <c r="Q40" s="278"/>
      <c r="R40" s="278"/>
      <c r="S40" s="278"/>
      <c r="T40" s="278"/>
      <c r="U40" s="278"/>
      <c r="V40" s="297"/>
      <c r="W40" s="1846"/>
      <c r="X40" s="1846"/>
      <c r="Y40" s="1850"/>
    </row>
    <row r="41" spans="1:25" x14ac:dyDescent="0.25">
      <c r="A41" s="1863"/>
      <c r="B41" s="1844"/>
      <c r="C41" s="1595"/>
      <c r="D41" s="1844"/>
      <c r="E41" s="1595"/>
      <c r="F41" s="1595"/>
      <c r="G41" s="1844"/>
      <c r="H41" s="1844"/>
      <c r="I41" s="299" t="s">
        <v>1261</v>
      </c>
      <c r="J41" s="274">
        <v>0.5</v>
      </c>
      <c r="K41" s="297"/>
      <c r="L41" s="278"/>
      <c r="M41" s="278"/>
      <c r="N41" s="278"/>
      <c r="O41" s="278"/>
      <c r="P41" s="278"/>
      <c r="Q41" s="278"/>
      <c r="R41" s="278"/>
      <c r="S41" s="278"/>
      <c r="T41" s="278"/>
      <c r="U41" s="278"/>
      <c r="V41" s="297"/>
      <c r="W41" s="1846"/>
      <c r="X41" s="1846"/>
      <c r="Y41" s="1850"/>
    </row>
    <row r="42" spans="1:25" ht="15.75" thickBot="1" x14ac:dyDescent="0.3">
      <c r="A42" s="1864"/>
      <c r="B42" s="1823"/>
      <c r="C42" s="1677"/>
      <c r="D42" s="1823"/>
      <c r="E42" s="1677"/>
      <c r="F42" s="1677"/>
      <c r="G42" s="1823"/>
      <c r="H42" s="1823"/>
      <c r="I42" s="279" t="s">
        <v>168</v>
      </c>
      <c r="J42" s="280">
        <f>J41+J40+J39</f>
        <v>1.5</v>
      </c>
      <c r="K42" s="294"/>
      <c r="L42" s="281"/>
      <c r="M42" s="281"/>
      <c r="N42" s="281"/>
      <c r="O42" s="281"/>
      <c r="P42" s="281"/>
      <c r="Q42" s="281"/>
      <c r="R42" s="281"/>
      <c r="S42" s="281"/>
      <c r="T42" s="281"/>
      <c r="U42" s="281"/>
      <c r="V42" s="295"/>
      <c r="W42" s="1836"/>
      <c r="X42" s="1836"/>
      <c r="Y42" s="1829"/>
    </row>
    <row r="43" spans="1:25" ht="22.5" x14ac:dyDescent="0.25">
      <c r="A43" s="1862" t="s">
        <v>1237</v>
      </c>
      <c r="B43" s="1822" t="s">
        <v>1262</v>
      </c>
      <c r="C43" s="1667" t="s">
        <v>1239</v>
      </c>
      <c r="D43" s="1822" t="s">
        <v>1263</v>
      </c>
      <c r="E43" s="1667" t="s">
        <v>1264</v>
      </c>
      <c r="F43" s="1667" t="s">
        <v>632</v>
      </c>
      <c r="G43" s="1822" t="s">
        <v>1265</v>
      </c>
      <c r="H43" s="1822" t="s">
        <v>1266</v>
      </c>
      <c r="I43" s="298" t="s">
        <v>1267</v>
      </c>
      <c r="J43" s="274">
        <v>0.5</v>
      </c>
      <c r="K43" s="292"/>
      <c r="L43" s="292"/>
      <c r="M43" s="292"/>
      <c r="N43" s="292"/>
      <c r="O43" s="292"/>
      <c r="P43" s="292"/>
      <c r="Q43" s="292"/>
      <c r="R43" s="292"/>
      <c r="S43" s="292"/>
      <c r="T43" s="292"/>
      <c r="U43" s="292"/>
      <c r="V43" s="292"/>
      <c r="W43" s="1847" t="s">
        <v>1268</v>
      </c>
      <c r="X43" s="1835" t="s">
        <v>1269</v>
      </c>
      <c r="Y43" s="1828"/>
    </row>
    <row r="44" spans="1:25" ht="22.5" x14ac:dyDescent="0.25">
      <c r="A44" s="1863"/>
      <c r="B44" s="1844"/>
      <c r="C44" s="1595"/>
      <c r="D44" s="1844"/>
      <c r="E44" s="1595"/>
      <c r="F44" s="1595"/>
      <c r="G44" s="1844"/>
      <c r="H44" s="1844"/>
      <c r="I44" s="299" t="s">
        <v>1270</v>
      </c>
      <c r="J44" s="276">
        <v>0.5</v>
      </c>
      <c r="K44" s="278"/>
      <c r="L44" s="278"/>
      <c r="M44" s="278"/>
      <c r="N44" s="278"/>
      <c r="O44" s="278"/>
      <c r="P44" s="278"/>
      <c r="Q44" s="278"/>
      <c r="R44" s="278"/>
      <c r="S44" s="278"/>
      <c r="T44" s="278"/>
      <c r="U44" s="278"/>
      <c r="V44" s="278"/>
      <c r="W44" s="1848"/>
      <c r="X44" s="1846"/>
      <c r="Y44" s="1850"/>
    </row>
    <row r="45" spans="1:25" x14ac:dyDescent="0.25">
      <c r="A45" s="1863"/>
      <c r="B45" s="1844"/>
      <c r="C45" s="1595"/>
      <c r="D45" s="1844"/>
      <c r="E45" s="1595"/>
      <c r="F45" s="1595"/>
      <c r="G45" s="1844"/>
      <c r="H45" s="1844"/>
      <c r="I45" s="299" t="s">
        <v>1271</v>
      </c>
      <c r="J45" s="274">
        <v>0.5</v>
      </c>
      <c r="K45" s="278"/>
      <c r="L45" s="278"/>
      <c r="M45" s="278"/>
      <c r="N45" s="278"/>
      <c r="O45" s="278"/>
      <c r="P45" s="278"/>
      <c r="Q45" s="278"/>
      <c r="R45" s="278"/>
      <c r="S45" s="278"/>
      <c r="T45" s="278"/>
      <c r="U45" s="278"/>
      <c r="V45" s="278"/>
      <c r="W45" s="1848"/>
      <c r="X45" s="1846"/>
      <c r="Y45" s="1850"/>
    </row>
    <row r="46" spans="1:25" ht="15.75" thickBot="1" x14ac:dyDescent="0.3">
      <c r="A46" s="1864"/>
      <c r="B46" s="1823"/>
      <c r="C46" s="1677"/>
      <c r="D46" s="1823"/>
      <c r="E46" s="1677"/>
      <c r="F46" s="1677"/>
      <c r="G46" s="1823"/>
      <c r="H46" s="1823"/>
      <c r="I46" s="279" t="s">
        <v>168</v>
      </c>
      <c r="J46" s="280">
        <f>J45+J44+J43</f>
        <v>1.5</v>
      </c>
      <c r="K46" s="281"/>
      <c r="L46" s="281"/>
      <c r="M46" s="281"/>
      <c r="N46" s="281"/>
      <c r="O46" s="281"/>
      <c r="P46" s="281"/>
      <c r="Q46" s="281"/>
      <c r="R46" s="281"/>
      <c r="S46" s="281"/>
      <c r="T46" s="281"/>
      <c r="U46" s="281"/>
      <c r="V46" s="281"/>
      <c r="W46" s="1849"/>
      <c r="X46" s="1836"/>
      <c r="Y46" s="1829"/>
    </row>
    <row r="47" spans="1:25" ht="22.5" x14ac:dyDescent="0.25">
      <c r="A47" s="1862" t="s">
        <v>1237</v>
      </c>
      <c r="B47" s="1822" t="s">
        <v>1262</v>
      </c>
      <c r="C47" s="1667" t="s">
        <v>1239</v>
      </c>
      <c r="D47" s="1822" t="s">
        <v>1272</v>
      </c>
      <c r="E47" s="1667" t="s">
        <v>1264</v>
      </c>
      <c r="F47" s="1667" t="s">
        <v>632</v>
      </c>
      <c r="G47" s="1822" t="s">
        <v>1273</v>
      </c>
      <c r="H47" s="1822" t="s">
        <v>1274</v>
      </c>
      <c r="I47" s="298" t="s">
        <v>1275</v>
      </c>
      <c r="J47" s="274">
        <v>0.5</v>
      </c>
      <c r="K47" s="292"/>
      <c r="L47" s="292"/>
      <c r="M47" s="292"/>
      <c r="N47" s="292"/>
      <c r="O47" s="292"/>
      <c r="P47" s="292"/>
      <c r="Q47" s="292"/>
      <c r="R47" s="292"/>
      <c r="S47" s="292"/>
      <c r="T47" s="292"/>
      <c r="U47" s="292"/>
      <c r="V47" s="292"/>
      <c r="W47" s="1847" t="s">
        <v>1276</v>
      </c>
      <c r="X47" s="1835" t="s">
        <v>1277</v>
      </c>
      <c r="Y47" s="1828"/>
    </row>
    <row r="48" spans="1:25" ht="45" x14ac:dyDescent="0.25">
      <c r="A48" s="1863"/>
      <c r="B48" s="1844"/>
      <c r="C48" s="1595"/>
      <c r="D48" s="1844"/>
      <c r="E48" s="1595"/>
      <c r="F48" s="1595"/>
      <c r="G48" s="1844"/>
      <c r="H48" s="1844"/>
      <c r="I48" s="299" t="s">
        <v>1278</v>
      </c>
      <c r="J48" s="276">
        <v>0.5</v>
      </c>
      <c r="K48" s="278"/>
      <c r="L48" s="278"/>
      <c r="M48" s="278"/>
      <c r="N48" s="278"/>
      <c r="O48" s="278"/>
      <c r="P48" s="278"/>
      <c r="Q48" s="278"/>
      <c r="R48" s="278"/>
      <c r="S48" s="278"/>
      <c r="T48" s="278"/>
      <c r="U48" s="278"/>
      <c r="V48" s="278"/>
      <c r="W48" s="1848"/>
      <c r="X48" s="1846"/>
      <c r="Y48" s="1850"/>
    </row>
    <row r="49" spans="1:25" x14ac:dyDescent="0.25">
      <c r="A49" s="1863"/>
      <c r="B49" s="1844"/>
      <c r="C49" s="1595"/>
      <c r="D49" s="1844"/>
      <c r="E49" s="1595"/>
      <c r="F49" s="1595"/>
      <c r="G49" s="1844"/>
      <c r="H49" s="1844"/>
      <c r="I49" s="299" t="s">
        <v>1279</v>
      </c>
      <c r="J49" s="274">
        <v>0.5</v>
      </c>
      <c r="K49" s="278"/>
      <c r="L49" s="278"/>
      <c r="M49" s="278"/>
      <c r="N49" s="278"/>
      <c r="O49" s="278"/>
      <c r="P49" s="278"/>
      <c r="Q49" s="278"/>
      <c r="R49" s="278"/>
      <c r="S49" s="278"/>
      <c r="T49" s="278"/>
      <c r="U49" s="278"/>
      <c r="V49" s="278"/>
      <c r="W49" s="1848"/>
      <c r="X49" s="1846"/>
      <c r="Y49" s="1850"/>
    </row>
    <row r="50" spans="1:25" ht="15.75" thickBot="1" x14ac:dyDescent="0.3">
      <c r="A50" s="1864"/>
      <c r="B50" s="1823"/>
      <c r="C50" s="1677"/>
      <c r="D50" s="1823"/>
      <c r="E50" s="1677"/>
      <c r="F50" s="1677"/>
      <c r="G50" s="1823"/>
      <c r="H50" s="1823"/>
      <c r="I50" s="279" t="s">
        <v>168</v>
      </c>
      <c r="J50" s="280">
        <f>J49+J48+J47</f>
        <v>1.5</v>
      </c>
      <c r="K50" s="281"/>
      <c r="L50" s="281"/>
      <c r="M50" s="281"/>
      <c r="N50" s="281"/>
      <c r="O50" s="281"/>
      <c r="P50" s="281"/>
      <c r="Q50" s="281"/>
      <c r="R50" s="281"/>
      <c r="S50" s="281"/>
      <c r="T50" s="281"/>
      <c r="U50" s="281"/>
      <c r="V50" s="281"/>
      <c r="W50" s="1849"/>
      <c r="X50" s="1836"/>
      <c r="Y50" s="1829"/>
    </row>
    <row r="51" spans="1:25" ht="22.5" x14ac:dyDescent="0.25">
      <c r="A51" s="1862" t="s">
        <v>1237</v>
      </c>
      <c r="B51" s="1822" t="s">
        <v>1262</v>
      </c>
      <c r="C51" s="1667" t="s">
        <v>1239</v>
      </c>
      <c r="D51" s="1822" t="s">
        <v>1272</v>
      </c>
      <c r="E51" s="1667" t="s">
        <v>1264</v>
      </c>
      <c r="F51" s="1667" t="s">
        <v>632</v>
      </c>
      <c r="G51" s="1822" t="s">
        <v>1280</v>
      </c>
      <c r="H51" s="1822" t="s">
        <v>1281</v>
      </c>
      <c r="I51" s="298" t="s">
        <v>1282</v>
      </c>
      <c r="J51" s="274">
        <v>0.5</v>
      </c>
      <c r="K51" s="292"/>
      <c r="L51" s="292"/>
      <c r="M51" s="292"/>
      <c r="N51" s="292"/>
      <c r="O51" s="292"/>
      <c r="P51" s="292"/>
      <c r="Q51" s="292"/>
      <c r="R51" s="292"/>
      <c r="S51" s="292"/>
      <c r="T51" s="292"/>
      <c r="U51" s="292"/>
      <c r="V51" s="292"/>
      <c r="W51" s="1847" t="s">
        <v>1283</v>
      </c>
      <c r="X51" s="1835" t="s">
        <v>1284</v>
      </c>
      <c r="Y51" s="1828"/>
    </row>
    <row r="52" spans="1:25" ht="33.75" x14ac:dyDescent="0.25">
      <c r="A52" s="1863"/>
      <c r="B52" s="1844"/>
      <c r="C52" s="1595"/>
      <c r="D52" s="1844"/>
      <c r="E52" s="1595"/>
      <c r="F52" s="1595"/>
      <c r="G52" s="1844"/>
      <c r="H52" s="1844"/>
      <c r="I52" s="299" t="s">
        <v>1285</v>
      </c>
      <c r="J52" s="276">
        <v>0.5</v>
      </c>
      <c r="K52" s="278"/>
      <c r="L52" s="278"/>
      <c r="M52" s="278"/>
      <c r="N52" s="278"/>
      <c r="O52" s="278"/>
      <c r="P52" s="278"/>
      <c r="Q52" s="278"/>
      <c r="R52" s="278"/>
      <c r="S52" s="278"/>
      <c r="T52" s="278"/>
      <c r="U52" s="278"/>
      <c r="V52" s="278"/>
      <c r="W52" s="1848"/>
      <c r="X52" s="1846"/>
      <c r="Y52" s="1850"/>
    </row>
    <row r="53" spans="1:25" x14ac:dyDescent="0.25">
      <c r="A53" s="1863"/>
      <c r="B53" s="1844"/>
      <c r="C53" s="1595"/>
      <c r="D53" s="1844"/>
      <c r="E53" s="1595"/>
      <c r="F53" s="1595"/>
      <c r="G53" s="1844"/>
      <c r="H53" s="1844"/>
      <c r="I53" s="299" t="s">
        <v>1286</v>
      </c>
      <c r="J53" s="274">
        <v>0.5</v>
      </c>
      <c r="K53" s="278"/>
      <c r="L53" s="278"/>
      <c r="M53" s="278"/>
      <c r="N53" s="278"/>
      <c r="O53" s="278"/>
      <c r="P53" s="278"/>
      <c r="Q53" s="278"/>
      <c r="R53" s="278"/>
      <c r="S53" s="278"/>
      <c r="T53" s="278"/>
      <c r="U53" s="278"/>
      <c r="V53" s="278"/>
      <c r="W53" s="1848"/>
      <c r="X53" s="1846"/>
      <c r="Y53" s="1850"/>
    </row>
    <row r="54" spans="1:25" ht="15.75" thickBot="1" x14ac:dyDescent="0.3">
      <c r="A54" s="1864"/>
      <c r="B54" s="1823"/>
      <c r="C54" s="1677"/>
      <c r="D54" s="1823"/>
      <c r="E54" s="1677"/>
      <c r="F54" s="1677"/>
      <c r="G54" s="1823"/>
      <c r="H54" s="1823"/>
      <c r="I54" s="279" t="s">
        <v>168</v>
      </c>
      <c r="J54" s="280">
        <f>J53+J52+J51</f>
        <v>1.5</v>
      </c>
      <c r="K54" s="281"/>
      <c r="L54" s="281"/>
      <c r="M54" s="281"/>
      <c r="N54" s="281"/>
      <c r="O54" s="281"/>
      <c r="P54" s="281"/>
      <c r="Q54" s="281"/>
      <c r="R54" s="281"/>
      <c r="S54" s="281"/>
      <c r="T54" s="281"/>
      <c r="U54" s="281"/>
      <c r="V54" s="281"/>
      <c r="W54" s="1849"/>
      <c r="X54" s="1836"/>
      <c r="Y54" s="1829"/>
    </row>
    <row r="55" spans="1:25" ht="22.5" x14ac:dyDescent="0.25">
      <c r="A55" s="1837" t="s">
        <v>1287</v>
      </c>
      <c r="B55" s="1824" t="s">
        <v>1288</v>
      </c>
      <c r="C55" s="1667" t="s">
        <v>1289</v>
      </c>
      <c r="D55" s="1822" t="s">
        <v>1191</v>
      </c>
      <c r="E55" s="1851" t="s">
        <v>1290</v>
      </c>
      <c r="F55" s="1667" t="s">
        <v>632</v>
      </c>
      <c r="G55" s="1845" t="s">
        <v>1291</v>
      </c>
      <c r="H55" s="1822" t="s">
        <v>1292</v>
      </c>
      <c r="I55" s="300" t="s">
        <v>1293</v>
      </c>
      <c r="J55" s="301">
        <v>0.5</v>
      </c>
      <c r="K55" s="288"/>
      <c r="L55" s="288"/>
      <c r="M55" s="287"/>
      <c r="N55" s="288"/>
      <c r="O55" s="288"/>
      <c r="P55" s="287"/>
      <c r="Q55" s="288"/>
      <c r="R55" s="288"/>
      <c r="S55" s="287"/>
      <c r="T55" s="288"/>
      <c r="U55" s="288"/>
      <c r="V55" s="287"/>
      <c r="W55" s="1846" t="s">
        <v>1294</v>
      </c>
      <c r="X55" s="1846" t="s">
        <v>1295</v>
      </c>
      <c r="Y55" s="1859"/>
    </row>
    <row r="56" spans="1:25" ht="22.5" x14ac:dyDescent="0.25">
      <c r="A56" s="1842"/>
      <c r="B56" s="1843"/>
      <c r="C56" s="1595"/>
      <c r="D56" s="1844"/>
      <c r="E56" s="1852"/>
      <c r="F56" s="1595"/>
      <c r="G56" s="1804"/>
      <c r="H56" s="1844"/>
      <c r="I56" s="299" t="s">
        <v>1296</v>
      </c>
      <c r="J56" s="274">
        <v>0.5</v>
      </c>
      <c r="K56" s="277"/>
      <c r="L56" s="220"/>
      <c r="M56" s="221"/>
      <c r="N56" s="220"/>
      <c r="O56" s="220"/>
      <c r="P56" s="221"/>
      <c r="Q56" s="220"/>
      <c r="R56" s="278"/>
      <c r="S56" s="297"/>
      <c r="T56" s="278"/>
      <c r="U56" s="278"/>
      <c r="V56" s="297"/>
      <c r="W56" s="1846"/>
      <c r="X56" s="1846"/>
      <c r="Y56" s="1850"/>
    </row>
    <row r="57" spans="1:25" ht="22.5" x14ac:dyDescent="0.25">
      <c r="A57" s="1842"/>
      <c r="B57" s="1843"/>
      <c r="C57" s="1595"/>
      <c r="D57" s="1844"/>
      <c r="E57" s="1852"/>
      <c r="F57" s="1595"/>
      <c r="G57" s="1804"/>
      <c r="H57" s="1844"/>
      <c r="I57" s="299" t="s">
        <v>1297</v>
      </c>
      <c r="J57" s="302">
        <v>0.5</v>
      </c>
      <c r="K57" s="278"/>
      <c r="L57" s="278"/>
      <c r="M57" s="297"/>
      <c r="N57" s="220"/>
      <c r="O57" s="220"/>
      <c r="P57" s="221"/>
      <c r="Q57" s="220"/>
      <c r="R57" s="220"/>
      <c r="S57" s="297"/>
      <c r="T57" s="278"/>
      <c r="U57" s="278"/>
      <c r="V57" s="297"/>
      <c r="W57" s="1846"/>
      <c r="X57" s="1846"/>
      <c r="Y57" s="1850"/>
    </row>
    <row r="58" spans="1:25" ht="22.5" x14ac:dyDescent="0.25">
      <c r="A58" s="1842"/>
      <c r="B58" s="1843"/>
      <c r="C58" s="1595"/>
      <c r="D58" s="1844"/>
      <c r="E58" s="1852"/>
      <c r="F58" s="1595"/>
      <c r="G58" s="1860"/>
      <c r="H58" s="1844"/>
      <c r="I58" s="299" t="s">
        <v>1298</v>
      </c>
      <c r="J58" s="276">
        <v>0.5</v>
      </c>
      <c r="K58" s="278"/>
      <c r="L58" s="278"/>
      <c r="M58" s="297"/>
      <c r="N58" s="220"/>
      <c r="O58" s="220"/>
      <c r="P58" s="221"/>
      <c r="Q58" s="220"/>
      <c r="R58" s="220"/>
      <c r="S58" s="297"/>
      <c r="T58" s="278"/>
      <c r="U58" s="278"/>
      <c r="V58" s="297"/>
      <c r="W58" s="1846"/>
      <c r="X58" s="1846"/>
      <c r="Y58" s="1861"/>
    </row>
    <row r="59" spans="1:25" ht="15.75" thickBot="1" x14ac:dyDescent="0.3">
      <c r="A59" s="1838"/>
      <c r="B59" s="1825"/>
      <c r="C59" s="1677"/>
      <c r="D59" s="1823"/>
      <c r="E59" s="1853"/>
      <c r="F59" s="1677"/>
      <c r="G59" s="1834"/>
      <c r="H59" s="1823"/>
      <c r="I59" s="279" t="s">
        <v>168</v>
      </c>
      <c r="J59" s="303">
        <f>J58+J57+J56+J55</f>
        <v>2</v>
      </c>
      <c r="K59" s="281"/>
      <c r="L59" s="281"/>
      <c r="M59" s="294"/>
      <c r="N59" s="282"/>
      <c r="O59" s="282"/>
      <c r="P59" s="295"/>
      <c r="Q59" s="282"/>
      <c r="R59" s="282"/>
      <c r="S59" s="295"/>
      <c r="T59" s="282"/>
      <c r="U59" s="282"/>
      <c r="V59" s="295"/>
      <c r="W59" s="1836"/>
      <c r="X59" s="1836"/>
      <c r="Y59" s="1829"/>
    </row>
    <row r="60" spans="1:25" ht="22.5" x14ac:dyDescent="0.25">
      <c r="A60" s="1837" t="s">
        <v>1299</v>
      </c>
      <c r="B60" s="1824" t="s">
        <v>1288</v>
      </c>
      <c r="C60" s="1667" t="s">
        <v>1289</v>
      </c>
      <c r="D60" s="1822" t="s">
        <v>1191</v>
      </c>
      <c r="E60" s="1851" t="s">
        <v>1290</v>
      </c>
      <c r="F60" s="1667" t="s">
        <v>632</v>
      </c>
      <c r="G60" s="1845" t="s">
        <v>1300</v>
      </c>
      <c r="H60" s="1822" t="s">
        <v>1301</v>
      </c>
      <c r="I60" s="299" t="s">
        <v>1302</v>
      </c>
      <c r="J60" s="274">
        <v>0.5</v>
      </c>
      <c r="K60" s="275"/>
      <c r="L60" s="275"/>
      <c r="M60" s="275"/>
      <c r="N60" s="275"/>
      <c r="O60" s="275"/>
      <c r="P60" s="275"/>
      <c r="Q60" s="275"/>
      <c r="R60" s="275"/>
      <c r="S60" s="275"/>
      <c r="T60" s="275"/>
      <c r="U60" s="275"/>
      <c r="V60" s="275"/>
      <c r="W60" s="1835" t="s">
        <v>1303</v>
      </c>
      <c r="X60" s="1835" t="s">
        <v>1304</v>
      </c>
      <c r="Y60" s="1828"/>
    </row>
    <row r="61" spans="1:25" ht="22.5" x14ac:dyDescent="0.25">
      <c r="A61" s="1842"/>
      <c r="B61" s="1843"/>
      <c r="C61" s="1595"/>
      <c r="D61" s="1844"/>
      <c r="E61" s="1852"/>
      <c r="F61" s="1595"/>
      <c r="G61" s="1804"/>
      <c r="H61" s="1844"/>
      <c r="I61" s="299" t="s">
        <v>1305</v>
      </c>
      <c r="J61" s="276">
        <v>0.5</v>
      </c>
      <c r="K61" s="277"/>
      <c r="L61" s="220"/>
      <c r="M61" s="220"/>
      <c r="N61" s="220"/>
      <c r="O61" s="220"/>
      <c r="P61" s="220"/>
      <c r="Q61" s="220"/>
      <c r="R61" s="278"/>
      <c r="S61" s="278"/>
      <c r="T61" s="278"/>
      <c r="U61" s="278"/>
      <c r="V61" s="278"/>
      <c r="W61" s="1846"/>
      <c r="X61" s="1846"/>
      <c r="Y61" s="1850"/>
    </row>
    <row r="62" spans="1:25" x14ac:dyDescent="0.25">
      <c r="A62" s="1842"/>
      <c r="B62" s="1843"/>
      <c r="C62" s="1595"/>
      <c r="D62" s="1844"/>
      <c r="E62" s="1852"/>
      <c r="F62" s="1595"/>
      <c r="G62" s="1804"/>
      <c r="H62" s="1844"/>
      <c r="I62" s="299" t="s">
        <v>1306</v>
      </c>
      <c r="J62" s="274">
        <v>0.5</v>
      </c>
      <c r="K62" s="278"/>
      <c r="L62" s="220"/>
      <c r="M62" s="220"/>
      <c r="N62" s="220"/>
      <c r="O62" s="220"/>
      <c r="P62" s="220"/>
      <c r="Q62" s="220"/>
      <c r="R62" s="278"/>
      <c r="S62" s="278"/>
      <c r="T62" s="278"/>
      <c r="U62" s="278"/>
      <c r="V62" s="278"/>
      <c r="W62" s="1846"/>
      <c r="X62" s="1846"/>
      <c r="Y62" s="1850"/>
    </row>
    <row r="63" spans="1:25" ht="15.75" thickBot="1" x14ac:dyDescent="0.3">
      <c r="A63" s="1838"/>
      <c r="B63" s="1825"/>
      <c r="C63" s="1677"/>
      <c r="D63" s="1823"/>
      <c r="E63" s="1853"/>
      <c r="F63" s="1677"/>
      <c r="G63" s="1834"/>
      <c r="H63" s="1823"/>
      <c r="I63" s="279" t="s">
        <v>168</v>
      </c>
      <c r="J63" s="280">
        <f>J62+J61+J60</f>
        <v>1.5</v>
      </c>
      <c r="K63" s="281"/>
      <c r="L63" s="281"/>
      <c r="M63" s="281"/>
      <c r="N63" s="282"/>
      <c r="O63" s="282"/>
      <c r="P63" s="282"/>
      <c r="Q63" s="282"/>
      <c r="R63" s="282"/>
      <c r="S63" s="282"/>
      <c r="T63" s="282"/>
      <c r="U63" s="282"/>
      <c r="V63" s="283"/>
      <c r="W63" s="1836"/>
      <c r="X63" s="1836"/>
      <c r="Y63" s="1829"/>
    </row>
    <row r="64" spans="1:25" ht="22.5" x14ac:dyDescent="0.25">
      <c r="A64" s="1837" t="s">
        <v>1307</v>
      </c>
      <c r="B64" s="1824" t="s">
        <v>1288</v>
      </c>
      <c r="C64" s="1667" t="s">
        <v>1289</v>
      </c>
      <c r="D64" s="1822" t="s">
        <v>1191</v>
      </c>
      <c r="E64" s="1851" t="s">
        <v>1290</v>
      </c>
      <c r="F64" s="1667" t="s">
        <v>632</v>
      </c>
      <c r="G64" s="1845" t="s">
        <v>1308</v>
      </c>
      <c r="H64" s="1822" t="s">
        <v>1309</v>
      </c>
      <c r="I64" s="298" t="s">
        <v>1310</v>
      </c>
      <c r="J64" s="274">
        <v>0.5</v>
      </c>
      <c r="K64" s="293"/>
      <c r="L64" s="293"/>
      <c r="M64" s="293"/>
      <c r="N64" s="275"/>
      <c r="O64" s="293"/>
      <c r="P64" s="293"/>
      <c r="Q64" s="293"/>
      <c r="R64" s="293"/>
      <c r="S64" s="293"/>
      <c r="T64" s="293"/>
      <c r="U64" s="293"/>
      <c r="V64" s="293"/>
      <c r="W64" s="1835" t="s">
        <v>1311</v>
      </c>
      <c r="X64" s="1835" t="s">
        <v>1312</v>
      </c>
      <c r="Y64" s="1828"/>
    </row>
    <row r="65" spans="1:25" ht="22.5" x14ac:dyDescent="0.25">
      <c r="A65" s="1842"/>
      <c r="B65" s="1843"/>
      <c r="C65" s="1595"/>
      <c r="D65" s="1844"/>
      <c r="E65" s="1852"/>
      <c r="F65" s="1595"/>
      <c r="G65" s="1804"/>
      <c r="H65" s="1844"/>
      <c r="I65" s="299" t="s">
        <v>1313</v>
      </c>
      <c r="J65" s="276">
        <v>0.5</v>
      </c>
      <c r="K65" s="304"/>
      <c r="L65" s="221"/>
      <c r="M65" s="221"/>
      <c r="N65" s="220"/>
      <c r="O65" s="221"/>
      <c r="P65" s="221"/>
      <c r="Q65" s="221"/>
      <c r="R65" s="297"/>
      <c r="S65" s="297"/>
      <c r="T65" s="297"/>
      <c r="U65" s="297"/>
      <c r="V65" s="297"/>
      <c r="W65" s="1846"/>
      <c r="X65" s="1846"/>
      <c r="Y65" s="1850"/>
    </row>
    <row r="66" spans="1:25" x14ac:dyDescent="0.25">
      <c r="A66" s="1842"/>
      <c r="B66" s="1843"/>
      <c r="C66" s="1595"/>
      <c r="D66" s="1844"/>
      <c r="E66" s="1852"/>
      <c r="F66" s="1595"/>
      <c r="G66" s="1804"/>
      <c r="H66" s="1844"/>
      <c r="I66" s="299" t="s">
        <v>1314</v>
      </c>
      <c r="J66" s="274">
        <v>0.5</v>
      </c>
      <c r="K66" s="297"/>
      <c r="L66" s="297"/>
      <c r="M66" s="297"/>
      <c r="N66" s="220"/>
      <c r="O66" s="221"/>
      <c r="P66" s="221"/>
      <c r="Q66" s="221"/>
      <c r="R66" s="221"/>
      <c r="S66" s="297"/>
      <c r="T66" s="297"/>
      <c r="U66" s="297"/>
      <c r="V66" s="297"/>
      <c r="W66" s="1846"/>
      <c r="X66" s="1846"/>
      <c r="Y66" s="1850"/>
    </row>
    <row r="67" spans="1:25" ht="15.75" thickBot="1" x14ac:dyDescent="0.3">
      <c r="A67" s="1838"/>
      <c r="B67" s="1825"/>
      <c r="C67" s="1677"/>
      <c r="D67" s="1823"/>
      <c r="E67" s="1853"/>
      <c r="F67" s="1677"/>
      <c r="G67" s="1834"/>
      <c r="H67" s="1823"/>
      <c r="I67" s="279" t="s">
        <v>168</v>
      </c>
      <c r="J67" s="280">
        <f>J66+J65+J64</f>
        <v>1.5</v>
      </c>
      <c r="K67" s="294"/>
      <c r="L67" s="294"/>
      <c r="M67" s="294"/>
      <c r="N67" s="282"/>
      <c r="O67" s="295"/>
      <c r="P67" s="295"/>
      <c r="Q67" s="295"/>
      <c r="R67" s="295"/>
      <c r="S67" s="295"/>
      <c r="T67" s="295"/>
      <c r="U67" s="295"/>
      <c r="V67" s="291"/>
      <c r="W67" s="1836"/>
      <c r="X67" s="1836"/>
      <c r="Y67" s="1829"/>
    </row>
    <row r="68" spans="1:25" ht="22.5" x14ac:dyDescent="0.25">
      <c r="A68" s="1837" t="s">
        <v>1307</v>
      </c>
      <c r="B68" s="1824" t="s">
        <v>1288</v>
      </c>
      <c r="C68" s="1667" t="s">
        <v>1289</v>
      </c>
      <c r="D68" s="1822" t="s">
        <v>1191</v>
      </c>
      <c r="E68" s="1851" t="s">
        <v>1290</v>
      </c>
      <c r="F68" s="1667" t="s">
        <v>632</v>
      </c>
      <c r="G68" s="1845" t="s">
        <v>1315</v>
      </c>
      <c r="H68" s="1822" t="s">
        <v>1316</v>
      </c>
      <c r="I68" s="298" t="s">
        <v>1317</v>
      </c>
      <c r="J68" s="274">
        <v>0.5</v>
      </c>
      <c r="K68" s="293"/>
      <c r="L68" s="293"/>
      <c r="M68" s="293"/>
      <c r="N68" s="275"/>
      <c r="O68" s="293"/>
      <c r="P68" s="293"/>
      <c r="Q68" s="293"/>
      <c r="R68" s="293"/>
      <c r="S68" s="293"/>
      <c r="T68" s="293"/>
      <c r="U68" s="293"/>
      <c r="V68" s="293"/>
      <c r="W68" s="1835" t="s">
        <v>1318</v>
      </c>
      <c r="X68" s="1835" t="s">
        <v>1319</v>
      </c>
      <c r="Y68" s="1828"/>
    </row>
    <row r="69" spans="1:25" ht="22.5" x14ac:dyDescent="0.25">
      <c r="A69" s="1842"/>
      <c r="B69" s="1843"/>
      <c r="C69" s="1595"/>
      <c r="D69" s="1844"/>
      <c r="E69" s="1852"/>
      <c r="F69" s="1595"/>
      <c r="G69" s="1804"/>
      <c r="H69" s="1844"/>
      <c r="I69" s="299" t="s">
        <v>1320</v>
      </c>
      <c r="J69" s="276">
        <v>0.5</v>
      </c>
      <c r="K69" s="304"/>
      <c r="L69" s="221"/>
      <c r="M69" s="221"/>
      <c r="N69" s="220"/>
      <c r="O69" s="221"/>
      <c r="P69" s="221"/>
      <c r="Q69" s="221"/>
      <c r="R69" s="297"/>
      <c r="S69" s="297"/>
      <c r="T69" s="297"/>
      <c r="U69" s="297"/>
      <c r="V69" s="297"/>
      <c r="W69" s="1846"/>
      <c r="X69" s="1846"/>
      <c r="Y69" s="1850"/>
    </row>
    <row r="70" spans="1:25" x14ac:dyDescent="0.25">
      <c r="A70" s="1842"/>
      <c r="B70" s="1843"/>
      <c r="C70" s="1595"/>
      <c r="D70" s="1844"/>
      <c r="E70" s="1852"/>
      <c r="F70" s="1595"/>
      <c r="G70" s="1804"/>
      <c r="H70" s="1844"/>
      <c r="I70" s="299" t="s">
        <v>1321</v>
      </c>
      <c r="J70" s="274">
        <v>0.5</v>
      </c>
      <c r="K70" s="297"/>
      <c r="L70" s="297"/>
      <c r="M70" s="297"/>
      <c r="N70" s="220"/>
      <c r="O70" s="221"/>
      <c r="P70" s="221"/>
      <c r="Q70" s="221"/>
      <c r="R70" s="221"/>
      <c r="S70" s="297"/>
      <c r="T70" s="297"/>
      <c r="U70" s="297"/>
      <c r="V70" s="297"/>
      <c r="W70" s="1846"/>
      <c r="X70" s="1846"/>
      <c r="Y70" s="1850"/>
    </row>
    <row r="71" spans="1:25" ht="15.75" thickBot="1" x14ac:dyDescent="0.3">
      <c r="A71" s="1838"/>
      <c r="B71" s="1825"/>
      <c r="C71" s="1677"/>
      <c r="D71" s="1823"/>
      <c r="E71" s="1853"/>
      <c r="F71" s="1677"/>
      <c r="G71" s="1834"/>
      <c r="H71" s="1823"/>
      <c r="I71" s="279" t="s">
        <v>168</v>
      </c>
      <c r="J71" s="280">
        <f>J70+J69+J68</f>
        <v>1.5</v>
      </c>
      <c r="K71" s="294"/>
      <c r="L71" s="294"/>
      <c r="M71" s="294"/>
      <c r="N71" s="282"/>
      <c r="O71" s="295"/>
      <c r="P71" s="295"/>
      <c r="Q71" s="295"/>
      <c r="R71" s="295"/>
      <c r="S71" s="295"/>
      <c r="T71" s="295"/>
      <c r="U71" s="295"/>
      <c r="V71" s="291"/>
      <c r="W71" s="1836"/>
      <c r="X71" s="1836"/>
      <c r="Y71" s="1829"/>
    </row>
    <row r="72" spans="1:25" ht="22.5" x14ac:dyDescent="0.25">
      <c r="A72" s="1837" t="s">
        <v>1299</v>
      </c>
      <c r="B72" s="1824" t="s">
        <v>1322</v>
      </c>
      <c r="C72" s="1667" t="s">
        <v>1289</v>
      </c>
      <c r="D72" s="1822" t="s">
        <v>1191</v>
      </c>
      <c r="E72" s="1851" t="s">
        <v>1323</v>
      </c>
      <c r="F72" s="1667" t="s">
        <v>632</v>
      </c>
      <c r="G72" s="1845" t="s">
        <v>1324</v>
      </c>
      <c r="H72" s="1822" t="s">
        <v>1325</v>
      </c>
      <c r="I72" s="299" t="s">
        <v>1326</v>
      </c>
      <c r="J72" s="274">
        <v>0.5</v>
      </c>
      <c r="K72" s="293"/>
      <c r="L72" s="293"/>
      <c r="M72" s="293"/>
      <c r="N72" s="275"/>
      <c r="O72" s="293"/>
      <c r="P72" s="293"/>
      <c r="Q72" s="293"/>
      <c r="R72" s="293"/>
      <c r="S72" s="293"/>
      <c r="T72" s="293"/>
      <c r="U72" s="293"/>
      <c r="V72" s="275"/>
      <c r="W72" s="1835" t="s">
        <v>1327</v>
      </c>
      <c r="X72" s="1835" t="s">
        <v>1328</v>
      </c>
      <c r="Y72" s="1828"/>
    </row>
    <row r="73" spans="1:25" ht="22.5" x14ac:dyDescent="0.25">
      <c r="A73" s="1842"/>
      <c r="B73" s="1843"/>
      <c r="C73" s="1595"/>
      <c r="D73" s="1844"/>
      <c r="E73" s="1852"/>
      <c r="F73" s="1595"/>
      <c r="G73" s="1804"/>
      <c r="H73" s="1844"/>
      <c r="I73" s="299" t="s">
        <v>1329</v>
      </c>
      <c r="J73" s="276">
        <v>0.5</v>
      </c>
      <c r="K73" s="304"/>
      <c r="L73" s="221"/>
      <c r="M73" s="221"/>
      <c r="N73" s="220"/>
      <c r="O73" s="221"/>
      <c r="P73" s="221"/>
      <c r="Q73" s="221"/>
      <c r="R73" s="297"/>
      <c r="S73" s="297"/>
      <c r="T73" s="297"/>
      <c r="U73" s="297"/>
      <c r="V73" s="278"/>
      <c r="W73" s="1846"/>
      <c r="X73" s="1846"/>
      <c r="Y73" s="1850"/>
    </row>
    <row r="74" spans="1:25" x14ac:dyDescent="0.25">
      <c r="A74" s="1842"/>
      <c r="B74" s="1843"/>
      <c r="C74" s="1595"/>
      <c r="D74" s="1844"/>
      <c r="E74" s="1852"/>
      <c r="F74" s="1595"/>
      <c r="G74" s="1804"/>
      <c r="H74" s="1844"/>
      <c r="I74" s="299" t="s">
        <v>1330</v>
      </c>
      <c r="J74" s="274">
        <v>0.5</v>
      </c>
      <c r="K74" s="297"/>
      <c r="L74" s="221"/>
      <c r="M74" s="221"/>
      <c r="N74" s="220"/>
      <c r="O74" s="221"/>
      <c r="P74" s="221"/>
      <c r="Q74" s="221"/>
      <c r="R74" s="297"/>
      <c r="S74" s="297"/>
      <c r="T74" s="297"/>
      <c r="U74" s="297"/>
      <c r="V74" s="278"/>
      <c r="W74" s="1846"/>
      <c r="X74" s="1846"/>
      <c r="Y74" s="1850"/>
    </row>
    <row r="75" spans="1:25" ht="15.75" thickBot="1" x14ac:dyDescent="0.3">
      <c r="A75" s="1838"/>
      <c r="B75" s="1825"/>
      <c r="C75" s="1677"/>
      <c r="D75" s="1823"/>
      <c r="E75" s="1853"/>
      <c r="F75" s="1677"/>
      <c r="G75" s="1834"/>
      <c r="H75" s="1823"/>
      <c r="I75" s="279" t="s">
        <v>168</v>
      </c>
      <c r="J75" s="280">
        <f>J74+J73+J72</f>
        <v>1.5</v>
      </c>
      <c r="K75" s="294"/>
      <c r="L75" s="294"/>
      <c r="M75" s="294"/>
      <c r="N75" s="282"/>
      <c r="O75" s="295"/>
      <c r="P75" s="295"/>
      <c r="Q75" s="295"/>
      <c r="R75" s="295"/>
      <c r="S75" s="295"/>
      <c r="T75" s="295"/>
      <c r="U75" s="295"/>
      <c r="V75" s="283"/>
      <c r="W75" s="1836"/>
      <c r="X75" s="1836"/>
      <c r="Y75" s="1829"/>
    </row>
    <row r="76" spans="1:25" ht="22.5" x14ac:dyDescent="0.25">
      <c r="A76" s="1837" t="s">
        <v>1299</v>
      </c>
      <c r="B76" s="1824" t="s">
        <v>1331</v>
      </c>
      <c r="C76" s="1667" t="s">
        <v>1289</v>
      </c>
      <c r="D76" s="1822" t="s">
        <v>1191</v>
      </c>
      <c r="E76" s="1851" t="s">
        <v>1323</v>
      </c>
      <c r="F76" s="1667" t="s">
        <v>632</v>
      </c>
      <c r="G76" s="1845" t="s">
        <v>1332</v>
      </c>
      <c r="H76" s="1822" t="s">
        <v>1333</v>
      </c>
      <c r="I76" s="299" t="s">
        <v>1334</v>
      </c>
      <c r="J76" s="274">
        <v>0.5</v>
      </c>
      <c r="K76" s="293"/>
      <c r="L76" s="293"/>
      <c r="M76" s="293"/>
      <c r="N76" s="275"/>
      <c r="O76" s="275"/>
      <c r="P76" s="275"/>
      <c r="Q76" s="275"/>
      <c r="R76" s="275"/>
      <c r="S76" s="275"/>
      <c r="T76" s="275"/>
      <c r="U76" s="275"/>
      <c r="V76" s="275"/>
      <c r="W76" s="1835" t="s">
        <v>1335</v>
      </c>
      <c r="X76" s="1835" t="s">
        <v>1336</v>
      </c>
      <c r="Y76" s="1828"/>
    </row>
    <row r="77" spans="1:25" ht="22.5" x14ac:dyDescent="0.25">
      <c r="A77" s="1842"/>
      <c r="B77" s="1843"/>
      <c r="C77" s="1595"/>
      <c r="D77" s="1844"/>
      <c r="E77" s="1852"/>
      <c r="F77" s="1595"/>
      <c r="G77" s="1804"/>
      <c r="H77" s="1844"/>
      <c r="I77" s="299" t="s">
        <v>1337</v>
      </c>
      <c r="J77" s="276">
        <v>0.5</v>
      </c>
      <c r="K77" s="304"/>
      <c r="L77" s="221"/>
      <c r="M77" s="221"/>
      <c r="N77" s="220"/>
      <c r="O77" s="220"/>
      <c r="P77" s="220"/>
      <c r="Q77" s="220"/>
      <c r="R77" s="278"/>
      <c r="S77" s="278"/>
      <c r="T77" s="278"/>
      <c r="U77" s="278"/>
      <c r="V77" s="278"/>
      <c r="W77" s="1846"/>
      <c r="X77" s="1846"/>
      <c r="Y77" s="1850"/>
    </row>
    <row r="78" spans="1:25" x14ac:dyDescent="0.25">
      <c r="A78" s="1842"/>
      <c r="B78" s="1843"/>
      <c r="C78" s="1595"/>
      <c r="D78" s="1844"/>
      <c r="E78" s="1852"/>
      <c r="F78" s="1595"/>
      <c r="G78" s="1804"/>
      <c r="H78" s="1844"/>
      <c r="I78" s="299" t="s">
        <v>1338</v>
      </c>
      <c r="J78" s="274">
        <v>0.5</v>
      </c>
      <c r="K78" s="297"/>
      <c r="L78" s="221"/>
      <c r="M78" s="221"/>
      <c r="N78" s="220"/>
      <c r="O78" s="220"/>
      <c r="P78" s="220"/>
      <c r="Q78" s="220"/>
      <c r="R78" s="278"/>
      <c r="S78" s="278"/>
      <c r="T78" s="278"/>
      <c r="U78" s="278"/>
      <c r="V78" s="278"/>
      <c r="W78" s="1846"/>
      <c r="X78" s="1846"/>
      <c r="Y78" s="1850"/>
    </row>
    <row r="79" spans="1:25" ht="15.75" thickBot="1" x14ac:dyDescent="0.3">
      <c r="A79" s="1838"/>
      <c r="B79" s="1825"/>
      <c r="C79" s="1677"/>
      <c r="D79" s="1823"/>
      <c r="E79" s="1853"/>
      <c r="F79" s="1677"/>
      <c r="G79" s="1834"/>
      <c r="H79" s="1823"/>
      <c r="I79" s="279" t="s">
        <v>168</v>
      </c>
      <c r="J79" s="280">
        <f>J78+J77+J76</f>
        <v>1.5</v>
      </c>
      <c r="K79" s="294"/>
      <c r="L79" s="294"/>
      <c r="M79" s="294"/>
      <c r="N79" s="282"/>
      <c r="O79" s="282"/>
      <c r="P79" s="282"/>
      <c r="Q79" s="282"/>
      <c r="R79" s="282"/>
      <c r="S79" s="282"/>
      <c r="T79" s="282"/>
      <c r="U79" s="282"/>
      <c r="V79" s="283"/>
      <c r="W79" s="1836"/>
      <c r="X79" s="1836"/>
      <c r="Y79" s="1829"/>
    </row>
    <row r="80" spans="1:25" ht="22.5" x14ac:dyDescent="0.25">
      <c r="A80" s="1837" t="s">
        <v>1299</v>
      </c>
      <c r="B80" s="1854" t="s">
        <v>1339</v>
      </c>
      <c r="C80" s="1667" t="s">
        <v>1289</v>
      </c>
      <c r="D80" s="1822" t="s">
        <v>1191</v>
      </c>
      <c r="E80" s="1851" t="s">
        <v>1323</v>
      </c>
      <c r="F80" s="1667" t="s">
        <v>632</v>
      </c>
      <c r="G80" s="1845" t="s">
        <v>1340</v>
      </c>
      <c r="H80" s="1822" t="s">
        <v>1341</v>
      </c>
      <c r="I80" s="298" t="s">
        <v>1342</v>
      </c>
      <c r="J80" s="274">
        <v>0.5</v>
      </c>
      <c r="K80" s="293"/>
      <c r="L80" s="293"/>
      <c r="M80" s="293"/>
      <c r="N80" s="293"/>
      <c r="O80" s="275"/>
      <c r="P80" s="293"/>
      <c r="Q80" s="293"/>
      <c r="R80" s="293"/>
      <c r="S80" s="293"/>
      <c r="T80" s="293"/>
      <c r="U80" s="293"/>
      <c r="V80" s="293"/>
      <c r="W80" s="1835" t="s">
        <v>1343</v>
      </c>
      <c r="X80" s="1835" t="s">
        <v>1344</v>
      </c>
      <c r="Y80" s="1828"/>
    </row>
    <row r="81" spans="1:25" x14ac:dyDescent="0.25">
      <c r="A81" s="1842"/>
      <c r="B81" s="1843"/>
      <c r="C81" s="1595"/>
      <c r="D81" s="1844"/>
      <c r="E81" s="1852"/>
      <c r="F81" s="1595"/>
      <c r="G81" s="1804"/>
      <c r="H81" s="1844"/>
      <c r="I81" s="299" t="s">
        <v>1345</v>
      </c>
      <c r="J81" s="276">
        <v>0.5</v>
      </c>
      <c r="K81" s="304"/>
      <c r="L81" s="221"/>
      <c r="M81" s="221"/>
      <c r="N81" s="221"/>
      <c r="O81" s="220"/>
      <c r="P81" s="221"/>
      <c r="Q81" s="221"/>
      <c r="R81" s="297"/>
      <c r="S81" s="297"/>
      <c r="T81" s="297"/>
      <c r="U81" s="297"/>
      <c r="V81" s="297"/>
      <c r="W81" s="1846"/>
      <c r="X81" s="1846"/>
      <c r="Y81" s="1850"/>
    </row>
    <row r="82" spans="1:25" x14ac:dyDescent="0.25">
      <c r="A82" s="1842"/>
      <c r="B82" s="1843"/>
      <c r="C82" s="1595"/>
      <c r="D82" s="1844"/>
      <c r="E82" s="1852"/>
      <c r="F82" s="1595"/>
      <c r="G82" s="1804"/>
      <c r="H82" s="1844"/>
      <c r="I82" s="299" t="s">
        <v>1346</v>
      </c>
      <c r="J82" s="274">
        <v>0.5</v>
      </c>
      <c r="K82" s="297"/>
      <c r="L82" s="221"/>
      <c r="M82" s="221"/>
      <c r="N82" s="221"/>
      <c r="O82" s="220"/>
      <c r="P82" s="221"/>
      <c r="Q82" s="221"/>
      <c r="R82" s="297"/>
      <c r="S82" s="297"/>
      <c r="T82" s="297"/>
      <c r="U82" s="297"/>
      <c r="V82" s="297"/>
      <c r="W82" s="1846"/>
      <c r="X82" s="1846"/>
      <c r="Y82" s="1850"/>
    </row>
    <row r="83" spans="1:25" ht="15.75" thickBot="1" x14ac:dyDescent="0.3">
      <c r="A83" s="1838"/>
      <c r="B83" s="1825"/>
      <c r="C83" s="1677"/>
      <c r="D83" s="1823"/>
      <c r="E83" s="1853"/>
      <c r="F83" s="1677"/>
      <c r="G83" s="1834"/>
      <c r="H83" s="1823"/>
      <c r="I83" s="305" t="s">
        <v>168</v>
      </c>
      <c r="J83" s="280">
        <f>J82+J81+J80</f>
        <v>1.5</v>
      </c>
      <c r="K83" s="294"/>
      <c r="L83" s="294"/>
      <c r="M83" s="294"/>
      <c r="N83" s="295"/>
      <c r="O83" s="282"/>
      <c r="P83" s="295"/>
      <c r="Q83" s="295"/>
      <c r="R83" s="295"/>
      <c r="S83" s="295"/>
      <c r="T83" s="295"/>
      <c r="U83" s="295"/>
      <c r="V83" s="291"/>
      <c r="W83" s="1836"/>
      <c r="X83" s="1836"/>
      <c r="Y83" s="1829"/>
    </row>
    <row r="84" spans="1:25" ht="22.5" x14ac:dyDescent="0.25">
      <c r="A84" s="1842" t="s">
        <v>1299</v>
      </c>
      <c r="B84" s="1854" t="s">
        <v>1339</v>
      </c>
      <c r="C84" s="1667" t="s">
        <v>1289</v>
      </c>
      <c r="D84" s="1822" t="s">
        <v>1191</v>
      </c>
      <c r="E84" s="1851" t="s">
        <v>1323</v>
      </c>
      <c r="F84" s="1667" t="s">
        <v>632</v>
      </c>
      <c r="G84" s="1858" t="s">
        <v>1347</v>
      </c>
      <c r="H84" s="1822" t="s">
        <v>1348</v>
      </c>
      <c r="I84" s="298" t="s">
        <v>1349</v>
      </c>
      <c r="J84" s="274">
        <v>0.5</v>
      </c>
      <c r="K84" s="288"/>
      <c r="L84" s="288"/>
      <c r="M84" s="288"/>
      <c r="N84" s="288"/>
      <c r="O84" s="288"/>
      <c r="P84" s="288"/>
      <c r="Q84" s="288"/>
      <c r="R84" s="288"/>
      <c r="S84" s="288"/>
      <c r="T84" s="288"/>
      <c r="U84" s="288"/>
      <c r="V84" s="288"/>
      <c r="W84" s="1835" t="s">
        <v>1350</v>
      </c>
      <c r="X84" s="1835" t="s">
        <v>1351</v>
      </c>
      <c r="Y84" s="1859"/>
    </row>
    <row r="85" spans="1:25" x14ac:dyDescent="0.25">
      <c r="A85" s="1842"/>
      <c r="B85" s="1843"/>
      <c r="C85" s="1595"/>
      <c r="D85" s="1844"/>
      <c r="E85" s="1852"/>
      <c r="F85" s="1595"/>
      <c r="G85" s="1804"/>
      <c r="H85" s="1844"/>
      <c r="I85" s="299" t="s">
        <v>1352</v>
      </c>
      <c r="J85" s="276">
        <v>0.5</v>
      </c>
      <c r="K85" s="277"/>
      <c r="L85" s="220"/>
      <c r="M85" s="220"/>
      <c r="N85" s="220"/>
      <c r="O85" s="220"/>
      <c r="P85" s="220"/>
      <c r="Q85" s="220"/>
      <c r="R85" s="278"/>
      <c r="S85" s="278"/>
      <c r="T85" s="278"/>
      <c r="U85" s="278"/>
      <c r="V85" s="278"/>
      <c r="W85" s="1846"/>
      <c r="X85" s="1846"/>
      <c r="Y85" s="1850"/>
    </row>
    <row r="86" spans="1:25" x14ac:dyDescent="0.25">
      <c r="A86" s="1842"/>
      <c r="B86" s="1843"/>
      <c r="C86" s="1595"/>
      <c r="D86" s="1844"/>
      <c r="E86" s="1852"/>
      <c r="F86" s="1595"/>
      <c r="G86" s="1804"/>
      <c r="H86" s="1844"/>
      <c r="I86" s="299" t="s">
        <v>1353</v>
      </c>
      <c r="J86" s="274">
        <v>0.5</v>
      </c>
      <c r="K86" s="278"/>
      <c r="L86" s="220"/>
      <c r="M86" s="220"/>
      <c r="N86" s="220"/>
      <c r="O86" s="220"/>
      <c r="P86" s="220"/>
      <c r="Q86" s="220"/>
      <c r="R86" s="278"/>
      <c r="S86" s="278"/>
      <c r="T86" s="278"/>
      <c r="U86" s="278"/>
      <c r="V86" s="278"/>
      <c r="W86" s="1846"/>
      <c r="X86" s="1846"/>
      <c r="Y86" s="1850"/>
    </row>
    <row r="87" spans="1:25" ht="15.75" thickBot="1" x14ac:dyDescent="0.3">
      <c r="A87" s="1838"/>
      <c r="B87" s="1825"/>
      <c r="C87" s="1677"/>
      <c r="D87" s="1823"/>
      <c r="E87" s="1853"/>
      <c r="F87" s="1677"/>
      <c r="G87" s="1834"/>
      <c r="H87" s="1823"/>
      <c r="I87" s="305" t="s">
        <v>168</v>
      </c>
      <c r="J87" s="280">
        <f>J86+J85+J84</f>
        <v>1.5</v>
      </c>
      <c r="K87" s="281"/>
      <c r="L87" s="281"/>
      <c r="M87" s="281"/>
      <c r="N87" s="282"/>
      <c r="O87" s="282"/>
      <c r="P87" s="282"/>
      <c r="Q87" s="282"/>
      <c r="R87" s="282"/>
      <c r="S87" s="282"/>
      <c r="T87" s="282"/>
      <c r="U87" s="282"/>
      <c r="V87" s="283"/>
      <c r="W87" s="1836"/>
      <c r="X87" s="1836"/>
      <c r="Y87" s="1829"/>
    </row>
    <row r="88" spans="1:25" ht="22.5" x14ac:dyDescent="0.25">
      <c r="A88" s="1837" t="s">
        <v>1299</v>
      </c>
      <c r="B88" s="1824" t="s">
        <v>1354</v>
      </c>
      <c r="C88" s="1667" t="s">
        <v>629</v>
      </c>
      <c r="D88" s="1822" t="s">
        <v>1191</v>
      </c>
      <c r="E88" s="1851" t="s">
        <v>1323</v>
      </c>
      <c r="F88" s="1667" t="s">
        <v>632</v>
      </c>
      <c r="G88" s="1845" t="s">
        <v>1355</v>
      </c>
      <c r="H88" s="1822" t="s">
        <v>1356</v>
      </c>
      <c r="I88" s="299" t="s">
        <v>1357</v>
      </c>
      <c r="J88" s="274">
        <v>0.5</v>
      </c>
      <c r="K88" s="293"/>
      <c r="L88" s="275"/>
      <c r="M88" s="275"/>
      <c r="N88" s="275"/>
      <c r="O88" s="275"/>
      <c r="P88" s="275"/>
      <c r="Q88" s="275"/>
      <c r="R88" s="275"/>
      <c r="S88" s="275"/>
      <c r="T88" s="275"/>
      <c r="U88" s="275"/>
      <c r="V88" s="275"/>
      <c r="W88" s="1835" t="s">
        <v>1358</v>
      </c>
      <c r="X88" s="1835" t="s">
        <v>1359</v>
      </c>
      <c r="Y88" s="1828"/>
    </row>
    <row r="89" spans="1:25" ht="22.5" x14ac:dyDescent="0.25">
      <c r="A89" s="1842"/>
      <c r="B89" s="1843"/>
      <c r="C89" s="1595"/>
      <c r="D89" s="1844"/>
      <c r="E89" s="1852"/>
      <c r="F89" s="1595"/>
      <c r="G89" s="1804"/>
      <c r="H89" s="1844"/>
      <c r="I89" s="299" t="s">
        <v>1360</v>
      </c>
      <c r="J89" s="276">
        <v>0.5</v>
      </c>
      <c r="K89" s="304"/>
      <c r="L89" s="220"/>
      <c r="M89" s="220"/>
      <c r="N89" s="220"/>
      <c r="O89" s="220"/>
      <c r="P89" s="220"/>
      <c r="Q89" s="220"/>
      <c r="R89" s="278"/>
      <c r="S89" s="278"/>
      <c r="T89" s="278"/>
      <c r="U89" s="278"/>
      <c r="V89" s="278"/>
      <c r="W89" s="1846"/>
      <c r="X89" s="1846"/>
      <c r="Y89" s="1850"/>
    </row>
    <row r="90" spans="1:25" x14ac:dyDescent="0.25">
      <c r="A90" s="1842"/>
      <c r="B90" s="1843"/>
      <c r="C90" s="1595"/>
      <c r="D90" s="1844"/>
      <c r="E90" s="1852"/>
      <c r="F90" s="1595"/>
      <c r="G90" s="1804"/>
      <c r="H90" s="1844"/>
      <c r="I90" s="299" t="s">
        <v>1361</v>
      </c>
      <c r="J90" s="274">
        <v>0.5</v>
      </c>
      <c r="K90" s="297"/>
      <c r="L90" s="220"/>
      <c r="M90" s="220"/>
      <c r="N90" s="220"/>
      <c r="O90" s="220"/>
      <c r="P90" s="220"/>
      <c r="Q90" s="220"/>
      <c r="R90" s="278"/>
      <c r="S90" s="278"/>
      <c r="T90" s="278"/>
      <c r="U90" s="278"/>
      <c r="V90" s="278"/>
      <c r="W90" s="1846"/>
      <c r="X90" s="1846"/>
      <c r="Y90" s="1850"/>
    </row>
    <row r="91" spans="1:25" ht="15.75" thickBot="1" x14ac:dyDescent="0.3">
      <c r="A91" s="1838"/>
      <c r="B91" s="1825"/>
      <c r="C91" s="1677"/>
      <c r="D91" s="1823"/>
      <c r="E91" s="1853"/>
      <c r="F91" s="1677"/>
      <c r="G91" s="1834"/>
      <c r="H91" s="1823"/>
      <c r="I91" s="279" t="s">
        <v>168</v>
      </c>
      <c r="J91" s="280">
        <f>J90+J89+J88</f>
        <v>1.5</v>
      </c>
      <c r="K91" s="294"/>
      <c r="L91" s="281"/>
      <c r="M91" s="281"/>
      <c r="N91" s="282"/>
      <c r="O91" s="282"/>
      <c r="P91" s="282"/>
      <c r="Q91" s="282"/>
      <c r="R91" s="282"/>
      <c r="S91" s="282"/>
      <c r="T91" s="282"/>
      <c r="U91" s="282"/>
      <c r="V91" s="283"/>
      <c r="W91" s="1836"/>
      <c r="X91" s="1836"/>
      <c r="Y91" s="1829"/>
    </row>
    <row r="92" spans="1:25" ht="22.5" x14ac:dyDescent="0.25">
      <c r="A92" s="1837" t="s">
        <v>1299</v>
      </c>
      <c r="B92" s="1824" t="s">
        <v>1362</v>
      </c>
      <c r="C92" s="1667" t="s">
        <v>629</v>
      </c>
      <c r="D92" s="1822" t="s">
        <v>1191</v>
      </c>
      <c r="E92" s="1851" t="s">
        <v>1323</v>
      </c>
      <c r="F92" s="1667" t="s">
        <v>632</v>
      </c>
      <c r="G92" s="1845" t="s">
        <v>1363</v>
      </c>
      <c r="H92" s="1822" t="s">
        <v>1364</v>
      </c>
      <c r="I92" s="299" t="s">
        <v>1365</v>
      </c>
      <c r="J92" s="274">
        <v>0.5</v>
      </c>
      <c r="K92" s="275"/>
      <c r="L92" s="275"/>
      <c r="M92" s="275"/>
      <c r="N92" s="275"/>
      <c r="O92" s="293"/>
      <c r="P92" s="293"/>
      <c r="Q92" s="275"/>
      <c r="R92" s="275"/>
      <c r="S92" s="275"/>
      <c r="T92" s="275"/>
      <c r="U92" s="293"/>
      <c r="V92" s="293"/>
      <c r="W92" s="1835" t="s">
        <v>1366</v>
      </c>
      <c r="X92" s="1835" t="s">
        <v>1367</v>
      </c>
      <c r="Y92" s="1828"/>
    </row>
    <row r="93" spans="1:25" ht="22.5" x14ac:dyDescent="0.25">
      <c r="A93" s="1842"/>
      <c r="B93" s="1843"/>
      <c r="C93" s="1595"/>
      <c r="D93" s="1844"/>
      <c r="E93" s="1852"/>
      <c r="F93" s="1595"/>
      <c r="G93" s="1804"/>
      <c r="H93" s="1844"/>
      <c r="I93" s="299" t="s">
        <v>1368</v>
      </c>
      <c r="J93" s="276">
        <v>0.5</v>
      </c>
      <c r="K93" s="277"/>
      <c r="L93" s="220"/>
      <c r="M93" s="220"/>
      <c r="N93" s="220"/>
      <c r="O93" s="221"/>
      <c r="P93" s="221"/>
      <c r="Q93" s="220"/>
      <c r="R93" s="278"/>
      <c r="S93" s="278"/>
      <c r="T93" s="278"/>
      <c r="U93" s="297"/>
      <c r="V93" s="297"/>
      <c r="W93" s="1846"/>
      <c r="X93" s="1846"/>
      <c r="Y93" s="1850"/>
    </row>
    <row r="94" spans="1:25" x14ac:dyDescent="0.25">
      <c r="A94" s="1842"/>
      <c r="B94" s="1843"/>
      <c r="C94" s="1595"/>
      <c r="D94" s="1844"/>
      <c r="E94" s="1852"/>
      <c r="F94" s="1595"/>
      <c r="G94" s="1804"/>
      <c r="H94" s="1844"/>
      <c r="I94" s="306" t="s">
        <v>1369</v>
      </c>
      <c r="J94" s="274">
        <v>0.5</v>
      </c>
      <c r="K94" s="278"/>
      <c r="L94" s="220"/>
      <c r="M94" s="220"/>
      <c r="N94" s="220"/>
      <c r="O94" s="221"/>
      <c r="P94" s="221"/>
      <c r="Q94" s="220"/>
      <c r="R94" s="278"/>
      <c r="S94" s="278"/>
      <c r="T94" s="278"/>
      <c r="U94" s="297"/>
      <c r="V94" s="297"/>
      <c r="W94" s="1846"/>
      <c r="X94" s="1846"/>
      <c r="Y94" s="1850"/>
    </row>
    <row r="95" spans="1:25" ht="15.75" thickBot="1" x14ac:dyDescent="0.3">
      <c r="A95" s="1838"/>
      <c r="B95" s="1825"/>
      <c r="C95" s="1677"/>
      <c r="D95" s="1823"/>
      <c r="E95" s="1853"/>
      <c r="F95" s="1677"/>
      <c r="G95" s="1834"/>
      <c r="H95" s="1823"/>
      <c r="I95" s="279" t="s">
        <v>168</v>
      </c>
      <c r="J95" s="280">
        <f>J94+J93+J92</f>
        <v>1.5</v>
      </c>
      <c r="K95" s="281"/>
      <c r="L95" s="281"/>
      <c r="M95" s="281"/>
      <c r="N95" s="282"/>
      <c r="O95" s="295"/>
      <c r="P95" s="295"/>
      <c r="Q95" s="282"/>
      <c r="R95" s="282"/>
      <c r="S95" s="282"/>
      <c r="T95" s="282"/>
      <c r="U95" s="295"/>
      <c r="V95" s="291"/>
      <c r="W95" s="1836"/>
      <c r="X95" s="1836"/>
      <c r="Y95" s="1829"/>
    </row>
    <row r="96" spans="1:25" ht="22.5" x14ac:dyDescent="0.25">
      <c r="A96" s="1837" t="s">
        <v>1299</v>
      </c>
      <c r="B96" s="1824" t="s">
        <v>1362</v>
      </c>
      <c r="C96" s="1667" t="s">
        <v>629</v>
      </c>
      <c r="D96" s="1822" t="s">
        <v>1191</v>
      </c>
      <c r="E96" s="1851" t="s">
        <v>1323</v>
      </c>
      <c r="F96" s="1667" t="s">
        <v>632</v>
      </c>
      <c r="G96" s="1845" t="s">
        <v>1370</v>
      </c>
      <c r="H96" s="1822" t="s">
        <v>1371</v>
      </c>
      <c r="I96" s="299" t="s">
        <v>1372</v>
      </c>
      <c r="J96" s="274">
        <v>0.5</v>
      </c>
      <c r="K96" s="275"/>
      <c r="L96" s="275"/>
      <c r="M96" s="275"/>
      <c r="N96" s="275"/>
      <c r="O96" s="275"/>
      <c r="P96" s="275"/>
      <c r="Q96" s="275"/>
      <c r="R96" s="275"/>
      <c r="S96" s="275"/>
      <c r="T96" s="275"/>
      <c r="U96" s="275"/>
      <c r="V96" s="275"/>
      <c r="W96" s="1835" t="s">
        <v>1366</v>
      </c>
      <c r="X96" s="1835" t="s">
        <v>1373</v>
      </c>
      <c r="Y96" s="1828"/>
    </row>
    <row r="97" spans="1:25" ht="22.5" x14ac:dyDescent="0.25">
      <c r="A97" s="1842"/>
      <c r="B97" s="1843"/>
      <c r="C97" s="1595"/>
      <c r="D97" s="1844"/>
      <c r="E97" s="1852"/>
      <c r="F97" s="1595"/>
      <c r="G97" s="1804"/>
      <c r="H97" s="1844"/>
      <c r="I97" s="299" t="s">
        <v>1374</v>
      </c>
      <c r="J97" s="276">
        <v>0.5</v>
      </c>
      <c r="K97" s="277"/>
      <c r="L97" s="220"/>
      <c r="M97" s="220"/>
      <c r="N97" s="220"/>
      <c r="O97" s="220"/>
      <c r="P97" s="220"/>
      <c r="Q97" s="220"/>
      <c r="R97" s="220"/>
      <c r="S97" s="220"/>
      <c r="T97" s="220"/>
      <c r="U97" s="220"/>
      <c r="V97" s="220"/>
      <c r="W97" s="1846"/>
      <c r="X97" s="1846"/>
      <c r="Y97" s="1850"/>
    </row>
    <row r="98" spans="1:25" x14ac:dyDescent="0.25">
      <c r="A98" s="1842"/>
      <c r="B98" s="1843"/>
      <c r="C98" s="1595"/>
      <c r="D98" s="1844"/>
      <c r="E98" s="1852"/>
      <c r="F98" s="1595"/>
      <c r="G98" s="1804"/>
      <c r="H98" s="1844"/>
      <c r="I98" s="306" t="s">
        <v>1375</v>
      </c>
      <c r="J98" s="274">
        <v>0.5</v>
      </c>
      <c r="K98" s="278"/>
      <c r="L98" s="220"/>
      <c r="M98" s="220"/>
      <c r="N98" s="220"/>
      <c r="O98" s="220"/>
      <c r="P98" s="220"/>
      <c r="Q98" s="220"/>
      <c r="R98" s="220"/>
      <c r="S98" s="220"/>
      <c r="T98" s="220"/>
      <c r="U98" s="220"/>
      <c r="V98" s="220"/>
      <c r="W98" s="1846"/>
      <c r="X98" s="1846"/>
      <c r="Y98" s="1850"/>
    </row>
    <row r="99" spans="1:25" ht="15.75" thickBot="1" x14ac:dyDescent="0.3">
      <c r="A99" s="1838"/>
      <c r="B99" s="1825"/>
      <c r="C99" s="1677"/>
      <c r="D99" s="1823"/>
      <c r="E99" s="1853"/>
      <c r="F99" s="1677"/>
      <c r="G99" s="1834"/>
      <c r="H99" s="1823"/>
      <c r="I99" s="279" t="s">
        <v>168</v>
      </c>
      <c r="J99" s="280">
        <f>J98+J97+J96</f>
        <v>1.5</v>
      </c>
      <c r="K99" s="281"/>
      <c r="L99" s="281"/>
      <c r="M99" s="281"/>
      <c r="N99" s="282"/>
      <c r="O99" s="282"/>
      <c r="P99" s="282"/>
      <c r="Q99" s="282"/>
      <c r="R99" s="282"/>
      <c r="S99" s="282"/>
      <c r="T99" s="282"/>
      <c r="U99" s="282"/>
      <c r="V99" s="282"/>
      <c r="W99" s="1836"/>
      <c r="X99" s="1836"/>
      <c r="Y99" s="1829"/>
    </row>
    <row r="100" spans="1:25" ht="22.5" x14ac:dyDescent="0.25">
      <c r="A100" s="1837" t="s">
        <v>1299</v>
      </c>
      <c r="B100" s="1824" t="s">
        <v>1376</v>
      </c>
      <c r="C100" s="1667" t="s">
        <v>629</v>
      </c>
      <c r="D100" s="1822" t="s">
        <v>1191</v>
      </c>
      <c r="E100" s="1851" t="s">
        <v>1323</v>
      </c>
      <c r="F100" s="1667" t="s">
        <v>632</v>
      </c>
      <c r="G100" s="1845" t="s">
        <v>1377</v>
      </c>
      <c r="H100" s="1822" t="s">
        <v>1378</v>
      </c>
      <c r="I100" s="298" t="s">
        <v>1379</v>
      </c>
      <c r="J100" s="274">
        <v>0.5</v>
      </c>
      <c r="K100" s="275"/>
      <c r="L100" s="293"/>
      <c r="M100" s="293"/>
      <c r="N100" s="293"/>
      <c r="O100" s="293"/>
      <c r="P100" s="293"/>
      <c r="Q100" s="293"/>
      <c r="R100" s="293"/>
      <c r="S100" s="275"/>
      <c r="T100" s="275"/>
      <c r="U100" s="275"/>
      <c r="V100" s="275"/>
      <c r="W100" s="1835" t="s">
        <v>1380</v>
      </c>
      <c r="X100" s="1835" t="s">
        <v>1381</v>
      </c>
      <c r="Y100" s="1828"/>
    </row>
    <row r="101" spans="1:25" x14ac:dyDescent="0.25">
      <c r="A101" s="1842"/>
      <c r="B101" s="1843"/>
      <c r="C101" s="1595"/>
      <c r="D101" s="1844"/>
      <c r="E101" s="1852"/>
      <c r="F101" s="1595"/>
      <c r="G101" s="1804"/>
      <c r="H101" s="1844"/>
      <c r="I101" s="299" t="s">
        <v>1382</v>
      </c>
      <c r="J101" s="276">
        <v>0.5</v>
      </c>
      <c r="K101" s="277"/>
      <c r="L101" s="221"/>
      <c r="M101" s="221"/>
      <c r="N101" s="221"/>
      <c r="O101" s="221"/>
      <c r="P101" s="221"/>
      <c r="Q101" s="221"/>
      <c r="R101" s="297"/>
      <c r="S101" s="278"/>
      <c r="T101" s="278"/>
      <c r="U101" s="278"/>
      <c r="V101" s="278"/>
      <c r="W101" s="1846"/>
      <c r="X101" s="1846"/>
      <c r="Y101" s="1850"/>
    </row>
    <row r="102" spans="1:25" x14ac:dyDescent="0.25">
      <c r="A102" s="1842"/>
      <c r="B102" s="1843"/>
      <c r="C102" s="1595"/>
      <c r="D102" s="1844"/>
      <c r="E102" s="1852"/>
      <c r="F102" s="1595"/>
      <c r="G102" s="1804"/>
      <c r="H102" s="1844"/>
      <c r="I102" s="299" t="s">
        <v>1383</v>
      </c>
      <c r="J102" s="274">
        <v>0.5</v>
      </c>
      <c r="K102" s="278"/>
      <c r="L102" s="221"/>
      <c r="M102" s="221"/>
      <c r="N102" s="221"/>
      <c r="O102" s="221"/>
      <c r="P102" s="221"/>
      <c r="Q102" s="221"/>
      <c r="R102" s="297"/>
      <c r="S102" s="278"/>
      <c r="T102" s="278"/>
      <c r="U102" s="278"/>
      <c r="V102" s="278"/>
      <c r="W102" s="1846"/>
      <c r="X102" s="1846"/>
      <c r="Y102" s="1850"/>
    </row>
    <row r="103" spans="1:25" ht="15.75" thickBot="1" x14ac:dyDescent="0.3">
      <c r="A103" s="1838"/>
      <c r="B103" s="1825"/>
      <c r="C103" s="1677"/>
      <c r="D103" s="1823"/>
      <c r="E103" s="1853"/>
      <c r="F103" s="1677"/>
      <c r="G103" s="1834"/>
      <c r="H103" s="1823"/>
      <c r="I103" s="305" t="s">
        <v>168</v>
      </c>
      <c r="J103" s="280">
        <f>J102+J101+J100</f>
        <v>1.5</v>
      </c>
      <c r="K103" s="281"/>
      <c r="L103" s="294"/>
      <c r="M103" s="294"/>
      <c r="N103" s="295"/>
      <c r="O103" s="295"/>
      <c r="P103" s="295"/>
      <c r="Q103" s="295"/>
      <c r="R103" s="295"/>
      <c r="S103" s="282"/>
      <c r="T103" s="282"/>
      <c r="U103" s="282"/>
      <c r="V103" s="283"/>
      <c r="W103" s="1836"/>
      <c r="X103" s="1836"/>
      <c r="Y103" s="1829"/>
    </row>
    <row r="104" spans="1:25" ht="22.5" x14ac:dyDescent="0.25">
      <c r="A104" s="1837" t="s">
        <v>1299</v>
      </c>
      <c r="B104" s="1824" t="s">
        <v>1376</v>
      </c>
      <c r="C104" s="1667" t="s">
        <v>629</v>
      </c>
      <c r="D104" s="1822" t="s">
        <v>1191</v>
      </c>
      <c r="E104" s="1851" t="s">
        <v>1323</v>
      </c>
      <c r="F104" s="1667" t="s">
        <v>632</v>
      </c>
      <c r="G104" s="1845" t="s">
        <v>1384</v>
      </c>
      <c r="H104" s="1822" t="s">
        <v>1385</v>
      </c>
      <c r="I104" s="298" t="s">
        <v>1386</v>
      </c>
      <c r="J104" s="274">
        <v>0.5</v>
      </c>
      <c r="K104" s="275"/>
      <c r="L104" s="275"/>
      <c r="M104" s="275"/>
      <c r="N104" s="275"/>
      <c r="O104" s="275"/>
      <c r="P104" s="275"/>
      <c r="Q104" s="275"/>
      <c r="R104" s="275"/>
      <c r="S104" s="275"/>
      <c r="T104" s="275"/>
      <c r="U104" s="293"/>
      <c r="V104" s="293"/>
      <c r="W104" s="1835" t="s">
        <v>1387</v>
      </c>
      <c r="X104" s="1835" t="s">
        <v>1388</v>
      </c>
      <c r="Y104" s="1828"/>
    </row>
    <row r="105" spans="1:25" x14ac:dyDescent="0.25">
      <c r="A105" s="1842"/>
      <c r="B105" s="1843"/>
      <c r="C105" s="1595"/>
      <c r="D105" s="1844"/>
      <c r="E105" s="1852"/>
      <c r="F105" s="1595"/>
      <c r="G105" s="1804"/>
      <c r="H105" s="1844"/>
      <c r="I105" s="299" t="s">
        <v>1382</v>
      </c>
      <c r="J105" s="276">
        <v>0.5</v>
      </c>
      <c r="K105" s="277"/>
      <c r="L105" s="220"/>
      <c r="M105" s="220"/>
      <c r="N105" s="220"/>
      <c r="O105" s="220"/>
      <c r="P105" s="220"/>
      <c r="Q105" s="220"/>
      <c r="R105" s="278"/>
      <c r="S105" s="278"/>
      <c r="T105" s="278"/>
      <c r="U105" s="297"/>
      <c r="V105" s="297"/>
      <c r="W105" s="1846"/>
      <c r="X105" s="1846"/>
      <c r="Y105" s="1850"/>
    </row>
    <row r="106" spans="1:25" x14ac:dyDescent="0.25">
      <c r="A106" s="1842"/>
      <c r="B106" s="1843"/>
      <c r="C106" s="1595"/>
      <c r="D106" s="1844"/>
      <c r="E106" s="1852"/>
      <c r="F106" s="1595"/>
      <c r="G106" s="1804"/>
      <c r="H106" s="1844"/>
      <c r="I106" s="299" t="s">
        <v>1383</v>
      </c>
      <c r="J106" s="274">
        <v>0.5</v>
      </c>
      <c r="K106" s="278"/>
      <c r="L106" s="220"/>
      <c r="M106" s="220"/>
      <c r="N106" s="220"/>
      <c r="O106" s="220"/>
      <c r="P106" s="220"/>
      <c r="Q106" s="220"/>
      <c r="R106" s="278"/>
      <c r="S106" s="278"/>
      <c r="T106" s="278"/>
      <c r="U106" s="297"/>
      <c r="V106" s="297"/>
      <c r="W106" s="1846"/>
      <c r="X106" s="1846"/>
      <c r="Y106" s="1850"/>
    </row>
    <row r="107" spans="1:25" ht="15.75" thickBot="1" x14ac:dyDescent="0.3">
      <c r="A107" s="1838"/>
      <c r="B107" s="1825"/>
      <c r="C107" s="1677"/>
      <c r="D107" s="1823"/>
      <c r="E107" s="1853"/>
      <c r="F107" s="1677"/>
      <c r="G107" s="1834"/>
      <c r="H107" s="1823"/>
      <c r="I107" s="305" t="s">
        <v>168</v>
      </c>
      <c r="J107" s="280">
        <f>J106+J105+J104</f>
        <v>1.5</v>
      </c>
      <c r="K107" s="281"/>
      <c r="L107" s="281"/>
      <c r="M107" s="281"/>
      <c r="N107" s="282"/>
      <c r="O107" s="282"/>
      <c r="P107" s="282"/>
      <c r="Q107" s="282"/>
      <c r="R107" s="282"/>
      <c r="S107" s="282"/>
      <c r="T107" s="282"/>
      <c r="U107" s="295"/>
      <c r="V107" s="291"/>
      <c r="W107" s="1836"/>
      <c r="X107" s="1836"/>
      <c r="Y107" s="1829"/>
    </row>
    <row r="108" spans="1:25" x14ac:dyDescent="0.25">
      <c r="A108" s="1837" t="s">
        <v>1299</v>
      </c>
      <c r="B108" s="1824" t="s">
        <v>1389</v>
      </c>
      <c r="C108" s="1667" t="s">
        <v>1289</v>
      </c>
      <c r="D108" s="1822" t="s">
        <v>1191</v>
      </c>
      <c r="E108" s="1851" t="s">
        <v>1323</v>
      </c>
      <c r="F108" s="1667" t="s">
        <v>632</v>
      </c>
      <c r="G108" s="1845" t="s">
        <v>1390</v>
      </c>
      <c r="H108" s="1822" t="s">
        <v>1391</v>
      </c>
      <c r="I108" s="299" t="s">
        <v>1392</v>
      </c>
      <c r="J108" s="274">
        <v>0.5</v>
      </c>
      <c r="K108" s="275"/>
      <c r="L108" s="275"/>
      <c r="M108" s="275"/>
      <c r="N108" s="275"/>
      <c r="O108" s="275"/>
      <c r="P108" s="275"/>
      <c r="Q108" s="275"/>
      <c r="R108" s="275"/>
      <c r="S108" s="275"/>
      <c r="T108" s="275"/>
      <c r="U108" s="275"/>
      <c r="V108" s="275"/>
      <c r="W108" s="1835" t="s">
        <v>1393</v>
      </c>
      <c r="X108" s="1835" t="s">
        <v>1394</v>
      </c>
      <c r="Y108" s="1828"/>
    </row>
    <row r="109" spans="1:25" ht="22.5" x14ac:dyDescent="0.25">
      <c r="A109" s="1842"/>
      <c r="B109" s="1843"/>
      <c r="C109" s="1595"/>
      <c r="D109" s="1844"/>
      <c r="E109" s="1852"/>
      <c r="F109" s="1595"/>
      <c r="G109" s="1804"/>
      <c r="H109" s="1844"/>
      <c r="I109" s="299" t="s">
        <v>1395</v>
      </c>
      <c r="J109" s="276">
        <v>0.5</v>
      </c>
      <c r="K109" s="277"/>
      <c r="L109" s="220"/>
      <c r="M109" s="220"/>
      <c r="N109" s="220"/>
      <c r="O109" s="220"/>
      <c r="P109" s="220"/>
      <c r="Q109" s="220"/>
      <c r="R109" s="278"/>
      <c r="S109" s="278"/>
      <c r="T109" s="278"/>
      <c r="U109" s="278"/>
      <c r="V109" s="278"/>
      <c r="W109" s="1846"/>
      <c r="X109" s="1846"/>
      <c r="Y109" s="1850"/>
    </row>
    <row r="110" spans="1:25" x14ac:dyDescent="0.25">
      <c r="A110" s="1842"/>
      <c r="B110" s="1843"/>
      <c r="C110" s="1595"/>
      <c r="D110" s="1844"/>
      <c r="E110" s="1852"/>
      <c r="F110" s="1595"/>
      <c r="G110" s="1804"/>
      <c r="H110" s="1844"/>
      <c r="I110" s="299" t="s">
        <v>1396</v>
      </c>
      <c r="J110" s="274">
        <v>0.5</v>
      </c>
      <c r="K110" s="278"/>
      <c r="L110" s="220"/>
      <c r="M110" s="220"/>
      <c r="N110" s="220"/>
      <c r="O110" s="220"/>
      <c r="P110" s="220"/>
      <c r="Q110" s="220"/>
      <c r="R110" s="278"/>
      <c r="S110" s="278"/>
      <c r="T110" s="278"/>
      <c r="U110" s="278"/>
      <c r="V110" s="278"/>
      <c r="W110" s="1846"/>
      <c r="X110" s="1846"/>
      <c r="Y110" s="1850"/>
    </row>
    <row r="111" spans="1:25" ht="15.75" thickBot="1" x14ac:dyDescent="0.3">
      <c r="A111" s="1838"/>
      <c r="B111" s="1825"/>
      <c r="C111" s="1677"/>
      <c r="D111" s="1823"/>
      <c r="E111" s="1853"/>
      <c r="F111" s="1677"/>
      <c r="G111" s="1834"/>
      <c r="H111" s="1823"/>
      <c r="I111" s="305" t="s">
        <v>168</v>
      </c>
      <c r="J111" s="280">
        <f>J110+J109+J108</f>
        <v>1.5</v>
      </c>
      <c r="K111" s="281"/>
      <c r="L111" s="281"/>
      <c r="M111" s="281"/>
      <c r="N111" s="282"/>
      <c r="O111" s="282"/>
      <c r="P111" s="282"/>
      <c r="Q111" s="282"/>
      <c r="R111" s="282"/>
      <c r="S111" s="282"/>
      <c r="T111" s="282"/>
      <c r="U111" s="282"/>
      <c r="V111" s="283"/>
      <c r="W111" s="1836"/>
      <c r="X111" s="1836"/>
      <c r="Y111" s="1829"/>
    </row>
    <row r="112" spans="1:25" ht="22.5" x14ac:dyDescent="0.25">
      <c r="A112" s="1837" t="s">
        <v>1299</v>
      </c>
      <c r="B112" s="1824" t="s">
        <v>1397</v>
      </c>
      <c r="C112" s="1667" t="s">
        <v>1289</v>
      </c>
      <c r="D112" s="1822" t="s">
        <v>1398</v>
      </c>
      <c r="E112" s="1851" t="s">
        <v>1323</v>
      </c>
      <c r="F112" s="1667" t="s">
        <v>632</v>
      </c>
      <c r="G112" s="1845" t="s">
        <v>1399</v>
      </c>
      <c r="H112" s="1822" t="s">
        <v>1400</v>
      </c>
      <c r="I112" s="299" t="s">
        <v>1401</v>
      </c>
      <c r="J112" s="276">
        <v>0.5</v>
      </c>
      <c r="K112" s="275"/>
      <c r="L112" s="275"/>
      <c r="M112" s="275"/>
      <c r="N112" s="275"/>
      <c r="O112" s="275"/>
      <c r="P112" s="275"/>
      <c r="Q112" s="275"/>
      <c r="R112" s="275"/>
      <c r="S112" s="275"/>
      <c r="T112" s="275"/>
      <c r="U112" s="275"/>
      <c r="V112" s="275"/>
      <c r="W112" s="1835" t="s">
        <v>1402</v>
      </c>
      <c r="X112" s="1855" t="s">
        <v>1403</v>
      </c>
      <c r="Y112" s="1828"/>
    </row>
    <row r="113" spans="1:25" x14ac:dyDescent="0.25">
      <c r="A113" s="1842"/>
      <c r="B113" s="1843"/>
      <c r="C113" s="1595"/>
      <c r="D113" s="1844"/>
      <c r="E113" s="1852"/>
      <c r="F113" s="1595"/>
      <c r="G113" s="1804"/>
      <c r="H113" s="1844"/>
      <c r="I113" s="299" t="s">
        <v>1404</v>
      </c>
      <c r="J113" s="276">
        <v>0.5</v>
      </c>
      <c r="K113" s="277"/>
      <c r="L113" s="220"/>
      <c r="M113" s="220"/>
      <c r="N113" s="220"/>
      <c r="O113" s="220"/>
      <c r="P113" s="220"/>
      <c r="Q113" s="220"/>
      <c r="R113" s="278"/>
      <c r="S113" s="278"/>
      <c r="T113" s="278"/>
      <c r="U113" s="278"/>
      <c r="V113" s="278"/>
      <c r="W113" s="1846"/>
      <c r="X113" s="1856"/>
      <c r="Y113" s="1850"/>
    </row>
    <row r="114" spans="1:25" ht="15.75" thickBot="1" x14ac:dyDescent="0.3">
      <c r="A114" s="1838"/>
      <c r="B114" s="1825"/>
      <c r="C114" s="1677"/>
      <c r="D114" s="1823"/>
      <c r="E114" s="1853"/>
      <c r="F114" s="1677"/>
      <c r="G114" s="1834"/>
      <c r="H114" s="1823"/>
      <c r="I114" s="305" t="s">
        <v>168</v>
      </c>
      <c r="J114" s="280">
        <f>J113+J112</f>
        <v>1</v>
      </c>
      <c r="K114" s="281"/>
      <c r="L114" s="281"/>
      <c r="M114" s="281"/>
      <c r="N114" s="282"/>
      <c r="O114" s="282"/>
      <c r="P114" s="282"/>
      <c r="Q114" s="282"/>
      <c r="R114" s="282"/>
      <c r="S114" s="282"/>
      <c r="T114" s="282"/>
      <c r="U114" s="282"/>
      <c r="V114" s="283"/>
      <c r="W114" s="1836"/>
      <c r="X114" s="1857"/>
      <c r="Y114" s="1829"/>
    </row>
    <row r="115" spans="1:25" ht="33.75" x14ac:dyDescent="0.25">
      <c r="A115" s="1837" t="s">
        <v>1299</v>
      </c>
      <c r="B115" s="1824" t="s">
        <v>1405</v>
      </c>
      <c r="C115" s="1667" t="s">
        <v>1289</v>
      </c>
      <c r="D115" s="1822" t="s">
        <v>1191</v>
      </c>
      <c r="E115" s="1851" t="s">
        <v>1323</v>
      </c>
      <c r="F115" s="1667" t="s">
        <v>632</v>
      </c>
      <c r="G115" s="1845" t="s">
        <v>1406</v>
      </c>
      <c r="H115" s="1822" t="s">
        <v>1407</v>
      </c>
      <c r="I115" s="298" t="s">
        <v>1408</v>
      </c>
      <c r="J115" s="274">
        <v>0.5</v>
      </c>
      <c r="K115" s="275"/>
      <c r="L115" s="275"/>
      <c r="M115" s="275"/>
      <c r="N115" s="275"/>
      <c r="O115" s="275"/>
      <c r="P115" s="275"/>
      <c r="Q115" s="275"/>
      <c r="R115" s="275"/>
      <c r="S115" s="275"/>
      <c r="T115" s="275"/>
      <c r="U115" s="275"/>
      <c r="V115" s="275"/>
      <c r="W115" s="1835" t="s">
        <v>1409</v>
      </c>
      <c r="X115" s="1835" t="s">
        <v>1410</v>
      </c>
      <c r="Y115" s="1828"/>
    </row>
    <row r="116" spans="1:25" ht="22.5" x14ac:dyDescent="0.25">
      <c r="A116" s="1842"/>
      <c r="B116" s="1843"/>
      <c r="C116" s="1595"/>
      <c r="D116" s="1844"/>
      <c r="E116" s="1852"/>
      <c r="F116" s="1595"/>
      <c r="G116" s="1804"/>
      <c r="H116" s="1844"/>
      <c r="I116" s="299" t="s">
        <v>1411</v>
      </c>
      <c r="J116" s="276">
        <v>0.5</v>
      </c>
      <c r="K116" s="277"/>
      <c r="L116" s="220"/>
      <c r="M116" s="220"/>
      <c r="N116" s="220"/>
      <c r="O116" s="220"/>
      <c r="P116" s="220"/>
      <c r="Q116" s="220"/>
      <c r="R116" s="278"/>
      <c r="S116" s="278"/>
      <c r="T116" s="278"/>
      <c r="U116" s="278"/>
      <c r="V116" s="278"/>
      <c r="W116" s="1846"/>
      <c r="X116" s="1846"/>
      <c r="Y116" s="1850"/>
    </row>
    <row r="117" spans="1:25" x14ac:dyDescent="0.25">
      <c r="A117" s="1842"/>
      <c r="B117" s="1843"/>
      <c r="C117" s="1595"/>
      <c r="D117" s="1844"/>
      <c r="E117" s="1852"/>
      <c r="F117" s="1595"/>
      <c r="G117" s="1804"/>
      <c r="H117" s="1844"/>
      <c r="I117" s="299" t="s">
        <v>1412</v>
      </c>
      <c r="J117" s="274">
        <v>0.5</v>
      </c>
      <c r="K117" s="278"/>
      <c r="L117" s="220"/>
      <c r="M117" s="220"/>
      <c r="N117" s="220"/>
      <c r="O117" s="220"/>
      <c r="P117" s="220"/>
      <c r="Q117" s="220"/>
      <c r="R117" s="278"/>
      <c r="S117" s="278"/>
      <c r="T117" s="278"/>
      <c r="U117" s="278"/>
      <c r="V117" s="278"/>
      <c r="W117" s="1846"/>
      <c r="X117" s="1846"/>
      <c r="Y117" s="1850"/>
    </row>
    <row r="118" spans="1:25" ht="15.75" thickBot="1" x14ac:dyDescent="0.3">
      <c r="A118" s="1838"/>
      <c r="B118" s="1825"/>
      <c r="C118" s="1677"/>
      <c r="D118" s="1823"/>
      <c r="E118" s="1853"/>
      <c r="F118" s="1677"/>
      <c r="G118" s="1834"/>
      <c r="H118" s="1823"/>
      <c r="I118" s="305" t="s">
        <v>168</v>
      </c>
      <c r="J118" s="280">
        <f>J117+J116+J115</f>
        <v>1.5</v>
      </c>
      <c r="K118" s="281"/>
      <c r="L118" s="281"/>
      <c r="M118" s="281"/>
      <c r="N118" s="282"/>
      <c r="O118" s="282"/>
      <c r="P118" s="282"/>
      <c r="Q118" s="282"/>
      <c r="R118" s="282"/>
      <c r="S118" s="282"/>
      <c r="T118" s="282"/>
      <c r="U118" s="282"/>
      <c r="V118" s="283"/>
      <c r="W118" s="1836"/>
      <c r="X118" s="1836"/>
      <c r="Y118" s="1829"/>
    </row>
    <row r="119" spans="1:25" ht="33.75" x14ac:dyDescent="0.25">
      <c r="A119" s="1837" t="s">
        <v>1299</v>
      </c>
      <c r="B119" s="1824" t="s">
        <v>1413</v>
      </c>
      <c r="C119" s="1667" t="s">
        <v>1289</v>
      </c>
      <c r="D119" s="1822" t="s">
        <v>1224</v>
      </c>
      <c r="E119" s="1851" t="s">
        <v>1323</v>
      </c>
      <c r="F119" s="1667" t="s">
        <v>632</v>
      </c>
      <c r="G119" s="1845" t="s">
        <v>1414</v>
      </c>
      <c r="H119" s="1822" t="s">
        <v>1415</v>
      </c>
      <c r="I119" s="298" t="s">
        <v>1416</v>
      </c>
      <c r="J119" s="274">
        <v>0.5</v>
      </c>
      <c r="K119" s="275"/>
      <c r="L119" s="275"/>
      <c r="M119" s="275"/>
      <c r="N119" s="275"/>
      <c r="O119" s="275"/>
      <c r="P119" s="275"/>
      <c r="Q119" s="275"/>
      <c r="R119" s="275"/>
      <c r="S119" s="275"/>
      <c r="T119" s="275"/>
      <c r="U119" s="275"/>
      <c r="V119" s="275"/>
      <c r="W119" s="1835" t="s">
        <v>1417</v>
      </c>
      <c r="X119" s="1835" t="s">
        <v>1418</v>
      </c>
      <c r="Y119" s="1828"/>
    </row>
    <row r="120" spans="1:25" ht="22.5" x14ac:dyDescent="0.25">
      <c r="A120" s="1842"/>
      <c r="B120" s="1843"/>
      <c r="C120" s="1595"/>
      <c r="D120" s="1844"/>
      <c r="E120" s="1852"/>
      <c r="F120" s="1595"/>
      <c r="G120" s="1804"/>
      <c r="H120" s="1844"/>
      <c r="I120" s="299" t="s">
        <v>1419</v>
      </c>
      <c r="J120" s="276">
        <v>0.5</v>
      </c>
      <c r="K120" s="277"/>
      <c r="L120" s="220"/>
      <c r="M120" s="220"/>
      <c r="N120" s="220"/>
      <c r="O120" s="220"/>
      <c r="P120" s="220"/>
      <c r="Q120" s="220"/>
      <c r="R120" s="278"/>
      <c r="S120" s="278"/>
      <c r="T120" s="278"/>
      <c r="U120" s="278"/>
      <c r="V120" s="278"/>
      <c r="W120" s="1846"/>
      <c r="X120" s="1846"/>
      <c r="Y120" s="1850"/>
    </row>
    <row r="121" spans="1:25" x14ac:dyDescent="0.25">
      <c r="A121" s="1842"/>
      <c r="B121" s="1843"/>
      <c r="C121" s="1595"/>
      <c r="D121" s="1844"/>
      <c r="E121" s="1852"/>
      <c r="F121" s="1595"/>
      <c r="G121" s="1804"/>
      <c r="H121" s="1844"/>
      <c r="I121" s="299" t="s">
        <v>1420</v>
      </c>
      <c r="J121" s="274">
        <v>0.5</v>
      </c>
      <c r="K121" s="278"/>
      <c r="L121" s="220"/>
      <c r="M121" s="220"/>
      <c r="N121" s="220"/>
      <c r="O121" s="220"/>
      <c r="P121" s="220"/>
      <c r="Q121" s="220"/>
      <c r="R121" s="278"/>
      <c r="S121" s="278"/>
      <c r="T121" s="278"/>
      <c r="U121" s="278"/>
      <c r="V121" s="278"/>
      <c r="W121" s="1846"/>
      <c r="X121" s="1846"/>
      <c r="Y121" s="1850"/>
    </row>
    <row r="122" spans="1:25" ht="15.75" thickBot="1" x14ac:dyDescent="0.3">
      <c r="A122" s="1838"/>
      <c r="B122" s="1825"/>
      <c r="C122" s="1677"/>
      <c r="D122" s="1823"/>
      <c r="E122" s="1853"/>
      <c r="F122" s="1677"/>
      <c r="G122" s="1834"/>
      <c r="H122" s="1823"/>
      <c r="I122" s="305" t="s">
        <v>168</v>
      </c>
      <c r="J122" s="280">
        <f>J121+J120+J119</f>
        <v>1.5</v>
      </c>
      <c r="K122" s="281"/>
      <c r="L122" s="281"/>
      <c r="M122" s="281"/>
      <c r="N122" s="282"/>
      <c r="O122" s="282"/>
      <c r="P122" s="282"/>
      <c r="Q122" s="282"/>
      <c r="R122" s="282"/>
      <c r="S122" s="282"/>
      <c r="T122" s="282"/>
      <c r="U122" s="282"/>
      <c r="V122" s="283"/>
      <c r="W122" s="1836"/>
      <c r="X122" s="1836"/>
      <c r="Y122" s="1829"/>
    </row>
    <row r="123" spans="1:25" ht="22.5" x14ac:dyDescent="0.25">
      <c r="A123" s="1837" t="s">
        <v>1299</v>
      </c>
      <c r="B123" s="1824" t="s">
        <v>1421</v>
      </c>
      <c r="C123" s="1667" t="s">
        <v>1213</v>
      </c>
      <c r="D123" s="1822" t="s">
        <v>1224</v>
      </c>
      <c r="E123" s="1851" t="s">
        <v>1323</v>
      </c>
      <c r="F123" s="1667" t="s">
        <v>632</v>
      </c>
      <c r="G123" s="1845" t="s">
        <v>1422</v>
      </c>
      <c r="H123" s="1822" t="s">
        <v>1423</v>
      </c>
      <c r="I123" s="298" t="s">
        <v>1424</v>
      </c>
      <c r="J123" s="274">
        <v>0.5</v>
      </c>
      <c r="K123" s="275"/>
      <c r="L123" s="275"/>
      <c r="M123" s="275"/>
      <c r="N123" s="275"/>
      <c r="O123" s="275"/>
      <c r="P123" s="275"/>
      <c r="Q123" s="275"/>
      <c r="R123" s="275"/>
      <c r="S123" s="275"/>
      <c r="T123" s="275"/>
      <c r="U123" s="275"/>
      <c r="V123" s="275"/>
      <c r="W123" s="1835" t="s">
        <v>1425</v>
      </c>
      <c r="X123" s="1835" t="s">
        <v>1426</v>
      </c>
      <c r="Y123" s="1828"/>
    </row>
    <row r="124" spans="1:25" ht="22.5" x14ac:dyDescent="0.25">
      <c r="A124" s="1842"/>
      <c r="B124" s="1843"/>
      <c r="C124" s="1595"/>
      <c r="D124" s="1844"/>
      <c r="E124" s="1852"/>
      <c r="F124" s="1595"/>
      <c r="G124" s="1804"/>
      <c r="H124" s="1844"/>
      <c r="I124" s="299" t="s">
        <v>1427</v>
      </c>
      <c r="J124" s="276">
        <v>0.5</v>
      </c>
      <c r="K124" s="277"/>
      <c r="L124" s="220"/>
      <c r="M124" s="220"/>
      <c r="N124" s="220"/>
      <c r="O124" s="220"/>
      <c r="P124" s="220"/>
      <c r="Q124" s="220"/>
      <c r="R124" s="278"/>
      <c r="S124" s="278"/>
      <c r="T124" s="278"/>
      <c r="U124" s="278"/>
      <c r="V124" s="278"/>
      <c r="W124" s="1846"/>
      <c r="X124" s="1846"/>
      <c r="Y124" s="1850"/>
    </row>
    <row r="125" spans="1:25" x14ac:dyDescent="0.25">
      <c r="A125" s="1842"/>
      <c r="B125" s="1843"/>
      <c r="C125" s="1595"/>
      <c r="D125" s="1844"/>
      <c r="E125" s="1852"/>
      <c r="F125" s="1595"/>
      <c r="G125" s="1804"/>
      <c r="H125" s="1844"/>
      <c r="I125" s="299" t="s">
        <v>1428</v>
      </c>
      <c r="J125" s="274">
        <v>0.5</v>
      </c>
      <c r="K125" s="278"/>
      <c r="L125" s="220"/>
      <c r="M125" s="220"/>
      <c r="N125" s="220"/>
      <c r="O125" s="220"/>
      <c r="P125" s="220"/>
      <c r="Q125" s="220"/>
      <c r="R125" s="278"/>
      <c r="S125" s="278"/>
      <c r="T125" s="278"/>
      <c r="U125" s="278"/>
      <c r="V125" s="278"/>
      <c r="W125" s="1846"/>
      <c r="X125" s="1846"/>
      <c r="Y125" s="1850"/>
    </row>
    <row r="126" spans="1:25" ht="15.75" thickBot="1" x14ac:dyDescent="0.3">
      <c r="A126" s="1838"/>
      <c r="B126" s="1825"/>
      <c r="C126" s="1677"/>
      <c r="D126" s="1823"/>
      <c r="E126" s="1853"/>
      <c r="F126" s="1677"/>
      <c r="G126" s="1834"/>
      <c r="H126" s="1823"/>
      <c r="I126" s="305" t="s">
        <v>168</v>
      </c>
      <c r="J126" s="280">
        <f>J125+J124+J123</f>
        <v>1.5</v>
      </c>
      <c r="K126" s="281"/>
      <c r="L126" s="281"/>
      <c r="M126" s="281"/>
      <c r="N126" s="282"/>
      <c r="O126" s="282"/>
      <c r="P126" s="282"/>
      <c r="Q126" s="282"/>
      <c r="R126" s="282"/>
      <c r="S126" s="282"/>
      <c r="T126" s="282"/>
      <c r="U126" s="282"/>
      <c r="V126" s="283"/>
      <c r="W126" s="1836"/>
      <c r="X126" s="1836"/>
      <c r="Y126" s="1829"/>
    </row>
    <row r="127" spans="1:25" ht="33.75" x14ac:dyDescent="0.25">
      <c r="A127" s="1837" t="s">
        <v>1299</v>
      </c>
      <c r="B127" s="1824" t="s">
        <v>1421</v>
      </c>
      <c r="C127" s="1667" t="s">
        <v>1213</v>
      </c>
      <c r="D127" s="1822" t="s">
        <v>1272</v>
      </c>
      <c r="E127" s="1851" t="s">
        <v>1323</v>
      </c>
      <c r="F127" s="1667" t="s">
        <v>632</v>
      </c>
      <c r="G127" s="1845" t="s">
        <v>1429</v>
      </c>
      <c r="H127" s="1822" t="s">
        <v>1430</v>
      </c>
      <c r="I127" s="298" t="s">
        <v>1431</v>
      </c>
      <c r="J127" s="274">
        <v>0.5</v>
      </c>
      <c r="K127" s="275"/>
      <c r="L127" s="275"/>
      <c r="M127" s="275"/>
      <c r="N127" s="275"/>
      <c r="O127" s="275"/>
      <c r="P127" s="275"/>
      <c r="Q127" s="275"/>
      <c r="R127" s="275"/>
      <c r="S127" s="275"/>
      <c r="T127" s="275"/>
      <c r="U127" s="275"/>
      <c r="V127" s="275"/>
      <c r="W127" s="1835" t="s">
        <v>1432</v>
      </c>
      <c r="X127" s="1835" t="s">
        <v>1433</v>
      </c>
      <c r="Y127" s="1828"/>
    </row>
    <row r="128" spans="1:25" ht="22.5" x14ac:dyDescent="0.25">
      <c r="A128" s="1842"/>
      <c r="B128" s="1843"/>
      <c r="C128" s="1595"/>
      <c r="D128" s="1844"/>
      <c r="E128" s="1852"/>
      <c r="F128" s="1595"/>
      <c r="G128" s="1804"/>
      <c r="H128" s="1844"/>
      <c r="I128" s="299" t="s">
        <v>1434</v>
      </c>
      <c r="J128" s="276">
        <v>0.5</v>
      </c>
      <c r="K128" s="277"/>
      <c r="L128" s="220"/>
      <c r="M128" s="220"/>
      <c r="N128" s="220"/>
      <c r="O128" s="220"/>
      <c r="P128" s="220"/>
      <c r="Q128" s="220"/>
      <c r="R128" s="278"/>
      <c r="S128" s="278"/>
      <c r="T128" s="278"/>
      <c r="U128" s="278"/>
      <c r="V128" s="278"/>
      <c r="W128" s="1846"/>
      <c r="X128" s="1846"/>
      <c r="Y128" s="1850"/>
    </row>
    <row r="129" spans="1:25" x14ac:dyDescent="0.25">
      <c r="A129" s="1842"/>
      <c r="B129" s="1843"/>
      <c r="C129" s="1595"/>
      <c r="D129" s="1844"/>
      <c r="E129" s="1852"/>
      <c r="F129" s="1595"/>
      <c r="G129" s="1804"/>
      <c r="H129" s="1844"/>
      <c r="I129" s="299" t="s">
        <v>1435</v>
      </c>
      <c r="J129" s="274">
        <v>0.5</v>
      </c>
      <c r="K129" s="278"/>
      <c r="L129" s="220"/>
      <c r="M129" s="220"/>
      <c r="N129" s="220"/>
      <c r="O129" s="220"/>
      <c r="P129" s="220"/>
      <c r="Q129" s="220"/>
      <c r="R129" s="278"/>
      <c r="S129" s="278"/>
      <c r="T129" s="278"/>
      <c r="U129" s="278"/>
      <c r="V129" s="278"/>
      <c r="W129" s="1846"/>
      <c r="X129" s="1846"/>
      <c r="Y129" s="1850"/>
    </row>
    <row r="130" spans="1:25" ht="15.75" thickBot="1" x14ac:dyDescent="0.3">
      <c r="A130" s="1838"/>
      <c r="B130" s="1825"/>
      <c r="C130" s="1677"/>
      <c r="D130" s="1823"/>
      <c r="E130" s="1853"/>
      <c r="F130" s="1677"/>
      <c r="G130" s="1834"/>
      <c r="H130" s="1823"/>
      <c r="I130" s="305" t="s">
        <v>168</v>
      </c>
      <c r="J130" s="280">
        <f>J129+J128+J127</f>
        <v>1.5</v>
      </c>
      <c r="K130" s="281"/>
      <c r="L130" s="281"/>
      <c r="M130" s="281"/>
      <c r="N130" s="282"/>
      <c r="O130" s="282"/>
      <c r="P130" s="282"/>
      <c r="Q130" s="282"/>
      <c r="R130" s="282"/>
      <c r="S130" s="282"/>
      <c r="T130" s="282"/>
      <c r="U130" s="282"/>
      <c r="V130" s="283"/>
      <c r="W130" s="1836"/>
      <c r="X130" s="1836"/>
      <c r="Y130" s="1829"/>
    </row>
    <row r="131" spans="1:25" ht="33.75" x14ac:dyDescent="0.25">
      <c r="A131" s="1837" t="s">
        <v>1299</v>
      </c>
      <c r="B131" s="1824" t="s">
        <v>1421</v>
      </c>
      <c r="C131" s="1667" t="s">
        <v>1213</v>
      </c>
      <c r="D131" s="1822" t="s">
        <v>1214</v>
      </c>
      <c r="E131" s="1851" t="s">
        <v>1323</v>
      </c>
      <c r="F131" s="1667" t="s">
        <v>632</v>
      </c>
      <c r="G131" s="1845" t="s">
        <v>1436</v>
      </c>
      <c r="H131" s="1822" t="s">
        <v>1437</v>
      </c>
      <c r="I131" s="298" t="s">
        <v>1438</v>
      </c>
      <c r="J131" s="274">
        <v>0.5</v>
      </c>
      <c r="K131" s="275"/>
      <c r="L131" s="275"/>
      <c r="M131" s="275"/>
      <c r="N131" s="275"/>
      <c r="O131" s="275"/>
      <c r="P131" s="275"/>
      <c r="Q131" s="275"/>
      <c r="R131" s="275"/>
      <c r="S131" s="275"/>
      <c r="T131" s="275"/>
      <c r="U131" s="275"/>
      <c r="V131" s="275"/>
      <c r="W131" s="1835" t="s">
        <v>1439</v>
      </c>
      <c r="X131" s="1835" t="s">
        <v>1440</v>
      </c>
      <c r="Y131" s="1828"/>
    </row>
    <row r="132" spans="1:25" ht="22.5" x14ac:dyDescent="0.25">
      <c r="A132" s="1842"/>
      <c r="B132" s="1843"/>
      <c r="C132" s="1595"/>
      <c r="D132" s="1844"/>
      <c r="E132" s="1852"/>
      <c r="F132" s="1595"/>
      <c r="G132" s="1804"/>
      <c r="H132" s="1844"/>
      <c r="I132" s="299" t="s">
        <v>1441</v>
      </c>
      <c r="J132" s="276">
        <v>0.5</v>
      </c>
      <c r="K132" s="277"/>
      <c r="L132" s="220"/>
      <c r="M132" s="220"/>
      <c r="N132" s="220"/>
      <c r="O132" s="220"/>
      <c r="P132" s="220"/>
      <c r="Q132" s="220"/>
      <c r="R132" s="278"/>
      <c r="S132" s="278"/>
      <c r="T132" s="278"/>
      <c r="U132" s="278"/>
      <c r="V132" s="278"/>
      <c r="W132" s="1846"/>
      <c r="X132" s="1846"/>
      <c r="Y132" s="1850"/>
    </row>
    <row r="133" spans="1:25" x14ac:dyDescent="0.25">
      <c r="A133" s="1842"/>
      <c r="B133" s="1843"/>
      <c r="C133" s="1595"/>
      <c r="D133" s="1844"/>
      <c r="E133" s="1852"/>
      <c r="F133" s="1595"/>
      <c r="G133" s="1804"/>
      <c r="H133" s="1844"/>
      <c r="I133" s="299" t="s">
        <v>1442</v>
      </c>
      <c r="J133" s="274">
        <v>0.5</v>
      </c>
      <c r="K133" s="278"/>
      <c r="L133" s="220"/>
      <c r="M133" s="220"/>
      <c r="N133" s="220"/>
      <c r="O133" s="220"/>
      <c r="P133" s="220"/>
      <c r="Q133" s="220"/>
      <c r="R133" s="278"/>
      <c r="S133" s="278"/>
      <c r="T133" s="278"/>
      <c r="U133" s="278"/>
      <c r="V133" s="278"/>
      <c r="W133" s="1846"/>
      <c r="X133" s="1846"/>
      <c r="Y133" s="1850"/>
    </row>
    <row r="134" spans="1:25" ht="15.75" thickBot="1" x14ac:dyDescent="0.3">
      <c r="A134" s="1838"/>
      <c r="B134" s="1825"/>
      <c r="C134" s="1677"/>
      <c r="D134" s="1823"/>
      <c r="E134" s="1853"/>
      <c r="F134" s="1677"/>
      <c r="G134" s="1834"/>
      <c r="H134" s="1823"/>
      <c r="I134" s="305" t="s">
        <v>168</v>
      </c>
      <c r="J134" s="280">
        <f>J133+J132+J131</f>
        <v>1.5</v>
      </c>
      <c r="K134" s="281"/>
      <c r="L134" s="281"/>
      <c r="M134" s="281"/>
      <c r="N134" s="282"/>
      <c r="O134" s="282"/>
      <c r="P134" s="282"/>
      <c r="Q134" s="282"/>
      <c r="R134" s="282"/>
      <c r="S134" s="282"/>
      <c r="T134" s="282"/>
      <c r="U134" s="282"/>
      <c r="V134" s="283"/>
      <c r="W134" s="1836"/>
      <c r="X134" s="1836"/>
      <c r="Y134" s="1829"/>
    </row>
    <row r="135" spans="1:25" ht="33.75" x14ac:dyDescent="0.25">
      <c r="A135" s="1837" t="s">
        <v>1299</v>
      </c>
      <c r="B135" s="1824" t="s">
        <v>1443</v>
      </c>
      <c r="C135" s="1667" t="s">
        <v>1289</v>
      </c>
      <c r="D135" s="1822" t="s">
        <v>1272</v>
      </c>
      <c r="E135" s="1851" t="s">
        <v>1323</v>
      </c>
      <c r="F135" s="1667" t="s">
        <v>632</v>
      </c>
      <c r="G135" s="1845" t="s">
        <v>1444</v>
      </c>
      <c r="H135" s="1822" t="s">
        <v>1445</v>
      </c>
      <c r="I135" s="298" t="s">
        <v>1446</v>
      </c>
      <c r="J135" s="274">
        <v>0.5</v>
      </c>
      <c r="K135" s="275"/>
      <c r="L135" s="275"/>
      <c r="M135" s="275"/>
      <c r="N135" s="275"/>
      <c r="O135" s="275"/>
      <c r="P135" s="275"/>
      <c r="Q135" s="275"/>
      <c r="R135" s="275"/>
      <c r="S135" s="275"/>
      <c r="T135" s="275"/>
      <c r="U135" s="275"/>
      <c r="V135" s="275"/>
      <c r="W135" s="1835" t="s">
        <v>1447</v>
      </c>
      <c r="X135" s="1835" t="s">
        <v>1448</v>
      </c>
      <c r="Y135" s="1828"/>
    </row>
    <row r="136" spans="1:25" ht="22.5" x14ac:dyDescent="0.25">
      <c r="A136" s="1842"/>
      <c r="B136" s="1843"/>
      <c r="C136" s="1595"/>
      <c r="D136" s="1844"/>
      <c r="E136" s="1852"/>
      <c r="F136" s="1595"/>
      <c r="G136" s="1804"/>
      <c r="H136" s="1844"/>
      <c r="I136" s="299" t="s">
        <v>1449</v>
      </c>
      <c r="J136" s="276">
        <v>0.5</v>
      </c>
      <c r="K136" s="277"/>
      <c r="L136" s="220"/>
      <c r="M136" s="220"/>
      <c r="N136" s="220"/>
      <c r="O136" s="220"/>
      <c r="P136" s="220"/>
      <c r="Q136" s="220"/>
      <c r="R136" s="278"/>
      <c r="S136" s="278"/>
      <c r="T136" s="278"/>
      <c r="U136" s="278"/>
      <c r="V136" s="278"/>
      <c r="W136" s="1846"/>
      <c r="X136" s="1846"/>
      <c r="Y136" s="1850"/>
    </row>
    <row r="137" spans="1:25" x14ac:dyDescent="0.25">
      <c r="A137" s="1842"/>
      <c r="B137" s="1843"/>
      <c r="C137" s="1595"/>
      <c r="D137" s="1844"/>
      <c r="E137" s="1852"/>
      <c r="F137" s="1595"/>
      <c r="G137" s="1804"/>
      <c r="H137" s="1844"/>
      <c r="I137" s="299" t="s">
        <v>1450</v>
      </c>
      <c r="J137" s="274">
        <v>0.5</v>
      </c>
      <c r="K137" s="278"/>
      <c r="L137" s="220"/>
      <c r="M137" s="220"/>
      <c r="N137" s="220"/>
      <c r="O137" s="220"/>
      <c r="P137" s="220"/>
      <c r="Q137" s="220"/>
      <c r="R137" s="278"/>
      <c r="S137" s="278"/>
      <c r="T137" s="278"/>
      <c r="U137" s="278"/>
      <c r="V137" s="278"/>
      <c r="W137" s="1846"/>
      <c r="X137" s="1846"/>
      <c r="Y137" s="1850"/>
    </row>
    <row r="138" spans="1:25" ht="15.75" thickBot="1" x14ac:dyDescent="0.3">
      <c r="A138" s="1838"/>
      <c r="B138" s="1825"/>
      <c r="C138" s="1677"/>
      <c r="D138" s="1823"/>
      <c r="E138" s="1853"/>
      <c r="F138" s="1677"/>
      <c r="G138" s="1834"/>
      <c r="H138" s="1823"/>
      <c r="I138" s="305" t="s">
        <v>168</v>
      </c>
      <c r="J138" s="280">
        <f>J137+J136+J135</f>
        <v>1.5</v>
      </c>
      <c r="K138" s="281"/>
      <c r="L138" s="281"/>
      <c r="M138" s="281"/>
      <c r="N138" s="282"/>
      <c r="O138" s="282"/>
      <c r="P138" s="282"/>
      <c r="Q138" s="282"/>
      <c r="R138" s="282"/>
      <c r="S138" s="282"/>
      <c r="T138" s="282"/>
      <c r="U138" s="282"/>
      <c r="V138" s="283"/>
      <c r="W138" s="1836"/>
      <c r="X138" s="1836"/>
      <c r="Y138" s="1829"/>
    </row>
    <row r="139" spans="1:25" ht="22.5" x14ac:dyDescent="0.25">
      <c r="A139" s="1837" t="s">
        <v>1299</v>
      </c>
      <c r="B139" s="1824" t="s">
        <v>1451</v>
      </c>
      <c r="C139" s="1667" t="s">
        <v>1289</v>
      </c>
      <c r="D139" s="1822" t="s">
        <v>1272</v>
      </c>
      <c r="E139" s="1851" t="s">
        <v>1323</v>
      </c>
      <c r="F139" s="1667" t="s">
        <v>632</v>
      </c>
      <c r="G139" s="1845" t="s">
        <v>1452</v>
      </c>
      <c r="H139" s="1822" t="s">
        <v>1453</v>
      </c>
      <c r="I139" s="298" t="s">
        <v>1454</v>
      </c>
      <c r="J139" s="274">
        <v>0.5</v>
      </c>
      <c r="K139" s="275"/>
      <c r="L139" s="275"/>
      <c r="M139" s="275"/>
      <c r="N139" s="275"/>
      <c r="O139" s="275"/>
      <c r="P139" s="275"/>
      <c r="Q139" s="275"/>
      <c r="R139" s="275"/>
      <c r="S139" s="275"/>
      <c r="T139" s="275"/>
      <c r="U139" s="275"/>
      <c r="V139" s="275"/>
      <c r="W139" s="1835" t="s">
        <v>1455</v>
      </c>
      <c r="X139" s="1835" t="s">
        <v>1456</v>
      </c>
      <c r="Y139" s="1828"/>
    </row>
    <row r="140" spans="1:25" ht="22.5" x14ac:dyDescent="0.25">
      <c r="A140" s="1842"/>
      <c r="B140" s="1843"/>
      <c r="C140" s="1595"/>
      <c r="D140" s="1844"/>
      <c r="E140" s="1852"/>
      <c r="F140" s="1595"/>
      <c r="G140" s="1804"/>
      <c r="H140" s="1844"/>
      <c r="I140" s="299" t="s">
        <v>1457</v>
      </c>
      <c r="J140" s="276">
        <v>0.5</v>
      </c>
      <c r="K140" s="277"/>
      <c r="L140" s="220"/>
      <c r="M140" s="220"/>
      <c r="N140" s="220"/>
      <c r="O140" s="220"/>
      <c r="P140" s="220"/>
      <c r="Q140" s="220"/>
      <c r="R140" s="278"/>
      <c r="S140" s="278"/>
      <c r="T140" s="278"/>
      <c r="U140" s="278"/>
      <c r="V140" s="278"/>
      <c r="W140" s="1846"/>
      <c r="X140" s="1846"/>
      <c r="Y140" s="1850"/>
    </row>
    <row r="141" spans="1:25" x14ac:dyDescent="0.25">
      <c r="A141" s="1842"/>
      <c r="B141" s="1843"/>
      <c r="C141" s="1595"/>
      <c r="D141" s="1844"/>
      <c r="E141" s="1852"/>
      <c r="F141" s="1595"/>
      <c r="G141" s="1804"/>
      <c r="H141" s="1844"/>
      <c r="I141" s="299" t="s">
        <v>1458</v>
      </c>
      <c r="J141" s="274">
        <v>0.5</v>
      </c>
      <c r="K141" s="278"/>
      <c r="L141" s="220"/>
      <c r="M141" s="220"/>
      <c r="N141" s="220"/>
      <c r="O141" s="220"/>
      <c r="P141" s="220"/>
      <c r="Q141" s="220"/>
      <c r="R141" s="278"/>
      <c r="S141" s="278"/>
      <c r="T141" s="278"/>
      <c r="U141" s="278"/>
      <c r="V141" s="278"/>
      <c r="W141" s="1846"/>
      <c r="X141" s="1846"/>
      <c r="Y141" s="1850"/>
    </row>
    <row r="142" spans="1:25" ht="15.75" thickBot="1" x14ac:dyDescent="0.3">
      <c r="A142" s="1838"/>
      <c r="B142" s="1825"/>
      <c r="C142" s="1677"/>
      <c r="D142" s="1823"/>
      <c r="E142" s="1853"/>
      <c r="F142" s="1677"/>
      <c r="G142" s="1834"/>
      <c r="H142" s="1823"/>
      <c r="I142" s="305" t="s">
        <v>168</v>
      </c>
      <c r="J142" s="280">
        <f>J141+J140+J139</f>
        <v>1.5</v>
      </c>
      <c r="K142" s="281"/>
      <c r="L142" s="281"/>
      <c r="M142" s="281"/>
      <c r="N142" s="282"/>
      <c r="O142" s="282"/>
      <c r="P142" s="282"/>
      <c r="Q142" s="282"/>
      <c r="R142" s="282"/>
      <c r="S142" s="282"/>
      <c r="T142" s="282"/>
      <c r="U142" s="282"/>
      <c r="V142" s="283"/>
      <c r="W142" s="1836"/>
      <c r="X142" s="1836"/>
      <c r="Y142" s="1829"/>
    </row>
    <row r="143" spans="1:25" ht="22.5" x14ac:dyDescent="0.25">
      <c r="A143" s="1837" t="s">
        <v>1299</v>
      </c>
      <c r="B143" s="1854" t="s">
        <v>1459</v>
      </c>
      <c r="C143" s="1667" t="s">
        <v>1213</v>
      </c>
      <c r="D143" s="1822" t="s">
        <v>1214</v>
      </c>
      <c r="E143" s="1851" t="s">
        <v>1323</v>
      </c>
      <c r="F143" s="1667" t="s">
        <v>632</v>
      </c>
      <c r="G143" s="1845" t="s">
        <v>1460</v>
      </c>
      <c r="H143" s="1822" t="s">
        <v>1461</v>
      </c>
      <c r="I143" s="298" t="s">
        <v>1462</v>
      </c>
      <c r="J143" s="274">
        <v>0.5</v>
      </c>
      <c r="K143" s="275"/>
      <c r="L143" s="275"/>
      <c r="M143" s="275"/>
      <c r="N143" s="275"/>
      <c r="O143" s="275"/>
      <c r="P143" s="275"/>
      <c r="Q143" s="275"/>
      <c r="R143" s="275"/>
      <c r="S143" s="275"/>
      <c r="T143" s="275"/>
      <c r="U143" s="275"/>
      <c r="V143" s="275"/>
      <c r="W143" s="1835" t="s">
        <v>1463</v>
      </c>
      <c r="X143" s="1835" t="s">
        <v>1464</v>
      </c>
      <c r="Y143" s="1828"/>
    </row>
    <row r="144" spans="1:25" ht="22.5" x14ac:dyDescent="0.25">
      <c r="A144" s="1842"/>
      <c r="B144" s="1843"/>
      <c r="C144" s="1595"/>
      <c r="D144" s="1844"/>
      <c r="E144" s="1852"/>
      <c r="F144" s="1595"/>
      <c r="G144" s="1804"/>
      <c r="H144" s="1844"/>
      <c r="I144" s="299" t="s">
        <v>1457</v>
      </c>
      <c r="J144" s="276">
        <v>0.5</v>
      </c>
      <c r="K144" s="277"/>
      <c r="L144" s="220"/>
      <c r="M144" s="220"/>
      <c r="N144" s="220"/>
      <c r="O144" s="220"/>
      <c r="P144" s="220"/>
      <c r="Q144" s="220"/>
      <c r="R144" s="278"/>
      <c r="S144" s="278"/>
      <c r="T144" s="278"/>
      <c r="U144" s="278"/>
      <c r="V144" s="278"/>
      <c r="W144" s="1846"/>
      <c r="X144" s="1846"/>
      <c r="Y144" s="1850"/>
    </row>
    <row r="145" spans="1:25" x14ac:dyDescent="0.25">
      <c r="A145" s="1842"/>
      <c r="B145" s="1843"/>
      <c r="C145" s="1595"/>
      <c r="D145" s="1844"/>
      <c r="E145" s="1852"/>
      <c r="F145" s="1595"/>
      <c r="G145" s="1804"/>
      <c r="H145" s="1844"/>
      <c r="I145" s="299" t="s">
        <v>1458</v>
      </c>
      <c r="J145" s="274">
        <v>0.5</v>
      </c>
      <c r="K145" s="278"/>
      <c r="L145" s="220"/>
      <c r="M145" s="220"/>
      <c r="N145" s="220"/>
      <c r="O145" s="220"/>
      <c r="P145" s="220"/>
      <c r="Q145" s="220"/>
      <c r="R145" s="278"/>
      <c r="S145" s="278"/>
      <c r="T145" s="278"/>
      <c r="U145" s="278"/>
      <c r="V145" s="278"/>
      <c r="W145" s="1846"/>
      <c r="X145" s="1846"/>
      <c r="Y145" s="1850"/>
    </row>
    <row r="146" spans="1:25" ht="15.75" thickBot="1" x14ac:dyDescent="0.3">
      <c r="A146" s="1838"/>
      <c r="B146" s="1825"/>
      <c r="C146" s="1677"/>
      <c r="D146" s="1823"/>
      <c r="E146" s="1853"/>
      <c r="F146" s="1677"/>
      <c r="G146" s="1834"/>
      <c r="H146" s="1823"/>
      <c r="I146" s="305" t="s">
        <v>168</v>
      </c>
      <c r="J146" s="280">
        <f>J145+J144+J143</f>
        <v>1.5</v>
      </c>
      <c r="K146" s="281"/>
      <c r="L146" s="281"/>
      <c r="M146" s="281"/>
      <c r="N146" s="282"/>
      <c r="O146" s="282"/>
      <c r="P146" s="282"/>
      <c r="Q146" s="282"/>
      <c r="R146" s="282"/>
      <c r="S146" s="282"/>
      <c r="T146" s="282"/>
      <c r="U146" s="282"/>
      <c r="V146" s="283"/>
      <c r="W146" s="1836"/>
      <c r="X146" s="1836"/>
      <c r="Y146" s="1829"/>
    </row>
    <row r="147" spans="1:25" ht="33.75" x14ac:dyDescent="0.25">
      <c r="A147" s="1837" t="s">
        <v>1299</v>
      </c>
      <c r="B147" s="1854" t="s">
        <v>1459</v>
      </c>
      <c r="C147" s="1667" t="s">
        <v>1213</v>
      </c>
      <c r="D147" s="1822" t="s">
        <v>1214</v>
      </c>
      <c r="E147" s="1851" t="s">
        <v>1323</v>
      </c>
      <c r="F147" s="1667" t="s">
        <v>632</v>
      </c>
      <c r="G147" s="1845" t="s">
        <v>1465</v>
      </c>
      <c r="H147" s="1822" t="s">
        <v>1466</v>
      </c>
      <c r="I147" s="298" t="s">
        <v>1467</v>
      </c>
      <c r="J147" s="274">
        <v>0.5</v>
      </c>
      <c r="K147" s="275"/>
      <c r="L147" s="275"/>
      <c r="M147" s="275"/>
      <c r="N147" s="275"/>
      <c r="O147" s="275"/>
      <c r="P147" s="275"/>
      <c r="Q147" s="275"/>
      <c r="R147" s="275"/>
      <c r="S147" s="275"/>
      <c r="T147" s="275"/>
      <c r="U147" s="275"/>
      <c r="V147" s="275"/>
      <c r="W147" s="1835" t="s">
        <v>1468</v>
      </c>
      <c r="X147" s="1835" t="s">
        <v>1469</v>
      </c>
      <c r="Y147" s="1828"/>
    </row>
    <row r="148" spans="1:25" ht="22.5" x14ac:dyDescent="0.25">
      <c r="A148" s="1842"/>
      <c r="B148" s="1843"/>
      <c r="C148" s="1595"/>
      <c r="D148" s="1844"/>
      <c r="E148" s="1852"/>
      <c r="F148" s="1595"/>
      <c r="G148" s="1804"/>
      <c r="H148" s="1844"/>
      <c r="I148" s="299" t="s">
        <v>1470</v>
      </c>
      <c r="J148" s="276">
        <v>0.5</v>
      </c>
      <c r="K148" s="277"/>
      <c r="L148" s="220"/>
      <c r="M148" s="220"/>
      <c r="N148" s="220"/>
      <c r="O148" s="220"/>
      <c r="P148" s="220"/>
      <c r="Q148" s="220"/>
      <c r="R148" s="278"/>
      <c r="S148" s="278"/>
      <c r="T148" s="278"/>
      <c r="U148" s="278"/>
      <c r="V148" s="278"/>
      <c r="W148" s="1846"/>
      <c r="X148" s="1846"/>
      <c r="Y148" s="1850"/>
    </row>
    <row r="149" spans="1:25" x14ac:dyDescent="0.25">
      <c r="A149" s="1842"/>
      <c r="B149" s="1843"/>
      <c r="C149" s="1595"/>
      <c r="D149" s="1844"/>
      <c r="E149" s="1852"/>
      <c r="F149" s="1595"/>
      <c r="G149" s="1804"/>
      <c r="H149" s="1844"/>
      <c r="I149" s="299" t="s">
        <v>1471</v>
      </c>
      <c r="J149" s="274">
        <v>0.5</v>
      </c>
      <c r="K149" s="278"/>
      <c r="L149" s="220"/>
      <c r="M149" s="220"/>
      <c r="N149" s="220"/>
      <c r="O149" s="220"/>
      <c r="P149" s="220"/>
      <c r="Q149" s="220"/>
      <c r="R149" s="278"/>
      <c r="S149" s="278"/>
      <c r="T149" s="278"/>
      <c r="U149" s="278"/>
      <c r="V149" s="278"/>
      <c r="W149" s="1846"/>
      <c r="X149" s="1846"/>
      <c r="Y149" s="1850"/>
    </row>
    <row r="150" spans="1:25" ht="15.75" thickBot="1" x14ac:dyDescent="0.3">
      <c r="A150" s="1838"/>
      <c r="B150" s="1825"/>
      <c r="C150" s="1677"/>
      <c r="D150" s="1823"/>
      <c r="E150" s="1853"/>
      <c r="F150" s="1677"/>
      <c r="G150" s="1834"/>
      <c r="H150" s="1823"/>
      <c r="I150" s="305" t="s">
        <v>168</v>
      </c>
      <c r="J150" s="280">
        <f>J149+J148+J147</f>
        <v>1.5</v>
      </c>
      <c r="K150" s="281"/>
      <c r="L150" s="281"/>
      <c r="M150" s="281"/>
      <c r="N150" s="282"/>
      <c r="O150" s="282"/>
      <c r="P150" s="282"/>
      <c r="Q150" s="282"/>
      <c r="R150" s="282"/>
      <c r="S150" s="282"/>
      <c r="T150" s="282"/>
      <c r="U150" s="282"/>
      <c r="V150" s="283"/>
      <c r="W150" s="1836"/>
      <c r="X150" s="1836"/>
      <c r="Y150" s="1829"/>
    </row>
    <row r="151" spans="1:25" x14ac:dyDescent="0.25">
      <c r="A151" s="1837" t="s">
        <v>1299</v>
      </c>
      <c r="B151" s="1854" t="s">
        <v>1472</v>
      </c>
      <c r="C151" s="1667" t="s">
        <v>1213</v>
      </c>
      <c r="D151" s="1822" t="s">
        <v>1214</v>
      </c>
      <c r="E151" s="1851" t="s">
        <v>1323</v>
      </c>
      <c r="F151" s="1667" t="s">
        <v>632</v>
      </c>
      <c r="G151" s="1845" t="s">
        <v>1473</v>
      </c>
      <c r="H151" s="1822" t="s">
        <v>1474</v>
      </c>
      <c r="I151" s="298" t="s">
        <v>1475</v>
      </c>
      <c r="J151" s="274">
        <v>0.5</v>
      </c>
      <c r="K151" s="275"/>
      <c r="L151" s="275"/>
      <c r="M151" s="275"/>
      <c r="N151" s="275"/>
      <c r="O151" s="275"/>
      <c r="P151" s="275"/>
      <c r="Q151" s="275"/>
      <c r="R151" s="275"/>
      <c r="S151" s="275"/>
      <c r="T151" s="275"/>
      <c r="U151" s="275"/>
      <c r="V151" s="275"/>
      <c r="W151" s="1835" t="s">
        <v>1476</v>
      </c>
      <c r="X151" s="1835" t="s">
        <v>1477</v>
      </c>
      <c r="Y151" s="1828"/>
    </row>
    <row r="152" spans="1:25" x14ac:dyDescent="0.25">
      <c r="A152" s="1842"/>
      <c r="B152" s="1843"/>
      <c r="C152" s="1595"/>
      <c r="D152" s="1844"/>
      <c r="E152" s="1852"/>
      <c r="F152" s="1595"/>
      <c r="G152" s="1804"/>
      <c r="H152" s="1844"/>
      <c r="I152" s="299" t="s">
        <v>1478</v>
      </c>
      <c r="J152" s="276">
        <v>0.5</v>
      </c>
      <c r="K152" s="277"/>
      <c r="L152" s="220"/>
      <c r="M152" s="220"/>
      <c r="N152" s="220"/>
      <c r="O152" s="220"/>
      <c r="P152" s="220"/>
      <c r="Q152" s="220"/>
      <c r="R152" s="278"/>
      <c r="S152" s="278"/>
      <c r="T152" s="278"/>
      <c r="U152" s="278"/>
      <c r="V152" s="278"/>
      <c r="W152" s="1846"/>
      <c r="X152" s="1846"/>
      <c r="Y152" s="1850"/>
    </row>
    <row r="153" spans="1:25" x14ac:dyDescent="0.25">
      <c r="A153" s="1842"/>
      <c r="B153" s="1843"/>
      <c r="C153" s="1595"/>
      <c r="D153" s="1844"/>
      <c r="E153" s="1852"/>
      <c r="F153" s="1595"/>
      <c r="G153" s="1804"/>
      <c r="H153" s="1844"/>
      <c r="I153" s="299" t="s">
        <v>1479</v>
      </c>
      <c r="J153" s="274">
        <v>0.5</v>
      </c>
      <c r="K153" s="278"/>
      <c r="L153" s="220"/>
      <c r="M153" s="220"/>
      <c r="N153" s="220"/>
      <c r="O153" s="220"/>
      <c r="P153" s="220"/>
      <c r="Q153" s="220"/>
      <c r="R153" s="278"/>
      <c r="S153" s="278"/>
      <c r="T153" s="278"/>
      <c r="U153" s="278"/>
      <c r="V153" s="278"/>
      <c r="W153" s="1846"/>
      <c r="X153" s="1846"/>
      <c r="Y153" s="1850"/>
    </row>
    <row r="154" spans="1:25" ht="15.75" thickBot="1" x14ac:dyDescent="0.3">
      <c r="A154" s="1838"/>
      <c r="B154" s="1825"/>
      <c r="C154" s="1677"/>
      <c r="D154" s="1823"/>
      <c r="E154" s="1853"/>
      <c r="F154" s="1677"/>
      <c r="G154" s="1834"/>
      <c r="H154" s="1823"/>
      <c r="I154" s="305" t="s">
        <v>168</v>
      </c>
      <c r="J154" s="280">
        <f>J153+J152+J151</f>
        <v>1.5</v>
      </c>
      <c r="K154" s="281"/>
      <c r="L154" s="281"/>
      <c r="M154" s="281"/>
      <c r="N154" s="282"/>
      <c r="O154" s="282"/>
      <c r="P154" s="282"/>
      <c r="Q154" s="282"/>
      <c r="R154" s="282"/>
      <c r="S154" s="282"/>
      <c r="T154" s="282"/>
      <c r="U154" s="282"/>
      <c r="V154" s="283"/>
      <c r="W154" s="1836"/>
      <c r="X154" s="1836"/>
      <c r="Y154" s="1829"/>
    </row>
    <row r="155" spans="1:25" ht="22.5" x14ac:dyDescent="0.25">
      <c r="A155" s="1837" t="s">
        <v>1299</v>
      </c>
      <c r="B155" s="1824" t="s">
        <v>1480</v>
      </c>
      <c r="C155" s="1667" t="s">
        <v>1289</v>
      </c>
      <c r="D155" s="1822" t="s">
        <v>1272</v>
      </c>
      <c r="E155" s="1851" t="s">
        <v>1323</v>
      </c>
      <c r="F155" s="1667" t="s">
        <v>632</v>
      </c>
      <c r="G155" s="1845" t="s">
        <v>1481</v>
      </c>
      <c r="H155" s="1822" t="s">
        <v>1482</v>
      </c>
      <c r="I155" s="298" t="s">
        <v>1483</v>
      </c>
      <c r="J155" s="274">
        <v>0.5</v>
      </c>
      <c r="K155" s="275"/>
      <c r="L155" s="275"/>
      <c r="M155" s="275"/>
      <c r="N155" s="275"/>
      <c r="O155" s="275"/>
      <c r="P155" s="275"/>
      <c r="Q155" s="275"/>
      <c r="R155" s="275"/>
      <c r="S155" s="275"/>
      <c r="T155" s="275"/>
      <c r="U155" s="275"/>
      <c r="V155" s="275"/>
      <c r="W155" s="1835" t="s">
        <v>1484</v>
      </c>
      <c r="X155" s="1835" t="s">
        <v>1485</v>
      </c>
      <c r="Y155" s="1828"/>
    </row>
    <row r="156" spans="1:25" ht="22.5" x14ac:dyDescent="0.25">
      <c r="A156" s="1842"/>
      <c r="B156" s="1843"/>
      <c r="C156" s="1595"/>
      <c r="D156" s="1844"/>
      <c r="E156" s="1852"/>
      <c r="F156" s="1595"/>
      <c r="G156" s="1804"/>
      <c r="H156" s="1844"/>
      <c r="I156" s="299" t="s">
        <v>1486</v>
      </c>
      <c r="J156" s="276">
        <v>0.5</v>
      </c>
      <c r="K156" s="277"/>
      <c r="L156" s="220"/>
      <c r="M156" s="220"/>
      <c r="N156" s="220"/>
      <c r="O156" s="220"/>
      <c r="P156" s="220"/>
      <c r="Q156" s="220"/>
      <c r="R156" s="278"/>
      <c r="S156" s="278"/>
      <c r="T156" s="278"/>
      <c r="U156" s="278"/>
      <c r="V156" s="278"/>
      <c r="W156" s="1846"/>
      <c r="X156" s="1846"/>
      <c r="Y156" s="1850"/>
    </row>
    <row r="157" spans="1:25" x14ac:dyDescent="0.25">
      <c r="A157" s="1842"/>
      <c r="B157" s="1843"/>
      <c r="C157" s="1595"/>
      <c r="D157" s="1844"/>
      <c r="E157" s="1852"/>
      <c r="F157" s="1595"/>
      <c r="G157" s="1804"/>
      <c r="H157" s="1844"/>
      <c r="I157" s="299" t="s">
        <v>1487</v>
      </c>
      <c r="J157" s="274">
        <v>0.5</v>
      </c>
      <c r="K157" s="278"/>
      <c r="L157" s="220"/>
      <c r="M157" s="220"/>
      <c r="N157" s="220"/>
      <c r="O157" s="220"/>
      <c r="P157" s="220"/>
      <c r="Q157" s="220"/>
      <c r="R157" s="278"/>
      <c r="S157" s="278"/>
      <c r="T157" s="278"/>
      <c r="U157" s="278"/>
      <c r="V157" s="278"/>
      <c r="W157" s="1846"/>
      <c r="X157" s="1846"/>
      <c r="Y157" s="1850"/>
    </row>
    <row r="158" spans="1:25" ht="15.75" thickBot="1" x14ac:dyDescent="0.3">
      <c r="A158" s="1838"/>
      <c r="B158" s="1825"/>
      <c r="C158" s="1677"/>
      <c r="D158" s="1823"/>
      <c r="E158" s="1853"/>
      <c r="F158" s="1677"/>
      <c r="G158" s="1834"/>
      <c r="H158" s="1823"/>
      <c r="I158" s="305" t="s">
        <v>168</v>
      </c>
      <c r="J158" s="280">
        <f>J157+J156+J155</f>
        <v>1.5</v>
      </c>
      <c r="K158" s="281"/>
      <c r="L158" s="281"/>
      <c r="M158" s="281"/>
      <c r="N158" s="282"/>
      <c r="O158" s="282"/>
      <c r="P158" s="282"/>
      <c r="Q158" s="282"/>
      <c r="R158" s="282"/>
      <c r="S158" s="282"/>
      <c r="T158" s="282"/>
      <c r="U158" s="282"/>
      <c r="V158" s="283"/>
      <c r="W158" s="1836"/>
      <c r="X158" s="1836"/>
      <c r="Y158" s="1829"/>
    </row>
    <row r="159" spans="1:25" ht="33.75" x14ac:dyDescent="0.25">
      <c r="A159" s="1837" t="s">
        <v>1299</v>
      </c>
      <c r="B159" s="1824" t="s">
        <v>1488</v>
      </c>
      <c r="C159" s="1667" t="s">
        <v>1289</v>
      </c>
      <c r="D159" s="1822" t="s">
        <v>1272</v>
      </c>
      <c r="E159" s="1851" t="s">
        <v>1323</v>
      </c>
      <c r="F159" s="1667" t="s">
        <v>632</v>
      </c>
      <c r="G159" s="1845" t="s">
        <v>1489</v>
      </c>
      <c r="H159" s="1822" t="s">
        <v>1490</v>
      </c>
      <c r="I159" s="298" t="s">
        <v>1491</v>
      </c>
      <c r="J159" s="274">
        <v>0.5</v>
      </c>
      <c r="K159" s="275"/>
      <c r="L159" s="275"/>
      <c r="M159" s="275"/>
      <c r="N159" s="275"/>
      <c r="O159" s="275"/>
      <c r="P159" s="275"/>
      <c r="Q159" s="275"/>
      <c r="R159" s="275"/>
      <c r="S159" s="275"/>
      <c r="T159" s="275"/>
      <c r="U159" s="275"/>
      <c r="V159" s="275"/>
      <c r="W159" s="1835" t="s">
        <v>1492</v>
      </c>
      <c r="X159" s="1835" t="s">
        <v>1493</v>
      </c>
      <c r="Y159" s="1828"/>
    </row>
    <row r="160" spans="1:25" ht="22.5" x14ac:dyDescent="0.25">
      <c r="A160" s="1842"/>
      <c r="B160" s="1843"/>
      <c r="C160" s="1595"/>
      <c r="D160" s="1844"/>
      <c r="E160" s="1852"/>
      <c r="F160" s="1595"/>
      <c r="G160" s="1804"/>
      <c r="H160" s="1844"/>
      <c r="I160" s="299" t="s">
        <v>1494</v>
      </c>
      <c r="J160" s="276">
        <v>0.5</v>
      </c>
      <c r="K160" s="277"/>
      <c r="L160" s="220"/>
      <c r="M160" s="220"/>
      <c r="N160" s="220"/>
      <c r="O160" s="220"/>
      <c r="P160" s="220"/>
      <c r="Q160" s="220"/>
      <c r="R160" s="278"/>
      <c r="S160" s="278"/>
      <c r="T160" s="278"/>
      <c r="U160" s="278"/>
      <c r="V160" s="278"/>
      <c r="W160" s="1846"/>
      <c r="X160" s="1846"/>
      <c r="Y160" s="1850"/>
    </row>
    <row r="161" spans="1:25" x14ac:dyDescent="0.25">
      <c r="A161" s="1842"/>
      <c r="B161" s="1843"/>
      <c r="C161" s="1595"/>
      <c r="D161" s="1844"/>
      <c r="E161" s="1852"/>
      <c r="F161" s="1595"/>
      <c r="G161" s="1804"/>
      <c r="H161" s="1844"/>
      <c r="I161" s="299" t="s">
        <v>1495</v>
      </c>
      <c r="J161" s="274">
        <v>0.5</v>
      </c>
      <c r="K161" s="278"/>
      <c r="L161" s="220"/>
      <c r="M161" s="220"/>
      <c r="N161" s="220"/>
      <c r="O161" s="220"/>
      <c r="P161" s="220"/>
      <c r="Q161" s="220"/>
      <c r="R161" s="278"/>
      <c r="S161" s="278"/>
      <c r="T161" s="278"/>
      <c r="U161" s="278"/>
      <c r="V161" s="278"/>
      <c r="W161" s="1846"/>
      <c r="X161" s="1846"/>
      <c r="Y161" s="1850"/>
    </row>
    <row r="162" spans="1:25" ht="15.75" thickBot="1" x14ac:dyDescent="0.3">
      <c r="A162" s="1838"/>
      <c r="B162" s="1825"/>
      <c r="C162" s="1677"/>
      <c r="D162" s="1823"/>
      <c r="E162" s="1853"/>
      <c r="F162" s="1677"/>
      <c r="G162" s="1834"/>
      <c r="H162" s="1823"/>
      <c r="I162" s="305" t="s">
        <v>168</v>
      </c>
      <c r="J162" s="280">
        <f>J161+J160+J159</f>
        <v>1.5</v>
      </c>
      <c r="K162" s="281"/>
      <c r="L162" s="281"/>
      <c r="M162" s="281"/>
      <c r="N162" s="282"/>
      <c r="O162" s="282"/>
      <c r="P162" s="282"/>
      <c r="Q162" s="282"/>
      <c r="R162" s="282"/>
      <c r="S162" s="282"/>
      <c r="T162" s="282"/>
      <c r="U162" s="282"/>
      <c r="V162" s="283"/>
      <c r="W162" s="1836"/>
      <c r="X162" s="1836"/>
      <c r="Y162" s="1829"/>
    </row>
    <row r="163" spans="1:25" ht="33.75" x14ac:dyDescent="0.25">
      <c r="A163" s="1837" t="s">
        <v>1299</v>
      </c>
      <c r="B163" s="1824" t="s">
        <v>1496</v>
      </c>
      <c r="C163" s="1667" t="s">
        <v>1289</v>
      </c>
      <c r="D163" s="1822" t="s">
        <v>1191</v>
      </c>
      <c r="E163" s="1851" t="s">
        <v>1323</v>
      </c>
      <c r="F163" s="1667" t="s">
        <v>632</v>
      </c>
      <c r="G163" s="1845" t="s">
        <v>1497</v>
      </c>
      <c r="H163" s="1822" t="s">
        <v>1498</v>
      </c>
      <c r="I163" s="299" t="s">
        <v>1499</v>
      </c>
      <c r="J163" s="274">
        <v>0.5</v>
      </c>
      <c r="K163" s="275"/>
      <c r="L163" s="275"/>
      <c r="M163" s="275"/>
      <c r="N163" s="275"/>
      <c r="O163" s="275"/>
      <c r="P163" s="275"/>
      <c r="Q163" s="275"/>
      <c r="R163" s="275"/>
      <c r="S163" s="275"/>
      <c r="T163" s="275"/>
      <c r="U163" s="275"/>
      <c r="V163" s="275"/>
      <c r="W163" s="1835" t="s">
        <v>1500</v>
      </c>
      <c r="X163" s="1835" t="s">
        <v>1501</v>
      </c>
      <c r="Y163" s="1828"/>
    </row>
    <row r="164" spans="1:25" ht="22.5" x14ac:dyDescent="0.25">
      <c r="A164" s="1842"/>
      <c r="B164" s="1843"/>
      <c r="C164" s="1595"/>
      <c r="D164" s="1844"/>
      <c r="E164" s="1852"/>
      <c r="F164" s="1595"/>
      <c r="G164" s="1804"/>
      <c r="H164" s="1844"/>
      <c r="I164" s="299" t="s">
        <v>1502</v>
      </c>
      <c r="J164" s="276">
        <v>0.5</v>
      </c>
      <c r="K164" s="277"/>
      <c r="L164" s="220"/>
      <c r="M164" s="220"/>
      <c r="N164" s="220"/>
      <c r="O164" s="220"/>
      <c r="P164" s="220"/>
      <c r="Q164" s="220"/>
      <c r="R164" s="278"/>
      <c r="S164" s="278"/>
      <c r="T164" s="278"/>
      <c r="U164" s="278"/>
      <c r="V164" s="278"/>
      <c r="W164" s="1846"/>
      <c r="X164" s="1846"/>
      <c r="Y164" s="1850"/>
    </row>
    <row r="165" spans="1:25" ht="33.75" x14ac:dyDescent="0.25">
      <c r="A165" s="1842"/>
      <c r="B165" s="1843"/>
      <c r="C165" s="1595"/>
      <c r="D165" s="1844"/>
      <c r="E165" s="1852"/>
      <c r="F165" s="1595"/>
      <c r="G165" s="1804"/>
      <c r="H165" s="1844"/>
      <c r="I165" s="299" t="s">
        <v>1503</v>
      </c>
      <c r="J165" s="274">
        <v>0.5</v>
      </c>
      <c r="K165" s="278"/>
      <c r="L165" s="220"/>
      <c r="M165" s="220"/>
      <c r="N165" s="220"/>
      <c r="O165" s="220"/>
      <c r="P165" s="220"/>
      <c r="Q165" s="220"/>
      <c r="R165" s="278"/>
      <c r="S165" s="278"/>
      <c r="T165" s="278"/>
      <c r="U165" s="278"/>
      <c r="V165" s="278"/>
      <c r="W165" s="1846"/>
      <c r="X165" s="1846"/>
      <c r="Y165" s="1850"/>
    </row>
    <row r="166" spans="1:25" ht="15.75" thickBot="1" x14ac:dyDescent="0.3">
      <c r="A166" s="1838"/>
      <c r="B166" s="1825"/>
      <c r="C166" s="1677"/>
      <c r="D166" s="1823"/>
      <c r="E166" s="1853"/>
      <c r="F166" s="1677"/>
      <c r="G166" s="1834"/>
      <c r="H166" s="1823"/>
      <c r="I166" s="305" t="s">
        <v>168</v>
      </c>
      <c r="J166" s="280">
        <f>J165+J164+J163</f>
        <v>1.5</v>
      </c>
      <c r="K166" s="281"/>
      <c r="L166" s="281"/>
      <c r="M166" s="281"/>
      <c r="N166" s="282"/>
      <c r="O166" s="282"/>
      <c r="P166" s="282"/>
      <c r="Q166" s="282"/>
      <c r="R166" s="282"/>
      <c r="S166" s="282"/>
      <c r="T166" s="282"/>
      <c r="U166" s="282"/>
      <c r="V166" s="283"/>
      <c r="W166" s="1836"/>
      <c r="X166" s="1836"/>
      <c r="Y166" s="1829"/>
    </row>
    <row r="167" spans="1:25" ht="33.75" x14ac:dyDescent="0.25">
      <c r="A167" s="1837" t="s">
        <v>1299</v>
      </c>
      <c r="B167" s="1824" t="s">
        <v>1496</v>
      </c>
      <c r="C167" s="1667" t="s">
        <v>1289</v>
      </c>
      <c r="D167" s="1822" t="s">
        <v>1272</v>
      </c>
      <c r="E167" s="1851" t="s">
        <v>1323</v>
      </c>
      <c r="F167" s="1667" t="s">
        <v>632</v>
      </c>
      <c r="G167" s="1845" t="s">
        <v>1504</v>
      </c>
      <c r="H167" s="1822" t="s">
        <v>1505</v>
      </c>
      <c r="I167" s="299" t="s">
        <v>1506</v>
      </c>
      <c r="J167" s="274">
        <v>0.5</v>
      </c>
      <c r="K167" s="275"/>
      <c r="L167" s="275"/>
      <c r="M167" s="275"/>
      <c r="N167" s="275"/>
      <c r="O167" s="275"/>
      <c r="P167" s="275"/>
      <c r="Q167" s="275"/>
      <c r="R167" s="275"/>
      <c r="S167" s="275"/>
      <c r="T167" s="275"/>
      <c r="U167" s="275"/>
      <c r="V167" s="275"/>
      <c r="W167" s="1835" t="s">
        <v>1507</v>
      </c>
      <c r="X167" s="1835" t="s">
        <v>1508</v>
      </c>
      <c r="Y167" s="1828"/>
    </row>
    <row r="168" spans="1:25" ht="22.5" x14ac:dyDescent="0.25">
      <c r="A168" s="1842"/>
      <c r="B168" s="1843"/>
      <c r="C168" s="1595"/>
      <c r="D168" s="1844"/>
      <c r="E168" s="1852"/>
      <c r="F168" s="1595"/>
      <c r="G168" s="1804"/>
      <c r="H168" s="1844"/>
      <c r="I168" s="299" t="s">
        <v>1509</v>
      </c>
      <c r="J168" s="276">
        <v>0.5</v>
      </c>
      <c r="K168" s="277"/>
      <c r="L168" s="220"/>
      <c r="M168" s="220"/>
      <c r="N168" s="220"/>
      <c r="O168" s="220"/>
      <c r="P168" s="220"/>
      <c r="Q168" s="220"/>
      <c r="R168" s="278"/>
      <c r="S168" s="278"/>
      <c r="T168" s="278"/>
      <c r="U168" s="278"/>
      <c r="V168" s="278"/>
      <c r="W168" s="1846"/>
      <c r="X168" s="1846"/>
      <c r="Y168" s="1850"/>
    </row>
    <row r="169" spans="1:25" ht="33.75" x14ac:dyDescent="0.25">
      <c r="A169" s="1842"/>
      <c r="B169" s="1843"/>
      <c r="C169" s="1595"/>
      <c r="D169" s="1844"/>
      <c r="E169" s="1852"/>
      <c r="F169" s="1595"/>
      <c r="G169" s="1804"/>
      <c r="H169" s="1844"/>
      <c r="I169" s="299" t="s">
        <v>1510</v>
      </c>
      <c r="J169" s="274">
        <v>0.5</v>
      </c>
      <c r="K169" s="278"/>
      <c r="L169" s="220"/>
      <c r="M169" s="220"/>
      <c r="N169" s="220"/>
      <c r="O169" s="220"/>
      <c r="P169" s="220"/>
      <c r="Q169" s="220"/>
      <c r="R169" s="278"/>
      <c r="S169" s="278"/>
      <c r="T169" s="278"/>
      <c r="U169" s="278"/>
      <c r="V169" s="278"/>
      <c r="W169" s="1846"/>
      <c r="X169" s="1846"/>
      <c r="Y169" s="1850"/>
    </row>
    <row r="170" spans="1:25" ht="15.75" thickBot="1" x14ac:dyDescent="0.3">
      <c r="A170" s="1838"/>
      <c r="B170" s="1825"/>
      <c r="C170" s="1677"/>
      <c r="D170" s="1823"/>
      <c r="E170" s="1853"/>
      <c r="F170" s="1677"/>
      <c r="G170" s="1834"/>
      <c r="H170" s="1823"/>
      <c r="I170" s="305" t="s">
        <v>168</v>
      </c>
      <c r="J170" s="280">
        <f>J169+J168+J167</f>
        <v>1.5</v>
      </c>
      <c r="K170" s="281"/>
      <c r="L170" s="281"/>
      <c r="M170" s="281"/>
      <c r="N170" s="282"/>
      <c r="O170" s="282"/>
      <c r="P170" s="282"/>
      <c r="Q170" s="282"/>
      <c r="R170" s="282"/>
      <c r="S170" s="282"/>
      <c r="T170" s="282"/>
      <c r="U170" s="282"/>
      <c r="V170" s="283"/>
      <c r="W170" s="1836"/>
      <c r="X170" s="1836"/>
      <c r="Y170" s="1829"/>
    </row>
    <row r="171" spans="1:25" ht="22.5" x14ac:dyDescent="0.25">
      <c r="A171" s="1837" t="s">
        <v>1299</v>
      </c>
      <c r="B171" s="1824" t="s">
        <v>1511</v>
      </c>
      <c r="C171" s="1667" t="s">
        <v>1289</v>
      </c>
      <c r="D171" s="1822" t="s">
        <v>1191</v>
      </c>
      <c r="E171" s="1851" t="s">
        <v>1323</v>
      </c>
      <c r="F171" s="1667" t="s">
        <v>632</v>
      </c>
      <c r="G171" s="1845" t="s">
        <v>1512</v>
      </c>
      <c r="H171" s="1822" t="s">
        <v>1513</v>
      </c>
      <c r="I171" s="299" t="s">
        <v>1514</v>
      </c>
      <c r="J171" s="274">
        <v>0.5</v>
      </c>
      <c r="K171" s="275"/>
      <c r="L171" s="275"/>
      <c r="M171" s="275"/>
      <c r="N171" s="275"/>
      <c r="O171" s="275"/>
      <c r="P171" s="293"/>
      <c r="Q171" s="293"/>
      <c r="R171" s="293"/>
      <c r="S171" s="293"/>
      <c r="T171" s="293"/>
      <c r="U171" s="293"/>
      <c r="V171" s="293"/>
      <c r="W171" s="1835" t="s">
        <v>1515</v>
      </c>
      <c r="X171" s="1835" t="s">
        <v>1516</v>
      </c>
      <c r="Y171" s="1828"/>
    </row>
    <row r="172" spans="1:25" ht="22.5" x14ac:dyDescent="0.25">
      <c r="A172" s="1842"/>
      <c r="B172" s="1843"/>
      <c r="C172" s="1595"/>
      <c r="D172" s="1844"/>
      <c r="E172" s="1852"/>
      <c r="F172" s="1595"/>
      <c r="G172" s="1804"/>
      <c r="H172" s="1844"/>
      <c r="I172" s="299" t="s">
        <v>1517</v>
      </c>
      <c r="J172" s="276">
        <v>0.5</v>
      </c>
      <c r="K172" s="277"/>
      <c r="L172" s="220"/>
      <c r="M172" s="220"/>
      <c r="N172" s="220"/>
      <c r="O172" s="220"/>
      <c r="P172" s="221"/>
      <c r="Q172" s="221"/>
      <c r="R172" s="297"/>
      <c r="S172" s="297"/>
      <c r="T172" s="297"/>
      <c r="U172" s="297"/>
      <c r="V172" s="297"/>
      <c r="W172" s="1846"/>
      <c r="X172" s="1846"/>
      <c r="Y172" s="1850"/>
    </row>
    <row r="173" spans="1:25" x14ac:dyDescent="0.25">
      <c r="A173" s="1842"/>
      <c r="B173" s="1843"/>
      <c r="C173" s="1595"/>
      <c r="D173" s="1844"/>
      <c r="E173" s="1852"/>
      <c r="F173" s="1595"/>
      <c r="G173" s="1804"/>
      <c r="H173" s="1844"/>
      <c r="I173" s="299" t="s">
        <v>1518</v>
      </c>
      <c r="J173" s="274">
        <v>0.5</v>
      </c>
      <c r="K173" s="278"/>
      <c r="L173" s="220"/>
      <c r="M173" s="220"/>
      <c r="N173" s="220"/>
      <c r="O173" s="220"/>
      <c r="P173" s="221"/>
      <c r="Q173" s="221"/>
      <c r="R173" s="297"/>
      <c r="S173" s="297"/>
      <c r="T173" s="297"/>
      <c r="U173" s="297"/>
      <c r="V173" s="297"/>
      <c r="W173" s="1846"/>
      <c r="X173" s="1846"/>
      <c r="Y173" s="1850"/>
    </row>
    <row r="174" spans="1:25" ht="15.75" thickBot="1" x14ac:dyDescent="0.3">
      <c r="A174" s="1838"/>
      <c r="B174" s="1825"/>
      <c r="C174" s="1677"/>
      <c r="D174" s="1823"/>
      <c r="E174" s="1853"/>
      <c r="F174" s="1677"/>
      <c r="G174" s="1834"/>
      <c r="H174" s="1823"/>
      <c r="I174" s="305" t="s">
        <v>168</v>
      </c>
      <c r="J174" s="280">
        <f>J173+J172+J171</f>
        <v>1.5</v>
      </c>
      <c r="K174" s="281"/>
      <c r="L174" s="281"/>
      <c r="M174" s="281"/>
      <c r="N174" s="282"/>
      <c r="O174" s="282"/>
      <c r="P174" s="295"/>
      <c r="Q174" s="295"/>
      <c r="R174" s="295"/>
      <c r="S174" s="295"/>
      <c r="T174" s="295"/>
      <c r="U174" s="295"/>
      <c r="V174" s="291"/>
      <c r="W174" s="1836"/>
      <c r="X174" s="1836"/>
      <c r="Y174" s="1829"/>
    </row>
    <row r="175" spans="1:25" ht="22.5" x14ac:dyDescent="0.25">
      <c r="A175" s="1837" t="s">
        <v>1299</v>
      </c>
      <c r="B175" s="1824" t="s">
        <v>1519</v>
      </c>
      <c r="C175" s="1667" t="s">
        <v>629</v>
      </c>
      <c r="D175" s="1822" t="s">
        <v>1191</v>
      </c>
      <c r="E175" s="1851" t="s">
        <v>1323</v>
      </c>
      <c r="F175" s="1667" t="s">
        <v>632</v>
      </c>
      <c r="G175" s="1845" t="s">
        <v>1520</v>
      </c>
      <c r="H175" s="1822" t="s">
        <v>1521</v>
      </c>
      <c r="I175" s="299" t="s">
        <v>1522</v>
      </c>
      <c r="J175" s="274">
        <v>0.5</v>
      </c>
      <c r="K175" s="293"/>
      <c r="L175" s="293"/>
      <c r="M175" s="275"/>
      <c r="N175" s="275"/>
      <c r="O175" s="275"/>
      <c r="P175" s="275"/>
      <c r="Q175" s="275"/>
      <c r="R175" s="275"/>
      <c r="S175" s="275"/>
      <c r="T175" s="275"/>
      <c r="U175" s="293"/>
      <c r="V175" s="293"/>
      <c r="W175" s="1835" t="s">
        <v>1523</v>
      </c>
      <c r="X175" s="1835" t="s">
        <v>1524</v>
      </c>
      <c r="Y175" s="1828"/>
    </row>
    <row r="176" spans="1:25" ht="22.5" x14ac:dyDescent="0.25">
      <c r="A176" s="1842"/>
      <c r="B176" s="1843"/>
      <c r="C176" s="1595"/>
      <c r="D176" s="1844"/>
      <c r="E176" s="1852"/>
      <c r="F176" s="1595"/>
      <c r="G176" s="1804"/>
      <c r="H176" s="1844"/>
      <c r="I176" s="299" t="s">
        <v>1525</v>
      </c>
      <c r="J176" s="276">
        <v>0.5</v>
      </c>
      <c r="K176" s="304"/>
      <c r="L176" s="221"/>
      <c r="M176" s="220"/>
      <c r="N176" s="220"/>
      <c r="O176" s="220"/>
      <c r="P176" s="220"/>
      <c r="Q176" s="220"/>
      <c r="R176" s="278"/>
      <c r="S176" s="278"/>
      <c r="T176" s="278"/>
      <c r="U176" s="297"/>
      <c r="V176" s="297"/>
      <c r="W176" s="1846"/>
      <c r="X176" s="1846"/>
      <c r="Y176" s="1850"/>
    </row>
    <row r="177" spans="1:25" x14ac:dyDescent="0.25">
      <c r="A177" s="1842"/>
      <c r="B177" s="1843"/>
      <c r="C177" s="1595"/>
      <c r="D177" s="1844"/>
      <c r="E177" s="1852"/>
      <c r="F177" s="1595"/>
      <c r="G177" s="1804"/>
      <c r="H177" s="1844"/>
      <c r="I177" s="299" t="s">
        <v>1526</v>
      </c>
      <c r="J177" s="274">
        <v>0.5</v>
      </c>
      <c r="K177" s="297"/>
      <c r="L177" s="221"/>
      <c r="M177" s="220"/>
      <c r="N177" s="220"/>
      <c r="O177" s="220"/>
      <c r="P177" s="220"/>
      <c r="Q177" s="220"/>
      <c r="R177" s="278"/>
      <c r="S177" s="278"/>
      <c r="T177" s="278"/>
      <c r="U177" s="297"/>
      <c r="V177" s="297"/>
      <c r="W177" s="1846"/>
      <c r="X177" s="1846"/>
      <c r="Y177" s="1850"/>
    </row>
    <row r="178" spans="1:25" ht="15.75" thickBot="1" x14ac:dyDescent="0.3">
      <c r="A178" s="1838"/>
      <c r="B178" s="1825"/>
      <c r="C178" s="1677"/>
      <c r="D178" s="1823"/>
      <c r="E178" s="1853"/>
      <c r="F178" s="1677"/>
      <c r="G178" s="1834"/>
      <c r="H178" s="1823"/>
      <c r="I178" s="305" t="s">
        <v>168</v>
      </c>
      <c r="J178" s="280">
        <f>J177+J176+J175</f>
        <v>1.5</v>
      </c>
      <c r="K178" s="294"/>
      <c r="L178" s="294"/>
      <c r="M178" s="281"/>
      <c r="N178" s="282"/>
      <c r="O178" s="282"/>
      <c r="P178" s="282"/>
      <c r="Q178" s="282"/>
      <c r="R178" s="282"/>
      <c r="S178" s="282"/>
      <c r="T178" s="282"/>
      <c r="U178" s="295"/>
      <c r="V178" s="291"/>
      <c r="W178" s="1836"/>
      <c r="X178" s="1836"/>
      <c r="Y178" s="1829"/>
    </row>
    <row r="179" spans="1:25" ht="33.75" x14ac:dyDescent="0.25">
      <c r="A179" s="1837" t="s">
        <v>1299</v>
      </c>
      <c r="B179" s="1824" t="s">
        <v>1527</v>
      </c>
      <c r="C179" s="1667" t="s">
        <v>629</v>
      </c>
      <c r="D179" s="1822" t="s">
        <v>1191</v>
      </c>
      <c r="E179" s="1851" t="s">
        <v>1323</v>
      </c>
      <c r="F179" s="1667" t="s">
        <v>632</v>
      </c>
      <c r="G179" s="1845" t="s">
        <v>1528</v>
      </c>
      <c r="H179" s="1822" t="s">
        <v>1529</v>
      </c>
      <c r="I179" s="299" t="s">
        <v>1530</v>
      </c>
      <c r="J179" s="274">
        <v>0.5</v>
      </c>
      <c r="K179" s="275"/>
      <c r="L179" s="275"/>
      <c r="M179" s="275"/>
      <c r="N179" s="275"/>
      <c r="O179" s="275"/>
      <c r="P179" s="275"/>
      <c r="Q179" s="275"/>
      <c r="R179" s="275"/>
      <c r="S179" s="275"/>
      <c r="T179" s="275"/>
      <c r="U179" s="275"/>
      <c r="V179" s="275"/>
      <c r="W179" s="1835" t="s">
        <v>1463</v>
      </c>
      <c r="X179" s="1835" t="s">
        <v>1531</v>
      </c>
      <c r="Y179" s="1828"/>
    </row>
    <row r="180" spans="1:25" ht="22.5" x14ac:dyDescent="0.25">
      <c r="A180" s="1842"/>
      <c r="B180" s="1843"/>
      <c r="C180" s="1595"/>
      <c r="D180" s="1844"/>
      <c r="E180" s="1852"/>
      <c r="F180" s="1595"/>
      <c r="G180" s="1804"/>
      <c r="H180" s="1844"/>
      <c r="I180" s="299" t="s">
        <v>1532</v>
      </c>
      <c r="J180" s="276">
        <v>0.5</v>
      </c>
      <c r="K180" s="277"/>
      <c r="L180" s="220"/>
      <c r="M180" s="220"/>
      <c r="N180" s="220"/>
      <c r="O180" s="220"/>
      <c r="P180" s="220"/>
      <c r="Q180" s="220"/>
      <c r="R180" s="278"/>
      <c r="S180" s="278"/>
      <c r="T180" s="278"/>
      <c r="U180" s="278"/>
      <c r="V180" s="278"/>
      <c r="W180" s="1846"/>
      <c r="X180" s="1846"/>
      <c r="Y180" s="1850"/>
    </row>
    <row r="181" spans="1:25" x14ac:dyDescent="0.25">
      <c r="A181" s="1842"/>
      <c r="B181" s="1843"/>
      <c r="C181" s="1595"/>
      <c r="D181" s="1844"/>
      <c r="E181" s="1852"/>
      <c r="F181" s="1595"/>
      <c r="G181" s="1804"/>
      <c r="H181" s="1844"/>
      <c r="I181" s="299" t="s">
        <v>1533</v>
      </c>
      <c r="J181" s="274">
        <v>0.5</v>
      </c>
      <c r="K181" s="278"/>
      <c r="L181" s="220"/>
      <c r="M181" s="220"/>
      <c r="N181" s="220"/>
      <c r="O181" s="220"/>
      <c r="P181" s="220"/>
      <c r="Q181" s="220"/>
      <c r="R181" s="278"/>
      <c r="S181" s="278"/>
      <c r="T181" s="278"/>
      <c r="U181" s="278"/>
      <c r="V181" s="278"/>
      <c r="W181" s="1846"/>
      <c r="X181" s="1846"/>
      <c r="Y181" s="1850"/>
    </row>
    <row r="182" spans="1:25" ht="15.75" thickBot="1" x14ac:dyDescent="0.3">
      <c r="A182" s="1838"/>
      <c r="B182" s="1825"/>
      <c r="C182" s="1677"/>
      <c r="D182" s="1823"/>
      <c r="E182" s="1853"/>
      <c r="F182" s="1677"/>
      <c r="G182" s="1834"/>
      <c r="H182" s="1823"/>
      <c r="I182" s="305" t="s">
        <v>168</v>
      </c>
      <c r="J182" s="280">
        <f>J181+J180+J179</f>
        <v>1.5</v>
      </c>
      <c r="K182" s="281"/>
      <c r="L182" s="281"/>
      <c r="M182" s="281"/>
      <c r="N182" s="282"/>
      <c r="O182" s="282"/>
      <c r="P182" s="282"/>
      <c r="Q182" s="282"/>
      <c r="R182" s="282"/>
      <c r="S182" s="282"/>
      <c r="T182" s="282"/>
      <c r="U182" s="282"/>
      <c r="V182" s="283"/>
      <c r="W182" s="1836"/>
      <c r="X182" s="1836"/>
      <c r="Y182" s="1829"/>
    </row>
    <row r="183" spans="1:25" ht="33.75" x14ac:dyDescent="0.25">
      <c r="A183" s="1837" t="s">
        <v>1299</v>
      </c>
      <c r="B183" s="1824" t="s">
        <v>1527</v>
      </c>
      <c r="C183" s="1667" t="s">
        <v>629</v>
      </c>
      <c r="D183" s="1822" t="s">
        <v>1191</v>
      </c>
      <c r="E183" s="1851" t="s">
        <v>1323</v>
      </c>
      <c r="F183" s="1667" t="s">
        <v>632</v>
      </c>
      <c r="G183" s="1845" t="s">
        <v>1534</v>
      </c>
      <c r="H183" s="1822" t="s">
        <v>1535</v>
      </c>
      <c r="I183" s="299" t="s">
        <v>1536</v>
      </c>
      <c r="J183" s="274">
        <v>0.5</v>
      </c>
      <c r="K183" s="275"/>
      <c r="L183" s="275"/>
      <c r="M183" s="275"/>
      <c r="N183" s="275"/>
      <c r="O183" s="275"/>
      <c r="P183" s="275"/>
      <c r="Q183" s="275"/>
      <c r="R183" s="275"/>
      <c r="S183" s="275"/>
      <c r="T183" s="275"/>
      <c r="U183" s="275"/>
      <c r="V183" s="275"/>
      <c r="W183" s="1835" t="s">
        <v>81</v>
      </c>
      <c r="X183" s="1835" t="s">
        <v>1537</v>
      </c>
      <c r="Y183" s="1828"/>
    </row>
    <row r="184" spans="1:25" ht="22.5" x14ac:dyDescent="0.25">
      <c r="A184" s="1842"/>
      <c r="B184" s="1843"/>
      <c r="C184" s="1595"/>
      <c r="D184" s="1844"/>
      <c r="E184" s="1852"/>
      <c r="F184" s="1595"/>
      <c r="G184" s="1804"/>
      <c r="H184" s="1844"/>
      <c r="I184" s="299" t="s">
        <v>1532</v>
      </c>
      <c r="J184" s="276">
        <v>0.5</v>
      </c>
      <c r="K184" s="277"/>
      <c r="L184" s="220"/>
      <c r="M184" s="220"/>
      <c r="N184" s="220"/>
      <c r="O184" s="220"/>
      <c r="P184" s="220"/>
      <c r="Q184" s="220"/>
      <c r="R184" s="278"/>
      <c r="S184" s="278"/>
      <c r="T184" s="278"/>
      <c r="U184" s="278"/>
      <c r="V184" s="278"/>
      <c r="W184" s="1846"/>
      <c r="X184" s="1846"/>
      <c r="Y184" s="1850"/>
    </row>
    <row r="185" spans="1:25" x14ac:dyDescent="0.25">
      <c r="A185" s="1842"/>
      <c r="B185" s="1843"/>
      <c r="C185" s="1595"/>
      <c r="D185" s="1844"/>
      <c r="E185" s="1852"/>
      <c r="F185" s="1595"/>
      <c r="G185" s="1804"/>
      <c r="H185" s="1844"/>
      <c r="I185" s="299" t="s">
        <v>1533</v>
      </c>
      <c r="J185" s="274">
        <v>0.5</v>
      </c>
      <c r="K185" s="278"/>
      <c r="L185" s="220"/>
      <c r="M185" s="220"/>
      <c r="N185" s="220"/>
      <c r="O185" s="220"/>
      <c r="P185" s="220"/>
      <c r="Q185" s="220"/>
      <c r="R185" s="278"/>
      <c r="S185" s="278"/>
      <c r="T185" s="278"/>
      <c r="U185" s="278"/>
      <c r="V185" s="278"/>
      <c r="W185" s="1846"/>
      <c r="X185" s="1846"/>
      <c r="Y185" s="1850"/>
    </row>
    <row r="186" spans="1:25" ht="15.75" thickBot="1" x14ac:dyDescent="0.3">
      <c r="A186" s="1838"/>
      <c r="B186" s="1825"/>
      <c r="C186" s="1677"/>
      <c r="D186" s="1823"/>
      <c r="E186" s="1853"/>
      <c r="F186" s="1677"/>
      <c r="G186" s="1834"/>
      <c r="H186" s="1823"/>
      <c r="I186" s="305" t="s">
        <v>168</v>
      </c>
      <c r="J186" s="280">
        <f>J185+J184+J183</f>
        <v>1.5</v>
      </c>
      <c r="K186" s="281"/>
      <c r="L186" s="281"/>
      <c r="M186" s="281"/>
      <c r="N186" s="282"/>
      <c r="O186" s="282"/>
      <c r="P186" s="282"/>
      <c r="Q186" s="282"/>
      <c r="R186" s="282"/>
      <c r="S186" s="282"/>
      <c r="T186" s="282"/>
      <c r="U186" s="282"/>
      <c r="V186" s="283"/>
      <c r="W186" s="1836"/>
      <c r="X186" s="1836"/>
      <c r="Y186" s="1829"/>
    </row>
    <row r="187" spans="1:25" ht="33.75" x14ac:dyDescent="0.25">
      <c r="A187" s="1837" t="s">
        <v>1299</v>
      </c>
      <c r="B187" s="1824" t="s">
        <v>1527</v>
      </c>
      <c r="C187" s="1667" t="s">
        <v>629</v>
      </c>
      <c r="D187" s="1822" t="s">
        <v>1191</v>
      </c>
      <c r="E187" s="1851" t="s">
        <v>1323</v>
      </c>
      <c r="F187" s="1667" t="s">
        <v>632</v>
      </c>
      <c r="G187" s="1845" t="s">
        <v>1538</v>
      </c>
      <c r="H187" s="1822" t="s">
        <v>1539</v>
      </c>
      <c r="I187" s="299" t="s">
        <v>1540</v>
      </c>
      <c r="J187" s="274">
        <v>0.5</v>
      </c>
      <c r="K187" s="275"/>
      <c r="L187" s="275"/>
      <c r="M187" s="275"/>
      <c r="N187" s="275"/>
      <c r="O187" s="275"/>
      <c r="P187" s="275"/>
      <c r="Q187" s="275"/>
      <c r="R187" s="275"/>
      <c r="S187" s="275"/>
      <c r="T187" s="275"/>
      <c r="U187" s="275"/>
      <c r="V187" s="275"/>
      <c r="W187" s="1835" t="s">
        <v>1541</v>
      </c>
      <c r="X187" s="1835" t="s">
        <v>1542</v>
      </c>
      <c r="Y187" s="1828"/>
    </row>
    <row r="188" spans="1:25" ht="22.5" x14ac:dyDescent="0.25">
      <c r="A188" s="1842"/>
      <c r="B188" s="1843"/>
      <c r="C188" s="1595"/>
      <c r="D188" s="1844"/>
      <c r="E188" s="1852"/>
      <c r="F188" s="1595"/>
      <c r="G188" s="1804"/>
      <c r="H188" s="1844"/>
      <c r="I188" s="299" t="s">
        <v>1543</v>
      </c>
      <c r="J188" s="276">
        <v>0.5</v>
      </c>
      <c r="K188" s="277"/>
      <c r="L188" s="220"/>
      <c r="M188" s="220"/>
      <c r="N188" s="220"/>
      <c r="O188" s="220"/>
      <c r="P188" s="220"/>
      <c r="Q188" s="220"/>
      <c r="R188" s="278"/>
      <c r="S188" s="278"/>
      <c r="T188" s="278"/>
      <c r="U188" s="278"/>
      <c r="V188" s="278"/>
      <c r="W188" s="1846"/>
      <c r="X188" s="1846"/>
      <c r="Y188" s="1850"/>
    </row>
    <row r="189" spans="1:25" x14ac:dyDescent="0.25">
      <c r="A189" s="1842"/>
      <c r="B189" s="1843"/>
      <c r="C189" s="1595"/>
      <c r="D189" s="1844"/>
      <c r="E189" s="1852"/>
      <c r="F189" s="1595"/>
      <c r="G189" s="1804"/>
      <c r="H189" s="1844"/>
      <c r="I189" s="299" t="s">
        <v>1544</v>
      </c>
      <c r="J189" s="274">
        <v>0.5</v>
      </c>
      <c r="K189" s="278"/>
      <c r="L189" s="220"/>
      <c r="M189" s="220"/>
      <c r="N189" s="220"/>
      <c r="O189" s="220"/>
      <c r="P189" s="220"/>
      <c r="Q189" s="220"/>
      <c r="R189" s="278"/>
      <c r="S189" s="278"/>
      <c r="T189" s="278"/>
      <c r="U189" s="278"/>
      <c r="V189" s="278"/>
      <c r="W189" s="1846"/>
      <c r="X189" s="1846"/>
      <c r="Y189" s="1850"/>
    </row>
    <row r="190" spans="1:25" ht="15.75" thickBot="1" x14ac:dyDescent="0.3">
      <c r="A190" s="1838"/>
      <c r="B190" s="1825"/>
      <c r="C190" s="1677"/>
      <c r="D190" s="1823"/>
      <c r="E190" s="1853"/>
      <c r="F190" s="1677"/>
      <c r="G190" s="1834"/>
      <c r="H190" s="1823"/>
      <c r="I190" s="305" t="s">
        <v>168</v>
      </c>
      <c r="J190" s="280">
        <f>J189+J188+J187</f>
        <v>1.5</v>
      </c>
      <c r="K190" s="281"/>
      <c r="L190" s="281"/>
      <c r="M190" s="281"/>
      <c r="N190" s="282"/>
      <c r="O190" s="282"/>
      <c r="P190" s="282"/>
      <c r="Q190" s="282"/>
      <c r="R190" s="282"/>
      <c r="S190" s="282"/>
      <c r="T190" s="282"/>
      <c r="U190" s="282"/>
      <c r="V190" s="283"/>
      <c r="W190" s="1836"/>
      <c r="X190" s="1836"/>
      <c r="Y190" s="1829"/>
    </row>
    <row r="191" spans="1:25" ht="22.5" x14ac:dyDescent="0.25">
      <c r="A191" s="1837" t="s">
        <v>1299</v>
      </c>
      <c r="B191" s="1824" t="s">
        <v>1527</v>
      </c>
      <c r="C191" s="1667" t="s">
        <v>629</v>
      </c>
      <c r="D191" s="1822" t="s">
        <v>1191</v>
      </c>
      <c r="E191" s="1851" t="s">
        <v>1323</v>
      </c>
      <c r="F191" s="1667" t="s">
        <v>632</v>
      </c>
      <c r="G191" s="1845" t="s">
        <v>1545</v>
      </c>
      <c r="H191" s="1822" t="s">
        <v>1546</v>
      </c>
      <c r="I191" s="299" t="s">
        <v>1547</v>
      </c>
      <c r="J191" s="274">
        <v>0.5</v>
      </c>
      <c r="K191" s="275"/>
      <c r="L191" s="275"/>
      <c r="M191" s="275"/>
      <c r="N191" s="275"/>
      <c r="O191" s="275"/>
      <c r="P191" s="275"/>
      <c r="Q191" s="275"/>
      <c r="R191" s="275"/>
      <c r="S191" s="275"/>
      <c r="T191" s="275"/>
      <c r="U191" s="275"/>
      <c r="V191" s="275"/>
      <c r="W191" s="1835" t="s">
        <v>1548</v>
      </c>
      <c r="X191" s="1835" t="s">
        <v>1549</v>
      </c>
      <c r="Y191" s="1828"/>
    </row>
    <row r="192" spans="1:25" ht="22.5" x14ac:dyDescent="0.25">
      <c r="A192" s="1842"/>
      <c r="B192" s="1843"/>
      <c r="C192" s="1595"/>
      <c r="D192" s="1844"/>
      <c r="E192" s="1852"/>
      <c r="F192" s="1595"/>
      <c r="G192" s="1804"/>
      <c r="H192" s="1844"/>
      <c r="I192" s="299" t="s">
        <v>1550</v>
      </c>
      <c r="J192" s="276">
        <v>0.5</v>
      </c>
      <c r="K192" s="277"/>
      <c r="L192" s="220"/>
      <c r="M192" s="220"/>
      <c r="N192" s="220"/>
      <c r="O192" s="220"/>
      <c r="P192" s="220"/>
      <c r="Q192" s="220"/>
      <c r="R192" s="278"/>
      <c r="S192" s="278"/>
      <c r="T192" s="278"/>
      <c r="U192" s="278"/>
      <c r="V192" s="278"/>
      <c r="W192" s="1846"/>
      <c r="X192" s="1846"/>
      <c r="Y192" s="1850"/>
    </row>
    <row r="193" spans="1:25" x14ac:dyDescent="0.25">
      <c r="A193" s="1842"/>
      <c r="B193" s="1843"/>
      <c r="C193" s="1595"/>
      <c r="D193" s="1844"/>
      <c r="E193" s="1852"/>
      <c r="F193" s="1595"/>
      <c r="G193" s="1804"/>
      <c r="H193" s="1844"/>
      <c r="I193" s="299" t="s">
        <v>1551</v>
      </c>
      <c r="J193" s="274">
        <v>0.5</v>
      </c>
      <c r="K193" s="278"/>
      <c r="L193" s="220"/>
      <c r="M193" s="220"/>
      <c r="N193" s="220"/>
      <c r="O193" s="220"/>
      <c r="P193" s="220"/>
      <c r="Q193" s="220"/>
      <c r="R193" s="278"/>
      <c r="S193" s="278"/>
      <c r="T193" s="278"/>
      <c r="U193" s="278"/>
      <c r="V193" s="278"/>
      <c r="W193" s="1846"/>
      <c r="X193" s="1846"/>
      <c r="Y193" s="1850"/>
    </row>
    <row r="194" spans="1:25" ht="15.75" thickBot="1" x14ac:dyDescent="0.3">
      <c r="A194" s="1838"/>
      <c r="B194" s="1825"/>
      <c r="C194" s="1677"/>
      <c r="D194" s="1823"/>
      <c r="E194" s="1853"/>
      <c r="F194" s="1677"/>
      <c r="G194" s="1834"/>
      <c r="H194" s="1823"/>
      <c r="I194" s="305" t="s">
        <v>168</v>
      </c>
      <c r="J194" s="280">
        <f>J193+J192+J191</f>
        <v>1.5</v>
      </c>
      <c r="K194" s="281"/>
      <c r="L194" s="281"/>
      <c r="M194" s="281"/>
      <c r="N194" s="282"/>
      <c r="O194" s="282"/>
      <c r="P194" s="282"/>
      <c r="Q194" s="282"/>
      <c r="R194" s="282"/>
      <c r="S194" s="282"/>
      <c r="T194" s="282"/>
      <c r="U194" s="282"/>
      <c r="V194" s="283"/>
      <c r="W194" s="1836"/>
      <c r="X194" s="1836"/>
      <c r="Y194" s="1829"/>
    </row>
    <row r="195" spans="1:25" ht="33.75" x14ac:dyDescent="0.25">
      <c r="A195" s="1837" t="s">
        <v>1299</v>
      </c>
      <c r="B195" s="1824" t="s">
        <v>1527</v>
      </c>
      <c r="C195" s="1667" t="s">
        <v>629</v>
      </c>
      <c r="D195" s="1822" t="s">
        <v>1191</v>
      </c>
      <c r="E195" s="1851" t="s">
        <v>1323</v>
      </c>
      <c r="F195" s="1667" t="s">
        <v>632</v>
      </c>
      <c r="G195" s="1845" t="s">
        <v>1552</v>
      </c>
      <c r="H195" s="1822" t="s">
        <v>1546</v>
      </c>
      <c r="I195" s="299" t="s">
        <v>1553</v>
      </c>
      <c r="J195" s="274">
        <v>0.5</v>
      </c>
      <c r="K195" s="275"/>
      <c r="L195" s="275"/>
      <c r="M195" s="275"/>
      <c r="N195" s="275"/>
      <c r="O195" s="275"/>
      <c r="P195" s="275"/>
      <c r="Q195" s="275"/>
      <c r="R195" s="275"/>
      <c r="S195" s="275"/>
      <c r="T195" s="275"/>
      <c r="U195" s="275"/>
      <c r="V195" s="275"/>
      <c r="W195" s="1835" t="s">
        <v>1554</v>
      </c>
      <c r="X195" s="1835" t="s">
        <v>1555</v>
      </c>
      <c r="Y195" s="1828"/>
    </row>
    <row r="196" spans="1:25" ht="22.5" x14ac:dyDescent="0.25">
      <c r="A196" s="1842"/>
      <c r="B196" s="1843"/>
      <c r="C196" s="1595"/>
      <c r="D196" s="1844"/>
      <c r="E196" s="1852"/>
      <c r="F196" s="1595"/>
      <c r="G196" s="1804"/>
      <c r="H196" s="1844"/>
      <c r="I196" s="299" t="s">
        <v>1556</v>
      </c>
      <c r="J196" s="276">
        <v>0.5</v>
      </c>
      <c r="K196" s="277"/>
      <c r="L196" s="220"/>
      <c r="M196" s="220"/>
      <c r="N196" s="220"/>
      <c r="O196" s="220"/>
      <c r="P196" s="220"/>
      <c r="Q196" s="220"/>
      <c r="R196" s="278"/>
      <c r="S196" s="278"/>
      <c r="T196" s="278"/>
      <c r="U196" s="278"/>
      <c r="V196" s="278"/>
      <c r="W196" s="1846"/>
      <c r="X196" s="1846"/>
      <c r="Y196" s="1850"/>
    </row>
    <row r="197" spans="1:25" x14ac:dyDescent="0.25">
      <c r="A197" s="1842"/>
      <c r="B197" s="1843"/>
      <c r="C197" s="1595"/>
      <c r="D197" s="1844"/>
      <c r="E197" s="1852"/>
      <c r="F197" s="1595"/>
      <c r="G197" s="1804"/>
      <c r="H197" s="1844"/>
      <c r="I197" s="299" t="s">
        <v>1557</v>
      </c>
      <c r="J197" s="274">
        <v>0.5</v>
      </c>
      <c r="K197" s="278"/>
      <c r="L197" s="220"/>
      <c r="M197" s="220"/>
      <c r="N197" s="220"/>
      <c r="O197" s="220"/>
      <c r="P197" s="220"/>
      <c r="Q197" s="220"/>
      <c r="R197" s="278"/>
      <c r="S197" s="278"/>
      <c r="T197" s="278"/>
      <c r="U197" s="278"/>
      <c r="V197" s="278"/>
      <c r="W197" s="1846"/>
      <c r="X197" s="1846"/>
      <c r="Y197" s="1850"/>
    </row>
    <row r="198" spans="1:25" ht="15.75" thickBot="1" x14ac:dyDescent="0.3">
      <c r="A198" s="1838"/>
      <c r="B198" s="1825"/>
      <c r="C198" s="1677"/>
      <c r="D198" s="1823"/>
      <c r="E198" s="1853"/>
      <c r="F198" s="1677"/>
      <c r="G198" s="1834"/>
      <c r="H198" s="1823"/>
      <c r="I198" s="305" t="s">
        <v>168</v>
      </c>
      <c r="J198" s="280">
        <f>J197+J196+J195</f>
        <v>1.5</v>
      </c>
      <c r="K198" s="281"/>
      <c r="L198" s="281"/>
      <c r="M198" s="281"/>
      <c r="N198" s="282"/>
      <c r="O198" s="282"/>
      <c r="P198" s="282"/>
      <c r="Q198" s="282"/>
      <c r="R198" s="282"/>
      <c r="S198" s="282"/>
      <c r="T198" s="282"/>
      <c r="U198" s="282"/>
      <c r="V198" s="283"/>
      <c r="W198" s="1836"/>
      <c r="X198" s="1836"/>
      <c r="Y198" s="1829"/>
    </row>
    <row r="199" spans="1:25" ht="22.5" x14ac:dyDescent="0.25">
      <c r="A199" s="1837" t="s">
        <v>1299</v>
      </c>
      <c r="B199" s="1824" t="s">
        <v>1527</v>
      </c>
      <c r="C199" s="1667" t="s">
        <v>629</v>
      </c>
      <c r="D199" s="1822" t="s">
        <v>1191</v>
      </c>
      <c r="E199" s="1851" t="s">
        <v>1323</v>
      </c>
      <c r="F199" s="1667" t="s">
        <v>632</v>
      </c>
      <c r="G199" s="1845" t="s">
        <v>1558</v>
      </c>
      <c r="H199" s="1822" t="s">
        <v>1559</v>
      </c>
      <c r="I199" s="299" t="s">
        <v>1560</v>
      </c>
      <c r="J199" s="274">
        <v>0.5</v>
      </c>
      <c r="K199" s="275"/>
      <c r="L199" s="275"/>
      <c r="M199" s="275"/>
      <c r="N199" s="275"/>
      <c r="O199" s="275"/>
      <c r="P199" s="275"/>
      <c r="Q199" s="275"/>
      <c r="R199" s="275"/>
      <c r="S199" s="275"/>
      <c r="T199" s="275"/>
      <c r="U199" s="275"/>
      <c r="V199" s="275"/>
      <c r="W199" s="1835" t="s">
        <v>1561</v>
      </c>
      <c r="X199" s="1835" t="s">
        <v>1562</v>
      </c>
      <c r="Y199" s="1828"/>
    </row>
    <row r="200" spans="1:25" ht="22.5" x14ac:dyDescent="0.25">
      <c r="A200" s="1842"/>
      <c r="B200" s="1843"/>
      <c r="C200" s="1595"/>
      <c r="D200" s="1844"/>
      <c r="E200" s="1852"/>
      <c r="F200" s="1595"/>
      <c r="G200" s="1804"/>
      <c r="H200" s="1844"/>
      <c r="I200" s="299" t="s">
        <v>1563</v>
      </c>
      <c r="J200" s="276">
        <v>1</v>
      </c>
      <c r="K200" s="277"/>
      <c r="L200" s="220"/>
      <c r="M200" s="220"/>
      <c r="N200" s="220"/>
      <c r="O200" s="220"/>
      <c r="P200" s="220"/>
      <c r="Q200" s="220"/>
      <c r="R200" s="278"/>
      <c r="S200" s="278"/>
      <c r="T200" s="278"/>
      <c r="U200" s="278"/>
      <c r="V200" s="278"/>
      <c r="W200" s="1846"/>
      <c r="X200" s="1846"/>
      <c r="Y200" s="1850"/>
    </row>
    <row r="201" spans="1:25" x14ac:dyDescent="0.25">
      <c r="A201" s="1842"/>
      <c r="B201" s="1843"/>
      <c r="C201" s="1595"/>
      <c r="D201" s="1844"/>
      <c r="E201" s="1852"/>
      <c r="F201" s="1595"/>
      <c r="G201" s="1804"/>
      <c r="H201" s="1844"/>
      <c r="I201" s="299" t="s">
        <v>1564</v>
      </c>
      <c r="J201" s="274">
        <v>0.5</v>
      </c>
      <c r="K201" s="278"/>
      <c r="L201" s="220"/>
      <c r="M201" s="220"/>
      <c r="N201" s="220"/>
      <c r="O201" s="220"/>
      <c r="P201" s="220"/>
      <c r="Q201" s="220"/>
      <c r="R201" s="278"/>
      <c r="S201" s="278"/>
      <c r="T201" s="278"/>
      <c r="U201" s="278"/>
      <c r="V201" s="278"/>
      <c r="W201" s="1846"/>
      <c r="X201" s="1846"/>
      <c r="Y201" s="1850"/>
    </row>
    <row r="202" spans="1:25" ht="15.75" thickBot="1" x14ac:dyDescent="0.3">
      <c r="A202" s="1838"/>
      <c r="B202" s="1825"/>
      <c r="C202" s="1677"/>
      <c r="D202" s="1823"/>
      <c r="E202" s="1853"/>
      <c r="F202" s="1677"/>
      <c r="G202" s="1834"/>
      <c r="H202" s="1823"/>
      <c r="I202" s="305" t="s">
        <v>168</v>
      </c>
      <c r="J202" s="280">
        <f>J201+J200+J199</f>
        <v>2</v>
      </c>
      <c r="K202" s="281"/>
      <c r="L202" s="281"/>
      <c r="M202" s="281"/>
      <c r="N202" s="282"/>
      <c r="O202" s="282"/>
      <c r="P202" s="282"/>
      <c r="Q202" s="282"/>
      <c r="R202" s="282"/>
      <c r="S202" s="282"/>
      <c r="T202" s="282"/>
      <c r="U202" s="282"/>
      <c r="V202" s="283"/>
      <c r="W202" s="1836"/>
      <c r="X202" s="1836"/>
      <c r="Y202" s="1829"/>
    </row>
    <row r="203" spans="1:25" ht="33.75" x14ac:dyDescent="0.25">
      <c r="A203" s="1837" t="s">
        <v>1299</v>
      </c>
      <c r="B203" s="1824" t="s">
        <v>1527</v>
      </c>
      <c r="C203" s="1667" t="s">
        <v>629</v>
      </c>
      <c r="D203" s="1822" t="s">
        <v>1191</v>
      </c>
      <c r="E203" s="1851" t="s">
        <v>1323</v>
      </c>
      <c r="F203" s="1667" t="s">
        <v>632</v>
      </c>
      <c r="G203" s="1845" t="s">
        <v>1565</v>
      </c>
      <c r="H203" s="1822" t="s">
        <v>1566</v>
      </c>
      <c r="I203" s="299" t="s">
        <v>1567</v>
      </c>
      <c r="J203" s="307">
        <v>0.5</v>
      </c>
      <c r="K203" s="275"/>
      <c r="L203" s="275"/>
      <c r="M203" s="275"/>
      <c r="N203" s="275"/>
      <c r="O203" s="275"/>
      <c r="P203" s="275"/>
      <c r="Q203" s="275"/>
      <c r="R203" s="275"/>
      <c r="S203" s="275"/>
      <c r="T203" s="275"/>
      <c r="U203" s="275"/>
      <c r="V203" s="275"/>
      <c r="W203" s="1835" t="s">
        <v>81</v>
      </c>
      <c r="X203" s="1835" t="s">
        <v>1568</v>
      </c>
      <c r="Y203" s="1828"/>
    </row>
    <row r="204" spans="1:25" ht="22.5" x14ac:dyDescent="0.25">
      <c r="A204" s="1842"/>
      <c r="B204" s="1843"/>
      <c r="C204" s="1595"/>
      <c r="D204" s="1844"/>
      <c r="E204" s="1852"/>
      <c r="F204" s="1595"/>
      <c r="G204" s="1804"/>
      <c r="H204" s="1844"/>
      <c r="I204" s="299" t="s">
        <v>1569</v>
      </c>
      <c r="J204" s="302">
        <v>1</v>
      </c>
      <c r="K204" s="277"/>
      <c r="L204" s="220"/>
      <c r="M204" s="220"/>
      <c r="N204" s="220"/>
      <c r="O204" s="220"/>
      <c r="P204" s="220"/>
      <c r="Q204" s="220"/>
      <c r="R204" s="278"/>
      <c r="S204" s="278"/>
      <c r="T204" s="278"/>
      <c r="U204" s="278"/>
      <c r="V204" s="278"/>
      <c r="W204" s="1846"/>
      <c r="X204" s="1846"/>
      <c r="Y204" s="1850"/>
    </row>
    <row r="205" spans="1:25" x14ac:dyDescent="0.25">
      <c r="A205" s="1842"/>
      <c r="B205" s="1843"/>
      <c r="C205" s="1595"/>
      <c r="D205" s="1844"/>
      <c r="E205" s="1852"/>
      <c r="F205" s="1595"/>
      <c r="G205" s="1804"/>
      <c r="H205" s="1844"/>
      <c r="I205" s="299" t="s">
        <v>1570</v>
      </c>
      <c r="J205" s="276">
        <v>0.5</v>
      </c>
      <c r="K205" s="278"/>
      <c r="L205" s="220"/>
      <c r="M205" s="220"/>
      <c r="N205" s="220"/>
      <c r="O205" s="220"/>
      <c r="P205" s="220"/>
      <c r="Q205" s="220"/>
      <c r="R205" s="278"/>
      <c r="S205" s="278"/>
      <c r="T205" s="278"/>
      <c r="U205" s="278"/>
      <c r="V205" s="278"/>
      <c r="W205" s="1846"/>
      <c r="X205" s="1846"/>
      <c r="Y205" s="1850"/>
    </row>
    <row r="206" spans="1:25" ht="15.75" thickBot="1" x14ac:dyDescent="0.3">
      <c r="A206" s="1838"/>
      <c r="B206" s="1825"/>
      <c r="C206" s="1677"/>
      <c r="D206" s="1823"/>
      <c r="E206" s="1853"/>
      <c r="F206" s="1677"/>
      <c r="G206" s="1834"/>
      <c r="H206" s="1823"/>
      <c r="I206" s="305" t="s">
        <v>168</v>
      </c>
      <c r="J206" s="303">
        <f>J205+J204+J203</f>
        <v>2</v>
      </c>
      <c r="K206" s="281"/>
      <c r="L206" s="281"/>
      <c r="M206" s="281"/>
      <c r="N206" s="282"/>
      <c r="O206" s="282"/>
      <c r="P206" s="282"/>
      <c r="Q206" s="282"/>
      <c r="R206" s="282"/>
      <c r="S206" s="282"/>
      <c r="T206" s="282"/>
      <c r="U206" s="282"/>
      <c r="V206" s="283"/>
      <c r="W206" s="1836"/>
      <c r="X206" s="1836"/>
      <c r="Y206" s="1829"/>
    </row>
    <row r="207" spans="1:25" ht="22.5" x14ac:dyDescent="0.25">
      <c r="A207" s="1837" t="s">
        <v>1299</v>
      </c>
      <c r="B207" s="1824" t="s">
        <v>1527</v>
      </c>
      <c r="C207" s="1667" t="s">
        <v>629</v>
      </c>
      <c r="D207" s="1822" t="s">
        <v>1191</v>
      </c>
      <c r="E207" s="1851" t="s">
        <v>1323</v>
      </c>
      <c r="F207" s="1667" t="s">
        <v>632</v>
      </c>
      <c r="G207" s="1845" t="s">
        <v>1571</v>
      </c>
      <c r="H207" s="1822" t="s">
        <v>1572</v>
      </c>
      <c r="I207" s="299" t="s">
        <v>1573</v>
      </c>
      <c r="J207" s="307">
        <v>0.5</v>
      </c>
      <c r="K207" s="275"/>
      <c r="L207" s="275"/>
      <c r="M207" s="275"/>
      <c r="N207" s="275"/>
      <c r="O207" s="275"/>
      <c r="P207" s="275"/>
      <c r="Q207" s="275"/>
      <c r="R207" s="275"/>
      <c r="S207" s="275"/>
      <c r="T207" s="275"/>
      <c r="U207" s="275"/>
      <c r="V207" s="275"/>
      <c r="W207" s="1835" t="s">
        <v>1574</v>
      </c>
      <c r="X207" s="1835" t="s">
        <v>1575</v>
      </c>
      <c r="Y207" s="1828"/>
    </row>
    <row r="208" spans="1:25" ht="22.5" x14ac:dyDescent="0.25">
      <c r="A208" s="1842"/>
      <c r="B208" s="1843"/>
      <c r="C208" s="1595"/>
      <c r="D208" s="1844"/>
      <c r="E208" s="1852"/>
      <c r="F208" s="1595"/>
      <c r="G208" s="1804"/>
      <c r="H208" s="1844"/>
      <c r="I208" s="299" t="s">
        <v>1576</v>
      </c>
      <c r="J208" s="302">
        <v>1</v>
      </c>
      <c r="K208" s="277"/>
      <c r="L208" s="220"/>
      <c r="M208" s="220"/>
      <c r="N208" s="220"/>
      <c r="O208" s="220"/>
      <c r="P208" s="220"/>
      <c r="Q208" s="220"/>
      <c r="R208" s="278"/>
      <c r="S208" s="278"/>
      <c r="T208" s="278"/>
      <c r="U208" s="278"/>
      <c r="V208" s="278"/>
      <c r="W208" s="1846"/>
      <c r="X208" s="1846"/>
      <c r="Y208" s="1850"/>
    </row>
    <row r="209" spans="1:25" x14ac:dyDescent="0.25">
      <c r="A209" s="1842"/>
      <c r="B209" s="1843"/>
      <c r="C209" s="1595"/>
      <c r="D209" s="1844"/>
      <c r="E209" s="1852"/>
      <c r="F209" s="1595"/>
      <c r="G209" s="1804"/>
      <c r="H209" s="1844"/>
      <c r="I209" s="299" t="s">
        <v>1577</v>
      </c>
      <c r="J209" s="276">
        <v>0.5</v>
      </c>
      <c r="K209" s="278"/>
      <c r="L209" s="220"/>
      <c r="M209" s="220"/>
      <c r="N209" s="220"/>
      <c r="O209" s="220"/>
      <c r="P209" s="220"/>
      <c r="Q209" s="220"/>
      <c r="R209" s="278"/>
      <c r="S209" s="278"/>
      <c r="T209" s="278"/>
      <c r="U209" s="278"/>
      <c r="V209" s="278"/>
      <c r="W209" s="1846"/>
      <c r="X209" s="1846"/>
      <c r="Y209" s="1850"/>
    </row>
    <row r="210" spans="1:25" ht="15.75" thickBot="1" x14ac:dyDescent="0.3">
      <c r="A210" s="1838"/>
      <c r="B210" s="1825"/>
      <c r="C210" s="1677"/>
      <c r="D210" s="1823"/>
      <c r="E210" s="1853"/>
      <c r="F210" s="1677"/>
      <c r="G210" s="1834"/>
      <c r="H210" s="1823"/>
      <c r="I210" s="305" t="s">
        <v>168</v>
      </c>
      <c r="J210" s="303">
        <f>J209+J208+J207</f>
        <v>2</v>
      </c>
      <c r="K210" s="281"/>
      <c r="L210" s="281"/>
      <c r="M210" s="281"/>
      <c r="N210" s="282"/>
      <c r="O210" s="282"/>
      <c r="P210" s="282"/>
      <c r="Q210" s="282"/>
      <c r="R210" s="282"/>
      <c r="S210" s="282"/>
      <c r="T210" s="282"/>
      <c r="U210" s="282"/>
      <c r="V210" s="283"/>
      <c r="W210" s="1836"/>
      <c r="X210" s="1836"/>
      <c r="Y210" s="1829"/>
    </row>
    <row r="211" spans="1:25" ht="22.5" x14ac:dyDescent="0.25">
      <c r="A211" s="1837" t="s">
        <v>1578</v>
      </c>
      <c r="B211" s="1824" t="s">
        <v>1579</v>
      </c>
      <c r="C211" s="1667" t="s">
        <v>629</v>
      </c>
      <c r="D211" s="1822" t="s">
        <v>1191</v>
      </c>
      <c r="E211" s="1851" t="s">
        <v>1323</v>
      </c>
      <c r="F211" s="1667" t="s">
        <v>632</v>
      </c>
      <c r="G211" s="1845" t="s">
        <v>1580</v>
      </c>
      <c r="H211" s="1822" t="s">
        <v>1581</v>
      </c>
      <c r="I211" s="299" t="s">
        <v>1582</v>
      </c>
      <c r="J211" s="274">
        <v>0.5</v>
      </c>
      <c r="K211" s="275"/>
      <c r="L211" s="275"/>
      <c r="M211" s="275"/>
      <c r="N211" s="275"/>
      <c r="O211" s="275"/>
      <c r="P211" s="275"/>
      <c r="Q211" s="275"/>
      <c r="R211" s="275"/>
      <c r="S211" s="275"/>
      <c r="T211" s="275"/>
      <c r="U211" s="275"/>
      <c r="V211" s="275"/>
      <c r="W211" s="1835" t="s">
        <v>1583</v>
      </c>
      <c r="X211" s="1835" t="s">
        <v>1584</v>
      </c>
      <c r="Y211" s="1828"/>
    </row>
    <row r="212" spans="1:25" ht="22.5" x14ac:dyDescent="0.25">
      <c r="A212" s="1842"/>
      <c r="B212" s="1843"/>
      <c r="C212" s="1595"/>
      <c r="D212" s="1844"/>
      <c r="E212" s="1852"/>
      <c r="F212" s="1595"/>
      <c r="G212" s="1804"/>
      <c r="H212" s="1844"/>
      <c r="I212" s="299" t="s">
        <v>1585</v>
      </c>
      <c r="J212" s="276">
        <v>1</v>
      </c>
      <c r="K212" s="277"/>
      <c r="L212" s="220"/>
      <c r="M212" s="220"/>
      <c r="N212" s="220"/>
      <c r="O212" s="220"/>
      <c r="P212" s="220"/>
      <c r="Q212" s="220"/>
      <c r="R212" s="278"/>
      <c r="S212" s="278"/>
      <c r="T212" s="278"/>
      <c r="U212" s="278"/>
      <c r="V212" s="278"/>
      <c r="W212" s="1846"/>
      <c r="X212" s="1846"/>
      <c r="Y212" s="1850"/>
    </row>
    <row r="213" spans="1:25" x14ac:dyDescent="0.25">
      <c r="A213" s="1842"/>
      <c r="B213" s="1843"/>
      <c r="C213" s="1595"/>
      <c r="D213" s="1844"/>
      <c r="E213" s="1852"/>
      <c r="F213" s="1595"/>
      <c r="G213" s="1804"/>
      <c r="H213" s="1844"/>
      <c r="I213" s="299" t="s">
        <v>1586</v>
      </c>
      <c r="J213" s="274">
        <v>0.5</v>
      </c>
      <c r="K213" s="278"/>
      <c r="L213" s="220"/>
      <c r="M213" s="220"/>
      <c r="N213" s="220"/>
      <c r="O213" s="220"/>
      <c r="P213" s="220"/>
      <c r="Q213" s="220"/>
      <c r="R213" s="278"/>
      <c r="S213" s="278"/>
      <c r="T213" s="278"/>
      <c r="U213" s="278"/>
      <c r="V213" s="278"/>
      <c r="W213" s="1846"/>
      <c r="X213" s="1846"/>
      <c r="Y213" s="1850"/>
    </row>
    <row r="214" spans="1:25" ht="15.75" thickBot="1" x14ac:dyDescent="0.3">
      <c r="A214" s="1838"/>
      <c r="B214" s="1825"/>
      <c r="C214" s="1677"/>
      <c r="D214" s="1823"/>
      <c r="E214" s="1853"/>
      <c r="F214" s="1677"/>
      <c r="G214" s="1834"/>
      <c r="H214" s="1823"/>
      <c r="I214" s="305" t="s">
        <v>168</v>
      </c>
      <c r="J214" s="280">
        <f>J213+J212+J211</f>
        <v>2</v>
      </c>
      <c r="K214" s="281"/>
      <c r="L214" s="281"/>
      <c r="M214" s="281"/>
      <c r="N214" s="282"/>
      <c r="O214" s="282"/>
      <c r="P214" s="282"/>
      <c r="Q214" s="282"/>
      <c r="R214" s="282"/>
      <c r="S214" s="282"/>
      <c r="T214" s="282"/>
      <c r="U214" s="282"/>
      <c r="V214" s="283"/>
      <c r="W214" s="1836"/>
      <c r="X214" s="1836"/>
      <c r="Y214" s="1829"/>
    </row>
    <row r="215" spans="1:25" ht="22.5" x14ac:dyDescent="0.25">
      <c r="A215" s="1837" t="s">
        <v>1587</v>
      </c>
      <c r="B215" s="1824" t="s">
        <v>1588</v>
      </c>
      <c r="C215" s="1667" t="s">
        <v>629</v>
      </c>
      <c r="D215" s="1822" t="s">
        <v>1191</v>
      </c>
      <c r="E215" s="1851" t="s">
        <v>1323</v>
      </c>
      <c r="F215" s="1667" t="s">
        <v>632</v>
      </c>
      <c r="G215" s="1845" t="s">
        <v>1589</v>
      </c>
      <c r="H215" s="1822" t="s">
        <v>1590</v>
      </c>
      <c r="I215" s="299" t="s">
        <v>1591</v>
      </c>
      <c r="J215" s="274">
        <v>0.5</v>
      </c>
      <c r="K215" s="275"/>
      <c r="L215" s="275"/>
      <c r="M215" s="275"/>
      <c r="N215" s="275"/>
      <c r="O215" s="275"/>
      <c r="P215" s="275"/>
      <c r="Q215" s="275"/>
      <c r="R215" s="275"/>
      <c r="S215" s="275"/>
      <c r="T215" s="275"/>
      <c r="U215" s="275"/>
      <c r="V215" s="275"/>
      <c r="W215" s="1835" t="s">
        <v>1592</v>
      </c>
      <c r="X215" s="1835" t="s">
        <v>1593</v>
      </c>
      <c r="Y215" s="1828"/>
    </row>
    <row r="216" spans="1:25" ht="22.5" x14ac:dyDescent="0.25">
      <c r="A216" s="1842"/>
      <c r="B216" s="1843"/>
      <c r="C216" s="1595"/>
      <c r="D216" s="1844"/>
      <c r="E216" s="1852"/>
      <c r="F216" s="1595"/>
      <c r="G216" s="1804"/>
      <c r="H216" s="1844"/>
      <c r="I216" s="299" t="s">
        <v>1594</v>
      </c>
      <c r="J216" s="276">
        <v>1</v>
      </c>
      <c r="K216" s="277"/>
      <c r="L216" s="220"/>
      <c r="M216" s="220"/>
      <c r="N216" s="220"/>
      <c r="O216" s="220"/>
      <c r="P216" s="220"/>
      <c r="Q216" s="220"/>
      <c r="R216" s="278"/>
      <c r="S216" s="278"/>
      <c r="T216" s="278"/>
      <c r="U216" s="278"/>
      <c r="V216" s="278"/>
      <c r="W216" s="1846"/>
      <c r="X216" s="1846"/>
      <c r="Y216" s="1850"/>
    </row>
    <row r="217" spans="1:25" x14ac:dyDescent="0.25">
      <c r="A217" s="1842"/>
      <c r="B217" s="1843"/>
      <c r="C217" s="1595"/>
      <c r="D217" s="1844"/>
      <c r="E217" s="1852"/>
      <c r="F217" s="1595"/>
      <c r="G217" s="1804"/>
      <c r="H217" s="1844"/>
      <c r="I217" s="299" t="s">
        <v>1595</v>
      </c>
      <c r="J217" s="274">
        <v>0.5</v>
      </c>
      <c r="K217" s="278"/>
      <c r="L217" s="220"/>
      <c r="M217" s="220"/>
      <c r="N217" s="220"/>
      <c r="O217" s="220"/>
      <c r="P217" s="220"/>
      <c r="Q217" s="220"/>
      <c r="R217" s="278"/>
      <c r="S217" s="278"/>
      <c r="T217" s="278"/>
      <c r="U217" s="278"/>
      <c r="V217" s="278"/>
      <c r="W217" s="1846"/>
      <c r="X217" s="1846"/>
      <c r="Y217" s="1850"/>
    </row>
    <row r="218" spans="1:25" ht="15.75" thickBot="1" x14ac:dyDescent="0.3">
      <c r="A218" s="1838"/>
      <c r="B218" s="1825"/>
      <c r="C218" s="1677"/>
      <c r="D218" s="1823"/>
      <c r="E218" s="1853"/>
      <c r="F218" s="1677"/>
      <c r="G218" s="1834"/>
      <c r="H218" s="1823"/>
      <c r="I218" s="305" t="s">
        <v>168</v>
      </c>
      <c r="J218" s="280">
        <f>J217+J216+J215</f>
        <v>2</v>
      </c>
      <c r="K218" s="281"/>
      <c r="L218" s="281"/>
      <c r="M218" s="281"/>
      <c r="N218" s="282"/>
      <c r="O218" s="282"/>
      <c r="P218" s="282"/>
      <c r="Q218" s="282"/>
      <c r="R218" s="282"/>
      <c r="S218" s="282"/>
      <c r="T218" s="282"/>
      <c r="U218" s="282"/>
      <c r="V218" s="283"/>
      <c r="W218" s="1836"/>
      <c r="X218" s="1836"/>
      <c r="Y218" s="1829"/>
    </row>
    <row r="219" spans="1:25" ht="22.5" x14ac:dyDescent="0.25">
      <c r="A219" s="1837" t="s">
        <v>1587</v>
      </c>
      <c r="B219" s="1824" t="s">
        <v>1596</v>
      </c>
      <c r="C219" s="1667" t="s">
        <v>629</v>
      </c>
      <c r="D219" s="1822" t="s">
        <v>1191</v>
      </c>
      <c r="E219" s="1851" t="s">
        <v>1323</v>
      </c>
      <c r="F219" s="1667" t="s">
        <v>632</v>
      </c>
      <c r="G219" s="1845" t="s">
        <v>1597</v>
      </c>
      <c r="H219" s="1822" t="s">
        <v>1598</v>
      </c>
      <c r="I219" s="299" t="s">
        <v>1599</v>
      </c>
      <c r="J219" s="274">
        <v>0.5</v>
      </c>
      <c r="K219" s="275"/>
      <c r="L219" s="275"/>
      <c r="M219" s="275"/>
      <c r="N219" s="275"/>
      <c r="O219" s="275"/>
      <c r="P219" s="275"/>
      <c r="Q219" s="275"/>
      <c r="R219" s="275"/>
      <c r="S219" s="275"/>
      <c r="T219" s="275"/>
      <c r="U219" s="275"/>
      <c r="V219" s="275"/>
      <c r="W219" s="1835" t="s">
        <v>1600</v>
      </c>
      <c r="X219" s="1835" t="s">
        <v>1601</v>
      </c>
      <c r="Y219" s="1828"/>
    </row>
    <row r="220" spans="1:25" ht="22.5" x14ac:dyDescent="0.25">
      <c r="A220" s="1842"/>
      <c r="B220" s="1843"/>
      <c r="C220" s="1595"/>
      <c r="D220" s="1844"/>
      <c r="E220" s="1852"/>
      <c r="F220" s="1595"/>
      <c r="G220" s="1804"/>
      <c r="H220" s="1844"/>
      <c r="I220" s="299" t="s">
        <v>1602</v>
      </c>
      <c r="J220" s="276">
        <v>1</v>
      </c>
      <c r="K220" s="277"/>
      <c r="L220" s="220"/>
      <c r="M220" s="220"/>
      <c r="N220" s="220"/>
      <c r="O220" s="220"/>
      <c r="P220" s="220"/>
      <c r="Q220" s="220"/>
      <c r="R220" s="278"/>
      <c r="S220" s="278"/>
      <c r="T220" s="278"/>
      <c r="U220" s="278"/>
      <c r="V220" s="278"/>
      <c r="W220" s="1846"/>
      <c r="X220" s="1846"/>
      <c r="Y220" s="1850"/>
    </row>
    <row r="221" spans="1:25" x14ac:dyDescent="0.25">
      <c r="A221" s="1842"/>
      <c r="B221" s="1843"/>
      <c r="C221" s="1595"/>
      <c r="D221" s="1844"/>
      <c r="E221" s="1852"/>
      <c r="F221" s="1595"/>
      <c r="G221" s="1804"/>
      <c r="H221" s="1844"/>
      <c r="I221" s="299" t="s">
        <v>1603</v>
      </c>
      <c r="J221" s="274">
        <v>0.5</v>
      </c>
      <c r="K221" s="278"/>
      <c r="L221" s="220"/>
      <c r="M221" s="220"/>
      <c r="N221" s="220"/>
      <c r="O221" s="220"/>
      <c r="P221" s="220"/>
      <c r="Q221" s="220"/>
      <c r="R221" s="278"/>
      <c r="S221" s="278"/>
      <c r="T221" s="278"/>
      <c r="U221" s="278"/>
      <c r="V221" s="278"/>
      <c r="W221" s="1846"/>
      <c r="X221" s="1846"/>
      <c r="Y221" s="1850"/>
    </row>
    <row r="222" spans="1:25" ht="15.75" thickBot="1" x14ac:dyDescent="0.3">
      <c r="A222" s="1838"/>
      <c r="B222" s="1825"/>
      <c r="C222" s="1677"/>
      <c r="D222" s="1823"/>
      <c r="E222" s="1853"/>
      <c r="F222" s="1677"/>
      <c r="G222" s="1834"/>
      <c r="H222" s="1823"/>
      <c r="I222" s="305" t="s">
        <v>168</v>
      </c>
      <c r="J222" s="280">
        <f>J221+J220+J219</f>
        <v>2</v>
      </c>
      <c r="K222" s="281"/>
      <c r="L222" s="281"/>
      <c r="M222" s="281"/>
      <c r="N222" s="282"/>
      <c r="O222" s="282"/>
      <c r="P222" s="282"/>
      <c r="Q222" s="282"/>
      <c r="R222" s="282"/>
      <c r="S222" s="282"/>
      <c r="T222" s="282"/>
      <c r="U222" s="282"/>
      <c r="V222" s="283"/>
      <c r="W222" s="1836"/>
      <c r="X222" s="1836"/>
      <c r="Y222" s="1829"/>
    </row>
    <row r="223" spans="1:25" ht="15.75" thickBot="1" x14ac:dyDescent="0.3">
      <c r="A223" s="1839" t="s">
        <v>51</v>
      </c>
      <c r="B223" s="1840"/>
      <c r="C223" s="1840"/>
      <c r="D223" s="1840"/>
      <c r="E223" s="1840"/>
      <c r="F223" s="1840"/>
      <c r="G223" s="1840"/>
      <c r="H223" s="1840"/>
      <c r="I223" s="1840"/>
      <c r="J223" s="1840"/>
      <c r="K223" s="1840"/>
      <c r="L223" s="1840"/>
      <c r="M223" s="1840"/>
      <c r="N223" s="1840"/>
      <c r="O223" s="1840"/>
      <c r="P223" s="1840"/>
      <c r="Q223" s="1840"/>
      <c r="R223" s="1840"/>
      <c r="S223" s="1840"/>
      <c r="T223" s="1840"/>
      <c r="U223" s="1840"/>
      <c r="V223" s="1840"/>
      <c r="W223" s="1840"/>
      <c r="X223" s="1840"/>
      <c r="Y223" s="1841"/>
    </row>
    <row r="224" spans="1:25" ht="22.5" x14ac:dyDescent="0.25">
      <c r="A224" s="1837" t="s">
        <v>1604</v>
      </c>
      <c r="B224" s="1824" t="s">
        <v>1605</v>
      </c>
      <c r="C224" s="1667" t="s">
        <v>1606</v>
      </c>
      <c r="D224" s="1822" t="s">
        <v>1191</v>
      </c>
      <c r="E224" s="1824" t="s">
        <v>1607</v>
      </c>
      <c r="F224" s="1822" t="s">
        <v>1142</v>
      </c>
      <c r="G224" s="1845" t="s">
        <v>1608</v>
      </c>
      <c r="H224" s="1822" t="s">
        <v>1609</v>
      </c>
      <c r="I224" s="298" t="s">
        <v>1610</v>
      </c>
      <c r="J224" s="308">
        <v>0.5</v>
      </c>
      <c r="K224" s="275"/>
      <c r="L224" s="275"/>
      <c r="M224" s="275"/>
      <c r="N224" s="275"/>
      <c r="O224" s="275"/>
      <c r="P224" s="275"/>
      <c r="Q224" s="275"/>
      <c r="R224" s="275"/>
      <c r="S224" s="275"/>
      <c r="T224" s="275"/>
      <c r="U224" s="275"/>
      <c r="V224" s="275"/>
      <c r="W224" s="1847" t="s">
        <v>1146</v>
      </c>
      <c r="X224" s="1847" t="s">
        <v>1611</v>
      </c>
      <c r="Y224" s="1828"/>
    </row>
    <row r="225" spans="1:25" ht="22.5" x14ac:dyDescent="0.25">
      <c r="A225" s="1842"/>
      <c r="B225" s="1843"/>
      <c r="C225" s="1595"/>
      <c r="D225" s="1844"/>
      <c r="E225" s="1843"/>
      <c r="F225" s="1844"/>
      <c r="G225" s="1804"/>
      <c r="H225" s="1844"/>
      <c r="I225" s="299" t="s">
        <v>1612</v>
      </c>
      <c r="J225" s="307">
        <v>0.5</v>
      </c>
      <c r="K225" s="277"/>
      <c r="L225" s="220"/>
      <c r="M225" s="220"/>
      <c r="N225" s="220"/>
      <c r="O225" s="220"/>
      <c r="P225" s="220"/>
      <c r="Q225" s="220"/>
      <c r="R225" s="278"/>
      <c r="S225" s="278"/>
      <c r="T225" s="278"/>
      <c r="U225" s="278"/>
      <c r="V225" s="278"/>
      <c r="W225" s="1848"/>
      <c r="X225" s="1848"/>
      <c r="Y225" s="1850"/>
    </row>
    <row r="226" spans="1:25" ht="22.5" x14ac:dyDescent="0.25">
      <c r="A226" s="1842"/>
      <c r="B226" s="1843"/>
      <c r="C226" s="1595"/>
      <c r="D226" s="1844"/>
      <c r="E226" s="1843"/>
      <c r="F226" s="1844"/>
      <c r="G226" s="1804"/>
      <c r="H226" s="1844"/>
      <c r="I226" s="299" t="s">
        <v>1613</v>
      </c>
      <c r="J226" s="274">
        <v>0.25</v>
      </c>
      <c r="K226" s="278"/>
      <c r="L226" s="220"/>
      <c r="M226" s="220"/>
      <c r="N226" s="220"/>
      <c r="O226" s="220"/>
      <c r="P226" s="220"/>
      <c r="Q226" s="220"/>
      <c r="R226" s="278"/>
      <c r="S226" s="278"/>
      <c r="T226" s="278"/>
      <c r="U226" s="278"/>
      <c r="V226" s="278"/>
      <c r="W226" s="1848"/>
      <c r="X226" s="1848"/>
      <c r="Y226" s="1850"/>
    </row>
    <row r="227" spans="1:25" ht="15.75" thickBot="1" x14ac:dyDescent="0.3">
      <c r="A227" s="1838"/>
      <c r="B227" s="1825"/>
      <c r="C227" s="1677"/>
      <c r="D227" s="1823"/>
      <c r="E227" s="1825"/>
      <c r="F227" s="1823"/>
      <c r="G227" s="1834"/>
      <c r="H227" s="1823"/>
      <c r="I227" s="305" t="s">
        <v>168</v>
      </c>
      <c r="J227" s="280">
        <f>J226+J225+J224</f>
        <v>1.25</v>
      </c>
      <c r="K227" s="281"/>
      <c r="L227" s="281"/>
      <c r="M227" s="281"/>
      <c r="N227" s="282"/>
      <c r="O227" s="282"/>
      <c r="P227" s="282"/>
      <c r="Q227" s="282"/>
      <c r="R227" s="282"/>
      <c r="S227" s="282"/>
      <c r="T227" s="282"/>
      <c r="U227" s="282"/>
      <c r="V227" s="283"/>
      <c r="W227" s="1849"/>
      <c r="X227" s="1849"/>
      <c r="Y227" s="1829"/>
    </row>
    <row r="228" spans="1:25" ht="22.5" x14ac:dyDescent="0.25">
      <c r="A228" s="1837" t="s">
        <v>1604</v>
      </c>
      <c r="B228" s="1824" t="s">
        <v>1605</v>
      </c>
      <c r="C228" s="1667" t="s">
        <v>1606</v>
      </c>
      <c r="D228" s="1822" t="s">
        <v>1191</v>
      </c>
      <c r="E228" s="1824" t="s">
        <v>1607</v>
      </c>
      <c r="F228" s="1822" t="s">
        <v>1142</v>
      </c>
      <c r="G228" s="1845" t="s">
        <v>1614</v>
      </c>
      <c r="H228" s="1822" t="s">
        <v>1615</v>
      </c>
      <c r="I228" s="298" t="s">
        <v>1616</v>
      </c>
      <c r="J228" s="308">
        <v>0.5</v>
      </c>
      <c r="K228" s="275"/>
      <c r="L228" s="275"/>
      <c r="M228" s="275"/>
      <c r="N228" s="275"/>
      <c r="O228" s="275"/>
      <c r="P228" s="275"/>
      <c r="Q228" s="275"/>
      <c r="R228" s="275"/>
      <c r="S228" s="275"/>
      <c r="T228" s="275"/>
      <c r="U228" s="275"/>
      <c r="V228" s="275"/>
      <c r="W228" s="1847" t="s">
        <v>1146</v>
      </c>
      <c r="X228" s="1847" t="s">
        <v>1617</v>
      </c>
      <c r="Y228" s="1828"/>
    </row>
    <row r="229" spans="1:25" x14ac:dyDescent="0.25">
      <c r="A229" s="1842"/>
      <c r="B229" s="1843"/>
      <c r="C229" s="1595"/>
      <c r="D229" s="1844"/>
      <c r="E229" s="1843"/>
      <c r="F229" s="1844"/>
      <c r="G229" s="1804"/>
      <c r="H229" s="1844"/>
      <c r="I229" s="299" t="s">
        <v>1618</v>
      </c>
      <c r="J229" s="307">
        <v>0.5</v>
      </c>
      <c r="K229" s="277"/>
      <c r="L229" s="220"/>
      <c r="M229" s="220"/>
      <c r="N229" s="220"/>
      <c r="O229" s="220"/>
      <c r="P229" s="220"/>
      <c r="Q229" s="220"/>
      <c r="R229" s="278"/>
      <c r="S229" s="278"/>
      <c r="T229" s="278"/>
      <c r="U229" s="278"/>
      <c r="V229" s="278"/>
      <c r="W229" s="1848"/>
      <c r="X229" s="1848"/>
      <c r="Y229" s="1850"/>
    </row>
    <row r="230" spans="1:25" ht="22.5" x14ac:dyDescent="0.25">
      <c r="A230" s="1842"/>
      <c r="B230" s="1843"/>
      <c r="C230" s="1595"/>
      <c r="D230" s="1844"/>
      <c r="E230" s="1843"/>
      <c r="F230" s="1844"/>
      <c r="G230" s="1804"/>
      <c r="H230" s="1844"/>
      <c r="I230" s="299" t="s">
        <v>1613</v>
      </c>
      <c r="J230" s="274">
        <v>0.25</v>
      </c>
      <c r="K230" s="278"/>
      <c r="L230" s="220"/>
      <c r="M230" s="220"/>
      <c r="N230" s="220"/>
      <c r="O230" s="220"/>
      <c r="P230" s="220"/>
      <c r="Q230" s="220"/>
      <c r="R230" s="278"/>
      <c r="S230" s="278"/>
      <c r="T230" s="278"/>
      <c r="U230" s="278"/>
      <c r="V230" s="278"/>
      <c r="W230" s="1848"/>
      <c r="X230" s="1848"/>
      <c r="Y230" s="1850"/>
    </row>
    <row r="231" spans="1:25" ht="15.75" thickBot="1" x14ac:dyDescent="0.3">
      <c r="A231" s="1838"/>
      <c r="B231" s="1825"/>
      <c r="C231" s="1677"/>
      <c r="D231" s="1823"/>
      <c r="E231" s="1825"/>
      <c r="F231" s="1823"/>
      <c r="G231" s="1834"/>
      <c r="H231" s="1823"/>
      <c r="I231" s="305" t="s">
        <v>168</v>
      </c>
      <c r="J231" s="280">
        <f>J230+J229+J228</f>
        <v>1.25</v>
      </c>
      <c r="K231" s="281"/>
      <c r="L231" s="281"/>
      <c r="M231" s="281"/>
      <c r="N231" s="282"/>
      <c r="O231" s="282"/>
      <c r="P231" s="282"/>
      <c r="Q231" s="282"/>
      <c r="R231" s="282"/>
      <c r="S231" s="282"/>
      <c r="T231" s="282"/>
      <c r="U231" s="282"/>
      <c r="V231" s="283"/>
      <c r="W231" s="1849"/>
      <c r="X231" s="1849"/>
      <c r="Y231" s="1829"/>
    </row>
    <row r="232" spans="1:25" ht="22.5" x14ac:dyDescent="0.25">
      <c r="A232" s="1837" t="s">
        <v>1604</v>
      </c>
      <c r="B232" s="1824" t="s">
        <v>1605</v>
      </c>
      <c r="C232" s="1667" t="s">
        <v>1606</v>
      </c>
      <c r="D232" s="1822" t="s">
        <v>1191</v>
      </c>
      <c r="E232" s="1824" t="s">
        <v>1607</v>
      </c>
      <c r="F232" s="1822" t="s">
        <v>1142</v>
      </c>
      <c r="G232" s="1845" t="s">
        <v>1619</v>
      </c>
      <c r="H232" s="1822" t="s">
        <v>1620</v>
      </c>
      <c r="I232" s="298" t="s">
        <v>1621</v>
      </c>
      <c r="J232" s="308">
        <v>0.5</v>
      </c>
      <c r="K232" s="275"/>
      <c r="L232" s="275"/>
      <c r="M232" s="275"/>
      <c r="N232" s="275"/>
      <c r="O232" s="275"/>
      <c r="P232" s="275"/>
      <c r="Q232" s="275"/>
      <c r="R232" s="275"/>
      <c r="S232" s="275"/>
      <c r="T232" s="275"/>
      <c r="U232" s="275"/>
      <c r="V232" s="275"/>
      <c r="W232" s="1847" t="s">
        <v>1146</v>
      </c>
      <c r="X232" s="1847" t="s">
        <v>1622</v>
      </c>
      <c r="Y232" s="1828"/>
    </row>
    <row r="233" spans="1:25" x14ac:dyDescent="0.25">
      <c r="A233" s="1842"/>
      <c r="B233" s="1843"/>
      <c r="C233" s="1595"/>
      <c r="D233" s="1844"/>
      <c r="E233" s="1843"/>
      <c r="F233" s="1844"/>
      <c r="G233" s="1804"/>
      <c r="H233" s="1844"/>
      <c r="I233" s="299" t="s">
        <v>1623</v>
      </c>
      <c r="J233" s="307">
        <v>0.5</v>
      </c>
      <c r="K233" s="277"/>
      <c r="L233" s="220"/>
      <c r="M233" s="220"/>
      <c r="N233" s="220"/>
      <c r="O233" s="220"/>
      <c r="P233" s="220"/>
      <c r="Q233" s="220"/>
      <c r="R233" s="278"/>
      <c r="S233" s="278"/>
      <c r="T233" s="278"/>
      <c r="U233" s="278"/>
      <c r="V233" s="278"/>
      <c r="W233" s="1848"/>
      <c r="X233" s="1848"/>
      <c r="Y233" s="1850"/>
    </row>
    <row r="234" spans="1:25" ht="22.5" x14ac:dyDescent="0.25">
      <c r="A234" s="1842"/>
      <c r="B234" s="1843"/>
      <c r="C234" s="1595"/>
      <c r="D234" s="1844"/>
      <c r="E234" s="1843"/>
      <c r="F234" s="1844"/>
      <c r="G234" s="1804"/>
      <c r="H234" s="1844"/>
      <c r="I234" s="299" t="s">
        <v>1624</v>
      </c>
      <c r="J234" s="274">
        <v>0.25</v>
      </c>
      <c r="K234" s="278"/>
      <c r="L234" s="220"/>
      <c r="M234" s="220"/>
      <c r="N234" s="220"/>
      <c r="O234" s="220"/>
      <c r="P234" s="220"/>
      <c r="Q234" s="220"/>
      <c r="R234" s="278"/>
      <c r="S234" s="278"/>
      <c r="T234" s="278"/>
      <c r="U234" s="278"/>
      <c r="V234" s="278"/>
      <c r="W234" s="1848"/>
      <c r="X234" s="1848"/>
      <c r="Y234" s="1850"/>
    </row>
    <row r="235" spans="1:25" ht="15.75" thickBot="1" x14ac:dyDescent="0.3">
      <c r="A235" s="1838"/>
      <c r="B235" s="1825"/>
      <c r="C235" s="1677"/>
      <c r="D235" s="1823"/>
      <c r="E235" s="1825"/>
      <c r="F235" s="1823"/>
      <c r="G235" s="1834"/>
      <c r="H235" s="1823"/>
      <c r="I235" s="305" t="s">
        <v>168</v>
      </c>
      <c r="J235" s="280">
        <f>J234+J233+J232</f>
        <v>1.25</v>
      </c>
      <c r="K235" s="281"/>
      <c r="L235" s="281"/>
      <c r="M235" s="281"/>
      <c r="N235" s="282"/>
      <c r="O235" s="282"/>
      <c r="P235" s="282"/>
      <c r="Q235" s="282"/>
      <c r="R235" s="282"/>
      <c r="S235" s="282"/>
      <c r="T235" s="282"/>
      <c r="U235" s="282"/>
      <c r="V235" s="283"/>
      <c r="W235" s="1849"/>
      <c r="X235" s="1849"/>
      <c r="Y235" s="1829"/>
    </row>
    <row r="236" spans="1:25" ht="22.5" x14ac:dyDescent="0.25">
      <c r="A236" s="1837" t="s">
        <v>1604</v>
      </c>
      <c r="B236" s="1824" t="s">
        <v>1605</v>
      </c>
      <c r="C236" s="1667" t="s">
        <v>1606</v>
      </c>
      <c r="D236" s="1822" t="s">
        <v>1191</v>
      </c>
      <c r="E236" s="1824" t="s">
        <v>1607</v>
      </c>
      <c r="F236" s="1822" t="s">
        <v>1142</v>
      </c>
      <c r="G236" s="1845" t="s">
        <v>1625</v>
      </c>
      <c r="H236" s="1822" t="s">
        <v>1615</v>
      </c>
      <c r="I236" s="298" t="s">
        <v>1626</v>
      </c>
      <c r="J236" s="308">
        <v>0.5</v>
      </c>
      <c r="K236" s="275"/>
      <c r="L236" s="275"/>
      <c r="M236" s="275"/>
      <c r="N236" s="275"/>
      <c r="O236" s="275"/>
      <c r="P236" s="275"/>
      <c r="Q236" s="275"/>
      <c r="R236" s="275"/>
      <c r="S236" s="275"/>
      <c r="T236" s="275"/>
      <c r="U236" s="275"/>
      <c r="V236" s="275"/>
      <c r="W236" s="1847" t="s">
        <v>1146</v>
      </c>
      <c r="X236" s="1847" t="s">
        <v>1627</v>
      </c>
      <c r="Y236" s="1828"/>
    </row>
    <row r="237" spans="1:25" x14ac:dyDescent="0.25">
      <c r="A237" s="1842"/>
      <c r="B237" s="1843"/>
      <c r="C237" s="1595"/>
      <c r="D237" s="1844"/>
      <c r="E237" s="1843"/>
      <c r="F237" s="1844"/>
      <c r="G237" s="1804"/>
      <c r="H237" s="1844"/>
      <c r="I237" s="299" t="s">
        <v>1628</v>
      </c>
      <c r="J237" s="307">
        <v>0.5</v>
      </c>
      <c r="K237" s="277"/>
      <c r="L237" s="220"/>
      <c r="M237" s="220"/>
      <c r="N237" s="220"/>
      <c r="O237" s="220"/>
      <c r="P237" s="220"/>
      <c r="Q237" s="220"/>
      <c r="R237" s="278"/>
      <c r="S237" s="278"/>
      <c r="T237" s="278"/>
      <c r="U237" s="278"/>
      <c r="V237" s="278"/>
      <c r="W237" s="1848"/>
      <c r="X237" s="1848"/>
      <c r="Y237" s="1850"/>
    </row>
    <row r="238" spans="1:25" ht="22.5" x14ac:dyDescent="0.25">
      <c r="A238" s="1842"/>
      <c r="B238" s="1843"/>
      <c r="C238" s="1595"/>
      <c r="D238" s="1844"/>
      <c r="E238" s="1843"/>
      <c r="F238" s="1844"/>
      <c r="G238" s="1804"/>
      <c r="H238" s="1844"/>
      <c r="I238" s="299" t="s">
        <v>1629</v>
      </c>
      <c r="J238" s="274">
        <v>0.25</v>
      </c>
      <c r="K238" s="278"/>
      <c r="L238" s="220"/>
      <c r="M238" s="220"/>
      <c r="N238" s="220"/>
      <c r="O238" s="220"/>
      <c r="P238" s="220"/>
      <c r="Q238" s="220"/>
      <c r="R238" s="278"/>
      <c r="S238" s="278"/>
      <c r="T238" s="278"/>
      <c r="U238" s="278"/>
      <c r="V238" s="278"/>
      <c r="W238" s="1848"/>
      <c r="X238" s="1848"/>
      <c r="Y238" s="1850"/>
    </row>
    <row r="239" spans="1:25" ht="15.75" thickBot="1" x14ac:dyDescent="0.3">
      <c r="A239" s="1838"/>
      <c r="B239" s="1825"/>
      <c r="C239" s="1677"/>
      <c r="D239" s="1823"/>
      <c r="E239" s="1825"/>
      <c r="F239" s="1823"/>
      <c r="G239" s="1834"/>
      <c r="H239" s="1823"/>
      <c r="I239" s="305" t="s">
        <v>168</v>
      </c>
      <c r="J239" s="280">
        <f>J238+J237+J236</f>
        <v>1.25</v>
      </c>
      <c r="K239" s="281"/>
      <c r="L239" s="281"/>
      <c r="M239" s="281"/>
      <c r="N239" s="282"/>
      <c r="O239" s="282"/>
      <c r="P239" s="282"/>
      <c r="Q239" s="282"/>
      <c r="R239" s="282"/>
      <c r="S239" s="282"/>
      <c r="T239" s="282"/>
      <c r="U239" s="282"/>
      <c r="V239" s="283"/>
      <c r="W239" s="1849"/>
      <c r="X239" s="1849"/>
      <c r="Y239" s="1829"/>
    </row>
    <row r="240" spans="1:25" ht="22.5" x14ac:dyDescent="0.25">
      <c r="A240" s="1837" t="s">
        <v>1604</v>
      </c>
      <c r="B240" s="1824" t="s">
        <v>1605</v>
      </c>
      <c r="C240" s="1667" t="s">
        <v>1606</v>
      </c>
      <c r="D240" s="1822" t="s">
        <v>1191</v>
      </c>
      <c r="E240" s="1824" t="s">
        <v>1607</v>
      </c>
      <c r="F240" s="1822" t="s">
        <v>1142</v>
      </c>
      <c r="G240" s="1845" t="s">
        <v>1630</v>
      </c>
      <c r="H240" s="1822" t="s">
        <v>1615</v>
      </c>
      <c r="I240" s="298" t="s">
        <v>1631</v>
      </c>
      <c r="J240" s="308">
        <v>0.5</v>
      </c>
      <c r="K240" s="275"/>
      <c r="L240" s="275"/>
      <c r="M240" s="275"/>
      <c r="N240" s="275"/>
      <c r="O240" s="275"/>
      <c r="P240" s="275"/>
      <c r="Q240" s="275"/>
      <c r="R240" s="275"/>
      <c r="S240" s="275"/>
      <c r="T240" s="275"/>
      <c r="U240" s="275"/>
      <c r="V240" s="275"/>
      <c r="W240" s="1847" t="s">
        <v>1146</v>
      </c>
      <c r="X240" s="1847" t="s">
        <v>1632</v>
      </c>
      <c r="Y240" s="1828"/>
    </row>
    <row r="241" spans="1:25" x14ac:dyDescent="0.25">
      <c r="A241" s="1842"/>
      <c r="B241" s="1843"/>
      <c r="C241" s="1595"/>
      <c r="D241" s="1844"/>
      <c r="E241" s="1843"/>
      <c r="F241" s="1844"/>
      <c r="G241" s="1804"/>
      <c r="H241" s="1844"/>
      <c r="I241" s="299" t="s">
        <v>1633</v>
      </c>
      <c r="J241" s="307">
        <v>0.5</v>
      </c>
      <c r="K241" s="277"/>
      <c r="L241" s="220"/>
      <c r="M241" s="220"/>
      <c r="N241" s="220"/>
      <c r="O241" s="220"/>
      <c r="P241" s="220"/>
      <c r="Q241" s="220"/>
      <c r="R241" s="278"/>
      <c r="S241" s="278"/>
      <c r="T241" s="278"/>
      <c r="U241" s="278"/>
      <c r="V241" s="278"/>
      <c r="W241" s="1848"/>
      <c r="X241" s="1848"/>
      <c r="Y241" s="1850"/>
    </row>
    <row r="242" spans="1:25" ht="22.5" x14ac:dyDescent="0.25">
      <c r="A242" s="1842"/>
      <c r="B242" s="1843"/>
      <c r="C242" s="1595"/>
      <c r="D242" s="1844"/>
      <c r="E242" s="1843"/>
      <c r="F242" s="1844"/>
      <c r="G242" s="1804"/>
      <c r="H242" s="1844"/>
      <c r="I242" s="299" t="s">
        <v>1634</v>
      </c>
      <c r="J242" s="274">
        <v>0.25</v>
      </c>
      <c r="K242" s="278"/>
      <c r="L242" s="220"/>
      <c r="M242" s="220"/>
      <c r="N242" s="220"/>
      <c r="O242" s="220"/>
      <c r="P242" s="220"/>
      <c r="Q242" s="220"/>
      <c r="R242" s="278"/>
      <c r="S242" s="278"/>
      <c r="T242" s="278"/>
      <c r="U242" s="278"/>
      <c r="V242" s="278"/>
      <c r="W242" s="1848"/>
      <c r="X242" s="1848"/>
      <c r="Y242" s="1850"/>
    </row>
    <row r="243" spans="1:25" ht="15.75" thickBot="1" x14ac:dyDescent="0.3">
      <c r="A243" s="1838"/>
      <c r="B243" s="1825"/>
      <c r="C243" s="1677"/>
      <c r="D243" s="1823"/>
      <c r="E243" s="1825"/>
      <c r="F243" s="1823"/>
      <c r="G243" s="1834"/>
      <c r="H243" s="1823"/>
      <c r="I243" s="305" t="s">
        <v>168</v>
      </c>
      <c r="J243" s="280">
        <f>J242+J241+J240</f>
        <v>1.25</v>
      </c>
      <c r="K243" s="281"/>
      <c r="L243" s="281"/>
      <c r="M243" s="281"/>
      <c r="N243" s="282"/>
      <c r="O243" s="282"/>
      <c r="P243" s="282"/>
      <c r="Q243" s="282"/>
      <c r="R243" s="282"/>
      <c r="S243" s="282"/>
      <c r="T243" s="282"/>
      <c r="U243" s="282"/>
      <c r="V243" s="283"/>
      <c r="W243" s="1849"/>
      <c r="X243" s="1849"/>
      <c r="Y243" s="1829"/>
    </row>
    <row r="244" spans="1:25" ht="22.5" x14ac:dyDescent="0.25">
      <c r="A244" s="1837" t="s">
        <v>1604</v>
      </c>
      <c r="B244" s="1824" t="s">
        <v>1635</v>
      </c>
      <c r="C244" s="1667" t="s">
        <v>1606</v>
      </c>
      <c r="D244" s="1822" t="s">
        <v>1214</v>
      </c>
      <c r="E244" s="1824" t="s">
        <v>1607</v>
      </c>
      <c r="F244" s="1822" t="s">
        <v>1142</v>
      </c>
      <c r="G244" s="1845" t="s">
        <v>1636</v>
      </c>
      <c r="H244" s="1822" t="s">
        <v>1637</v>
      </c>
      <c r="I244" s="298" t="s">
        <v>1638</v>
      </c>
      <c r="J244" s="308">
        <v>0.5</v>
      </c>
      <c r="K244" s="275"/>
      <c r="L244" s="275"/>
      <c r="M244" s="275"/>
      <c r="N244" s="275"/>
      <c r="O244" s="275"/>
      <c r="P244" s="275"/>
      <c r="Q244" s="275"/>
      <c r="R244" s="275"/>
      <c r="S244" s="275"/>
      <c r="T244" s="275"/>
      <c r="U244" s="275"/>
      <c r="V244" s="275"/>
      <c r="W244" s="1847" t="s">
        <v>1146</v>
      </c>
      <c r="X244" s="1847" t="s">
        <v>1639</v>
      </c>
      <c r="Y244" s="1828"/>
    </row>
    <row r="245" spans="1:25" ht="22.5" x14ac:dyDescent="0.25">
      <c r="A245" s="1842"/>
      <c r="B245" s="1843"/>
      <c r="C245" s="1595"/>
      <c r="D245" s="1844"/>
      <c r="E245" s="1843"/>
      <c r="F245" s="1844"/>
      <c r="G245" s="1804"/>
      <c r="H245" s="1844"/>
      <c r="I245" s="299" t="s">
        <v>1640</v>
      </c>
      <c r="J245" s="307">
        <v>0.5</v>
      </c>
      <c r="K245" s="277"/>
      <c r="L245" s="220"/>
      <c r="M245" s="220"/>
      <c r="N245" s="220"/>
      <c r="O245" s="220"/>
      <c r="P245" s="220"/>
      <c r="Q245" s="220"/>
      <c r="R245" s="278"/>
      <c r="S245" s="278"/>
      <c r="T245" s="278"/>
      <c r="U245" s="278"/>
      <c r="V245" s="278"/>
      <c r="W245" s="1848"/>
      <c r="X245" s="1848"/>
      <c r="Y245" s="1850"/>
    </row>
    <row r="246" spans="1:25" ht="22.5" x14ac:dyDescent="0.25">
      <c r="A246" s="1842"/>
      <c r="B246" s="1843"/>
      <c r="C246" s="1595"/>
      <c r="D246" s="1844"/>
      <c r="E246" s="1843"/>
      <c r="F246" s="1844"/>
      <c r="G246" s="1804"/>
      <c r="H246" s="1844"/>
      <c r="I246" s="299" t="s">
        <v>1641</v>
      </c>
      <c r="J246" s="274">
        <v>0.5</v>
      </c>
      <c r="K246" s="278"/>
      <c r="L246" s="220"/>
      <c r="M246" s="220"/>
      <c r="N246" s="220"/>
      <c r="O246" s="220"/>
      <c r="P246" s="220"/>
      <c r="Q246" s="220"/>
      <c r="R246" s="278"/>
      <c r="S246" s="278"/>
      <c r="T246" s="278"/>
      <c r="U246" s="278"/>
      <c r="V246" s="278"/>
      <c r="W246" s="1848"/>
      <c r="X246" s="1848"/>
      <c r="Y246" s="1850"/>
    </row>
    <row r="247" spans="1:25" ht="15.75" thickBot="1" x14ac:dyDescent="0.3">
      <c r="A247" s="1838"/>
      <c r="B247" s="1825"/>
      <c r="C247" s="1677"/>
      <c r="D247" s="1823"/>
      <c r="E247" s="1825"/>
      <c r="F247" s="1823"/>
      <c r="G247" s="1834"/>
      <c r="H247" s="1823"/>
      <c r="I247" s="305" t="s">
        <v>168</v>
      </c>
      <c r="J247" s="280">
        <f>J246+J245+J244</f>
        <v>1.5</v>
      </c>
      <c r="K247" s="281"/>
      <c r="L247" s="281"/>
      <c r="M247" s="281"/>
      <c r="N247" s="282"/>
      <c r="O247" s="282"/>
      <c r="P247" s="282"/>
      <c r="Q247" s="282"/>
      <c r="R247" s="282"/>
      <c r="S247" s="282"/>
      <c r="T247" s="282"/>
      <c r="U247" s="282"/>
      <c r="V247" s="283"/>
      <c r="W247" s="1849"/>
      <c r="X247" s="1849"/>
      <c r="Y247" s="1829"/>
    </row>
    <row r="248" spans="1:25" ht="22.5" x14ac:dyDescent="0.25">
      <c r="A248" s="1837" t="s">
        <v>1604</v>
      </c>
      <c r="B248" s="1824" t="s">
        <v>1642</v>
      </c>
      <c r="C248" s="1667" t="s">
        <v>1606</v>
      </c>
      <c r="D248" s="1822" t="s">
        <v>1272</v>
      </c>
      <c r="E248" s="1824" t="s">
        <v>1607</v>
      </c>
      <c r="F248" s="1822" t="s">
        <v>1142</v>
      </c>
      <c r="G248" s="1845" t="s">
        <v>1643</v>
      </c>
      <c r="H248" s="1822" t="s">
        <v>1644</v>
      </c>
      <c r="I248" s="298" t="s">
        <v>1645</v>
      </c>
      <c r="J248" s="308">
        <v>0.5</v>
      </c>
      <c r="K248" s="275"/>
      <c r="L248" s="275"/>
      <c r="M248" s="275"/>
      <c r="N248" s="275"/>
      <c r="O248" s="275"/>
      <c r="P248" s="275"/>
      <c r="Q248" s="275"/>
      <c r="R248" s="275"/>
      <c r="S248" s="275"/>
      <c r="T248" s="275"/>
      <c r="U248" s="275"/>
      <c r="V248" s="275"/>
      <c r="W248" s="1847" t="s">
        <v>1146</v>
      </c>
      <c r="X248" s="1847" t="s">
        <v>1646</v>
      </c>
      <c r="Y248" s="1828"/>
    </row>
    <row r="249" spans="1:25" ht="33.75" x14ac:dyDescent="0.25">
      <c r="A249" s="1842"/>
      <c r="B249" s="1843"/>
      <c r="C249" s="1595"/>
      <c r="D249" s="1844"/>
      <c r="E249" s="1843"/>
      <c r="F249" s="1844"/>
      <c r="G249" s="1804"/>
      <c r="H249" s="1844"/>
      <c r="I249" s="299" t="s">
        <v>1647</v>
      </c>
      <c r="J249" s="307">
        <v>0.5</v>
      </c>
      <c r="K249" s="277"/>
      <c r="L249" s="220"/>
      <c r="M249" s="220"/>
      <c r="N249" s="220"/>
      <c r="O249" s="220"/>
      <c r="P249" s="220"/>
      <c r="Q249" s="220"/>
      <c r="R249" s="278"/>
      <c r="S249" s="278"/>
      <c r="T249" s="278"/>
      <c r="U249" s="278"/>
      <c r="V249" s="278"/>
      <c r="W249" s="1848"/>
      <c r="X249" s="1848"/>
      <c r="Y249" s="1850"/>
    </row>
    <row r="250" spans="1:25" ht="22.5" x14ac:dyDescent="0.25">
      <c r="A250" s="1842"/>
      <c r="B250" s="1843"/>
      <c r="C250" s="1595"/>
      <c r="D250" s="1844"/>
      <c r="E250" s="1843"/>
      <c r="F250" s="1844"/>
      <c r="G250" s="1804"/>
      <c r="H250" s="1844"/>
      <c r="I250" s="299" t="s">
        <v>1648</v>
      </c>
      <c r="J250" s="274">
        <v>0.25</v>
      </c>
      <c r="K250" s="278"/>
      <c r="L250" s="220"/>
      <c r="M250" s="220"/>
      <c r="N250" s="220"/>
      <c r="O250" s="220"/>
      <c r="P250" s="220"/>
      <c r="Q250" s="220"/>
      <c r="R250" s="278"/>
      <c r="S250" s="278"/>
      <c r="T250" s="278"/>
      <c r="U250" s="278"/>
      <c r="V250" s="278"/>
      <c r="W250" s="1848"/>
      <c r="X250" s="1848"/>
      <c r="Y250" s="1850"/>
    </row>
    <row r="251" spans="1:25" ht="15.75" thickBot="1" x14ac:dyDescent="0.3">
      <c r="A251" s="1838"/>
      <c r="B251" s="1825"/>
      <c r="C251" s="1677"/>
      <c r="D251" s="1823"/>
      <c r="E251" s="1825"/>
      <c r="F251" s="1823"/>
      <c r="G251" s="1834"/>
      <c r="H251" s="1823"/>
      <c r="I251" s="305" t="s">
        <v>168</v>
      </c>
      <c r="J251" s="280">
        <f>J250+J249+J248</f>
        <v>1.25</v>
      </c>
      <c r="K251" s="281"/>
      <c r="L251" s="281"/>
      <c r="M251" s="281"/>
      <c r="N251" s="282"/>
      <c r="O251" s="282"/>
      <c r="P251" s="282"/>
      <c r="Q251" s="282"/>
      <c r="R251" s="282"/>
      <c r="S251" s="282"/>
      <c r="T251" s="282"/>
      <c r="U251" s="282"/>
      <c r="V251" s="283"/>
      <c r="W251" s="1849"/>
      <c r="X251" s="1849"/>
      <c r="Y251" s="1829"/>
    </row>
    <row r="252" spans="1:25" ht="22.5" x14ac:dyDescent="0.25">
      <c r="A252" s="1837" t="s">
        <v>1604</v>
      </c>
      <c r="B252" s="1824" t="s">
        <v>1649</v>
      </c>
      <c r="C252" s="1667" t="s">
        <v>1606</v>
      </c>
      <c r="D252" s="1822" t="s">
        <v>1191</v>
      </c>
      <c r="E252" s="1824" t="s">
        <v>1607</v>
      </c>
      <c r="F252" s="1822" t="s">
        <v>1142</v>
      </c>
      <c r="G252" s="1845" t="s">
        <v>1650</v>
      </c>
      <c r="H252" s="1822" t="s">
        <v>1651</v>
      </c>
      <c r="I252" s="298" t="s">
        <v>1652</v>
      </c>
      <c r="J252" s="308">
        <v>0.5</v>
      </c>
      <c r="K252" s="275"/>
      <c r="L252" s="275"/>
      <c r="M252" s="275"/>
      <c r="N252" s="275"/>
      <c r="O252" s="275"/>
      <c r="P252" s="275"/>
      <c r="Q252" s="275"/>
      <c r="R252" s="275"/>
      <c r="S252" s="275"/>
      <c r="T252" s="275"/>
      <c r="U252" s="275"/>
      <c r="V252" s="275"/>
      <c r="W252" s="1835" t="s">
        <v>1653</v>
      </c>
      <c r="X252" s="1835" t="s">
        <v>1654</v>
      </c>
      <c r="Y252" s="1828"/>
    </row>
    <row r="253" spans="1:25" ht="22.5" x14ac:dyDescent="0.25">
      <c r="A253" s="1842"/>
      <c r="B253" s="1843"/>
      <c r="C253" s="1595"/>
      <c r="D253" s="1844"/>
      <c r="E253" s="1843"/>
      <c r="F253" s="1844"/>
      <c r="G253" s="1804"/>
      <c r="H253" s="1844"/>
      <c r="I253" s="299" t="s">
        <v>1655</v>
      </c>
      <c r="J253" s="276">
        <v>0.25</v>
      </c>
      <c r="K253" s="277"/>
      <c r="L253" s="220"/>
      <c r="M253" s="220"/>
      <c r="N253" s="220"/>
      <c r="O253" s="220"/>
      <c r="P253" s="220"/>
      <c r="Q253" s="220"/>
      <c r="R253" s="278"/>
      <c r="S253" s="278"/>
      <c r="T253" s="278"/>
      <c r="U253" s="278"/>
      <c r="V253" s="278"/>
      <c r="W253" s="1846"/>
      <c r="X253" s="1846"/>
      <c r="Y253" s="1850"/>
    </row>
    <row r="254" spans="1:25" ht="22.5" x14ac:dyDescent="0.25">
      <c r="A254" s="1842"/>
      <c r="B254" s="1843"/>
      <c r="C254" s="1595"/>
      <c r="D254" s="1844"/>
      <c r="E254" s="1843"/>
      <c r="F254" s="1844"/>
      <c r="G254" s="1804"/>
      <c r="H254" s="1844"/>
      <c r="I254" s="299" t="s">
        <v>1656</v>
      </c>
      <c r="J254" s="274">
        <v>0.25</v>
      </c>
      <c r="K254" s="278"/>
      <c r="L254" s="220"/>
      <c r="M254" s="220"/>
      <c r="N254" s="220"/>
      <c r="O254" s="220"/>
      <c r="P254" s="220"/>
      <c r="Q254" s="220"/>
      <c r="R254" s="278"/>
      <c r="S254" s="278"/>
      <c r="T254" s="278"/>
      <c r="U254" s="278"/>
      <c r="V254" s="278"/>
      <c r="W254" s="1846"/>
      <c r="X254" s="1846"/>
      <c r="Y254" s="1850"/>
    </row>
    <row r="255" spans="1:25" ht="15.75" thickBot="1" x14ac:dyDescent="0.3">
      <c r="A255" s="1838"/>
      <c r="B255" s="1825"/>
      <c r="C255" s="1677"/>
      <c r="D255" s="1823"/>
      <c r="E255" s="1825"/>
      <c r="F255" s="1823"/>
      <c r="G255" s="1834"/>
      <c r="H255" s="1823"/>
      <c r="I255" s="305" t="s">
        <v>168</v>
      </c>
      <c r="J255" s="280">
        <f>J254+J253+J252</f>
        <v>1</v>
      </c>
      <c r="K255" s="281"/>
      <c r="L255" s="281"/>
      <c r="M255" s="281"/>
      <c r="N255" s="282"/>
      <c r="O255" s="282"/>
      <c r="P255" s="282"/>
      <c r="Q255" s="282"/>
      <c r="R255" s="282"/>
      <c r="S255" s="282"/>
      <c r="T255" s="282"/>
      <c r="U255" s="282"/>
      <c r="V255" s="283"/>
      <c r="W255" s="1836"/>
      <c r="X255" s="1836"/>
      <c r="Y255" s="1829"/>
    </row>
    <row r="256" spans="1:25" ht="15.75" thickBot="1" x14ac:dyDescent="0.3">
      <c r="A256" s="1839" t="s">
        <v>73</v>
      </c>
      <c r="B256" s="1840"/>
      <c r="C256" s="1840"/>
      <c r="D256" s="1840"/>
      <c r="E256" s="1840"/>
      <c r="F256" s="1840"/>
      <c r="G256" s="1840"/>
      <c r="H256" s="1840"/>
      <c r="I256" s="1840"/>
      <c r="J256" s="1840"/>
      <c r="K256" s="1840"/>
      <c r="L256" s="1840"/>
      <c r="M256" s="1840"/>
      <c r="N256" s="1840"/>
      <c r="O256" s="1840"/>
      <c r="P256" s="1840"/>
      <c r="Q256" s="1840"/>
      <c r="R256" s="1840"/>
      <c r="S256" s="1840"/>
      <c r="T256" s="1840"/>
      <c r="U256" s="1840"/>
      <c r="V256" s="1840"/>
      <c r="W256" s="1840"/>
      <c r="X256" s="1840"/>
      <c r="Y256" s="1841"/>
    </row>
    <row r="257" spans="1:25" ht="22.5" x14ac:dyDescent="0.25">
      <c r="A257" s="1837" t="s">
        <v>1657</v>
      </c>
      <c r="B257" s="1824" t="s">
        <v>1658</v>
      </c>
      <c r="C257" s="1667" t="s">
        <v>1659</v>
      </c>
      <c r="D257" s="1822" t="s">
        <v>1660</v>
      </c>
      <c r="E257" s="1824" t="s">
        <v>1661</v>
      </c>
      <c r="F257" s="1822" t="s">
        <v>1662</v>
      </c>
      <c r="G257" s="1845" t="s">
        <v>1663</v>
      </c>
      <c r="H257" s="1667" t="s">
        <v>1664</v>
      </c>
      <c r="I257" s="298" t="s">
        <v>1665</v>
      </c>
      <c r="J257" s="307">
        <v>1</v>
      </c>
      <c r="K257" s="275"/>
      <c r="L257" s="275"/>
      <c r="M257" s="275"/>
      <c r="N257" s="275"/>
      <c r="O257" s="275"/>
      <c r="P257" s="275"/>
      <c r="Q257" s="275"/>
      <c r="R257" s="275"/>
      <c r="S257" s="275"/>
      <c r="T257" s="275"/>
      <c r="U257" s="275"/>
      <c r="V257" s="275"/>
      <c r="W257" s="1835" t="s">
        <v>1666</v>
      </c>
      <c r="X257" s="1826" t="s">
        <v>1667</v>
      </c>
      <c r="Y257" s="1828"/>
    </row>
    <row r="258" spans="1:25" ht="15.75" thickBot="1" x14ac:dyDescent="0.3">
      <c r="A258" s="1838"/>
      <c r="B258" s="1825"/>
      <c r="C258" s="1677"/>
      <c r="D258" s="1823"/>
      <c r="E258" s="1825"/>
      <c r="F258" s="1823"/>
      <c r="G258" s="1834"/>
      <c r="H258" s="1677"/>
      <c r="I258" s="305" t="s">
        <v>168</v>
      </c>
      <c r="J258" s="303">
        <f>J257</f>
        <v>1</v>
      </c>
      <c r="K258" s="281"/>
      <c r="L258" s="281"/>
      <c r="M258" s="281"/>
      <c r="N258" s="282"/>
      <c r="O258" s="282"/>
      <c r="P258" s="282"/>
      <c r="Q258" s="282"/>
      <c r="R258" s="282"/>
      <c r="S258" s="282"/>
      <c r="T258" s="282"/>
      <c r="U258" s="282"/>
      <c r="V258" s="283"/>
      <c r="W258" s="1836"/>
      <c r="X258" s="1827"/>
      <c r="Y258" s="1829"/>
    </row>
    <row r="259" spans="1:25" ht="33.75" x14ac:dyDescent="0.25">
      <c r="A259" s="1837" t="s">
        <v>1657</v>
      </c>
      <c r="B259" s="1824" t="s">
        <v>1658</v>
      </c>
      <c r="C259" s="1667" t="s">
        <v>1659</v>
      </c>
      <c r="D259" s="1822" t="s">
        <v>1660</v>
      </c>
      <c r="E259" s="1824" t="s">
        <v>1661</v>
      </c>
      <c r="F259" s="1822" t="s">
        <v>1662</v>
      </c>
      <c r="G259" s="1833" t="s">
        <v>1668</v>
      </c>
      <c r="H259" s="1667" t="s">
        <v>1664</v>
      </c>
      <c r="I259" s="298" t="s">
        <v>1669</v>
      </c>
      <c r="J259" s="307">
        <v>1</v>
      </c>
      <c r="K259" s="275"/>
      <c r="L259" s="275"/>
      <c r="M259" s="275"/>
      <c r="N259" s="275"/>
      <c r="O259" s="275"/>
      <c r="P259" s="275"/>
      <c r="Q259" s="275"/>
      <c r="R259" s="275"/>
      <c r="S259" s="275"/>
      <c r="T259" s="275"/>
      <c r="U259" s="275"/>
      <c r="V259" s="275"/>
      <c r="W259" s="1835" t="s">
        <v>1666</v>
      </c>
      <c r="X259" s="1826" t="s">
        <v>1667</v>
      </c>
      <c r="Y259" s="1828"/>
    </row>
    <row r="260" spans="1:25" ht="15.75" thickBot="1" x14ac:dyDescent="0.3">
      <c r="A260" s="1838"/>
      <c r="B260" s="1825"/>
      <c r="C260" s="1677"/>
      <c r="D260" s="1823"/>
      <c r="E260" s="1825"/>
      <c r="F260" s="1823"/>
      <c r="G260" s="1834"/>
      <c r="H260" s="1677"/>
      <c r="I260" s="305" t="s">
        <v>168</v>
      </c>
      <c r="J260" s="303">
        <f>J259</f>
        <v>1</v>
      </c>
      <c r="K260" s="281"/>
      <c r="L260" s="281"/>
      <c r="M260" s="281"/>
      <c r="N260" s="282"/>
      <c r="O260" s="282"/>
      <c r="P260" s="282"/>
      <c r="Q260" s="282"/>
      <c r="R260" s="282"/>
      <c r="S260" s="282"/>
      <c r="T260" s="282"/>
      <c r="U260" s="282"/>
      <c r="V260" s="283"/>
      <c r="W260" s="1836"/>
      <c r="X260" s="1827"/>
      <c r="Y260" s="1829"/>
    </row>
    <row r="261" spans="1:25" ht="22.5" x14ac:dyDescent="0.25">
      <c r="A261" s="1837" t="s">
        <v>1657</v>
      </c>
      <c r="B261" s="1824" t="s">
        <v>1658</v>
      </c>
      <c r="C261" s="1667" t="s">
        <v>1659</v>
      </c>
      <c r="D261" s="1822" t="s">
        <v>1660</v>
      </c>
      <c r="E261" s="1824" t="s">
        <v>1661</v>
      </c>
      <c r="F261" s="1822" t="s">
        <v>1662</v>
      </c>
      <c r="G261" s="1833" t="s">
        <v>1670</v>
      </c>
      <c r="H261" s="1667" t="s">
        <v>1664</v>
      </c>
      <c r="I261" s="298" t="s">
        <v>1671</v>
      </c>
      <c r="J261" s="307">
        <v>1</v>
      </c>
      <c r="K261" s="275"/>
      <c r="L261" s="275"/>
      <c r="M261" s="275"/>
      <c r="N261" s="275"/>
      <c r="O261" s="275"/>
      <c r="P261" s="275"/>
      <c r="Q261" s="275"/>
      <c r="R261" s="275"/>
      <c r="S261" s="293"/>
      <c r="T261" s="293"/>
      <c r="U261" s="293"/>
      <c r="V261" s="293"/>
      <c r="W261" s="1835" t="s">
        <v>1666</v>
      </c>
      <c r="X261" s="1826" t="s">
        <v>1667</v>
      </c>
      <c r="Y261" s="1828"/>
    </row>
    <row r="262" spans="1:25" ht="15.75" thickBot="1" x14ac:dyDescent="0.3">
      <c r="A262" s="1838"/>
      <c r="B262" s="1825"/>
      <c r="C262" s="1677"/>
      <c r="D262" s="1823"/>
      <c r="E262" s="1825"/>
      <c r="F262" s="1823"/>
      <c r="G262" s="1834"/>
      <c r="H262" s="1677"/>
      <c r="I262" s="305" t="s">
        <v>168</v>
      </c>
      <c r="J262" s="303">
        <f>J261</f>
        <v>1</v>
      </c>
      <c r="K262" s="281"/>
      <c r="L262" s="281"/>
      <c r="M262" s="281"/>
      <c r="N262" s="282"/>
      <c r="O262" s="282"/>
      <c r="P262" s="282"/>
      <c r="Q262" s="282"/>
      <c r="R262" s="282"/>
      <c r="S262" s="295"/>
      <c r="T262" s="295"/>
      <c r="U262" s="295"/>
      <c r="V262" s="291"/>
      <c r="W262" s="1836"/>
      <c r="X262" s="1827"/>
      <c r="Y262" s="1829"/>
    </row>
    <row r="263" spans="1:25" ht="22.5" x14ac:dyDescent="0.25">
      <c r="A263" s="1837" t="s">
        <v>1657</v>
      </c>
      <c r="B263" s="1824" t="s">
        <v>1658</v>
      </c>
      <c r="C263" s="1667" t="s">
        <v>1659</v>
      </c>
      <c r="D263" s="1822" t="s">
        <v>1660</v>
      </c>
      <c r="E263" s="1824" t="s">
        <v>1661</v>
      </c>
      <c r="F263" s="1822" t="s">
        <v>1662</v>
      </c>
      <c r="G263" s="1833" t="s">
        <v>1672</v>
      </c>
      <c r="H263" s="1667" t="s">
        <v>1664</v>
      </c>
      <c r="I263" s="298" t="s">
        <v>1673</v>
      </c>
      <c r="J263" s="307">
        <v>1</v>
      </c>
      <c r="K263" s="293"/>
      <c r="L263" s="293"/>
      <c r="M263" s="293"/>
      <c r="N263" s="293"/>
      <c r="O263" s="275"/>
      <c r="P263" s="275"/>
      <c r="Q263" s="293"/>
      <c r="R263" s="293"/>
      <c r="S263" s="293"/>
      <c r="T263" s="293"/>
      <c r="U263" s="293"/>
      <c r="V263" s="293"/>
      <c r="W263" s="1835" t="s">
        <v>1666</v>
      </c>
      <c r="X263" s="1826" t="s">
        <v>1667</v>
      </c>
      <c r="Y263" s="1828"/>
    </row>
    <row r="264" spans="1:25" ht="15.75" thickBot="1" x14ac:dyDescent="0.3">
      <c r="A264" s="1838"/>
      <c r="B264" s="1825"/>
      <c r="C264" s="1677"/>
      <c r="D264" s="1823"/>
      <c r="E264" s="1825"/>
      <c r="F264" s="1823"/>
      <c r="G264" s="1834"/>
      <c r="H264" s="1677"/>
      <c r="I264" s="305" t="s">
        <v>168</v>
      </c>
      <c r="J264" s="303">
        <f>J263</f>
        <v>1</v>
      </c>
      <c r="K264" s="294"/>
      <c r="L264" s="294"/>
      <c r="M264" s="294"/>
      <c r="N264" s="295"/>
      <c r="O264" s="282"/>
      <c r="P264" s="282"/>
      <c r="Q264" s="295"/>
      <c r="R264" s="295"/>
      <c r="S264" s="295"/>
      <c r="T264" s="295"/>
      <c r="U264" s="295"/>
      <c r="V264" s="291"/>
      <c r="W264" s="1836"/>
      <c r="X264" s="1827"/>
      <c r="Y264" s="1829"/>
    </row>
    <row r="265" spans="1:25" ht="33.75" x14ac:dyDescent="0.25">
      <c r="A265" s="1837" t="s">
        <v>1657</v>
      </c>
      <c r="B265" s="1824" t="s">
        <v>1658</v>
      </c>
      <c r="C265" s="1667" t="s">
        <v>1659</v>
      </c>
      <c r="D265" s="1822" t="s">
        <v>1660</v>
      </c>
      <c r="E265" s="1824" t="s">
        <v>1661</v>
      </c>
      <c r="F265" s="1822" t="s">
        <v>1662</v>
      </c>
      <c r="G265" s="1833" t="s">
        <v>1674</v>
      </c>
      <c r="H265" s="1667" t="s">
        <v>1664</v>
      </c>
      <c r="I265" s="298" t="s">
        <v>1675</v>
      </c>
      <c r="J265" s="307">
        <v>1</v>
      </c>
      <c r="K265" s="275"/>
      <c r="L265" s="275"/>
      <c r="M265" s="275"/>
      <c r="N265" s="275"/>
      <c r="O265" s="275"/>
      <c r="P265" s="275"/>
      <c r="Q265" s="275"/>
      <c r="R265" s="275"/>
      <c r="S265" s="293"/>
      <c r="T265" s="293"/>
      <c r="U265" s="293"/>
      <c r="V265" s="293"/>
      <c r="W265" s="1835" t="s">
        <v>1666</v>
      </c>
      <c r="X265" s="1826" t="s">
        <v>1667</v>
      </c>
      <c r="Y265" s="1828"/>
    </row>
    <row r="266" spans="1:25" ht="15.75" thickBot="1" x14ac:dyDescent="0.3">
      <c r="A266" s="1838"/>
      <c r="B266" s="1825"/>
      <c r="C266" s="1677"/>
      <c r="D266" s="1823"/>
      <c r="E266" s="1825"/>
      <c r="F266" s="1823"/>
      <c r="G266" s="1834"/>
      <c r="H266" s="1677"/>
      <c r="I266" s="305" t="s">
        <v>168</v>
      </c>
      <c r="J266" s="303">
        <f>J265</f>
        <v>1</v>
      </c>
      <c r="K266" s="281"/>
      <c r="L266" s="281"/>
      <c r="M266" s="281"/>
      <c r="N266" s="282"/>
      <c r="O266" s="282"/>
      <c r="P266" s="282"/>
      <c r="Q266" s="282"/>
      <c r="R266" s="282"/>
      <c r="S266" s="295"/>
      <c r="T266" s="295"/>
      <c r="U266" s="295"/>
      <c r="V266" s="291"/>
      <c r="W266" s="1836"/>
      <c r="X266" s="1827"/>
      <c r="Y266" s="1829"/>
    </row>
    <row r="267" spans="1:25" ht="22.5" x14ac:dyDescent="0.25">
      <c r="A267" s="1837" t="s">
        <v>1657</v>
      </c>
      <c r="B267" s="1824" t="s">
        <v>1658</v>
      </c>
      <c r="C267" s="1667" t="s">
        <v>1659</v>
      </c>
      <c r="D267" s="1822" t="s">
        <v>1660</v>
      </c>
      <c r="E267" s="1824" t="s">
        <v>1661</v>
      </c>
      <c r="F267" s="1822" t="s">
        <v>1662</v>
      </c>
      <c r="G267" s="1833" t="s">
        <v>1676</v>
      </c>
      <c r="H267" s="1667" t="s">
        <v>1664</v>
      </c>
      <c r="I267" s="298" t="s">
        <v>1677</v>
      </c>
      <c r="J267" s="307">
        <v>1</v>
      </c>
      <c r="K267" s="275"/>
      <c r="L267" s="275"/>
      <c r="M267" s="275"/>
      <c r="N267" s="275"/>
      <c r="O267" s="293"/>
      <c r="P267" s="293"/>
      <c r="Q267" s="293"/>
      <c r="R267" s="293"/>
      <c r="S267" s="293"/>
      <c r="T267" s="293"/>
      <c r="U267" s="293"/>
      <c r="V267" s="293"/>
      <c r="W267" s="1835" t="s">
        <v>1666</v>
      </c>
      <c r="X267" s="1826" t="s">
        <v>1667</v>
      </c>
      <c r="Y267" s="1828"/>
    </row>
    <row r="268" spans="1:25" ht="15.75" thickBot="1" x14ac:dyDescent="0.3">
      <c r="A268" s="1838"/>
      <c r="B268" s="1825"/>
      <c r="C268" s="1677"/>
      <c r="D268" s="1823"/>
      <c r="E268" s="1825"/>
      <c r="F268" s="1823"/>
      <c r="G268" s="1834"/>
      <c r="H268" s="1677"/>
      <c r="I268" s="305" t="s">
        <v>168</v>
      </c>
      <c r="J268" s="303">
        <f>J267</f>
        <v>1</v>
      </c>
      <c r="K268" s="281"/>
      <c r="L268" s="281"/>
      <c r="M268" s="281"/>
      <c r="N268" s="282"/>
      <c r="O268" s="295"/>
      <c r="P268" s="295"/>
      <c r="Q268" s="295"/>
      <c r="R268" s="295"/>
      <c r="S268" s="295"/>
      <c r="T268" s="295"/>
      <c r="U268" s="295"/>
      <c r="V268" s="291"/>
      <c r="W268" s="1836"/>
      <c r="X268" s="1827"/>
      <c r="Y268" s="1829"/>
    </row>
    <row r="269" spans="1:25" ht="16.5" thickBot="1" x14ac:dyDescent="0.3">
      <c r="A269" s="1830"/>
      <c r="B269" s="1831"/>
      <c r="C269" s="1831"/>
      <c r="D269" s="1831"/>
      <c r="E269" s="1831"/>
      <c r="F269" s="1831"/>
      <c r="G269" s="1831"/>
      <c r="H269" s="1831"/>
      <c r="I269" s="1832"/>
      <c r="J269" s="309">
        <f>J268+J266+J264+J262+J260+J258+J255+J251+J247+J243+J239+J235+J231+J227+J222+J218+J214+J210+J206+J202+J198+J194+J190+J186+J182+J178+J174+J170+J166+J162+J158+J154+J150+J146+J142+J138+J134+J130+J126+J122+J118+J114+J111+J107+J103+J99+J95+J91+J87+J83+J79+J75+J71+J67+J63+J59+J54+J50+J46+J42+J38+J34+J30+J26+J22+J18+J14+J10</f>
        <v>100</v>
      </c>
      <c r="K269" s="1830"/>
      <c r="L269" s="1831"/>
      <c r="M269" s="1831"/>
      <c r="N269" s="1831"/>
      <c r="O269" s="1831"/>
      <c r="P269" s="1831"/>
      <c r="Q269" s="1831"/>
      <c r="R269" s="1831"/>
      <c r="S269" s="1831"/>
      <c r="T269" s="1831"/>
      <c r="U269" s="1831"/>
      <c r="V269" s="1831"/>
      <c r="W269" s="1831"/>
      <c r="X269" s="1831"/>
      <c r="Y269" s="1832"/>
    </row>
    <row r="270" spans="1:25" x14ac:dyDescent="0.25">
      <c r="A270" s="119"/>
      <c r="B270" s="119"/>
      <c r="F270" s="119"/>
      <c r="G270" s="119"/>
      <c r="H270" s="119"/>
      <c r="J270" s="310"/>
      <c r="W270" s="119"/>
      <c r="X270" s="311"/>
    </row>
  </sheetData>
  <mergeCells count="768">
    <mergeCell ref="I4:I5"/>
    <mergeCell ref="J4:J5"/>
    <mergeCell ref="K4:V4"/>
    <mergeCell ref="W4:X4"/>
    <mergeCell ref="Y4:Y5"/>
    <mergeCell ref="A6:Y6"/>
    <mergeCell ref="A1:Y1"/>
    <mergeCell ref="A2:Y2"/>
    <mergeCell ref="A3:Y3"/>
    <mergeCell ref="A4:A5"/>
    <mergeCell ref="B4:B5"/>
    <mergeCell ref="C4:D4"/>
    <mergeCell ref="E4:E5"/>
    <mergeCell ref="F4:F5"/>
    <mergeCell ref="G4:G5"/>
    <mergeCell ref="H4:H5"/>
    <mergeCell ref="A11:A14"/>
    <mergeCell ref="B11:B14"/>
    <mergeCell ref="C11:C14"/>
    <mergeCell ref="D11:D14"/>
    <mergeCell ref="E11:E14"/>
    <mergeCell ref="A7:A10"/>
    <mergeCell ref="B7:B10"/>
    <mergeCell ref="C7:C10"/>
    <mergeCell ref="D7:D10"/>
    <mergeCell ref="E7:E10"/>
    <mergeCell ref="F11:F14"/>
    <mergeCell ref="G11:G14"/>
    <mergeCell ref="H11:H14"/>
    <mergeCell ref="W11:W14"/>
    <mergeCell ref="X11:X14"/>
    <mergeCell ref="Y11:Y14"/>
    <mergeCell ref="G7:G10"/>
    <mergeCell ref="H7:H10"/>
    <mergeCell ref="W7:W10"/>
    <mergeCell ref="X7:X10"/>
    <mergeCell ref="Y7:Y10"/>
    <mergeCell ref="F7:F10"/>
    <mergeCell ref="A19:A22"/>
    <mergeCell ref="B19:B22"/>
    <mergeCell ref="C19:C22"/>
    <mergeCell ref="D19:D22"/>
    <mergeCell ref="E19:E22"/>
    <mergeCell ref="A15:A18"/>
    <mergeCell ref="B15:B18"/>
    <mergeCell ref="C15:C18"/>
    <mergeCell ref="D15:D18"/>
    <mergeCell ref="E15:E18"/>
    <mergeCell ref="F19:F22"/>
    <mergeCell ref="G19:G22"/>
    <mergeCell ref="H19:H22"/>
    <mergeCell ref="W19:W22"/>
    <mergeCell ref="X19:X22"/>
    <mergeCell ref="Y19:Y22"/>
    <mergeCell ref="G15:G18"/>
    <mergeCell ref="H15:H18"/>
    <mergeCell ref="W15:W18"/>
    <mergeCell ref="X15:X18"/>
    <mergeCell ref="Y15:Y18"/>
    <mergeCell ref="F15:F18"/>
    <mergeCell ref="A27:A30"/>
    <mergeCell ref="B27:B30"/>
    <mergeCell ref="C27:C30"/>
    <mergeCell ref="D27:D30"/>
    <mergeCell ref="E27:E30"/>
    <mergeCell ref="A23:A26"/>
    <mergeCell ref="B23:B26"/>
    <mergeCell ref="C23:C26"/>
    <mergeCell ref="D23:D26"/>
    <mergeCell ref="E23:E26"/>
    <mergeCell ref="F27:F30"/>
    <mergeCell ref="G27:G30"/>
    <mergeCell ref="H27:H30"/>
    <mergeCell ref="W27:W30"/>
    <mergeCell ref="X27:X30"/>
    <mergeCell ref="Y27:Y30"/>
    <mergeCell ref="G23:G26"/>
    <mergeCell ref="H23:H26"/>
    <mergeCell ref="W23:W26"/>
    <mergeCell ref="X23:X26"/>
    <mergeCell ref="Y23:Y26"/>
    <mergeCell ref="F23:F26"/>
    <mergeCell ref="A35:A38"/>
    <mergeCell ref="B35:B38"/>
    <mergeCell ref="C35:C38"/>
    <mergeCell ref="D35:D38"/>
    <mergeCell ref="E35:E38"/>
    <mergeCell ref="A31:A34"/>
    <mergeCell ref="B31:B34"/>
    <mergeCell ref="C31:C34"/>
    <mergeCell ref="D31:D34"/>
    <mergeCell ref="E31:E34"/>
    <mergeCell ref="F35:F38"/>
    <mergeCell ref="G35:G38"/>
    <mergeCell ref="H35:H38"/>
    <mergeCell ref="W35:W38"/>
    <mergeCell ref="X35:X38"/>
    <mergeCell ref="Y35:Y38"/>
    <mergeCell ref="G31:G34"/>
    <mergeCell ref="H31:H34"/>
    <mergeCell ref="W31:W34"/>
    <mergeCell ref="X31:X34"/>
    <mergeCell ref="Y31:Y34"/>
    <mergeCell ref="F31:F34"/>
    <mergeCell ref="A43:A46"/>
    <mergeCell ref="B43:B46"/>
    <mergeCell ref="C43:C46"/>
    <mergeCell ref="D43:D46"/>
    <mergeCell ref="E43:E46"/>
    <mergeCell ref="A39:A42"/>
    <mergeCell ref="B39:B42"/>
    <mergeCell ref="C39:C42"/>
    <mergeCell ref="D39:D42"/>
    <mergeCell ref="E39:E42"/>
    <mergeCell ref="F43:F46"/>
    <mergeCell ref="G43:G46"/>
    <mergeCell ref="H43:H46"/>
    <mergeCell ref="W43:W46"/>
    <mergeCell ref="X43:X46"/>
    <mergeCell ref="Y43:Y46"/>
    <mergeCell ref="G39:G42"/>
    <mergeCell ref="H39:H42"/>
    <mergeCell ref="W39:W42"/>
    <mergeCell ref="X39:X42"/>
    <mergeCell ref="Y39:Y42"/>
    <mergeCell ref="F39:F42"/>
    <mergeCell ref="A51:A54"/>
    <mergeCell ref="B51:B54"/>
    <mergeCell ref="C51:C54"/>
    <mergeCell ref="D51:D54"/>
    <mergeCell ref="E51:E54"/>
    <mergeCell ref="A47:A50"/>
    <mergeCell ref="B47:B50"/>
    <mergeCell ref="C47:C50"/>
    <mergeCell ref="D47:D50"/>
    <mergeCell ref="E47:E50"/>
    <mergeCell ref="F51:F54"/>
    <mergeCell ref="G51:G54"/>
    <mergeCell ref="H51:H54"/>
    <mergeCell ref="W51:W54"/>
    <mergeCell ref="X51:X54"/>
    <mergeCell ref="Y51:Y54"/>
    <mergeCell ref="G47:G50"/>
    <mergeCell ref="H47:H50"/>
    <mergeCell ref="W47:W50"/>
    <mergeCell ref="X47:X50"/>
    <mergeCell ref="Y47:Y50"/>
    <mergeCell ref="F47:F50"/>
    <mergeCell ref="A60:A63"/>
    <mergeCell ref="B60:B63"/>
    <mergeCell ref="C60:C63"/>
    <mergeCell ref="D60:D63"/>
    <mergeCell ref="E60:E63"/>
    <mergeCell ref="A55:A59"/>
    <mergeCell ref="B55:B59"/>
    <mergeCell ref="C55:C59"/>
    <mergeCell ref="D55:D59"/>
    <mergeCell ref="E55:E59"/>
    <mergeCell ref="F60:F63"/>
    <mergeCell ref="G60:G63"/>
    <mergeCell ref="H60:H63"/>
    <mergeCell ref="W60:W63"/>
    <mergeCell ref="X60:X63"/>
    <mergeCell ref="Y60:Y63"/>
    <mergeCell ref="G55:G59"/>
    <mergeCell ref="H55:H59"/>
    <mergeCell ref="W55:W59"/>
    <mergeCell ref="X55:X59"/>
    <mergeCell ref="Y55:Y59"/>
    <mergeCell ref="F55:F59"/>
    <mergeCell ref="A68:A71"/>
    <mergeCell ref="B68:B71"/>
    <mergeCell ref="C68:C71"/>
    <mergeCell ref="D68:D71"/>
    <mergeCell ref="E68:E71"/>
    <mergeCell ref="A64:A67"/>
    <mergeCell ref="B64:B67"/>
    <mergeCell ref="C64:C67"/>
    <mergeCell ref="D64:D67"/>
    <mergeCell ref="E64:E67"/>
    <mergeCell ref="F68:F71"/>
    <mergeCell ref="G68:G71"/>
    <mergeCell ref="H68:H71"/>
    <mergeCell ref="W68:W71"/>
    <mergeCell ref="X68:X71"/>
    <mergeCell ref="Y68:Y71"/>
    <mergeCell ref="G64:G67"/>
    <mergeCell ref="H64:H67"/>
    <mergeCell ref="W64:W67"/>
    <mergeCell ref="X64:X67"/>
    <mergeCell ref="Y64:Y67"/>
    <mergeCell ref="F64:F67"/>
    <mergeCell ref="A76:A79"/>
    <mergeCell ref="B76:B79"/>
    <mergeCell ref="C76:C79"/>
    <mergeCell ref="D76:D79"/>
    <mergeCell ref="E76:E79"/>
    <mergeCell ref="A72:A75"/>
    <mergeCell ref="B72:B75"/>
    <mergeCell ref="C72:C75"/>
    <mergeCell ref="D72:D75"/>
    <mergeCell ref="E72:E75"/>
    <mergeCell ref="F76:F79"/>
    <mergeCell ref="G76:G79"/>
    <mergeCell ref="H76:H79"/>
    <mergeCell ref="W76:W79"/>
    <mergeCell ref="X76:X79"/>
    <mergeCell ref="Y76:Y79"/>
    <mergeCell ref="G72:G75"/>
    <mergeCell ref="H72:H75"/>
    <mergeCell ref="W72:W75"/>
    <mergeCell ref="X72:X75"/>
    <mergeCell ref="Y72:Y75"/>
    <mergeCell ref="F72:F75"/>
    <mergeCell ref="A84:A87"/>
    <mergeCell ref="B84:B87"/>
    <mergeCell ref="C84:C87"/>
    <mergeCell ref="D84:D87"/>
    <mergeCell ref="E84:E87"/>
    <mergeCell ref="A80:A83"/>
    <mergeCell ref="B80:B83"/>
    <mergeCell ref="C80:C83"/>
    <mergeCell ref="D80:D83"/>
    <mergeCell ref="E80:E83"/>
    <mergeCell ref="F84:F87"/>
    <mergeCell ref="G84:G87"/>
    <mergeCell ref="H84:H87"/>
    <mergeCell ref="W84:W87"/>
    <mergeCell ref="X84:X87"/>
    <mergeCell ref="Y84:Y87"/>
    <mergeCell ref="G80:G83"/>
    <mergeCell ref="H80:H83"/>
    <mergeCell ref="W80:W83"/>
    <mergeCell ref="X80:X83"/>
    <mergeCell ref="Y80:Y83"/>
    <mergeCell ref="F80:F83"/>
    <mergeCell ref="A92:A95"/>
    <mergeCell ref="B92:B95"/>
    <mergeCell ref="C92:C95"/>
    <mergeCell ref="D92:D95"/>
    <mergeCell ref="E92:E95"/>
    <mergeCell ref="A88:A91"/>
    <mergeCell ref="B88:B91"/>
    <mergeCell ref="C88:C91"/>
    <mergeCell ref="D88:D91"/>
    <mergeCell ref="E88:E91"/>
    <mergeCell ref="F92:F95"/>
    <mergeCell ref="G92:G95"/>
    <mergeCell ref="H92:H95"/>
    <mergeCell ref="W92:W95"/>
    <mergeCell ref="X92:X95"/>
    <mergeCell ref="Y92:Y95"/>
    <mergeCell ref="G88:G91"/>
    <mergeCell ref="H88:H91"/>
    <mergeCell ref="W88:W91"/>
    <mergeCell ref="X88:X91"/>
    <mergeCell ref="Y88:Y91"/>
    <mergeCell ref="F88:F91"/>
    <mergeCell ref="A100:A103"/>
    <mergeCell ref="B100:B103"/>
    <mergeCell ref="C100:C103"/>
    <mergeCell ref="D100:D103"/>
    <mergeCell ref="E100:E103"/>
    <mergeCell ref="A96:A99"/>
    <mergeCell ref="B96:B99"/>
    <mergeCell ref="C96:C99"/>
    <mergeCell ref="D96:D99"/>
    <mergeCell ref="E96:E99"/>
    <mergeCell ref="F100:F103"/>
    <mergeCell ref="G100:G103"/>
    <mergeCell ref="H100:H103"/>
    <mergeCell ref="W100:W103"/>
    <mergeCell ref="X100:X103"/>
    <mergeCell ref="Y100:Y103"/>
    <mergeCell ref="G96:G99"/>
    <mergeCell ref="H96:H99"/>
    <mergeCell ref="W96:W99"/>
    <mergeCell ref="X96:X99"/>
    <mergeCell ref="Y96:Y99"/>
    <mergeCell ref="F96:F99"/>
    <mergeCell ref="A108:A111"/>
    <mergeCell ref="B108:B111"/>
    <mergeCell ref="C108:C111"/>
    <mergeCell ref="D108:D111"/>
    <mergeCell ref="E108:E111"/>
    <mergeCell ref="A104:A107"/>
    <mergeCell ref="B104:B107"/>
    <mergeCell ref="C104:C107"/>
    <mergeCell ref="D104:D107"/>
    <mergeCell ref="E104:E107"/>
    <mergeCell ref="F108:F111"/>
    <mergeCell ref="G108:G111"/>
    <mergeCell ref="H108:H111"/>
    <mergeCell ref="W108:W111"/>
    <mergeCell ref="X108:X111"/>
    <mergeCell ref="Y108:Y111"/>
    <mergeCell ref="G104:G107"/>
    <mergeCell ref="H104:H107"/>
    <mergeCell ref="W104:W107"/>
    <mergeCell ref="X104:X107"/>
    <mergeCell ref="Y104:Y107"/>
    <mergeCell ref="F104:F107"/>
    <mergeCell ref="A115:A118"/>
    <mergeCell ref="B115:B118"/>
    <mergeCell ref="C115:C118"/>
    <mergeCell ref="D115:D118"/>
    <mergeCell ref="E115:E118"/>
    <mergeCell ref="A112:A114"/>
    <mergeCell ref="B112:B114"/>
    <mergeCell ref="C112:C114"/>
    <mergeCell ref="D112:D114"/>
    <mergeCell ref="E112:E114"/>
    <mergeCell ref="F115:F118"/>
    <mergeCell ref="G115:G118"/>
    <mergeCell ref="H115:H118"/>
    <mergeCell ref="W115:W118"/>
    <mergeCell ref="X115:X118"/>
    <mergeCell ref="Y115:Y118"/>
    <mergeCell ref="G112:G114"/>
    <mergeCell ref="H112:H114"/>
    <mergeCell ref="W112:W114"/>
    <mergeCell ref="X112:X114"/>
    <mergeCell ref="Y112:Y114"/>
    <mergeCell ref="F112:F114"/>
    <mergeCell ref="A123:A126"/>
    <mergeCell ref="B123:B126"/>
    <mergeCell ref="C123:C126"/>
    <mergeCell ref="D123:D126"/>
    <mergeCell ref="E123:E126"/>
    <mergeCell ref="A119:A122"/>
    <mergeCell ref="B119:B122"/>
    <mergeCell ref="C119:C122"/>
    <mergeCell ref="D119:D122"/>
    <mergeCell ref="E119:E122"/>
    <mergeCell ref="F123:F126"/>
    <mergeCell ref="G123:G126"/>
    <mergeCell ref="H123:H126"/>
    <mergeCell ref="W123:W126"/>
    <mergeCell ref="X123:X126"/>
    <mergeCell ref="Y123:Y126"/>
    <mergeCell ref="G119:G122"/>
    <mergeCell ref="H119:H122"/>
    <mergeCell ref="W119:W122"/>
    <mergeCell ref="X119:X122"/>
    <mergeCell ref="Y119:Y122"/>
    <mergeCell ref="F119:F122"/>
    <mergeCell ref="A131:A134"/>
    <mergeCell ref="B131:B134"/>
    <mergeCell ref="C131:C134"/>
    <mergeCell ref="D131:D134"/>
    <mergeCell ref="E131:E134"/>
    <mergeCell ref="A127:A130"/>
    <mergeCell ref="B127:B130"/>
    <mergeCell ref="C127:C130"/>
    <mergeCell ref="D127:D130"/>
    <mergeCell ref="E127:E130"/>
    <mergeCell ref="F131:F134"/>
    <mergeCell ref="G131:G134"/>
    <mergeCell ref="H131:H134"/>
    <mergeCell ref="W131:W134"/>
    <mergeCell ref="X131:X134"/>
    <mergeCell ref="Y131:Y134"/>
    <mergeCell ref="G127:G130"/>
    <mergeCell ref="H127:H130"/>
    <mergeCell ref="W127:W130"/>
    <mergeCell ref="X127:X130"/>
    <mergeCell ref="Y127:Y130"/>
    <mergeCell ref="F127:F130"/>
    <mergeCell ref="A139:A142"/>
    <mergeCell ref="B139:B142"/>
    <mergeCell ref="C139:C142"/>
    <mergeCell ref="D139:D142"/>
    <mergeCell ref="E139:E142"/>
    <mergeCell ref="A135:A138"/>
    <mergeCell ref="B135:B138"/>
    <mergeCell ref="C135:C138"/>
    <mergeCell ref="D135:D138"/>
    <mergeCell ref="E135:E138"/>
    <mergeCell ref="F139:F142"/>
    <mergeCell ref="G139:G142"/>
    <mergeCell ref="H139:H142"/>
    <mergeCell ref="W139:W142"/>
    <mergeCell ref="X139:X142"/>
    <mergeCell ref="Y139:Y142"/>
    <mergeCell ref="G135:G138"/>
    <mergeCell ref="H135:H138"/>
    <mergeCell ref="W135:W138"/>
    <mergeCell ref="X135:X138"/>
    <mergeCell ref="Y135:Y138"/>
    <mergeCell ref="F135:F138"/>
    <mergeCell ref="A147:A150"/>
    <mergeCell ref="B147:B150"/>
    <mergeCell ref="C147:C150"/>
    <mergeCell ref="D147:D150"/>
    <mergeCell ref="E147:E150"/>
    <mergeCell ref="A143:A146"/>
    <mergeCell ref="B143:B146"/>
    <mergeCell ref="C143:C146"/>
    <mergeCell ref="D143:D146"/>
    <mergeCell ref="E143:E146"/>
    <mergeCell ref="F147:F150"/>
    <mergeCell ref="G147:G150"/>
    <mergeCell ref="H147:H150"/>
    <mergeCell ref="W147:W150"/>
    <mergeCell ref="X147:X150"/>
    <mergeCell ref="Y147:Y150"/>
    <mergeCell ref="G143:G146"/>
    <mergeCell ref="H143:H146"/>
    <mergeCell ref="W143:W146"/>
    <mergeCell ref="X143:X146"/>
    <mergeCell ref="Y143:Y146"/>
    <mergeCell ref="F143:F146"/>
    <mergeCell ref="A155:A158"/>
    <mergeCell ref="B155:B158"/>
    <mergeCell ref="C155:C158"/>
    <mergeCell ref="D155:D158"/>
    <mergeCell ref="E155:E158"/>
    <mergeCell ref="A151:A154"/>
    <mergeCell ref="B151:B154"/>
    <mergeCell ref="C151:C154"/>
    <mergeCell ref="D151:D154"/>
    <mergeCell ref="E151:E154"/>
    <mergeCell ref="F155:F158"/>
    <mergeCell ref="G155:G158"/>
    <mergeCell ref="H155:H158"/>
    <mergeCell ref="W155:W158"/>
    <mergeCell ref="X155:X158"/>
    <mergeCell ref="Y155:Y158"/>
    <mergeCell ref="G151:G154"/>
    <mergeCell ref="H151:H154"/>
    <mergeCell ref="W151:W154"/>
    <mergeCell ref="X151:X154"/>
    <mergeCell ref="Y151:Y154"/>
    <mergeCell ref="F151:F154"/>
    <mergeCell ref="A163:A166"/>
    <mergeCell ref="B163:B166"/>
    <mergeCell ref="C163:C166"/>
    <mergeCell ref="D163:D166"/>
    <mergeCell ref="E163:E166"/>
    <mergeCell ref="A159:A162"/>
    <mergeCell ref="B159:B162"/>
    <mergeCell ref="C159:C162"/>
    <mergeCell ref="D159:D162"/>
    <mergeCell ref="E159:E162"/>
    <mergeCell ref="F163:F166"/>
    <mergeCell ref="G163:G166"/>
    <mergeCell ref="H163:H166"/>
    <mergeCell ref="W163:W166"/>
    <mergeCell ref="X163:X166"/>
    <mergeCell ref="Y163:Y166"/>
    <mergeCell ref="G159:G162"/>
    <mergeCell ref="H159:H162"/>
    <mergeCell ref="W159:W162"/>
    <mergeCell ref="X159:X162"/>
    <mergeCell ref="Y159:Y162"/>
    <mergeCell ref="F159:F162"/>
    <mergeCell ref="A171:A174"/>
    <mergeCell ref="B171:B174"/>
    <mergeCell ref="C171:C174"/>
    <mergeCell ref="D171:D174"/>
    <mergeCell ref="E171:E174"/>
    <mergeCell ref="A167:A170"/>
    <mergeCell ref="B167:B170"/>
    <mergeCell ref="C167:C170"/>
    <mergeCell ref="D167:D170"/>
    <mergeCell ref="E167:E170"/>
    <mergeCell ref="F171:F174"/>
    <mergeCell ref="G171:G174"/>
    <mergeCell ref="H171:H174"/>
    <mergeCell ref="W171:W174"/>
    <mergeCell ref="X171:X174"/>
    <mergeCell ref="Y171:Y174"/>
    <mergeCell ref="G167:G170"/>
    <mergeCell ref="H167:H170"/>
    <mergeCell ref="W167:W170"/>
    <mergeCell ref="X167:X170"/>
    <mergeCell ref="Y167:Y170"/>
    <mergeCell ref="F167:F170"/>
    <mergeCell ref="A179:A182"/>
    <mergeCell ref="B179:B182"/>
    <mergeCell ref="C179:C182"/>
    <mergeCell ref="D179:D182"/>
    <mergeCell ref="E179:E182"/>
    <mergeCell ref="A175:A178"/>
    <mergeCell ref="B175:B178"/>
    <mergeCell ref="C175:C178"/>
    <mergeCell ref="D175:D178"/>
    <mergeCell ref="E175:E178"/>
    <mergeCell ref="F179:F182"/>
    <mergeCell ref="G179:G182"/>
    <mergeCell ref="H179:H182"/>
    <mergeCell ref="W179:W182"/>
    <mergeCell ref="X179:X182"/>
    <mergeCell ref="Y179:Y182"/>
    <mergeCell ref="G175:G178"/>
    <mergeCell ref="H175:H178"/>
    <mergeCell ref="W175:W178"/>
    <mergeCell ref="X175:X178"/>
    <mergeCell ref="Y175:Y178"/>
    <mergeCell ref="F175:F178"/>
    <mergeCell ref="A187:A190"/>
    <mergeCell ref="B187:B190"/>
    <mergeCell ref="C187:C190"/>
    <mergeCell ref="D187:D190"/>
    <mergeCell ref="E187:E190"/>
    <mergeCell ref="A183:A186"/>
    <mergeCell ref="B183:B186"/>
    <mergeCell ref="C183:C186"/>
    <mergeCell ref="D183:D186"/>
    <mergeCell ref="E183:E186"/>
    <mergeCell ref="F187:F190"/>
    <mergeCell ref="G187:G190"/>
    <mergeCell ref="H187:H190"/>
    <mergeCell ref="W187:W190"/>
    <mergeCell ref="X187:X190"/>
    <mergeCell ref="Y187:Y190"/>
    <mergeCell ref="G183:G186"/>
    <mergeCell ref="H183:H186"/>
    <mergeCell ref="W183:W186"/>
    <mergeCell ref="X183:X186"/>
    <mergeCell ref="Y183:Y186"/>
    <mergeCell ref="F183:F186"/>
    <mergeCell ref="A195:A198"/>
    <mergeCell ref="B195:B198"/>
    <mergeCell ref="C195:C198"/>
    <mergeCell ref="D195:D198"/>
    <mergeCell ref="E195:E198"/>
    <mergeCell ref="A191:A194"/>
    <mergeCell ref="B191:B194"/>
    <mergeCell ref="C191:C194"/>
    <mergeCell ref="D191:D194"/>
    <mergeCell ref="E191:E194"/>
    <mergeCell ref="F195:F198"/>
    <mergeCell ref="G195:G198"/>
    <mergeCell ref="H195:H198"/>
    <mergeCell ref="W195:W198"/>
    <mergeCell ref="X195:X198"/>
    <mergeCell ref="Y195:Y198"/>
    <mergeCell ref="G191:G194"/>
    <mergeCell ref="H191:H194"/>
    <mergeCell ref="W191:W194"/>
    <mergeCell ref="X191:X194"/>
    <mergeCell ref="Y191:Y194"/>
    <mergeCell ref="F191:F194"/>
    <mergeCell ref="A203:A206"/>
    <mergeCell ref="B203:B206"/>
    <mergeCell ref="C203:C206"/>
    <mergeCell ref="D203:D206"/>
    <mergeCell ref="E203:E206"/>
    <mergeCell ref="A199:A202"/>
    <mergeCell ref="B199:B202"/>
    <mergeCell ref="C199:C202"/>
    <mergeCell ref="D199:D202"/>
    <mergeCell ref="E199:E202"/>
    <mergeCell ref="F203:F206"/>
    <mergeCell ref="G203:G206"/>
    <mergeCell ref="H203:H206"/>
    <mergeCell ref="W203:W206"/>
    <mergeCell ref="X203:X206"/>
    <mergeCell ref="Y203:Y206"/>
    <mergeCell ref="G199:G202"/>
    <mergeCell ref="H199:H202"/>
    <mergeCell ref="W199:W202"/>
    <mergeCell ref="X199:X202"/>
    <mergeCell ref="Y199:Y202"/>
    <mergeCell ref="F199:F202"/>
    <mergeCell ref="A211:A214"/>
    <mergeCell ref="B211:B214"/>
    <mergeCell ref="C211:C214"/>
    <mergeCell ref="D211:D214"/>
    <mergeCell ref="E211:E214"/>
    <mergeCell ref="A207:A210"/>
    <mergeCell ref="B207:B210"/>
    <mergeCell ref="C207:C210"/>
    <mergeCell ref="D207:D210"/>
    <mergeCell ref="E207:E210"/>
    <mergeCell ref="F211:F214"/>
    <mergeCell ref="G211:G214"/>
    <mergeCell ref="H211:H214"/>
    <mergeCell ref="W211:W214"/>
    <mergeCell ref="X211:X214"/>
    <mergeCell ref="Y211:Y214"/>
    <mergeCell ref="G207:G210"/>
    <mergeCell ref="H207:H210"/>
    <mergeCell ref="W207:W210"/>
    <mergeCell ref="X207:X210"/>
    <mergeCell ref="Y207:Y210"/>
    <mergeCell ref="F207:F210"/>
    <mergeCell ref="A219:A222"/>
    <mergeCell ref="B219:B222"/>
    <mergeCell ref="C219:C222"/>
    <mergeCell ref="D219:D222"/>
    <mergeCell ref="E219:E222"/>
    <mergeCell ref="A215:A218"/>
    <mergeCell ref="B215:B218"/>
    <mergeCell ref="C215:C218"/>
    <mergeCell ref="D215:D218"/>
    <mergeCell ref="E215:E218"/>
    <mergeCell ref="F219:F222"/>
    <mergeCell ref="G219:G222"/>
    <mergeCell ref="H219:H222"/>
    <mergeCell ref="W219:W222"/>
    <mergeCell ref="X219:X222"/>
    <mergeCell ref="Y219:Y222"/>
    <mergeCell ref="G215:G218"/>
    <mergeCell ref="H215:H218"/>
    <mergeCell ref="W215:W218"/>
    <mergeCell ref="X215:X218"/>
    <mergeCell ref="Y215:Y218"/>
    <mergeCell ref="F215:F218"/>
    <mergeCell ref="A223:Y223"/>
    <mergeCell ref="A224:A227"/>
    <mergeCell ref="B224:B227"/>
    <mergeCell ref="C224:C227"/>
    <mergeCell ref="D224:D227"/>
    <mergeCell ref="E224:E227"/>
    <mergeCell ref="F224:F227"/>
    <mergeCell ref="G224:G227"/>
    <mergeCell ref="H224:H227"/>
    <mergeCell ref="W224:W227"/>
    <mergeCell ref="X224:X227"/>
    <mergeCell ref="Y224:Y227"/>
    <mergeCell ref="A228:A231"/>
    <mergeCell ref="B228:B231"/>
    <mergeCell ref="C228:C231"/>
    <mergeCell ref="D228:D231"/>
    <mergeCell ref="E228:E231"/>
    <mergeCell ref="F228:F231"/>
    <mergeCell ref="G228:G231"/>
    <mergeCell ref="H228:H231"/>
    <mergeCell ref="W228:W231"/>
    <mergeCell ref="X240:X243"/>
    <mergeCell ref="Y240:Y243"/>
    <mergeCell ref="G236:G239"/>
    <mergeCell ref="H236:H239"/>
    <mergeCell ref="W236:W239"/>
    <mergeCell ref="X236:X239"/>
    <mergeCell ref="Y236:Y239"/>
    <mergeCell ref="X228:X231"/>
    <mergeCell ref="Y228:Y231"/>
    <mergeCell ref="G232:G235"/>
    <mergeCell ref="H232:H235"/>
    <mergeCell ref="W232:W235"/>
    <mergeCell ref="X232:X235"/>
    <mergeCell ref="Y232:Y235"/>
    <mergeCell ref="A236:A239"/>
    <mergeCell ref="B236:B239"/>
    <mergeCell ref="C236:C239"/>
    <mergeCell ref="D236:D239"/>
    <mergeCell ref="E236:E239"/>
    <mergeCell ref="F236:F239"/>
    <mergeCell ref="A232:A235"/>
    <mergeCell ref="B232:B235"/>
    <mergeCell ref="C232:C235"/>
    <mergeCell ref="D232:D235"/>
    <mergeCell ref="E232:E235"/>
    <mergeCell ref="F232:F235"/>
    <mergeCell ref="C244:C247"/>
    <mergeCell ref="D244:D247"/>
    <mergeCell ref="E244:E247"/>
    <mergeCell ref="F244:F247"/>
    <mergeCell ref="F248:F251"/>
    <mergeCell ref="G248:G251"/>
    <mergeCell ref="H248:H251"/>
    <mergeCell ref="W248:W251"/>
    <mergeCell ref="C240:C243"/>
    <mergeCell ref="D240:D243"/>
    <mergeCell ref="E240:E243"/>
    <mergeCell ref="F240:F243"/>
    <mergeCell ref="G240:G243"/>
    <mergeCell ref="H240:H243"/>
    <mergeCell ref="W240:W243"/>
    <mergeCell ref="X259:X260"/>
    <mergeCell ref="Y259:Y260"/>
    <mergeCell ref="G257:G258"/>
    <mergeCell ref="A240:A243"/>
    <mergeCell ref="B240:B243"/>
    <mergeCell ref="G252:G255"/>
    <mergeCell ref="H252:H255"/>
    <mergeCell ref="W252:W255"/>
    <mergeCell ref="X248:X251"/>
    <mergeCell ref="Y248:Y251"/>
    <mergeCell ref="X252:X255"/>
    <mergeCell ref="Y252:Y255"/>
    <mergeCell ref="G244:G247"/>
    <mergeCell ref="H244:H247"/>
    <mergeCell ref="W244:W247"/>
    <mergeCell ref="X244:X247"/>
    <mergeCell ref="Y244:Y247"/>
    <mergeCell ref="A248:A251"/>
    <mergeCell ref="B248:B251"/>
    <mergeCell ref="C248:C251"/>
    <mergeCell ref="D248:D251"/>
    <mergeCell ref="E248:E251"/>
    <mergeCell ref="A244:A247"/>
    <mergeCell ref="B244:B247"/>
    <mergeCell ref="G261:G262"/>
    <mergeCell ref="H261:H262"/>
    <mergeCell ref="W261:W262"/>
    <mergeCell ref="A256:Y256"/>
    <mergeCell ref="A252:A255"/>
    <mergeCell ref="B252:B255"/>
    <mergeCell ref="C252:C255"/>
    <mergeCell ref="D252:D255"/>
    <mergeCell ref="E252:E255"/>
    <mergeCell ref="F252:F255"/>
    <mergeCell ref="A259:A260"/>
    <mergeCell ref="B259:B260"/>
    <mergeCell ref="C259:C260"/>
    <mergeCell ref="D259:D260"/>
    <mergeCell ref="E259:E260"/>
    <mergeCell ref="A257:A258"/>
    <mergeCell ref="B257:B258"/>
    <mergeCell ref="C257:C258"/>
    <mergeCell ref="D257:D258"/>
    <mergeCell ref="E257:E258"/>
    <mergeCell ref="F259:F260"/>
    <mergeCell ref="G259:G260"/>
    <mergeCell ref="H259:H260"/>
    <mergeCell ref="W259:W260"/>
    <mergeCell ref="A265:A266"/>
    <mergeCell ref="B265:B266"/>
    <mergeCell ref="C265:C266"/>
    <mergeCell ref="H257:H258"/>
    <mergeCell ref="W257:W258"/>
    <mergeCell ref="X257:X258"/>
    <mergeCell ref="Y257:Y258"/>
    <mergeCell ref="F257:F258"/>
    <mergeCell ref="A263:A264"/>
    <mergeCell ref="B263:B264"/>
    <mergeCell ref="C263:C264"/>
    <mergeCell ref="D263:D264"/>
    <mergeCell ref="E263:E264"/>
    <mergeCell ref="A261:A262"/>
    <mergeCell ref="B261:B262"/>
    <mergeCell ref="C261:C262"/>
    <mergeCell ref="D261:D262"/>
    <mergeCell ref="E261:E262"/>
    <mergeCell ref="F263:F264"/>
    <mergeCell ref="G263:G264"/>
    <mergeCell ref="H263:H264"/>
    <mergeCell ref="W263:W264"/>
    <mergeCell ref="X263:X264"/>
    <mergeCell ref="Y263:Y264"/>
    <mergeCell ref="D265:D266"/>
    <mergeCell ref="E265:E266"/>
    <mergeCell ref="F265:F266"/>
    <mergeCell ref="X261:X262"/>
    <mergeCell ref="Y261:Y262"/>
    <mergeCell ref="F261:F262"/>
    <mergeCell ref="A269:I269"/>
    <mergeCell ref="K269:Y269"/>
    <mergeCell ref="F267:F268"/>
    <mergeCell ref="G267:G268"/>
    <mergeCell ref="H267:H268"/>
    <mergeCell ref="W267:W268"/>
    <mergeCell ref="X267:X268"/>
    <mergeCell ref="Y267:Y268"/>
    <mergeCell ref="G265:G266"/>
    <mergeCell ref="H265:H266"/>
    <mergeCell ref="W265:W266"/>
    <mergeCell ref="X265:X266"/>
    <mergeCell ref="Y265:Y266"/>
    <mergeCell ref="A267:A268"/>
    <mergeCell ref="B267:B268"/>
    <mergeCell ref="C267:C268"/>
    <mergeCell ref="D267:D268"/>
    <mergeCell ref="E267:E26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8"/>
  <sheetViews>
    <sheetView workbookViewId="0">
      <selection activeCell="C7" sqref="C7:C15"/>
    </sheetView>
  </sheetViews>
  <sheetFormatPr baseColWidth="10" defaultRowHeight="15" x14ac:dyDescent="0.25"/>
  <cols>
    <col min="1" max="2" width="22.5703125" customWidth="1"/>
    <col min="3" max="3" width="20.28515625" customWidth="1"/>
    <col min="4" max="4" width="22.42578125" customWidth="1"/>
    <col min="5" max="5" width="20.28515625" customWidth="1"/>
    <col min="6" max="6" width="15.28515625" customWidth="1"/>
    <col min="7" max="7" width="26.140625" customWidth="1"/>
    <col min="8" max="8" width="36.5703125" customWidth="1"/>
    <col min="9" max="9" width="38.85546875" customWidth="1"/>
    <col min="10" max="10" width="15.7109375" customWidth="1"/>
    <col min="11" max="22" width="4.42578125" customWidth="1"/>
    <col min="23" max="23" width="15.28515625" customWidth="1"/>
    <col min="24" max="24" width="19.42578125" customWidth="1"/>
    <col min="25" max="25" width="19.85546875" customWidth="1"/>
  </cols>
  <sheetData>
    <row r="1" spans="1:25" ht="20.25"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5.75" x14ac:dyDescent="0.25">
      <c r="A2" s="1626" t="s">
        <v>1678</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1690" t="s">
        <v>3</v>
      </c>
      <c r="B4" s="1692" t="s">
        <v>4</v>
      </c>
      <c r="C4" s="1690" t="s">
        <v>145</v>
      </c>
      <c r="D4" s="1690"/>
      <c r="E4" s="1692" t="s">
        <v>146</v>
      </c>
      <c r="F4" s="1690" t="s">
        <v>7</v>
      </c>
      <c r="G4" s="1690" t="s">
        <v>147</v>
      </c>
      <c r="H4" s="1692" t="s">
        <v>148</v>
      </c>
      <c r="I4" s="1690" t="s">
        <v>149</v>
      </c>
      <c r="J4" s="1690" t="s">
        <v>11</v>
      </c>
      <c r="K4" s="1690" t="s">
        <v>12</v>
      </c>
      <c r="L4" s="1690"/>
      <c r="M4" s="1690"/>
      <c r="N4" s="1690"/>
      <c r="O4" s="1690"/>
      <c r="P4" s="1690"/>
      <c r="Q4" s="1690"/>
      <c r="R4" s="1690"/>
      <c r="S4" s="1690"/>
      <c r="T4" s="1690"/>
      <c r="U4" s="1690"/>
      <c r="V4" s="1690"/>
      <c r="W4" s="1690" t="s">
        <v>13</v>
      </c>
      <c r="X4" s="1690"/>
      <c r="Y4" s="1690" t="s">
        <v>14</v>
      </c>
    </row>
    <row r="5" spans="1:25" ht="33.75" x14ac:dyDescent="0.25">
      <c r="A5" s="1690"/>
      <c r="B5" s="1693"/>
      <c r="C5" s="74" t="s">
        <v>15</v>
      </c>
      <c r="D5" s="74" t="s">
        <v>16</v>
      </c>
      <c r="E5" s="1693"/>
      <c r="F5" s="1690"/>
      <c r="G5" s="1690"/>
      <c r="H5" s="1693"/>
      <c r="I5" s="1690"/>
      <c r="J5" s="1690"/>
      <c r="K5" s="74" t="s">
        <v>17</v>
      </c>
      <c r="L5" s="74" t="s">
        <v>18</v>
      </c>
      <c r="M5" s="74" t="s">
        <v>19</v>
      </c>
      <c r="N5" s="74" t="s">
        <v>20</v>
      </c>
      <c r="O5" s="74" t="s">
        <v>21</v>
      </c>
      <c r="P5" s="74" t="s">
        <v>22</v>
      </c>
      <c r="Q5" s="74" t="s">
        <v>23</v>
      </c>
      <c r="R5" s="74" t="s">
        <v>24</v>
      </c>
      <c r="S5" s="74" t="s">
        <v>25</v>
      </c>
      <c r="T5" s="74" t="s">
        <v>26</v>
      </c>
      <c r="U5" s="74" t="s">
        <v>27</v>
      </c>
      <c r="V5" s="74" t="s">
        <v>28</v>
      </c>
      <c r="W5" s="74" t="s">
        <v>15</v>
      </c>
      <c r="X5" s="74" t="s">
        <v>29</v>
      </c>
      <c r="Y5" s="1690"/>
    </row>
    <row r="6" spans="1:25" x14ac:dyDescent="0.25">
      <c r="A6" s="1691" t="s">
        <v>1679</v>
      </c>
      <c r="B6" s="1691"/>
      <c r="C6" s="1691"/>
      <c r="D6" s="1691"/>
      <c r="E6" s="1691"/>
      <c r="F6" s="1691"/>
      <c r="G6" s="1691"/>
      <c r="H6" s="1691"/>
      <c r="I6" s="1691"/>
      <c r="J6" s="1691"/>
      <c r="K6" s="1691"/>
      <c r="L6" s="1691"/>
      <c r="M6" s="1691"/>
      <c r="N6" s="1691"/>
      <c r="O6" s="1691"/>
      <c r="P6" s="1691"/>
      <c r="Q6" s="1691"/>
      <c r="R6" s="1691"/>
      <c r="S6" s="1691"/>
      <c r="T6" s="1691"/>
      <c r="U6" s="1691"/>
      <c r="V6" s="1691"/>
      <c r="W6" s="1691"/>
      <c r="X6" s="1691"/>
      <c r="Y6" s="1691"/>
    </row>
    <row r="7" spans="1:25" ht="33.75" x14ac:dyDescent="0.25">
      <c r="A7" s="1915" t="s">
        <v>1680</v>
      </c>
      <c r="B7" s="1915" t="s">
        <v>628</v>
      </c>
      <c r="C7" s="1586" t="s">
        <v>629</v>
      </c>
      <c r="D7" s="1586" t="s">
        <v>1681</v>
      </c>
      <c r="E7" s="1806"/>
      <c r="F7" s="1594" t="s">
        <v>632</v>
      </c>
      <c r="G7" s="1804" t="s">
        <v>1682</v>
      </c>
      <c r="H7" s="1906" t="s">
        <v>1683</v>
      </c>
      <c r="I7" s="312" t="s">
        <v>1684</v>
      </c>
      <c r="J7" s="302">
        <v>0.75</v>
      </c>
      <c r="K7" s="278"/>
      <c r="L7" s="278"/>
      <c r="M7" s="278"/>
      <c r="N7" s="278"/>
      <c r="O7" s="278"/>
      <c r="P7" s="278"/>
      <c r="Q7" s="278"/>
      <c r="R7" s="278"/>
      <c r="S7" s="278"/>
      <c r="T7" s="278"/>
      <c r="U7" s="278"/>
      <c r="V7" s="278"/>
      <c r="W7" s="1794" t="s">
        <v>1685</v>
      </c>
      <c r="X7" s="1902" t="s">
        <v>1686</v>
      </c>
      <c r="Y7" s="1908"/>
    </row>
    <row r="8" spans="1:25" ht="45" x14ac:dyDescent="0.25">
      <c r="A8" s="1842"/>
      <c r="B8" s="1842"/>
      <c r="C8" s="1586"/>
      <c r="D8" s="1737"/>
      <c r="E8" s="1806"/>
      <c r="F8" s="1595"/>
      <c r="G8" s="1804"/>
      <c r="H8" s="1844"/>
      <c r="I8" s="312" t="s">
        <v>1687</v>
      </c>
      <c r="J8" s="302">
        <v>0.75</v>
      </c>
      <c r="K8" s="278"/>
      <c r="L8" s="220"/>
      <c r="M8" s="220"/>
      <c r="N8" s="220"/>
      <c r="O8" s="220"/>
      <c r="P8" s="220"/>
      <c r="Q8" s="220"/>
      <c r="R8" s="278"/>
      <c r="S8" s="278"/>
      <c r="T8" s="278"/>
      <c r="U8" s="278"/>
      <c r="V8" s="278"/>
      <c r="W8" s="1794"/>
      <c r="X8" s="1903"/>
      <c r="Y8" s="1908"/>
    </row>
    <row r="9" spans="1:25" x14ac:dyDescent="0.25">
      <c r="A9" s="1842"/>
      <c r="B9" s="1842"/>
      <c r="C9" s="1586"/>
      <c r="D9" s="1737"/>
      <c r="E9" s="1806"/>
      <c r="F9" s="1595"/>
      <c r="G9" s="1804"/>
      <c r="H9" s="1907"/>
      <c r="I9" s="79" t="s">
        <v>168</v>
      </c>
      <c r="J9" s="313">
        <f>SUM(J7:J8)</f>
        <v>1.5</v>
      </c>
      <c r="K9" s="314"/>
      <c r="L9" s="314"/>
      <c r="M9" s="314"/>
      <c r="N9" s="315"/>
      <c r="O9" s="315"/>
      <c r="P9" s="315"/>
      <c r="Q9" s="315"/>
      <c r="R9" s="315"/>
      <c r="S9" s="315"/>
      <c r="T9" s="315"/>
      <c r="U9" s="315"/>
      <c r="V9" s="315"/>
      <c r="W9" s="1794"/>
      <c r="X9" s="1904"/>
      <c r="Y9" s="1908"/>
    </row>
    <row r="10" spans="1:25" ht="56.25" x14ac:dyDescent="0.25">
      <c r="A10" s="1842"/>
      <c r="B10" s="1842"/>
      <c r="C10" s="1586"/>
      <c r="D10" s="1737"/>
      <c r="E10" s="1806"/>
      <c r="F10" s="1595"/>
      <c r="G10" s="1804" t="s">
        <v>1688</v>
      </c>
      <c r="H10" s="1906" t="s">
        <v>1689</v>
      </c>
      <c r="I10" s="312" t="s">
        <v>1690</v>
      </c>
      <c r="J10" s="302">
        <v>0.5</v>
      </c>
      <c r="K10" s="278"/>
      <c r="L10" s="278"/>
      <c r="M10" s="278"/>
      <c r="N10" s="278"/>
      <c r="O10" s="278"/>
      <c r="P10" s="278"/>
      <c r="Q10" s="278"/>
      <c r="R10" s="278"/>
      <c r="S10" s="278"/>
      <c r="T10" s="278"/>
      <c r="U10" s="278"/>
      <c r="V10" s="278"/>
      <c r="W10" s="1794" t="s">
        <v>1691</v>
      </c>
      <c r="X10" s="1796" t="s">
        <v>1692</v>
      </c>
      <c r="Y10" s="1908"/>
    </row>
    <row r="11" spans="1:25" ht="22.5" x14ac:dyDescent="0.25">
      <c r="A11" s="1842"/>
      <c r="B11" s="1842"/>
      <c r="C11" s="1586"/>
      <c r="D11" s="1737"/>
      <c r="E11" s="1806"/>
      <c r="F11" s="1595"/>
      <c r="G11" s="1804"/>
      <c r="H11" s="1844"/>
      <c r="I11" s="312" t="s">
        <v>1693</v>
      </c>
      <c r="J11" s="302">
        <v>2.5</v>
      </c>
      <c r="K11" s="278"/>
      <c r="L11" s="278"/>
      <c r="M11" s="278"/>
      <c r="N11" s="220"/>
      <c r="O11" s="278"/>
      <c r="P11" s="278"/>
      <c r="Q11" s="220"/>
      <c r="R11" s="278"/>
      <c r="S11" s="278"/>
      <c r="T11" s="220"/>
      <c r="U11" s="278"/>
      <c r="V11" s="278"/>
      <c r="W11" s="1794"/>
      <c r="X11" s="1796"/>
      <c r="Y11" s="1908"/>
    </row>
    <row r="12" spans="1:25" x14ac:dyDescent="0.25">
      <c r="A12" s="1842"/>
      <c r="B12" s="1842"/>
      <c r="C12" s="1586"/>
      <c r="D12" s="1737"/>
      <c r="E12" s="1806"/>
      <c r="F12" s="1595"/>
      <c r="G12" s="1804"/>
      <c r="H12" s="1907"/>
      <c r="I12" s="79" t="s">
        <v>168</v>
      </c>
      <c r="J12" s="313">
        <f>SUM(J10:J11)</f>
        <v>3</v>
      </c>
      <c r="K12" s="314"/>
      <c r="L12" s="314"/>
      <c r="M12" s="314"/>
      <c r="N12" s="315"/>
      <c r="O12" s="315"/>
      <c r="P12" s="315"/>
      <c r="Q12" s="315"/>
      <c r="R12" s="315"/>
      <c r="S12" s="315"/>
      <c r="T12" s="315"/>
      <c r="U12" s="315"/>
      <c r="V12" s="315"/>
      <c r="W12" s="1794"/>
      <c r="X12" s="1796"/>
      <c r="Y12" s="1908"/>
    </row>
    <row r="13" spans="1:25" ht="56.25" x14ac:dyDescent="0.25">
      <c r="A13" s="1842"/>
      <c r="B13" s="1842"/>
      <c r="C13" s="1586"/>
      <c r="D13" s="1737"/>
      <c r="E13" s="1806"/>
      <c r="F13" s="1595"/>
      <c r="G13" s="1804" t="s">
        <v>1694</v>
      </c>
      <c r="H13" s="1906" t="s">
        <v>1689</v>
      </c>
      <c r="I13" s="312" t="s">
        <v>1690</v>
      </c>
      <c r="J13" s="302">
        <v>0.5</v>
      </c>
      <c r="K13" s="278"/>
      <c r="L13" s="278"/>
      <c r="M13" s="278"/>
      <c r="N13" s="278"/>
      <c r="O13" s="278"/>
      <c r="P13" s="278"/>
      <c r="Q13" s="278"/>
      <c r="R13" s="278"/>
      <c r="S13" s="278"/>
      <c r="T13" s="278"/>
      <c r="U13" s="278"/>
      <c r="V13" s="278"/>
      <c r="W13" s="1794" t="s">
        <v>1695</v>
      </c>
      <c r="X13" s="1902" t="s">
        <v>1696</v>
      </c>
      <c r="Y13" s="1908"/>
    </row>
    <row r="14" spans="1:25" ht="22.5" x14ac:dyDescent="0.25">
      <c r="A14" s="1842"/>
      <c r="B14" s="1842"/>
      <c r="C14" s="1586"/>
      <c r="D14" s="1737"/>
      <c r="E14" s="1806"/>
      <c r="F14" s="1595"/>
      <c r="G14" s="1804"/>
      <c r="H14" s="1844"/>
      <c r="I14" s="312" t="s">
        <v>1697</v>
      </c>
      <c r="J14" s="302">
        <v>3</v>
      </c>
      <c r="K14" s="278"/>
      <c r="L14" s="278"/>
      <c r="M14" s="278"/>
      <c r="N14" s="220"/>
      <c r="O14" s="278"/>
      <c r="P14" s="278"/>
      <c r="Q14" s="220"/>
      <c r="R14" s="278"/>
      <c r="S14" s="278"/>
      <c r="T14" s="220"/>
      <c r="U14" s="278"/>
      <c r="V14" s="278"/>
      <c r="W14" s="1794"/>
      <c r="X14" s="1903"/>
      <c r="Y14" s="1908"/>
    </row>
    <row r="15" spans="1:25" x14ac:dyDescent="0.25">
      <c r="A15" s="1916"/>
      <c r="B15" s="1916"/>
      <c r="C15" s="1586"/>
      <c r="D15" s="1737"/>
      <c r="E15" s="1806"/>
      <c r="F15" s="1596"/>
      <c r="G15" s="1804"/>
      <c r="H15" s="1907"/>
      <c r="I15" s="79" t="s">
        <v>168</v>
      </c>
      <c r="J15" s="313">
        <f>SUM(J13:J14)</f>
        <v>3.5</v>
      </c>
      <c r="K15" s="314"/>
      <c r="L15" s="314"/>
      <c r="M15" s="314"/>
      <c r="N15" s="315"/>
      <c r="O15" s="315"/>
      <c r="P15" s="315"/>
      <c r="Q15" s="315"/>
      <c r="R15" s="315"/>
      <c r="S15" s="315"/>
      <c r="T15" s="315"/>
      <c r="U15" s="315"/>
      <c r="V15" s="315"/>
      <c r="W15" s="1794"/>
      <c r="X15" s="1904"/>
      <c r="Y15" s="1908"/>
    </row>
    <row r="16" spans="1:25" ht="101.25" x14ac:dyDescent="0.25">
      <c r="A16" s="1912" t="s">
        <v>1698</v>
      </c>
      <c r="B16" s="1912" t="s">
        <v>1699</v>
      </c>
      <c r="C16" s="1594" t="s">
        <v>1213</v>
      </c>
      <c r="D16" s="1594" t="s">
        <v>1700</v>
      </c>
      <c r="E16" s="1594" t="s">
        <v>1215</v>
      </c>
      <c r="F16" s="1594" t="s">
        <v>632</v>
      </c>
      <c r="G16" s="1860" t="s">
        <v>1701</v>
      </c>
      <c r="H16" s="1860" t="s">
        <v>1702</v>
      </c>
      <c r="I16" s="312" t="s">
        <v>1703</v>
      </c>
      <c r="J16" s="302">
        <v>1.25</v>
      </c>
      <c r="K16" s="278"/>
      <c r="L16" s="278"/>
      <c r="M16" s="278"/>
      <c r="N16" s="278"/>
      <c r="O16" s="278"/>
      <c r="P16" s="278"/>
      <c r="Q16" s="278"/>
      <c r="R16" s="278"/>
      <c r="S16" s="278"/>
      <c r="T16" s="278"/>
      <c r="U16" s="278"/>
      <c r="V16" s="278"/>
      <c r="W16" s="1910" t="s">
        <v>1704</v>
      </c>
      <c r="X16" s="1794" t="s">
        <v>1705</v>
      </c>
      <c r="Y16" s="1911" t="s">
        <v>1706</v>
      </c>
    </row>
    <row r="17" spans="1:25" ht="33.75" x14ac:dyDescent="0.25">
      <c r="A17" s="1913"/>
      <c r="B17" s="1913"/>
      <c r="C17" s="1595"/>
      <c r="D17" s="1595"/>
      <c r="E17" s="1595"/>
      <c r="F17" s="1595"/>
      <c r="G17" s="1846"/>
      <c r="H17" s="1846"/>
      <c r="I17" s="312" t="s">
        <v>1707</v>
      </c>
      <c r="J17" s="302">
        <v>0.75</v>
      </c>
      <c r="K17" s="278"/>
      <c r="L17" s="278"/>
      <c r="M17" s="278"/>
      <c r="N17" s="278"/>
      <c r="O17" s="278"/>
      <c r="P17" s="278"/>
      <c r="Q17" s="278"/>
      <c r="R17" s="278"/>
      <c r="S17" s="278"/>
      <c r="T17" s="278"/>
      <c r="U17" s="278"/>
      <c r="V17" s="278"/>
      <c r="W17" s="1910"/>
      <c r="X17" s="1794"/>
      <c r="Y17" s="1911"/>
    </row>
    <row r="18" spans="1:25" ht="33.75" x14ac:dyDescent="0.25">
      <c r="A18" s="1913"/>
      <c r="B18" s="1913"/>
      <c r="C18" s="1595"/>
      <c r="D18" s="1595"/>
      <c r="E18" s="1595"/>
      <c r="F18" s="1595"/>
      <c r="G18" s="1846"/>
      <c r="H18" s="1846"/>
      <c r="I18" s="312" t="s">
        <v>1708</v>
      </c>
      <c r="J18" s="302">
        <v>0.25</v>
      </c>
      <c r="K18" s="278"/>
      <c r="L18" s="278"/>
      <c r="M18" s="278"/>
      <c r="N18" s="278"/>
      <c r="O18" s="278"/>
      <c r="P18" s="278"/>
      <c r="Q18" s="278"/>
      <c r="R18" s="278"/>
      <c r="S18" s="278"/>
      <c r="T18" s="278"/>
      <c r="U18" s="278"/>
      <c r="V18" s="278"/>
      <c r="W18" s="1910"/>
      <c r="X18" s="1794"/>
      <c r="Y18" s="1911"/>
    </row>
    <row r="19" spans="1:25" x14ac:dyDescent="0.25">
      <c r="A19" s="1913"/>
      <c r="B19" s="1913"/>
      <c r="C19" s="1596"/>
      <c r="D19" s="1596"/>
      <c r="E19" s="1596"/>
      <c r="F19" s="1596"/>
      <c r="G19" s="1875"/>
      <c r="H19" s="1875"/>
      <c r="I19" s="79" t="s">
        <v>168</v>
      </c>
      <c r="J19" s="313">
        <f>SUM(J16:J18)</f>
        <v>2.25</v>
      </c>
      <c r="K19" s="314"/>
      <c r="L19" s="314"/>
      <c r="M19" s="314"/>
      <c r="N19" s="315"/>
      <c r="O19" s="315"/>
      <c r="P19" s="315"/>
      <c r="Q19" s="315"/>
      <c r="R19" s="315"/>
      <c r="S19" s="315"/>
      <c r="T19" s="315"/>
      <c r="U19" s="315"/>
      <c r="V19" s="315"/>
      <c r="W19" s="1910"/>
      <c r="X19" s="1794"/>
      <c r="Y19" s="1911"/>
    </row>
    <row r="20" spans="1:25" ht="135" x14ac:dyDescent="0.25">
      <c r="A20" s="1913"/>
      <c r="B20" s="1912" t="s">
        <v>1709</v>
      </c>
      <c r="C20" s="1594" t="s">
        <v>1213</v>
      </c>
      <c r="D20" s="1594" t="s">
        <v>1710</v>
      </c>
      <c r="E20" s="1594" t="s">
        <v>1215</v>
      </c>
      <c r="F20" s="1594" t="s">
        <v>632</v>
      </c>
      <c r="G20" s="1860" t="s">
        <v>1711</v>
      </c>
      <c r="H20" s="1860" t="s">
        <v>1712</v>
      </c>
      <c r="I20" s="312" t="s">
        <v>1713</v>
      </c>
      <c r="J20" s="302">
        <v>1.25</v>
      </c>
      <c r="K20" s="278"/>
      <c r="L20" s="278"/>
      <c r="M20" s="278"/>
      <c r="N20" s="278"/>
      <c r="O20" s="278"/>
      <c r="P20" s="278"/>
      <c r="Q20" s="278"/>
      <c r="R20" s="278"/>
      <c r="S20" s="278"/>
      <c r="T20" s="278"/>
      <c r="U20" s="278"/>
      <c r="V20" s="297"/>
      <c r="W20" s="1910" t="s">
        <v>1714</v>
      </c>
      <c r="X20" s="1794" t="s">
        <v>1715</v>
      </c>
      <c r="Y20" s="1911" t="s">
        <v>1716</v>
      </c>
    </row>
    <row r="21" spans="1:25" ht="33.75" x14ac:dyDescent="0.25">
      <c r="A21" s="1913"/>
      <c r="B21" s="1913"/>
      <c r="C21" s="1595"/>
      <c r="D21" s="1595"/>
      <c r="E21" s="1595"/>
      <c r="F21" s="1595"/>
      <c r="G21" s="1846"/>
      <c r="H21" s="1846"/>
      <c r="I21" s="312" t="s">
        <v>1717</v>
      </c>
      <c r="J21" s="302">
        <v>0.75</v>
      </c>
      <c r="K21" s="278"/>
      <c r="L21" s="278"/>
      <c r="M21" s="278"/>
      <c r="N21" s="278"/>
      <c r="O21" s="278"/>
      <c r="P21" s="278"/>
      <c r="Q21" s="278"/>
      <c r="R21" s="278"/>
      <c r="S21" s="278"/>
      <c r="T21" s="278"/>
      <c r="U21" s="278"/>
      <c r="V21" s="297"/>
      <c r="W21" s="1910"/>
      <c r="X21" s="1794"/>
      <c r="Y21" s="1911"/>
    </row>
    <row r="22" spans="1:25" ht="33.75" x14ac:dyDescent="0.25">
      <c r="A22" s="1913"/>
      <c r="B22" s="1913"/>
      <c r="C22" s="1595"/>
      <c r="D22" s="1595"/>
      <c r="E22" s="1595"/>
      <c r="F22" s="1595"/>
      <c r="G22" s="1846"/>
      <c r="H22" s="1846"/>
      <c r="I22" s="312" t="s">
        <v>1718</v>
      </c>
      <c r="J22" s="302">
        <v>0.25</v>
      </c>
      <c r="K22" s="278"/>
      <c r="L22" s="278"/>
      <c r="M22" s="278"/>
      <c r="N22" s="278"/>
      <c r="O22" s="278"/>
      <c r="P22" s="278"/>
      <c r="Q22" s="278"/>
      <c r="R22" s="278"/>
      <c r="S22" s="278"/>
      <c r="T22" s="278"/>
      <c r="U22" s="278"/>
      <c r="V22" s="297"/>
      <c r="W22" s="1910"/>
      <c r="X22" s="1794"/>
      <c r="Y22" s="1911"/>
    </row>
    <row r="23" spans="1:25" x14ac:dyDescent="0.25">
      <c r="A23" s="1913"/>
      <c r="B23" s="1913"/>
      <c r="C23" s="1595"/>
      <c r="D23" s="1595"/>
      <c r="E23" s="1595"/>
      <c r="F23" s="1595"/>
      <c r="G23" s="1875"/>
      <c r="H23" s="1875"/>
      <c r="I23" s="79" t="s">
        <v>168</v>
      </c>
      <c r="J23" s="313">
        <f>SUM(J20:J22)</f>
        <v>2.25</v>
      </c>
      <c r="K23" s="314"/>
      <c r="L23" s="314"/>
      <c r="M23" s="314"/>
      <c r="N23" s="315"/>
      <c r="O23" s="315"/>
      <c r="P23" s="315"/>
      <c r="Q23" s="315"/>
      <c r="R23" s="315"/>
      <c r="S23" s="315"/>
      <c r="T23" s="315"/>
      <c r="U23" s="315"/>
      <c r="V23" s="315"/>
      <c r="W23" s="1910"/>
      <c r="X23" s="1794"/>
      <c r="Y23" s="1911"/>
    </row>
    <row r="24" spans="1:25" ht="135" x14ac:dyDescent="0.25">
      <c r="A24" s="1913"/>
      <c r="B24" s="1913"/>
      <c r="C24" s="1595"/>
      <c r="D24" s="1595"/>
      <c r="E24" s="1595"/>
      <c r="F24" s="1595"/>
      <c r="G24" s="1860" t="s">
        <v>1719</v>
      </c>
      <c r="H24" s="1860" t="s">
        <v>1720</v>
      </c>
      <c r="I24" s="312" t="s">
        <v>1721</v>
      </c>
      <c r="J24" s="302">
        <v>1.25</v>
      </c>
      <c r="K24" s="278"/>
      <c r="L24" s="278"/>
      <c r="M24" s="278"/>
      <c r="N24" s="278"/>
      <c r="O24" s="278"/>
      <c r="P24" s="278"/>
      <c r="Q24" s="278"/>
      <c r="R24" s="278"/>
      <c r="S24" s="278"/>
      <c r="T24" s="278"/>
      <c r="U24" s="278"/>
      <c r="V24" s="297"/>
      <c r="W24" s="1888" t="s">
        <v>1722</v>
      </c>
      <c r="X24" s="1678" t="s">
        <v>1723</v>
      </c>
      <c r="Y24" s="1888" t="s">
        <v>1716</v>
      </c>
    </row>
    <row r="25" spans="1:25" ht="33.75" x14ac:dyDescent="0.25">
      <c r="A25" s="1913"/>
      <c r="B25" s="1913"/>
      <c r="C25" s="1595"/>
      <c r="D25" s="1595"/>
      <c r="E25" s="1595"/>
      <c r="F25" s="1595"/>
      <c r="G25" s="1846"/>
      <c r="H25" s="1846"/>
      <c r="I25" s="312" t="s">
        <v>1717</v>
      </c>
      <c r="J25" s="302">
        <v>0.75</v>
      </c>
      <c r="K25" s="278"/>
      <c r="L25" s="278"/>
      <c r="M25" s="278"/>
      <c r="N25" s="278"/>
      <c r="O25" s="278"/>
      <c r="P25" s="278"/>
      <c r="Q25" s="278"/>
      <c r="R25" s="278"/>
      <c r="S25" s="278"/>
      <c r="T25" s="278"/>
      <c r="U25" s="278"/>
      <c r="V25" s="297"/>
      <c r="W25" s="1889"/>
      <c r="X25" s="1679"/>
      <c r="Y25" s="1889"/>
    </row>
    <row r="26" spans="1:25" ht="33.75" x14ac:dyDescent="0.25">
      <c r="A26" s="1913"/>
      <c r="B26" s="1913"/>
      <c r="C26" s="1595"/>
      <c r="D26" s="1595"/>
      <c r="E26" s="1595"/>
      <c r="F26" s="1595"/>
      <c r="G26" s="1846"/>
      <c r="H26" s="1846"/>
      <c r="I26" s="312" t="s">
        <v>1718</v>
      </c>
      <c r="J26" s="302">
        <v>0.25</v>
      </c>
      <c r="K26" s="278"/>
      <c r="L26" s="278"/>
      <c r="M26" s="278"/>
      <c r="N26" s="278"/>
      <c r="O26" s="278"/>
      <c r="P26" s="278"/>
      <c r="Q26" s="278"/>
      <c r="R26" s="278"/>
      <c r="S26" s="278"/>
      <c r="T26" s="278"/>
      <c r="U26" s="278"/>
      <c r="V26" s="297"/>
      <c r="W26" s="1889"/>
      <c r="X26" s="1679"/>
      <c r="Y26" s="1889"/>
    </row>
    <row r="27" spans="1:25" x14ac:dyDescent="0.25">
      <c r="A27" s="1914"/>
      <c r="B27" s="1914"/>
      <c r="C27" s="1596"/>
      <c r="D27" s="1596"/>
      <c r="E27" s="1596"/>
      <c r="F27" s="1596"/>
      <c r="G27" s="1875"/>
      <c r="H27" s="1875"/>
      <c r="I27" s="79" t="s">
        <v>168</v>
      </c>
      <c r="J27" s="313">
        <f>SUM(J24:J26)</f>
        <v>2.25</v>
      </c>
      <c r="K27" s="314"/>
      <c r="L27" s="314"/>
      <c r="M27" s="314"/>
      <c r="N27" s="315"/>
      <c r="O27" s="315"/>
      <c r="P27" s="315"/>
      <c r="Q27" s="315"/>
      <c r="R27" s="315"/>
      <c r="S27" s="315"/>
      <c r="T27" s="315"/>
      <c r="U27" s="315"/>
      <c r="V27" s="315"/>
      <c r="W27" s="1890"/>
      <c r="X27" s="1680"/>
      <c r="Y27" s="1890"/>
    </row>
    <row r="28" spans="1:25" ht="22.5" x14ac:dyDescent="0.25">
      <c r="A28" s="1580" t="s">
        <v>1724</v>
      </c>
      <c r="B28" s="1579" t="s">
        <v>1725</v>
      </c>
      <c r="C28" s="1582" t="s">
        <v>1239</v>
      </c>
      <c r="D28" s="1579" t="s">
        <v>1726</v>
      </c>
      <c r="E28" s="1579"/>
      <c r="F28" s="1579"/>
      <c r="G28" s="1804" t="s">
        <v>1727</v>
      </c>
      <c r="H28" s="1906" t="s">
        <v>1728</v>
      </c>
      <c r="I28" s="312" t="s">
        <v>1729</v>
      </c>
      <c r="J28" s="302">
        <v>0.15</v>
      </c>
      <c r="K28" s="278"/>
      <c r="L28" s="297"/>
      <c r="M28" s="297"/>
      <c r="N28" s="297"/>
      <c r="O28" s="297"/>
      <c r="P28" s="297"/>
      <c r="Q28" s="297"/>
      <c r="R28" s="297"/>
      <c r="S28" s="297"/>
      <c r="T28" s="297"/>
      <c r="U28" s="297"/>
      <c r="V28" s="297"/>
      <c r="W28" s="1794" t="s">
        <v>160</v>
      </c>
      <c r="X28" s="1796" t="s">
        <v>1730</v>
      </c>
      <c r="Y28" s="1908"/>
    </row>
    <row r="29" spans="1:25" x14ac:dyDescent="0.25">
      <c r="A29" s="1597"/>
      <c r="B29" s="1579"/>
      <c r="C29" s="1585"/>
      <c r="D29" s="1579"/>
      <c r="E29" s="1579"/>
      <c r="F29" s="1579"/>
      <c r="G29" s="1804"/>
      <c r="H29" s="1907"/>
      <c r="I29" s="79" t="s">
        <v>168</v>
      </c>
      <c r="J29" s="313">
        <f>SUM(J28)</f>
        <v>0.15</v>
      </c>
      <c r="K29" s="314"/>
      <c r="L29" s="314"/>
      <c r="M29" s="314"/>
      <c r="N29" s="315"/>
      <c r="O29" s="315"/>
      <c r="P29" s="315"/>
      <c r="Q29" s="315"/>
      <c r="R29" s="315"/>
      <c r="S29" s="315"/>
      <c r="T29" s="315"/>
      <c r="U29" s="315"/>
      <c r="V29" s="315"/>
      <c r="W29" s="1794"/>
      <c r="X29" s="1796"/>
      <c r="Y29" s="1908"/>
    </row>
    <row r="30" spans="1:25" ht="22.5" x14ac:dyDescent="0.25">
      <c r="A30" s="1597"/>
      <c r="B30" s="1579"/>
      <c r="C30" s="1585"/>
      <c r="D30" s="1579"/>
      <c r="E30" s="1579"/>
      <c r="F30" s="1579"/>
      <c r="G30" s="1804" t="s">
        <v>1731</v>
      </c>
      <c r="H30" s="1909" t="s">
        <v>1732</v>
      </c>
      <c r="I30" s="312" t="s">
        <v>1733</v>
      </c>
      <c r="J30" s="302">
        <v>0.15</v>
      </c>
      <c r="K30" s="278"/>
      <c r="L30" s="297"/>
      <c r="M30" s="297"/>
      <c r="N30" s="297"/>
      <c r="O30" s="297"/>
      <c r="P30" s="297"/>
      <c r="Q30" s="297"/>
      <c r="R30" s="297"/>
      <c r="S30" s="297"/>
      <c r="T30" s="297"/>
      <c r="U30" s="297"/>
      <c r="V30" s="297"/>
      <c r="W30" s="1794" t="s">
        <v>160</v>
      </c>
      <c r="X30" s="1794" t="s">
        <v>1734</v>
      </c>
      <c r="Y30" s="1905"/>
    </row>
    <row r="31" spans="1:25" x14ac:dyDescent="0.25">
      <c r="A31" s="1597"/>
      <c r="B31" s="1579"/>
      <c r="C31" s="1585"/>
      <c r="D31" s="1579"/>
      <c r="E31" s="1579"/>
      <c r="F31" s="1579"/>
      <c r="G31" s="1804"/>
      <c r="H31" s="1909"/>
      <c r="I31" s="79" t="s">
        <v>168</v>
      </c>
      <c r="J31" s="313">
        <f>SUM(J30)</f>
        <v>0.15</v>
      </c>
      <c r="K31" s="314"/>
      <c r="L31" s="314"/>
      <c r="M31" s="314"/>
      <c r="N31" s="315"/>
      <c r="O31" s="315"/>
      <c r="P31" s="315"/>
      <c r="Q31" s="315"/>
      <c r="R31" s="315"/>
      <c r="S31" s="315"/>
      <c r="T31" s="315"/>
      <c r="U31" s="315"/>
      <c r="V31" s="315"/>
      <c r="W31" s="1794"/>
      <c r="X31" s="1794"/>
      <c r="Y31" s="1905"/>
    </row>
    <row r="32" spans="1:25" ht="33.75" x14ac:dyDescent="0.25">
      <c r="A32" s="1597"/>
      <c r="B32" s="1579"/>
      <c r="C32" s="1585"/>
      <c r="D32" s="1579"/>
      <c r="E32" s="1579"/>
      <c r="F32" s="1579"/>
      <c r="G32" s="1804" t="s">
        <v>1735</v>
      </c>
      <c r="H32" s="1906" t="s">
        <v>1736</v>
      </c>
      <c r="I32" s="312" t="s">
        <v>1737</v>
      </c>
      <c r="J32" s="302">
        <v>1.5</v>
      </c>
      <c r="K32" s="278"/>
      <c r="L32" s="278"/>
      <c r="M32" s="278"/>
      <c r="N32" s="278"/>
      <c r="O32" s="278"/>
      <c r="P32" s="278"/>
      <c r="Q32" s="278"/>
      <c r="R32" s="278"/>
      <c r="S32" s="278"/>
      <c r="T32" s="278"/>
      <c r="U32" s="278"/>
      <c r="V32" s="297"/>
      <c r="W32" s="1794" t="s">
        <v>160</v>
      </c>
      <c r="X32" s="1796" t="s">
        <v>1738</v>
      </c>
      <c r="Y32" s="1905"/>
    </row>
    <row r="33" spans="1:25" ht="22.5" x14ac:dyDescent="0.25">
      <c r="A33" s="1597"/>
      <c r="B33" s="1579"/>
      <c r="C33" s="1585"/>
      <c r="D33" s="1579"/>
      <c r="E33" s="1579"/>
      <c r="F33" s="1579"/>
      <c r="G33" s="1804"/>
      <c r="H33" s="1844"/>
      <c r="I33" s="312" t="s">
        <v>1739</v>
      </c>
      <c r="J33" s="302">
        <v>0.5</v>
      </c>
      <c r="K33" s="297"/>
      <c r="L33" s="297"/>
      <c r="M33" s="297"/>
      <c r="N33" s="297"/>
      <c r="O33" s="297"/>
      <c r="P33" s="297"/>
      <c r="Q33" s="278"/>
      <c r="R33" s="297"/>
      <c r="S33" s="297"/>
      <c r="T33" s="297"/>
      <c r="U33" s="297"/>
      <c r="V33" s="297"/>
      <c r="W33" s="1794"/>
      <c r="X33" s="1796"/>
      <c r="Y33" s="1905"/>
    </row>
    <row r="34" spans="1:25" ht="22.5" x14ac:dyDescent="0.25">
      <c r="A34" s="1597"/>
      <c r="B34" s="1579"/>
      <c r="C34" s="1585"/>
      <c r="D34" s="1579"/>
      <c r="E34" s="1579"/>
      <c r="F34" s="1579"/>
      <c r="G34" s="1804"/>
      <c r="H34" s="1844"/>
      <c r="I34" s="312" t="s">
        <v>1740</v>
      </c>
      <c r="J34" s="302">
        <v>0.5</v>
      </c>
      <c r="K34" s="297"/>
      <c r="L34" s="297"/>
      <c r="M34" s="278"/>
      <c r="N34" s="278"/>
      <c r="O34" s="278"/>
      <c r="P34" s="278"/>
      <c r="Q34" s="278"/>
      <c r="R34" s="278"/>
      <c r="S34" s="278"/>
      <c r="T34" s="278"/>
      <c r="U34" s="278"/>
      <c r="V34" s="297"/>
      <c r="W34" s="1794"/>
      <c r="X34" s="1796"/>
      <c r="Y34" s="1905"/>
    </row>
    <row r="35" spans="1:25" x14ac:dyDescent="0.25">
      <c r="A35" s="1597"/>
      <c r="B35" s="1579"/>
      <c r="C35" s="1593"/>
      <c r="D35" s="1579"/>
      <c r="E35" s="1579"/>
      <c r="F35" s="1579"/>
      <c r="G35" s="1804"/>
      <c r="H35" s="1907"/>
      <c r="I35" s="79" t="s">
        <v>168</v>
      </c>
      <c r="J35" s="313">
        <f>SUM(J32:J34)</f>
        <v>2.5</v>
      </c>
      <c r="K35" s="314"/>
      <c r="L35" s="314"/>
      <c r="M35" s="314"/>
      <c r="N35" s="315"/>
      <c r="O35" s="315"/>
      <c r="P35" s="315"/>
      <c r="Q35" s="315"/>
      <c r="R35" s="315"/>
      <c r="S35" s="315"/>
      <c r="T35" s="315"/>
      <c r="U35" s="315"/>
      <c r="V35" s="315"/>
      <c r="W35" s="1794"/>
      <c r="X35" s="1796"/>
      <c r="Y35" s="1905"/>
    </row>
    <row r="36" spans="1:25" ht="67.5" x14ac:dyDescent="0.25">
      <c r="A36" s="1597"/>
      <c r="B36" s="1580" t="s">
        <v>1741</v>
      </c>
      <c r="C36" s="1582" t="s">
        <v>1239</v>
      </c>
      <c r="D36" s="1582" t="s">
        <v>1742</v>
      </c>
      <c r="E36" s="1582" t="s">
        <v>1264</v>
      </c>
      <c r="F36" s="1582" t="s">
        <v>632</v>
      </c>
      <c r="G36" s="1804" t="s">
        <v>1743</v>
      </c>
      <c r="H36" s="1580" t="s">
        <v>1744</v>
      </c>
      <c r="I36" s="98" t="s">
        <v>1745</v>
      </c>
      <c r="J36" s="302">
        <v>1</v>
      </c>
      <c r="K36" s="278"/>
      <c r="L36" s="297"/>
      <c r="M36" s="297"/>
      <c r="N36" s="297"/>
      <c r="O36" s="297"/>
      <c r="P36" s="297"/>
      <c r="Q36" s="297"/>
      <c r="R36" s="297"/>
      <c r="S36" s="297"/>
      <c r="T36" s="297"/>
      <c r="U36" s="297"/>
      <c r="V36" s="297"/>
      <c r="W36" s="1794" t="s">
        <v>160</v>
      </c>
      <c r="X36" s="1794" t="s">
        <v>1746</v>
      </c>
      <c r="Y36" s="1905"/>
    </row>
    <row r="37" spans="1:25" ht="56.25" x14ac:dyDescent="0.25">
      <c r="A37" s="1597"/>
      <c r="B37" s="1597"/>
      <c r="C37" s="1585"/>
      <c r="D37" s="1585"/>
      <c r="E37" s="1585"/>
      <c r="F37" s="1585"/>
      <c r="G37" s="1804"/>
      <c r="H37" s="1597"/>
      <c r="I37" s="312" t="s">
        <v>1747</v>
      </c>
      <c r="J37" s="302">
        <v>0.25</v>
      </c>
      <c r="K37" s="278"/>
      <c r="L37" s="297"/>
      <c r="M37" s="297"/>
      <c r="N37" s="297"/>
      <c r="O37" s="297"/>
      <c r="P37" s="297"/>
      <c r="Q37" s="297"/>
      <c r="R37" s="297"/>
      <c r="S37" s="297"/>
      <c r="T37" s="297"/>
      <c r="U37" s="297"/>
      <c r="V37" s="297"/>
      <c r="W37" s="1794"/>
      <c r="X37" s="1794"/>
      <c r="Y37" s="1905"/>
    </row>
    <row r="38" spans="1:25" x14ac:dyDescent="0.25">
      <c r="A38" s="1597"/>
      <c r="B38" s="1597"/>
      <c r="C38" s="1585"/>
      <c r="D38" s="1585"/>
      <c r="E38" s="1585"/>
      <c r="F38" s="1585"/>
      <c r="G38" s="1804"/>
      <c r="H38" s="1598"/>
      <c r="I38" s="79" t="s">
        <v>168</v>
      </c>
      <c r="J38" s="313">
        <f>SUM(J36:J37)</f>
        <v>1.25</v>
      </c>
      <c r="K38" s="314"/>
      <c r="L38" s="314"/>
      <c r="M38" s="314"/>
      <c r="N38" s="315"/>
      <c r="O38" s="315"/>
      <c r="P38" s="315"/>
      <c r="Q38" s="315"/>
      <c r="R38" s="315"/>
      <c r="S38" s="315"/>
      <c r="T38" s="315"/>
      <c r="U38" s="315"/>
      <c r="V38" s="315"/>
      <c r="W38" s="1794"/>
      <c r="X38" s="1794"/>
      <c r="Y38" s="1905"/>
    </row>
    <row r="39" spans="1:25" ht="45" x14ac:dyDescent="0.25">
      <c r="A39" s="1597"/>
      <c r="B39" s="1597"/>
      <c r="C39" s="1585"/>
      <c r="D39" s="1585"/>
      <c r="E39" s="1585"/>
      <c r="F39" s="1585"/>
      <c r="G39" s="1804" t="s">
        <v>1748</v>
      </c>
      <c r="H39" s="1580" t="s">
        <v>1749</v>
      </c>
      <c r="I39" s="98" t="s">
        <v>1750</v>
      </c>
      <c r="J39" s="302">
        <v>1</v>
      </c>
      <c r="K39" s="297"/>
      <c r="L39" s="278"/>
      <c r="M39" s="297"/>
      <c r="N39" s="278"/>
      <c r="O39" s="297"/>
      <c r="P39" s="278"/>
      <c r="Q39" s="297"/>
      <c r="R39" s="278"/>
      <c r="S39" s="297"/>
      <c r="T39" s="278"/>
      <c r="U39" s="297"/>
      <c r="V39" s="278"/>
      <c r="W39" s="1794" t="s">
        <v>160</v>
      </c>
      <c r="X39" s="1794" t="s">
        <v>1751</v>
      </c>
      <c r="Y39" s="1905"/>
    </row>
    <row r="40" spans="1:25" x14ac:dyDescent="0.25">
      <c r="A40" s="1597"/>
      <c r="B40" s="1597"/>
      <c r="C40" s="1585"/>
      <c r="D40" s="1585"/>
      <c r="E40" s="1585"/>
      <c r="F40" s="1585"/>
      <c r="G40" s="1804"/>
      <c r="H40" s="1597"/>
      <c r="I40" s="98" t="s">
        <v>1752</v>
      </c>
      <c r="J40" s="302">
        <v>0.25</v>
      </c>
      <c r="K40" s="297"/>
      <c r="L40" s="278"/>
      <c r="M40" s="297"/>
      <c r="N40" s="278"/>
      <c r="O40" s="297"/>
      <c r="P40" s="278"/>
      <c r="Q40" s="297"/>
      <c r="R40" s="278"/>
      <c r="S40" s="297"/>
      <c r="T40" s="278"/>
      <c r="U40" s="297"/>
      <c r="V40" s="278"/>
      <c r="W40" s="1794"/>
      <c r="X40" s="1794"/>
      <c r="Y40" s="1905"/>
    </row>
    <row r="41" spans="1:25" ht="56.25" x14ac:dyDescent="0.25">
      <c r="A41" s="1597"/>
      <c r="B41" s="1597"/>
      <c r="C41" s="1585"/>
      <c r="D41" s="1585"/>
      <c r="E41" s="1585"/>
      <c r="F41" s="1585"/>
      <c r="G41" s="1804"/>
      <c r="H41" s="1597"/>
      <c r="I41" s="98" t="s">
        <v>1753</v>
      </c>
      <c r="J41" s="302">
        <v>0.5</v>
      </c>
      <c r="K41" s="297"/>
      <c r="L41" s="278"/>
      <c r="M41" s="297"/>
      <c r="N41" s="278"/>
      <c r="O41" s="297"/>
      <c r="P41" s="278"/>
      <c r="Q41" s="297"/>
      <c r="R41" s="278"/>
      <c r="S41" s="297"/>
      <c r="T41" s="278"/>
      <c r="U41" s="297"/>
      <c r="V41" s="278"/>
      <c r="W41" s="1794"/>
      <c r="X41" s="1794"/>
      <c r="Y41" s="1905"/>
    </row>
    <row r="42" spans="1:25" x14ac:dyDescent="0.25">
      <c r="A42" s="1597"/>
      <c r="B42" s="1597"/>
      <c r="C42" s="1585"/>
      <c r="D42" s="1585"/>
      <c r="E42" s="1585"/>
      <c r="F42" s="1585"/>
      <c r="G42" s="1804"/>
      <c r="H42" s="1597"/>
      <c r="I42" s="98" t="s">
        <v>1754</v>
      </c>
      <c r="J42" s="302">
        <v>0.25</v>
      </c>
      <c r="K42" s="297"/>
      <c r="L42" s="278"/>
      <c r="M42" s="297"/>
      <c r="N42" s="278"/>
      <c r="O42" s="297"/>
      <c r="P42" s="278"/>
      <c r="Q42" s="297"/>
      <c r="R42" s="278"/>
      <c r="S42" s="297"/>
      <c r="T42" s="278"/>
      <c r="U42" s="297"/>
      <c r="V42" s="278"/>
      <c r="W42" s="1794"/>
      <c r="X42" s="1794"/>
      <c r="Y42" s="1905"/>
    </row>
    <row r="43" spans="1:25" ht="45" x14ac:dyDescent="0.25">
      <c r="A43" s="1597"/>
      <c r="B43" s="1597"/>
      <c r="C43" s="1585"/>
      <c r="D43" s="1585"/>
      <c r="E43" s="1585"/>
      <c r="F43" s="1585"/>
      <c r="G43" s="1804"/>
      <c r="H43" s="1597"/>
      <c r="I43" s="98" t="s">
        <v>1755</v>
      </c>
      <c r="J43" s="302">
        <v>0.25</v>
      </c>
      <c r="K43" s="278"/>
      <c r="L43" s="278"/>
      <c r="M43" s="278"/>
      <c r="N43" s="278"/>
      <c r="O43" s="278"/>
      <c r="P43" s="278"/>
      <c r="Q43" s="278"/>
      <c r="R43" s="278"/>
      <c r="S43" s="278"/>
      <c r="T43" s="278"/>
      <c r="U43" s="278"/>
      <c r="V43" s="278"/>
      <c r="W43" s="1794"/>
      <c r="X43" s="1794"/>
      <c r="Y43" s="1905"/>
    </row>
    <row r="44" spans="1:25" x14ac:dyDescent="0.25">
      <c r="A44" s="1597"/>
      <c r="B44" s="1597"/>
      <c r="C44" s="1585"/>
      <c r="D44" s="1585"/>
      <c r="E44" s="1585"/>
      <c r="F44" s="1585"/>
      <c r="G44" s="1804"/>
      <c r="H44" s="1598"/>
      <c r="I44" s="79" t="s">
        <v>168</v>
      </c>
      <c r="J44" s="313">
        <f>SUM(J39:J43)</f>
        <v>2.25</v>
      </c>
      <c r="K44" s="314"/>
      <c r="L44" s="314"/>
      <c r="M44" s="314"/>
      <c r="N44" s="315"/>
      <c r="O44" s="315"/>
      <c r="P44" s="315"/>
      <c r="Q44" s="315"/>
      <c r="R44" s="315"/>
      <c r="S44" s="315"/>
      <c r="T44" s="315"/>
      <c r="U44" s="315"/>
      <c r="V44" s="315"/>
      <c r="W44" s="1794"/>
      <c r="X44" s="1794"/>
      <c r="Y44" s="1905"/>
    </row>
    <row r="45" spans="1:25" ht="67.5" x14ac:dyDescent="0.25">
      <c r="A45" s="1597"/>
      <c r="B45" s="1597"/>
      <c r="C45" s="1585"/>
      <c r="D45" s="1585"/>
      <c r="E45" s="1585"/>
      <c r="F45" s="1585"/>
      <c r="G45" s="1804" t="s">
        <v>1756</v>
      </c>
      <c r="H45" s="1580" t="s">
        <v>1757</v>
      </c>
      <c r="I45" s="312" t="s">
        <v>1758</v>
      </c>
      <c r="J45" s="302">
        <v>1.75</v>
      </c>
      <c r="K45" s="278"/>
      <c r="L45" s="278"/>
      <c r="M45" s="278"/>
      <c r="N45" s="278"/>
      <c r="O45" s="278"/>
      <c r="P45" s="278"/>
      <c r="Q45" s="278"/>
      <c r="R45" s="278"/>
      <c r="S45" s="278"/>
      <c r="T45" s="278"/>
      <c r="U45" s="278"/>
      <c r="V45" s="278"/>
      <c r="W45" s="1794" t="s">
        <v>1759</v>
      </c>
      <c r="X45" s="1794" t="s">
        <v>1760</v>
      </c>
      <c r="Y45" s="1905"/>
    </row>
    <row r="46" spans="1:25" ht="22.5" x14ac:dyDescent="0.25">
      <c r="A46" s="1597"/>
      <c r="B46" s="1597"/>
      <c r="C46" s="1585"/>
      <c r="D46" s="1585"/>
      <c r="E46" s="1585"/>
      <c r="F46" s="1585"/>
      <c r="G46" s="1804"/>
      <c r="H46" s="1597"/>
      <c r="I46" s="312" t="s">
        <v>1761</v>
      </c>
      <c r="J46" s="302">
        <v>0.5</v>
      </c>
      <c r="K46" s="278"/>
      <c r="L46" s="278"/>
      <c r="M46" s="278"/>
      <c r="N46" s="278"/>
      <c r="O46" s="278"/>
      <c r="P46" s="278"/>
      <c r="Q46" s="278"/>
      <c r="R46" s="278"/>
      <c r="S46" s="278"/>
      <c r="T46" s="278"/>
      <c r="U46" s="278"/>
      <c r="V46" s="278"/>
      <c r="W46" s="1794"/>
      <c r="X46" s="1794"/>
      <c r="Y46" s="1905"/>
    </row>
    <row r="47" spans="1:25" ht="33.75" x14ac:dyDescent="0.25">
      <c r="A47" s="1597"/>
      <c r="B47" s="1597"/>
      <c r="C47" s="1585"/>
      <c r="D47" s="1585"/>
      <c r="E47" s="1585"/>
      <c r="F47" s="1585"/>
      <c r="G47" s="1804"/>
      <c r="H47" s="1597"/>
      <c r="I47" s="312" t="s">
        <v>1762</v>
      </c>
      <c r="J47" s="302">
        <v>0.25</v>
      </c>
      <c r="K47" s="278"/>
      <c r="L47" s="278"/>
      <c r="M47" s="278"/>
      <c r="N47" s="278"/>
      <c r="O47" s="278"/>
      <c r="P47" s="278"/>
      <c r="Q47" s="278"/>
      <c r="R47" s="278"/>
      <c r="S47" s="278"/>
      <c r="T47" s="278"/>
      <c r="U47" s="278"/>
      <c r="V47" s="278"/>
      <c r="W47" s="1794"/>
      <c r="X47" s="1794"/>
      <c r="Y47" s="1905"/>
    </row>
    <row r="48" spans="1:25" ht="67.5" x14ac:dyDescent="0.25">
      <c r="A48" s="1597"/>
      <c r="B48" s="1597"/>
      <c r="C48" s="1585"/>
      <c r="D48" s="1585"/>
      <c r="E48" s="1585"/>
      <c r="F48" s="1585"/>
      <c r="G48" s="1804"/>
      <c r="H48" s="1597"/>
      <c r="I48" s="312" t="s">
        <v>1763</v>
      </c>
      <c r="J48" s="302">
        <v>0.25</v>
      </c>
      <c r="K48" s="278"/>
      <c r="L48" s="278"/>
      <c r="M48" s="278"/>
      <c r="N48" s="278"/>
      <c r="O48" s="278"/>
      <c r="P48" s="278"/>
      <c r="Q48" s="278"/>
      <c r="R48" s="278"/>
      <c r="S48" s="278"/>
      <c r="T48" s="278"/>
      <c r="U48" s="278"/>
      <c r="V48" s="278"/>
      <c r="W48" s="1794"/>
      <c r="X48" s="1794"/>
      <c r="Y48" s="1905"/>
    </row>
    <row r="49" spans="1:25" ht="22.5" x14ac:dyDescent="0.25">
      <c r="A49" s="1597"/>
      <c r="B49" s="1597"/>
      <c r="C49" s="1585"/>
      <c r="D49" s="1585"/>
      <c r="E49" s="1585"/>
      <c r="F49" s="1585"/>
      <c r="G49" s="1804"/>
      <c r="H49" s="1597"/>
      <c r="I49" s="312" t="s">
        <v>1764</v>
      </c>
      <c r="J49" s="302">
        <v>1.25</v>
      </c>
      <c r="K49" s="278"/>
      <c r="L49" s="278"/>
      <c r="M49" s="278"/>
      <c r="N49" s="278"/>
      <c r="O49" s="278"/>
      <c r="P49" s="278"/>
      <c r="Q49" s="278"/>
      <c r="R49" s="278"/>
      <c r="S49" s="278"/>
      <c r="T49" s="278"/>
      <c r="U49" s="278"/>
      <c r="V49" s="278"/>
      <c r="W49" s="1794"/>
      <c r="X49" s="1794"/>
      <c r="Y49" s="1905"/>
    </row>
    <row r="50" spans="1:25" x14ac:dyDescent="0.25">
      <c r="A50" s="1598"/>
      <c r="B50" s="1598"/>
      <c r="C50" s="1593"/>
      <c r="D50" s="1593"/>
      <c r="E50" s="1593"/>
      <c r="F50" s="1593"/>
      <c r="G50" s="1804"/>
      <c r="H50" s="1598"/>
      <c r="I50" s="79" t="s">
        <v>168</v>
      </c>
      <c r="J50" s="313">
        <f>SUM(J45:J49)</f>
        <v>4</v>
      </c>
      <c r="K50" s="314"/>
      <c r="L50" s="314"/>
      <c r="M50" s="314"/>
      <c r="N50" s="315"/>
      <c r="O50" s="315"/>
      <c r="P50" s="315"/>
      <c r="Q50" s="315"/>
      <c r="R50" s="315"/>
      <c r="S50" s="315"/>
      <c r="T50" s="315"/>
      <c r="U50" s="315"/>
      <c r="V50" s="315"/>
      <c r="W50" s="1794"/>
      <c r="X50" s="1794"/>
      <c r="Y50" s="1905"/>
    </row>
    <row r="51" spans="1:25" ht="56.25" x14ac:dyDescent="0.25">
      <c r="A51" s="1580" t="s">
        <v>728</v>
      </c>
      <c r="B51" s="1579" t="s">
        <v>1765</v>
      </c>
      <c r="C51" s="1582" t="s">
        <v>1289</v>
      </c>
      <c r="D51" s="1582" t="s">
        <v>1766</v>
      </c>
      <c r="E51" s="1582" t="s">
        <v>1290</v>
      </c>
      <c r="F51" s="1582" t="s">
        <v>632</v>
      </c>
      <c r="G51" s="1586" t="s">
        <v>1767</v>
      </c>
      <c r="H51" s="1860" t="s">
        <v>1768</v>
      </c>
      <c r="I51" s="312" t="s">
        <v>1769</v>
      </c>
      <c r="J51" s="302">
        <v>1</v>
      </c>
      <c r="K51" s="297"/>
      <c r="L51" s="297"/>
      <c r="M51" s="297"/>
      <c r="N51" s="297"/>
      <c r="O51" s="297"/>
      <c r="P51" s="297"/>
      <c r="Q51" s="297"/>
      <c r="R51" s="278"/>
      <c r="S51" s="297"/>
      <c r="T51" s="297"/>
      <c r="U51" s="297"/>
      <c r="V51" s="297"/>
      <c r="W51" s="1678" t="s">
        <v>160</v>
      </c>
      <c r="X51" s="1796" t="s">
        <v>1770</v>
      </c>
      <c r="Y51" s="1876"/>
    </row>
    <row r="52" spans="1:25" x14ac:dyDescent="0.25">
      <c r="A52" s="1597"/>
      <c r="B52" s="1579"/>
      <c r="C52" s="1585"/>
      <c r="D52" s="1585"/>
      <c r="E52" s="1585"/>
      <c r="F52" s="1585"/>
      <c r="G52" s="1586"/>
      <c r="H52" s="1875"/>
      <c r="I52" s="79" t="s">
        <v>168</v>
      </c>
      <c r="J52" s="313">
        <f>SUM(J51)</f>
        <v>1</v>
      </c>
      <c r="K52" s="314"/>
      <c r="L52" s="314"/>
      <c r="M52" s="314"/>
      <c r="N52" s="315"/>
      <c r="O52" s="315"/>
      <c r="P52" s="315"/>
      <c r="Q52" s="315"/>
      <c r="R52" s="315"/>
      <c r="S52" s="315"/>
      <c r="T52" s="315"/>
      <c r="U52" s="315"/>
      <c r="V52" s="315"/>
      <c r="W52" s="1680"/>
      <c r="X52" s="1796"/>
      <c r="Y52" s="1878"/>
    </row>
    <row r="53" spans="1:25" ht="56.25" x14ac:dyDescent="0.25">
      <c r="A53" s="1597"/>
      <c r="B53" s="1579"/>
      <c r="C53" s="1585"/>
      <c r="D53" s="1585"/>
      <c r="E53" s="1585"/>
      <c r="F53" s="1585"/>
      <c r="G53" s="1804" t="s">
        <v>1771</v>
      </c>
      <c r="H53" s="1804" t="s">
        <v>1301</v>
      </c>
      <c r="I53" s="312" t="s">
        <v>1772</v>
      </c>
      <c r="J53" s="302">
        <v>1</v>
      </c>
      <c r="K53" s="278"/>
      <c r="L53" s="297"/>
      <c r="M53" s="297"/>
      <c r="N53" s="297"/>
      <c r="O53" s="278"/>
      <c r="P53" s="297"/>
      <c r="Q53" s="297"/>
      <c r="R53" s="278"/>
      <c r="S53" s="297"/>
      <c r="T53" s="297"/>
      <c r="U53" s="278"/>
      <c r="V53" s="297"/>
      <c r="W53" s="1678" t="s">
        <v>160</v>
      </c>
      <c r="X53" s="1796" t="s">
        <v>1773</v>
      </c>
      <c r="Y53" s="1876"/>
    </row>
    <row r="54" spans="1:25" x14ac:dyDescent="0.25">
      <c r="A54" s="1597"/>
      <c r="B54" s="1579"/>
      <c r="C54" s="1585"/>
      <c r="D54" s="1585"/>
      <c r="E54" s="1585"/>
      <c r="F54" s="1585"/>
      <c r="G54" s="1804"/>
      <c r="H54" s="1804"/>
      <c r="I54" s="79" t="s">
        <v>168</v>
      </c>
      <c r="J54" s="313">
        <f>SUM(J53)</f>
        <v>1</v>
      </c>
      <c r="K54" s="314"/>
      <c r="L54" s="314"/>
      <c r="M54" s="314"/>
      <c r="N54" s="315"/>
      <c r="O54" s="315"/>
      <c r="P54" s="315"/>
      <c r="Q54" s="315"/>
      <c r="R54" s="315"/>
      <c r="S54" s="315"/>
      <c r="T54" s="315"/>
      <c r="U54" s="315"/>
      <c r="V54" s="315"/>
      <c r="W54" s="1680"/>
      <c r="X54" s="1796"/>
      <c r="Y54" s="1878"/>
    </row>
    <row r="55" spans="1:25" ht="45" x14ac:dyDescent="0.25">
      <c r="A55" s="1597"/>
      <c r="B55" s="1579"/>
      <c r="C55" s="1585"/>
      <c r="D55" s="1585"/>
      <c r="E55" s="1585"/>
      <c r="F55" s="1585"/>
      <c r="G55" s="1860" t="s">
        <v>1774</v>
      </c>
      <c r="H55" s="1860" t="s">
        <v>1775</v>
      </c>
      <c r="I55" s="312" t="s">
        <v>1776</v>
      </c>
      <c r="J55" s="302">
        <v>1</v>
      </c>
      <c r="K55" s="297"/>
      <c r="L55" s="297"/>
      <c r="M55" s="297"/>
      <c r="N55" s="278"/>
      <c r="O55" s="297"/>
      <c r="P55" s="297"/>
      <c r="Q55" s="278"/>
      <c r="R55" s="297"/>
      <c r="S55" s="297"/>
      <c r="T55" s="278"/>
      <c r="U55" s="297"/>
      <c r="V55" s="297"/>
      <c r="W55" s="1678" t="s">
        <v>160</v>
      </c>
      <c r="X55" s="1902" t="s">
        <v>1777</v>
      </c>
      <c r="Y55" s="1876"/>
    </row>
    <row r="56" spans="1:25" ht="22.5" x14ac:dyDescent="0.25">
      <c r="A56" s="1597"/>
      <c r="B56" s="1579"/>
      <c r="C56" s="1585"/>
      <c r="D56" s="1585"/>
      <c r="E56" s="1585"/>
      <c r="F56" s="1585"/>
      <c r="G56" s="1846"/>
      <c r="H56" s="1846"/>
      <c r="I56" s="312" t="s">
        <v>1778</v>
      </c>
      <c r="J56" s="302">
        <v>0.25</v>
      </c>
      <c r="K56" s="297"/>
      <c r="L56" s="297"/>
      <c r="M56" s="297"/>
      <c r="N56" s="278"/>
      <c r="O56" s="297"/>
      <c r="P56" s="297"/>
      <c r="Q56" s="278"/>
      <c r="R56" s="297"/>
      <c r="S56" s="297"/>
      <c r="T56" s="278"/>
      <c r="U56" s="297"/>
      <c r="V56" s="297"/>
      <c r="W56" s="1679"/>
      <c r="X56" s="1903"/>
      <c r="Y56" s="1877"/>
    </row>
    <row r="57" spans="1:25" x14ac:dyDescent="0.25">
      <c r="A57" s="1597"/>
      <c r="B57" s="1579"/>
      <c r="C57" s="1585"/>
      <c r="D57" s="1585"/>
      <c r="E57" s="1585"/>
      <c r="F57" s="1585"/>
      <c r="G57" s="1875"/>
      <c r="H57" s="1875"/>
      <c r="I57" s="79" t="s">
        <v>168</v>
      </c>
      <c r="J57" s="313">
        <f>SUM(J55:J56)</f>
        <v>1.25</v>
      </c>
      <c r="K57" s="314"/>
      <c r="L57" s="314"/>
      <c r="M57" s="314"/>
      <c r="N57" s="315"/>
      <c r="O57" s="315"/>
      <c r="P57" s="315"/>
      <c r="Q57" s="315"/>
      <c r="R57" s="315"/>
      <c r="S57" s="315"/>
      <c r="T57" s="315"/>
      <c r="U57" s="315"/>
      <c r="V57" s="315"/>
      <c r="W57" s="1680"/>
      <c r="X57" s="1904"/>
      <c r="Y57" s="1878"/>
    </row>
    <row r="58" spans="1:25" ht="45" x14ac:dyDescent="0.25">
      <c r="A58" s="1597"/>
      <c r="B58" s="1579"/>
      <c r="C58" s="1585"/>
      <c r="D58" s="1585"/>
      <c r="E58" s="1585"/>
      <c r="F58" s="1585"/>
      <c r="G58" s="1860" t="s">
        <v>1779</v>
      </c>
      <c r="H58" s="1860" t="s">
        <v>1780</v>
      </c>
      <c r="I58" s="312" t="s">
        <v>1781</v>
      </c>
      <c r="J58" s="302">
        <v>0.5</v>
      </c>
      <c r="K58" s="297"/>
      <c r="L58" s="297"/>
      <c r="M58" s="297"/>
      <c r="N58" s="278"/>
      <c r="O58" s="297"/>
      <c r="P58" s="297"/>
      <c r="Q58" s="297"/>
      <c r="R58" s="297"/>
      <c r="S58" s="297"/>
      <c r="T58" s="278"/>
      <c r="U58" s="297"/>
      <c r="V58" s="297"/>
      <c r="W58" s="1678" t="s">
        <v>160</v>
      </c>
      <c r="X58" s="1902" t="s">
        <v>1782</v>
      </c>
      <c r="Y58" s="1876"/>
    </row>
    <row r="59" spans="1:25" ht="22.5" x14ac:dyDescent="0.25">
      <c r="A59" s="1597"/>
      <c r="B59" s="1579"/>
      <c r="C59" s="1585"/>
      <c r="D59" s="1585"/>
      <c r="E59" s="1585"/>
      <c r="F59" s="1585"/>
      <c r="G59" s="1846"/>
      <c r="H59" s="1846"/>
      <c r="I59" s="312" t="s">
        <v>1783</v>
      </c>
      <c r="J59" s="302">
        <v>0.25</v>
      </c>
      <c r="K59" s="297"/>
      <c r="L59" s="297"/>
      <c r="M59" s="297"/>
      <c r="N59" s="278"/>
      <c r="O59" s="297"/>
      <c r="P59" s="297"/>
      <c r="Q59" s="297"/>
      <c r="R59" s="297"/>
      <c r="S59" s="297"/>
      <c r="T59" s="278"/>
      <c r="U59" s="297"/>
      <c r="V59" s="297"/>
      <c r="W59" s="1679"/>
      <c r="X59" s="1903"/>
      <c r="Y59" s="1877"/>
    </row>
    <row r="60" spans="1:25" x14ac:dyDescent="0.25">
      <c r="A60" s="1597"/>
      <c r="B60" s="1579"/>
      <c r="C60" s="1593"/>
      <c r="D60" s="1593"/>
      <c r="E60" s="1593"/>
      <c r="F60" s="1593"/>
      <c r="G60" s="1875"/>
      <c r="H60" s="1875"/>
      <c r="I60" s="79" t="s">
        <v>168</v>
      </c>
      <c r="J60" s="313">
        <f>SUM(J58:J59)</f>
        <v>0.75</v>
      </c>
      <c r="K60" s="314"/>
      <c r="L60" s="314"/>
      <c r="M60" s="314"/>
      <c r="N60" s="315"/>
      <c r="O60" s="315"/>
      <c r="P60" s="315"/>
      <c r="Q60" s="315"/>
      <c r="R60" s="315"/>
      <c r="S60" s="315"/>
      <c r="T60" s="315"/>
      <c r="U60" s="315"/>
      <c r="V60" s="315"/>
      <c r="W60" s="1680"/>
      <c r="X60" s="1904"/>
      <c r="Y60" s="1878"/>
    </row>
    <row r="61" spans="1:25" ht="33.75" x14ac:dyDescent="0.25">
      <c r="A61" s="1597"/>
      <c r="B61" s="1580" t="s">
        <v>1784</v>
      </c>
      <c r="C61" s="1580" t="s">
        <v>1289</v>
      </c>
      <c r="D61" s="1582" t="s">
        <v>1766</v>
      </c>
      <c r="E61" s="1582" t="s">
        <v>1323</v>
      </c>
      <c r="F61" s="1582" t="s">
        <v>632</v>
      </c>
      <c r="G61" s="1860" t="s">
        <v>1785</v>
      </c>
      <c r="H61" s="1860" t="s">
        <v>1325</v>
      </c>
      <c r="I61" s="312" t="s">
        <v>1786</v>
      </c>
      <c r="J61" s="302">
        <v>0.15</v>
      </c>
      <c r="K61" s="278"/>
      <c r="L61" s="297"/>
      <c r="M61" s="297"/>
      <c r="N61" s="297"/>
      <c r="O61" s="297"/>
      <c r="P61" s="297"/>
      <c r="Q61" s="297"/>
      <c r="R61" s="297"/>
      <c r="S61" s="297"/>
      <c r="T61" s="297"/>
      <c r="U61" s="297"/>
      <c r="V61" s="297"/>
      <c r="W61" s="1678" t="s">
        <v>160</v>
      </c>
      <c r="X61" s="1796" t="s">
        <v>1787</v>
      </c>
      <c r="Y61" s="1876"/>
    </row>
    <row r="62" spans="1:25" ht="45" x14ac:dyDescent="0.25">
      <c r="A62" s="1597"/>
      <c r="B62" s="1597"/>
      <c r="C62" s="1597"/>
      <c r="D62" s="1585"/>
      <c r="E62" s="1585"/>
      <c r="F62" s="1585"/>
      <c r="G62" s="1846"/>
      <c r="H62" s="1846"/>
      <c r="I62" s="312" t="s">
        <v>1788</v>
      </c>
      <c r="J62" s="302">
        <v>2.1</v>
      </c>
      <c r="K62" s="297"/>
      <c r="L62" s="297"/>
      <c r="M62" s="297"/>
      <c r="N62" s="278"/>
      <c r="O62" s="278"/>
      <c r="P62" s="278"/>
      <c r="Q62" s="278"/>
      <c r="R62" s="278"/>
      <c r="S62" s="278"/>
      <c r="T62" s="278"/>
      <c r="U62" s="278"/>
      <c r="V62" s="297"/>
      <c r="W62" s="1679"/>
      <c r="X62" s="1796"/>
      <c r="Y62" s="1877"/>
    </row>
    <row r="63" spans="1:25" ht="22.5" x14ac:dyDescent="0.25">
      <c r="A63" s="1597"/>
      <c r="B63" s="1597"/>
      <c r="C63" s="1597"/>
      <c r="D63" s="1585"/>
      <c r="E63" s="1585"/>
      <c r="F63" s="1585"/>
      <c r="G63" s="1846"/>
      <c r="H63" s="1846"/>
      <c r="I63" s="312" t="s">
        <v>1789</v>
      </c>
      <c r="J63" s="302">
        <v>1.5</v>
      </c>
      <c r="K63" s="297"/>
      <c r="L63" s="297"/>
      <c r="M63" s="297"/>
      <c r="N63" s="297"/>
      <c r="O63" s="278"/>
      <c r="P63" s="278"/>
      <c r="Q63" s="278"/>
      <c r="R63" s="278"/>
      <c r="S63" s="278"/>
      <c r="T63" s="278"/>
      <c r="U63" s="278"/>
      <c r="V63" s="278"/>
      <c r="W63" s="1679"/>
      <c r="X63" s="1796"/>
      <c r="Y63" s="1877"/>
    </row>
    <row r="64" spans="1:25" ht="22.5" x14ac:dyDescent="0.25">
      <c r="A64" s="1597"/>
      <c r="B64" s="1597"/>
      <c r="C64" s="1597"/>
      <c r="D64" s="1585"/>
      <c r="E64" s="1585"/>
      <c r="F64" s="1585"/>
      <c r="G64" s="1846"/>
      <c r="H64" s="1846"/>
      <c r="I64" s="312" t="s">
        <v>1790</v>
      </c>
      <c r="J64" s="302">
        <v>0.25</v>
      </c>
      <c r="K64" s="297"/>
      <c r="L64" s="297"/>
      <c r="M64" s="297"/>
      <c r="N64" s="297"/>
      <c r="O64" s="278"/>
      <c r="P64" s="278"/>
      <c r="Q64" s="278"/>
      <c r="R64" s="278"/>
      <c r="S64" s="278"/>
      <c r="T64" s="278"/>
      <c r="U64" s="278"/>
      <c r="V64" s="278"/>
      <c r="W64" s="1679"/>
      <c r="X64" s="1796"/>
      <c r="Y64" s="1877"/>
    </row>
    <row r="65" spans="1:25" ht="45" x14ac:dyDescent="0.25">
      <c r="A65" s="1597"/>
      <c r="B65" s="1597"/>
      <c r="C65" s="1597"/>
      <c r="D65" s="1585"/>
      <c r="E65" s="1585"/>
      <c r="F65" s="1585"/>
      <c r="G65" s="1846"/>
      <c r="H65" s="1846"/>
      <c r="I65" s="312" t="s">
        <v>1791</v>
      </c>
      <c r="J65" s="302">
        <v>2</v>
      </c>
      <c r="K65" s="297"/>
      <c r="L65" s="297"/>
      <c r="M65" s="278"/>
      <c r="N65" s="278"/>
      <c r="O65" s="278"/>
      <c r="P65" s="278"/>
      <c r="Q65" s="278"/>
      <c r="R65" s="278"/>
      <c r="S65" s="278"/>
      <c r="T65" s="278"/>
      <c r="U65" s="278"/>
      <c r="V65" s="278"/>
      <c r="W65" s="1679"/>
      <c r="X65" s="1796"/>
      <c r="Y65" s="1877"/>
    </row>
    <row r="66" spans="1:25" ht="22.5" x14ac:dyDescent="0.25">
      <c r="A66" s="1597"/>
      <c r="B66" s="1597"/>
      <c r="C66" s="1597"/>
      <c r="D66" s="1585"/>
      <c r="E66" s="1585"/>
      <c r="F66" s="1585"/>
      <c r="G66" s="1846"/>
      <c r="H66" s="1846"/>
      <c r="I66" s="312" t="s">
        <v>1792</v>
      </c>
      <c r="J66" s="302">
        <v>1.5</v>
      </c>
      <c r="K66" s="297"/>
      <c r="L66" s="297"/>
      <c r="M66" s="297"/>
      <c r="N66" s="278"/>
      <c r="O66" s="278"/>
      <c r="P66" s="278"/>
      <c r="Q66" s="278"/>
      <c r="R66" s="278"/>
      <c r="S66" s="278"/>
      <c r="T66" s="278"/>
      <c r="U66" s="278"/>
      <c r="V66" s="278"/>
      <c r="W66" s="1679"/>
      <c r="X66" s="1796"/>
      <c r="Y66" s="1877"/>
    </row>
    <row r="67" spans="1:25" ht="33.75" x14ac:dyDescent="0.25">
      <c r="A67" s="1597"/>
      <c r="B67" s="1597"/>
      <c r="C67" s="1597"/>
      <c r="D67" s="1585"/>
      <c r="E67" s="1585"/>
      <c r="F67" s="1585"/>
      <c r="G67" s="1846"/>
      <c r="H67" s="1846"/>
      <c r="I67" s="312" t="s">
        <v>1793</v>
      </c>
      <c r="J67" s="302">
        <v>0.5</v>
      </c>
      <c r="K67" s="297"/>
      <c r="L67" s="278"/>
      <c r="M67" s="278"/>
      <c r="N67" s="278"/>
      <c r="O67" s="278"/>
      <c r="P67" s="278"/>
      <c r="Q67" s="278"/>
      <c r="R67" s="278"/>
      <c r="S67" s="278"/>
      <c r="T67" s="278"/>
      <c r="U67" s="278"/>
      <c r="V67" s="278"/>
      <c r="W67" s="1679"/>
      <c r="X67" s="1796"/>
      <c r="Y67" s="1877"/>
    </row>
    <row r="68" spans="1:25" x14ac:dyDescent="0.25">
      <c r="A68" s="1597"/>
      <c r="B68" s="1597"/>
      <c r="C68" s="1597"/>
      <c r="D68" s="1585"/>
      <c r="E68" s="1585"/>
      <c r="F68" s="1585"/>
      <c r="G68" s="1875"/>
      <c r="H68" s="1875"/>
      <c r="I68" s="79" t="s">
        <v>168</v>
      </c>
      <c r="J68" s="313">
        <f>SUM(J61:J67)</f>
        <v>8</v>
      </c>
      <c r="K68" s="314"/>
      <c r="L68" s="314"/>
      <c r="M68" s="314"/>
      <c r="N68" s="315"/>
      <c r="O68" s="315"/>
      <c r="P68" s="315"/>
      <c r="Q68" s="315"/>
      <c r="R68" s="315"/>
      <c r="S68" s="315"/>
      <c r="T68" s="315"/>
      <c r="U68" s="315"/>
      <c r="V68" s="315"/>
      <c r="W68" s="1680"/>
      <c r="X68" s="1796"/>
      <c r="Y68" s="1878"/>
    </row>
    <row r="69" spans="1:25" ht="56.25" x14ac:dyDescent="0.25">
      <c r="A69" s="1597"/>
      <c r="B69" s="1597"/>
      <c r="C69" s="1597"/>
      <c r="D69" s="1585"/>
      <c r="E69" s="1585"/>
      <c r="F69" s="1585"/>
      <c r="G69" s="1860" t="s">
        <v>1794</v>
      </c>
      <c r="H69" s="1860" t="s">
        <v>1333</v>
      </c>
      <c r="I69" s="312" t="s">
        <v>1795</v>
      </c>
      <c r="J69" s="302">
        <v>0.25</v>
      </c>
      <c r="K69" s="297"/>
      <c r="L69" s="297"/>
      <c r="M69" s="297"/>
      <c r="N69" s="278"/>
      <c r="O69" s="297"/>
      <c r="P69" s="297"/>
      <c r="Q69" s="278"/>
      <c r="R69" s="297"/>
      <c r="S69" s="297"/>
      <c r="T69" s="278"/>
      <c r="U69" s="297"/>
      <c r="V69" s="297"/>
      <c r="W69" s="1678" t="s">
        <v>160</v>
      </c>
      <c r="X69" s="1901" t="s">
        <v>1796</v>
      </c>
      <c r="Y69" s="1876"/>
    </row>
    <row r="70" spans="1:25" ht="33.75" x14ac:dyDescent="0.25">
      <c r="A70" s="1597"/>
      <c r="B70" s="1597"/>
      <c r="C70" s="1597"/>
      <c r="D70" s="1585"/>
      <c r="E70" s="1585"/>
      <c r="F70" s="1585"/>
      <c r="G70" s="1846"/>
      <c r="H70" s="1846"/>
      <c r="I70" s="312" t="s">
        <v>1797</v>
      </c>
      <c r="J70" s="302">
        <v>0.25</v>
      </c>
      <c r="K70" s="297"/>
      <c r="L70" s="297"/>
      <c r="M70" s="297"/>
      <c r="N70" s="297"/>
      <c r="O70" s="278"/>
      <c r="P70" s="297"/>
      <c r="Q70" s="297"/>
      <c r="R70" s="278"/>
      <c r="S70" s="297"/>
      <c r="T70" s="297"/>
      <c r="U70" s="278"/>
      <c r="V70" s="297"/>
      <c r="W70" s="1679"/>
      <c r="X70" s="1901"/>
      <c r="Y70" s="1877"/>
    </row>
    <row r="71" spans="1:25" x14ac:dyDescent="0.25">
      <c r="A71" s="1597"/>
      <c r="B71" s="1598"/>
      <c r="C71" s="1598"/>
      <c r="D71" s="1593"/>
      <c r="E71" s="1593"/>
      <c r="F71" s="1593"/>
      <c r="G71" s="1875"/>
      <c r="H71" s="1875"/>
      <c r="I71" s="79" t="s">
        <v>168</v>
      </c>
      <c r="J71" s="313">
        <f>SUM(J69:J70)</f>
        <v>0.5</v>
      </c>
      <c r="K71" s="314"/>
      <c r="L71" s="314"/>
      <c r="M71" s="314"/>
      <c r="N71" s="315"/>
      <c r="O71" s="315"/>
      <c r="P71" s="315"/>
      <c r="Q71" s="315"/>
      <c r="R71" s="315"/>
      <c r="S71" s="315"/>
      <c r="T71" s="315"/>
      <c r="U71" s="315"/>
      <c r="V71" s="315"/>
      <c r="W71" s="1680"/>
      <c r="X71" s="1901"/>
      <c r="Y71" s="1878"/>
    </row>
    <row r="72" spans="1:25" ht="90" x14ac:dyDescent="0.25">
      <c r="A72" s="1597"/>
      <c r="B72" s="1579" t="s">
        <v>800</v>
      </c>
      <c r="C72" s="1579" t="s">
        <v>1289</v>
      </c>
      <c r="D72" s="1582" t="s">
        <v>1798</v>
      </c>
      <c r="E72" s="1582" t="s">
        <v>1323</v>
      </c>
      <c r="F72" s="1579" t="s">
        <v>632</v>
      </c>
      <c r="G72" s="1586" t="s">
        <v>1799</v>
      </c>
      <c r="H72" s="1860" t="s">
        <v>1800</v>
      </c>
      <c r="I72" s="312" t="s">
        <v>1801</v>
      </c>
      <c r="J72" s="302">
        <v>0.25</v>
      </c>
      <c r="K72" s="278"/>
      <c r="L72" s="297"/>
      <c r="M72" s="297"/>
      <c r="N72" s="297"/>
      <c r="O72" s="297"/>
      <c r="P72" s="297"/>
      <c r="Q72" s="297"/>
      <c r="R72" s="297"/>
      <c r="S72" s="297"/>
      <c r="T72" s="297"/>
      <c r="U72" s="297"/>
      <c r="V72" s="297"/>
      <c r="W72" s="1678" t="s">
        <v>160</v>
      </c>
      <c r="X72" s="1796" t="s">
        <v>1802</v>
      </c>
      <c r="Y72" s="1876"/>
    </row>
    <row r="73" spans="1:25" ht="56.25" x14ac:dyDescent="0.25">
      <c r="A73" s="1597"/>
      <c r="B73" s="1579"/>
      <c r="C73" s="1579"/>
      <c r="D73" s="1585"/>
      <c r="E73" s="1585"/>
      <c r="F73" s="1579"/>
      <c r="G73" s="1586"/>
      <c r="H73" s="1846"/>
      <c r="I73" s="312" t="s">
        <v>1803</v>
      </c>
      <c r="J73" s="302">
        <v>0.25</v>
      </c>
      <c r="K73" s="278"/>
      <c r="L73" s="278"/>
      <c r="M73" s="278"/>
      <c r="N73" s="278"/>
      <c r="O73" s="278"/>
      <c r="P73" s="278"/>
      <c r="Q73" s="278"/>
      <c r="R73" s="278"/>
      <c r="S73" s="278"/>
      <c r="T73" s="278"/>
      <c r="U73" s="278"/>
      <c r="V73" s="278"/>
      <c r="W73" s="1679"/>
      <c r="X73" s="1796"/>
      <c r="Y73" s="1877"/>
    </row>
    <row r="74" spans="1:25" x14ac:dyDescent="0.25">
      <c r="A74" s="1597"/>
      <c r="B74" s="1579"/>
      <c r="C74" s="1579"/>
      <c r="D74" s="1585"/>
      <c r="E74" s="1585"/>
      <c r="F74" s="1579"/>
      <c r="G74" s="1586"/>
      <c r="H74" s="1875"/>
      <c r="I74" s="79" t="s">
        <v>168</v>
      </c>
      <c r="J74" s="313">
        <f>SUM(J72:J73)</f>
        <v>0.5</v>
      </c>
      <c r="K74" s="314"/>
      <c r="L74" s="314"/>
      <c r="M74" s="314"/>
      <c r="N74" s="315"/>
      <c r="O74" s="315"/>
      <c r="P74" s="315"/>
      <c r="Q74" s="315"/>
      <c r="R74" s="315"/>
      <c r="S74" s="315"/>
      <c r="T74" s="315"/>
      <c r="U74" s="315"/>
      <c r="V74" s="315"/>
      <c r="W74" s="1680"/>
      <c r="X74" s="1796"/>
      <c r="Y74" s="1878"/>
    </row>
    <row r="75" spans="1:25" ht="56.25" x14ac:dyDescent="0.25">
      <c r="A75" s="1597"/>
      <c r="B75" s="1579"/>
      <c r="C75" s="1579"/>
      <c r="D75" s="1585"/>
      <c r="E75" s="1585"/>
      <c r="F75" s="1579"/>
      <c r="G75" s="1860" t="s">
        <v>1804</v>
      </c>
      <c r="H75" s="1860" t="s">
        <v>1348</v>
      </c>
      <c r="I75" s="312" t="s">
        <v>1805</v>
      </c>
      <c r="J75" s="302">
        <v>0.25</v>
      </c>
      <c r="K75" s="278"/>
      <c r="L75" s="278"/>
      <c r="M75" s="278"/>
      <c r="N75" s="278"/>
      <c r="O75" s="278"/>
      <c r="P75" s="278"/>
      <c r="Q75" s="278"/>
      <c r="R75" s="278"/>
      <c r="S75" s="278"/>
      <c r="T75" s="278"/>
      <c r="U75" s="278"/>
      <c r="V75" s="278"/>
      <c r="W75" s="1678" t="s">
        <v>160</v>
      </c>
      <c r="X75" s="1796" t="s">
        <v>1806</v>
      </c>
      <c r="Y75" s="1876"/>
    </row>
    <row r="76" spans="1:25" ht="33.75" x14ac:dyDescent="0.25">
      <c r="A76" s="1597"/>
      <c r="B76" s="1579"/>
      <c r="C76" s="1579"/>
      <c r="D76" s="1585"/>
      <c r="E76" s="1585"/>
      <c r="F76" s="1579"/>
      <c r="G76" s="1846"/>
      <c r="H76" s="1846"/>
      <c r="I76" s="312" t="s">
        <v>1807</v>
      </c>
      <c r="J76" s="302">
        <v>0.15</v>
      </c>
      <c r="K76" s="297"/>
      <c r="L76" s="297"/>
      <c r="M76" s="297"/>
      <c r="N76" s="278"/>
      <c r="O76" s="297"/>
      <c r="P76" s="297"/>
      <c r="Q76" s="278"/>
      <c r="R76" s="297"/>
      <c r="S76" s="297"/>
      <c r="T76" s="278"/>
      <c r="U76" s="297"/>
      <c r="V76" s="297"/>
      <c r="W76" s="1679"/>
      <c r="X76" s="1796"/>
      <c r="Y76" s="1877"/>
    </row>
    <row r="77" spans="1:25" x14ac:dyDescent="0.25">
      <c r="A77" s="1597"/>
      <c r="B77" s="1579"/>
      <c r="C77" s="1579"/>
      <c r="D77" s="1593"/>
      <c r="E77" s="1593"/>
      <c r="F77" s="1579"/>
      <c r="G77" s="1875"/>
      <c r="H77" s="1875"/>
      <c r="I77" s="79" t="s">
        <v>168</v>
      </c>
      <c r="J77" s="313">
        <f>SUM(J75:J76)</f>
        <v>0.4</v>
      </c>
      <c r="K77" s="314"/>
      <c r="L77" s="314"/>
      <c r="M77" s="314"/>
      <c r="N77" s="315"/>
      <c r="O77" s="315"/>
      <c r="P77" s="315"/>
      <c r="Q77" s="315"/>
      <c r="R77" s="315"/>
      <c r="S77" s="315"/>
      <c r="T77" s="315"/>
      <c r="U77" s="315"/>
      <c r="V77" s="315"/>
      <c r="W77" s="1680"/>
      <c r="X77" s="1796"/>
      <c r="Y77" s="1878"/>
    </row>
    <row r="78" spans="1:25" ht="33.75" x14ac:dyDescent="0.25">
      <c r="A78" s="1597"/>
      <c r="B78" s="1580" t="s">
        <v>1808</v>
      </c>
      <c r="C78" s="1580" t="s">
        <v>1289</v>
      </c>
      <c r="D78" s="1580" t="s">
        <v>1798</v>
      </c>
      <c r="E78" s="1580" t="s">
        <v>1323</v>
      </c>
      <c r="F78" s="1580" t="s">
        <v>632</v>
      </c>
      <c r="G78" s="1860" t="s">
        <v>1809</v>
      </c>
      <c r="H78" s="1860" t="s">
        <v>1356</v>
      </c>
      <c r="I78" s="312" t="s">
        <v>1810</v>
      </c>
      <c r="J78" s="302">
        <v>0.25</v>
      </c>
      <c r="K78" s="297"/>
      <c r="L78" s="297"/>
      <c r="M78" s="297"/>
      <c r="N78" s="297"/>
      <c r="O78" s="278"/>
      <c r="P78" s="297"/>
      <c r="Q78" s="297"/>
      <c r="R78" s="297"/>
      <c r="S78" s="297"/>
      <c r="T78" s="278"/>
      <c r="U78" s="297"/>
      <c r="V78" s="297"/>
      <c r="W78" s="1678" t="s">
        <v>160</v>
      </c>
      <c r="X78" s="1796" t="s">
        <v>1811</v>
      </c>
      <c r="Y78" s="1876"/>
    </row>
    <row r="79" spans="1:25" x14ac:dyDescent="0.25">
      <c r="A79" s="1597"/>
      <c r="B79" s="1597"/>
      <c r="C79" s="1597"/>
      <c r="D79" s="1597"/>
      <c r="E79" s="1597"/>
      <c r="F79" s="1597"/>
      <c r="G79" s="1846"/>
      <c r="H79" s="1846"/>
      <c r="I79" s="312" t="s">
        <v>1812</v>
      </c>
      <c r="J79" s="302">
        <v>0.15</v>
      </c>
      <c r="K79" s="297"/>
      <c r="L79" s="297"/>
      <c r="M79" s="297"/>
      <c r="N79" s="297"/>
      <c r="O79" s="278"/>
      <c r="P79" s="297"/>
      <c r="Q79" s="297"/>
      <c r="R79" s="297"/>
      <c r="S79" s="297"/>
      <c r="T79" s="278"/>
      <c r="U79" s="297"/>
      <c r="V79" s="297"/>
      <c r="W79" s="1679"/>
      <c r="X79" s="1796"/>
      <c r="Y79" s="1877"/>
    </row>
    <row r="80" spans="1:25" x14ac:dyDescent="0.25">
      <c r="A80" s="1597"/>
      <c r="B80" s="1598"/>
      <c r="C80" s="1598"/>
      <c r="D80" s="1598"/>
      <c r="E80" s="1598"/>
      <c r="F80" s="1598"/>
      <c r="G80" s="1875"/>
      <c r="H80" s="1875"/>
      <c r="I80" s="79" t="s">
        <v>168</v>
      </c>
      <c r="J80" s="313">
        <f>SUM(J78:J79)</f>
        <v>0.4</v>
      </c>
      <c r="K80" s="314"/>
      <c r="L80" s="314"/>
      <c r="M80" s="314"/>
      <c r="N80" s="315"/>
      <c r="O80" s="315"/>
      <c r="P80" s="315"/>
      <c r="Q80" s="315"/>
      <c r="R80" s="315"/>
      <c r="S80" s="315"/>
      <c r="T80" s="315"/>
      <c r="U80" s="315"/>
      <c r="V80" s="315"/>
      <c r="W80" s="1680"/>
      <c r="X80" s="1796"/>
      <c r="Y80" s="1878"/>
    </row>
    <row r="81" spans="1:25" ht="56.25" x14ac:dyDescent="0.25">
      <c r="A81" s="1597"/>
      <c r="B81" s="1580" t="s">
        <v>839</v>
      </c>
      <c r="C81" s="1580" t="s">
        <v>1289</v>
      </c>
      <c r="D81" s="1580" t="s">
        <v>1798</v>
      </c>
      <c r="E81" s="1580" t="s">
        <v>1323</v>
      </c>
      <c r="F81" s="1580" t="s">
        <v>632</v>
      </c>
      <c r="G81" s="1860" t="s">
        <v>1813</v>
      </c>
      <c r="H81" s="1860" t="s">
        <v>1364</v>
      </c>
      <c r="I81" s="312" t="s">
        <v>1814</v>
      </c>
      <c r="J81" s="302">
        <v>0.25</v>
      </c>
      <c r="K81" s="297"/>
      <c r="L81" s="297"/>
      <c r="M81" s="297"/>
      <c r="N81" s="297"/>
      <c r="O81" s="297"/>
      <c r="P81" s="278"/>
      <c r="Q81" s="297"/>
      <c r="R81" s="297"/>
      <c r="S81" s="297"/>
      <c r="T81" s="297"/>
      <c r="U81" s="278"/>
      <c r="V81" s="297"/>
      <c r="W81" s="1678" t="s">
        <v>160</v>
      </c>
      <c r="X81" s="1796" t="s">
        <v>1815</v>
      </c>
      <c r="Y81" s="1876"/>
    </row>
    <row r="82" spans="1:25" ht="45" x14ac:dyDescent="0.25">
      <c r="A82" s="1597"/>
      <c r="B82" s="1597"/>
      <c r="C82" s="1597"/>
      <c r="D82" s="1597"/>
      <c r="E82" s="1597"/>
      <c r="F82" s="1597"/>
      <c r="G82" s="1846"/>
      <c r="H82" s="1846"/>
      <c r="I82" s="312" t="s">
        <v>1816</v>
      </c>
      <c r="J82" s="302">
        <v>0.25</v>
      </c>
      <c r="K82" s="297"/>
      <c r="L82" s="297"/>
      <c r="M82" s="297"/>
      <c r="N82" s="297"/>
      <c r="O82" s="297"/>
      <c r="P82" s="278"/>
      <c r="Q82" s="297"/>
      <c r="R82" s="297"/>
      <c r="S82" s="297"/>
      <c r="T82" s="297"/>
      <c r="U82" s="278"/>
      <c r="V82" s="297"/>
      <c r="W82" s="1679"/>
      <c r="X82" s="1796"/>
      <c r="Y82" s="1877"/>
    </row>
    <row r="83" spans="1:25" x14ac:dyDescent="0.25">
      <c r="A83" s="1597"/>
      <c r="B83" s="1597"/>
      <c r="C83" s="1597"/>
      <c r="D83" s="1597"/>
      <c r="E83" s="1597"/>
      <c r="F83" s="1597"/>
      <c r="G83" s="1846"/>
      <c r="H83" s="1846"/>
      <c r="I83" s="312" t="s">
        <v>1817</v>
      </c>
      <c r="J83" s="302">
        <v>0.15</v>
      </c>
      <c r="K83" s="77"/>
      <c r="L83" s="297"/>
      <c r="M83" s="297"/>
      <c r="N83" s="297"/>
      <c r="O83" s="297"/>
      <c r="P83" s="278"/>
      <c r="Q83" s="297"/>
      <c r="R83" s="297"/>
      <c r="S83" s="297"/>
      <c r="T83" s="297"/>
      <c r="U83" s="278"/>
      <c r="V83" s="297"/>
      <c r="W83" s="1679"/>
      <c r="X83" s="1796"/>
      <c r="Y83" s="1877"/>
    </row>
    <row r="84" spans="1:25" ht="22.5" x14ac:dyDescent="0.25">
      <c r="A84" s="1597"/>
      <c r="B84" s="1597"/>
      <c r="C84" s="1597"/>
      <c r="D84" s="1597"/>
      <c r="E84" s="1597"/>
      <c r="F84" s="1597"/>
      <c r="G84" s="1846"/>
      <c r="H84" s="1846"/>
      <c r="I84" s="312" t="s">
        <v>1818</v>
      </c>
      <c r="J84" s="302">
        <v>0.1</v>
      </c>
      <c r="K84" s="77"/>
      <c r="L84" s="297"/>
      <c r="M84" s="297"/>
      <c r="N84" s="297"/>
      <c r="O84" s="297"/>
      <c r="P84" s="278"/>
      <c r="Q84" s="297"/>
      <c r="R84" s="297"/>
      <c r="S84" s="297"/>
      <c r="T84" s="297"/>
      <c r="U84" s="278"/>
      <c r="V84" s="297"/>
      <c r="W84" s="1679"/>
      <c r="X84" s="1796"/>
      <c r="Y84" s="1877"/>
    </row>
    <row r="85" spans="1:25" x14ac:dyDescent="0.25">
      <c r="A85" s="1597"/>
      <c r="B85" s="1597"/>
      <c r="C85" s="1597"/>
      <c r="D85" s="1597"/>
      <c r="E85" s="1597"/>
      <c r="F85" s="1597"/>
      <c r="G85" s="1875"/>
      <c r="H85" s="1875"/>
      <c r="I85" s="79" t="s">
        <v>168</v>
      </c>
      <c r="J85" s="313">
        <f>SUM(J82:J84)</f>
        <v>0.5</v>
      </c>
      <c r="K85" s="314"/>
      <c r="L85" s="314"/>
      <c r="M85" s="314"/>
      <c r="N85" s="315"/>
      <c r="O85" s="315"/>
      <c r="P85" s="315"/>
      <c r="Q85" s="315"/>
      <c r="R85" s="315"/>
      <c r="S85" s="315"/>
      <c r="T85" s="315"/>
      <c r="U85" s="315"/>
      <c r="V85" s="315"/>
      <c r="W85" s="1680"/>
      <c r="X85" s="1796"/>
      <c r="Y85" s="1878"/>
    </row>
    <row r="86" spans="1:25" ht="33.75" x14ac:dyDescent="0.25">
      <c r="A86" s="1597"/>
      <c r="B86" s="1597"/>
      <c r="C86" s="1597"/>
      <c r="D86" s="1597"/>
      <c r="E86" s="1597"/>
      <c r="F86" s="1597"/>
      <c r="G86" s="1860" t="s">
        <v>1819</v>
      </c>
      <c r="H86" s="1860" t="s">
        <v>1371</v>
      </c>
      <c r="I86" s="312" t="s">
        <v>1820</v>
      </c>
      <c r="J86" s="302">
        <v>0.25</v>
      </c>
      <c r="K86" s="297"/>
      <c r="L86" s="297"/>
      <c r="M86" s="297"/>
      <c r="N86" s="278"/>
      <c r="O86" s="297"/>
      <c r="P86" s="297"/>
      <c r="Q86" s="278"/>
      <c r="R86" s="297"/>
      <c r="S86" s="297"/>
      <c r="T86" s="278"/>
      <c r="U86" s="297"/>
      <c r="V86" s="297"/>
      <c r="W86" s="1678" t="s">
        <v>160</v>
      </c>
      <c r="X86" s="1796" t="s">
        <v>1821</v>
      </c>
      <c r="Y86" s="1876"/>
    </row>
    <row r="87" spans="1:25" ht="22.5" x14ac:dyDescent="0.25">
      <c r="A87" s="1597"/>
      <c r="B87" s="1597"/>
      <c r="C87" s="1597"/>
      <c r="D87" s="1597"/>
      <c r="E87" s="1597"/>
      <c r="F87" s="1597"/>
      <c r="G87" s="1846"/>
      <c r="H87" s="1846"/>
      <c r="I87" s="312" t="s">
        <v>1822</v>
      </c>
      <c r="J87" s="302">
        <v>0.25</v>
      </c>
      <c r="K87" s="297"/>
      <c r="L87" s="297"/>
      <c r="M87" s="297"/>
      <c r="N87" s="278"/>
      <c r="O87" s="297"/>
      <c r="P87" s="297"/>
      <c r="Q87" s="278"/>
      <c r="R87" s="297"/>
      <c r="S87" s="297"/>
      <c r="T87" s="278"/>
      <c r="U87" s="297"/>
      <c r="V87" s="297"/>
      <c r="W87" s="1679"/>
      <c r="X87" s="1796"/>
      <c r="Y87" s="1877"/>
    </row>
    <row r="88" spans="1:25" x14ac:dyDescent="0.25">
      <c r="A88" s="1597"/>
      <c r="B88" s="1597"/>
      <c r="C88" s="1597"/>
      <c r="D88" s="1597"/>
      <c r="E88" s="1597"/>
      <c r="F88" s="1597"/>
      <c r="G88" s="1846"/>
      <c r="H88" s="1846"/>
      <c r="I88" s="312" t="s">
        <v>1823</v>
      </c>
      <c r="J88" s="302">
        <v>0.1</v>
      </c>
      <c r="K88" s="297"/>
      <c r="L88" s="297"/>
      <c r="M88" s="297"/>
      <c r="N88" s="278"/>
      <c r="O88" s="297"/>
      <c r="P88" s="297"/>
      <c r="Q88" s="278"/>
      <c r="R88" s="297"/>
      <c r="S88" s="297"/>
      <c r="T88" s="278"/>
      <c r="U88" s="297"/>
      <c r="V88" s="297"/>
      <c r="W88" s="1679"/>
      <c r="X88" s="1796"/>
      <c r="Y88" s="1877"/>
    </row>
    <row r="89" spans="1:25" ht="22.5" x14ac:dyDescent="0.25">
      <c r="A89" s="1597"/>
      <c r="B89" s="1597"/>
      <c r="C89" s="1597"/>
      <c r="D89" s="1597"/>
      <c r="E89" s="1597"/>
      <c r="F89" s="1597"/>
      <c r="G89" s="1846"/>
      <c r="H89" s="1846"/>
      <c r="I89" s="312" t="s">
        <v>1824</v>
      </c>
      <c r="J89" s="302">
        <v>0.1</v>
      </c>
      <c r="K89" s="297"/>
      <c r="L89" s="297"/>
      <c r="M89" s="297"/>
      <c r="N89" s="278"/>
      <c r="O89" s="297"/>
      <c r="P89" s="297"/>
      <c r="Q89" s="278"/>
      <c r="R89" s="297"/>
      <c r="S89" s="297"/>
      <c r="T89" s="278"/>
      <c r="U89" s="297"/>
      <c r="V89" s="297"/>
      <c r="W89" s="1679"/>
      <c r="X89" s="1796"/>
      <c r="Y89" s="1877"/>
    </row>
    <row r="90" spans="1:25" x14ac:dyDescent="0.25">
      <c r="A90" s="1597"/>
      <c r="B90" s="1598"/>
      <c r="C90" s="1598"/>
      <c r="D90" s="1598"/>
      <c r="E90" s="1598"/>
      <c r="F90" s="1598"/>
      <c r="G90" s="1875"/>
      <c r="H90" s="1875"/>
      <c r="I90" s="79" t="s">
        <v>168</v>
      </c>
      <c r="J90" s="313">
        <f>SUM(J86:J89)</f>
        <v>0.7</v>
      </c>
      <c r="K90" s="314"/>
      <c r="L90" s="314"/>
      <c r="M90" s="314"/>
      <c r="N90" s="315"/>
      <c r="O90" s="315"/>
      <c r="P90" s="315"/>
      <c r="Q90" s="315"/>
      <c r="R90" s="315"/>
      <c r="S90" s="315"/>
      <c r="T90" s="315"/>
      <c r="U90" s="315"/>
      <c r="V90" s="315"/>
      <c r="W90" s="1680"/>
      <c r="X90" s="1796"/>
      <c r="Y90" s="1878"/>
    </row>
    <row r="91" spans="1:25" ht="45" x14ac:dyDescent="0.25">
      <c r="A91" s="1597"/>
      <c r="B91" s="1580" t="s">
        <v>857</v>
      </c>
      <c r="C91" s="1580" t="s">
        <v>1289</v>
      </c>
      <c r="D91" s="1580" t="s">
        <v>1798</v>
      </c>
      <c r="E91" s="1580" t="s">
        <v>1323</v>
      </c>
      <c r="F91" s="1580" t="s">
        <v>632</v>
      </c>
      <c r="G91" s="1860" t="s">
        <v>1825</v>
      </c>
      <c r="H91" s="1587" t="s">
        <v>1826</v>
      </c>
      <c r="I91" s="312" t="s">
        <v>1827</v>
      </c>
      <c r="J91" s="302">
        <v>0.1</v>
      </c>
      <c r="K91" s="278"/>
      <c r="L91" s="278"/>
      <c r="M91" s="278"/>
      <c r="N91" s="297"/>
      <c r="O91" s="297"/>
      <c r="P91" s="297"/>
      <c r="Q91" s="297"/>
      <c r="R91" s="297"/>
      <c r="S91" s="297"/>
      <c r="T91" s="297"/>
      <c r="U91" s="297"/>
      <c r="V91" s="297"/>
      <c r="W91" s="1678" t="s">
        <v>160</v>
      </c>
      <c r="X91" s="1796" t="s">
        <v>1828</v>
      </c>
      <c r="Y91" s="1876"/>
    </row>
    <row r="92" spans="1:25" ht="45" x14ac:dyDescent="0.25">
      <c r="A92" s="1597"/>
      <c r="B92" s="1597"/>
      <c r="C92" s="1597"/>
      <c r="D92" s="1597"/>
      <c r="E92" s="1597"/>
      <c r="F92" s="1597"/>
      <c r="G92" s="1846"/>
      <c r="H92" s="1599"/>
      <c r="I92" s="312" t="s">
        <v>1829</v>
      </c>
      <c r="J92" s="302">
        <v>0.5</v>
      </c>
      <c r="K92" s="297"/>
      <c r="L92" s="297"/>
      <c r="M92" s="278"/>
      <c r="N92" s="297"/>
      <c r="O92" s="297"/>
      <c r="P92" s="297"/>
      <c r="Q92" s="297"/>
      <c r="R92" s="278"/>
      <c r="S92" s="297"/>
      <c r="T92" s="297"/>
      <c r="U92" s="297"/>
      <c r="V92" s="297"/>
      <c r="W92" s="1679"/>
      <c r="X92" s="1796"/>
      <c r="Y92" s="1877"/>
    </row>
    <row r="93" spans="1:25" x14ac:dyDescent="0.25">
      <c r="A93" s="1597"/>
      <c r="B93" s="1597"/>
      <c r="C93" s="1597"/>
      <c r="D93" s="1597"/>
      <c r="E93" s="1597"/>
      <c r="F93" s="1597"/>
      <c r="G93" s="1846"/>
      <c r="H93" s="1599"/>
      <c r="I93" s="312" t="s">
        <v>1830</v>
      </c>
      <c r="J93" s="302">
        <v>0.15</v>
      </c>
      <c r="K93" s="297"/>
      <c r="L93" s="297"/>
      <c r="M93" s="278"/>
      <c r="N93" s="297"/>
      <c r="O93" s="297"/>
      <c r="P93" s="297"/>
      <c r="Q93" s="297"/>
      <c r="R93" s="278"/>
      <c r="S93" s="297"/>
      <c r="T93" s="297"/>
      <c r="U93" s="297"/>
      <c r="V93" s="297"/>
      <c r="W93" s="1679"/>
      <c r="X93" s="1796"/>
      <c r="Y93" s="1877"/>
    </row>
    <row r="94" spans="1:25" ht="33.75" x14ac:dyDescent="0.25">
      <c r="A94" s="1597"/>
      <c r="B94" s="1597"/>
      <c r="C94" s="1597"/>
      <c r="D94" s="1597"/>
      <c r="E94" s="1597"/>
      <c r="F94" s="1597"/>
      <c r="G94" s="1846"/>
      <c r="H94" s="1599"/>
      <c r="I94" s="312" t="s">
        <v>1831</v>
      </c>
      <c r="J94" s="302">
        <v>1.5</v>
      </c>
      <c r="K94" s="297"/>
      <c r="L94" s="297"/>
      <c r="M94" s="297"/>
      <c r="N94" s="278"/>
      <c r="O94" s="278"/>
      <c r="P94" s="297"/>
      <c r="Q94" s="297"/>
      <c r="R94" s="278"/>
      <c r="S94" s="278"/>
      <c r="T94" s="297"/>
      <c r="U94" s="297"/>
      <c r="V94" s="278"/>
      <c r="W94" s="1679"/>
      <c r="X94" s="1796"/>
      <c r="Y94" s="1877"/>
    </row>
    <row r="95" spans="1:25" ht="22.5" x14ac:dyDescent="0.25">
      <c r="A95" s="1597"/>
      <c r="B95" s="1597"/>
      <c r="C95" s="1597"/>
      <c r="D95" s="1597"/>
      <c r="E95" s="1597"/>
      <c r="F95" s="1597"/>
      <c r="G95" s="1846"/>
      <c r="H95" s="1599"/>
      <c r="I95" s="312" t="s">
        <v>1832</v>
      </c>
      <c r="J95" s="302">
        <v>0.25</v>
      </c>
      <c r="K95" s="297"/>
      <c r="L95" s="297"/>
      <c r="M95" s="297"/>
      <c r="N95" s="297"/>
      <c r="O95" s="278"/>
      <c r="P95" s="297"/>
      <c r="Q95" s="297"/>
      <c r="R95" s="297"/>
      <c r="S95" s="278"/>
      <c r="T95" s="297"/>
      <c r="U95" s="297"/>
      <c r="V95" s="278"/>
      <c r="W95" s="1679"/>
      <c r="X95" s="1796"/>
      <c r="Y95" s="1877"/>
    </row>
    <row r="96" spans="1:25" ht="22.5" x14ac:dyDescent="0.25">
      <c r="A96" s="1597"/>
      <c r="B96" s="1597"/>
      <c r="C96" s="1597"/>
      <c r="D96" s="1597"/>
      <c r="E96" s="1597"/>
      <c r="F96" s="1597"/>
      <c r="G96" s="1846"/>
      <c r="H96" s="1599"/>
      <c r="I96" s="312" t="s">
        <v>1833</v>
      </c>
      <c r="J96" s="302">
        <v>0.15</v>
      </c>
      <c r="K96" s="297"/>
      <c r="L96" s="297"/>
      <c r="M96" s="297"/>
      <c r="N96" s="297"/>
      <c r="O96" s="297"/>
      <c r="Q96" s="297"/>
      <c r="R96" s="297"/>
      <c r="S96" s="297"/>
      <c r="T96" s="297"/>
      <c r="U96" s="297"/>
      <c r="V96" s="278"/>
      <c r="W96" s="1679"/>
      <c r="X96" s="1796"/>
      <c r="Y96" s="1877"/>
    </row>
    <row r="97" spans="1:25" ht="22.5" x14ac:dyDescent="0.25">
      <c r="A97" s="1597"/>
      <c r="B97" s="1597"/>
      <c r="C97" s="1597"/>
      <c r="D97" s="1597"/>
      <c r="E97" s="1597"/>
      <c r="F97" s="1597"/>
      <c r="G97" s="1846"/>
      <c r="H97" s="1599"/>
      <c r="I97" s="312" t="s">
        <v>1834</v>
      </c>
      <c r="J97" s="302">
        <v>0.15</v>
      </c>
      <c r="K97" s="297"/>
      <c r="L97" s="297"/>
      <c r="M97" s="297"/>
      <c r="N97" s="297"/>
      <c r="O97" s="278"/>
      <c r="P97" s="297"/>
      <c r="Q97" s="297"/>
      <c r="R97" s="297"/>
      <c r="S97" s="278"/>
      <c r="T97" s="297"/>
      <c r="U97" s="297"/>
      <c r="V97" s="278"/>
      <c r="W97" s="1679"/>
      <c r="X97" s="1796"/>
      <c r="Y97" s="1877"/>
    </row>
    <row r="98" spans="1:25" x14ac:dyDescent="0.25">
      <c r="A98" s="1597"/>
      <c r="B98" s="1597"/>
      <c r="C98" s="1597"/>
      <c r="D98" s="1597"/>
      <c r="E98" s="1597"/>
      <c r="F98" s="1597"/>
      <c r="G98" s="1875"/>
      <c r="H98" s="1600"/>
      <c r="I98" s="79" t="s">
        <v>168</v>
      </c>
      <c r="J98" s="313">
        <f>SUM(J91:J97)</f>
        <v>2.8</v>
      </c>
      <c r="K98" s="314"/>
      <c r="L98" s="314"/>
      <c r="M98" s="314"/>
      <c r="N98" s="315"/>
      <c r="O98" s="315"/>
      <c r="P98" s="315"/>
      <c r="Q98" s="315"/>
      <c r="R98" s="315"/>
      <c r="S98" s="315"/>
      <c r="T98" s="315"/>
      <c r="U98" s="315"/>
      <c r="V98" s="315"/>
      <c r="W98" s="1680"/>
      <c r="X98" s="1796"/>
      <c r="Y98" s="1878"/>
    </row>
    <row r="99" spans="1:25" ht="78.75" x14ac:dyDescent="0.25">
      <c r="A99" s="1597"/>
      <c r="B99" s="1597"/>
      <c r="C99" s="1597"/>
      <c r="D99" s="1597"/>
      <c r="E99" s="1597"/>
      <c r="F99" s="1597"/>
      <c r="G99" s="1860" t="s">
        <v>1835</v>
      </c>
      <c r="H99" s="1860" t="s">
        <v>1836</v>
      </c>
      <c r="I99" s="312" t="s">
        <v>1837</v>
      </c>
      <c r="J99" s="302">
        <v>0.25</v>
      </c>
      <c r="K99" s="297"/>
      <c r="L99" s="297"/>
      <c r="M99" s="297"/>
      <c r="N99" s="297"/>
      <c r="O99" s="278"/>
      <c r="P99" s="297"/>
      <c r="Q99" s="297"/>
      <c r="R99" s="297"/>
      <c r="S99" s="297"/>
      <c r="T99" s="297"/>
      <c r="U99" s="297"/>
      <c r="V99" s="297"/>
      <c r="W99" s="1678" t="s">
        <v>160</v>
      </c>
      <c r="X99" s="1796" t="s">
        <v>1838</v>
      </c>
      <c r="Y99" s="1876"/>
    </row>
    <row r="100" spans="1:25" ht="33.75" x14ac:dyDescent="0.25">
      <c r="A100" s="1597"/>
      <c r="B100" s="1597"/>
      <c r="C100" s="1597"/>
      <c r="D100" s="1597"/>
      <c r="E100" s="1597"/>
      <c r="F100" s="1597"/>
      <c r="G100" s="1846"/>
      <c r="H100" s="1846"/>
      <c r="I100" s="312" t="s">
        <v>1839</v>
      </c>
      <c r="J100" s="302">
        <v>0.25</v>
      </c>
      <c r="K100" s="297"/>
      <c r="L100" s="297"/>
      <c r="M100" s="297"/>
      <c r="N100" s="297"/>
      <c r="O100" s="278"/>
      <c r="P100" s="278"/>
      <c r="Q100" s="297"/>
      <c r="R100" s="297"/>
      <c r="S100" s="297"/>
      <c r="T100" s="297"/>
      <c r="U100" s="297"/>
      <c r="V100" s="297"/>
      <c r="W100" s="1679"/>
      <c r="X100" s="1796"/>
      <c r="Y100" s="1877"/>
    </row>
    <row r="101" spans="1:25" ht="56.25" x14ac:dyDescent="0.25">
      <c r="A101" s="1597"/>
      <c r="B101" s="1597"/>
      <c r="C101" s="1597"/>
      <c r="D101" s="1597"/>
      <c r="E101" s="1597"/>
      <c r="F101" s="1597"/>
      <c r="G101" s="1846"/>
      <c r="H101" s="1846"/>
      <c r="I101" s="312" t="s">
        <v>1840</v>
      </c>
      <c r="J101" s="302">
        <v>0.25</v>
      </c>
      <c r="K101" s="297"/>
      <c r="L101" s="297"/>
      <c r="M101" s="297"/>
      <c r="N101" s="297"/>
      <c r="O101" s="297"/>
      <c r="P101" s="278"/>
      <c r="Q101" s="278"/>
      <c r="R101" s="297"/>
      <c r="S101" s="297"/>
      <c r="T101" s="297"/>
      <c r="U101" s="297"/>
      <c r="V101" s="297"/>
      <c r="W101" s="1679"/>
      <c r="X101" s="1796"/>
      <c r="Y101" s="1877"/>
    </row>
    <row r="102" spans="1:25" x14ac:dyDescent="0.25">
      <c r="A102" s="1597"/>
      <c r="B102" s="1597"/>
      <c r="C102" s="1597"/>
      <c r="D102" s="1597"/>
      <c r="E102" s="1597"/>
      <c r="F102" s="1597"/>
      <c r="G102" s="1846"/>
      <c r="H102" s="1846"/>
      <c r="I102" s="312" t="s">
        <v>1841</v>
      </c>
      <c r="J102" s="302">
        <v>0.15</v>
      </c>
      <c r="K102" s="297"/>
      <c r="L102" s="297"/>
      <c r="M102" s="297"/>
      <c r="N102" s="297"/>
      <c r="O102" s="297"/>
      <c r="P102" s="297"/>
      <c r="Q102" s="278"/>
      <c r="R102" s="297"/>
      <c r="S102" s="297"/>
      <c r="T102" s="297"/>
      <c r="U102" s="297"/>
      <c r="V102" s="297"/>
      <c r="W102" s="1679"/>
      <c r="X102" s="1796"/>
      <c r="Y102" s="1877"/>
    </row>
    <row r="103" spans="1:25" x14ac:dyDescent="0.25">
      <c r="A103" s="1597"/>
      <c r="B103" s="1598"/>
      <c r="C103" s="1598"/>
      <c r="D103" s="1598"/>
      <c r="E103" s="1598"/>
      <c r="F103" s="1598"/>
      <c r="G103" s="1875"/>
      <c r="H103" s="1875"/>
      <c r="I103" s="79" t="s">
        <v>168</v>
      </c>
      <c r="J103" s="313">
        <f>SUM(J99:J102)</f>
        <v>0.9</v>
      </c>
      <c r="K103" s="314"/>
      <c r="L103" s="314"/>
      <c r="M103" s="314"/>
      <c r="N103" s="315"/>
      <c r="O103" s="315"/>
      <c r="P103" s="315"/>
      <c r="Q103" s="315"/>
      <c r="R103" s="315"/>
      <c r="S103" s="315"/>
      <c r="T103" s="315"/>
      <c r="U103" s="315"/>
      <c r="V103" s="315"/>
      <c r="W103" s="1680"/>
      <c r="X103" s="1796"/>
      <c r="Y103" s="1878"/>
    </row>
    <row r="104" spans="1:25" ht="56.25" x14ac:dyDescent="0.25">
      <c r="A104" s="1597"/>
      <c r="B104" s="1580" t="s">
        <v>1842</v>
      </c>
      <c r="C104" s="1580" t="s">
        <v>1289</v>
      </c>
      <c r="D104" s="1580" t="s">
        <v>1798</v>
      </c>
      <c r="E104" s="1580" t="s">
        <v>1323</v>
      </c>
      <c r="F104" s="1580" t="s">
        <v>632</v>
      </c>
      <c r="G104" s="1860" t="s">
        <v>1843</v>
      </c>
      <c r="H104" s="1860" t="s">
        <v>1844</v>
      </c>
      <c r="I104" s="312" t="s">
        <v>1845</v>
      </c>
      <c r="J104" s="302">
        <v>0.25</v>
      </c>
      <c r="K104" s="297"/>
      <c r="L104" s="297"/>
      <c r="M104" s="297"/>
      <c r="N104" s="297"/>
      <c r="O104" s="297"/>
      <c r="P104" s="297"/>
      <c r="Q104" s="297"/>
      <c r="R104" s="297"/>
      <c r="S104" s="297"/>
      <c r="T104" s="297"/>
      <c r="U104" s="297"/>
      <c r="V104" s="297"/>
      <c r="W104" s="1678" t="s">
        <v>160</v>
      </c>
      <c r="X104" s="1902" t="s">
        <v>1846</v>
      </c>
      <c r="Y104" s="1876"/>
    </row>
    <row r="105" spans="1:25" x14ac:dyDescent="0.25">
      <c r="A105" s="1597"/>
      <c r="B105" s="1597"/>
      <c r="C105" s="1597"/>
      <c r="D105" s="1597"/>
      <c r="E105" s="1597"/>
      <c r="F105" s="1597"/>
      <c r="G105" s="1846"/>
      <c r="H105" s="1846"/>
      <c r="I105" s="312" t="s">
        <v>1847</v>
      </c>
      <c r="J105" s="302">
        <v>0.15</v>
      </c>
      <c r="K105" s="278"/>
      <c r="L105" s="297"/>
      <c r="M105" s="297"/>
      <c r="N105" s="297"/>
      <c r="O105" s="297"/>
      <c r="P105" s="297"/>
      <c r="Q105" s="297"/>
      <c r="R105" s="297"/>
      <c r="S105" s="297"/>
      <c r="T105" s="297"/>
      <c r="U105" s="297"/>
      <c r="V105" s="297"/>
      <c r="W105" s="1679"/>
      <c r="X105" s="1903"/>
      <c r="Y105" s="1877"/>
    </row>
    <row r="106" spans="1:25" x14ac:dyDescent="0.25">
      <c r="A106" s="1597"/>
      <c r="B106" s="1598"/>
      <c r="C106" s="1598"/>
      <c r="D106" s="1598"/>
      <c r="E106" s="1598"/>
      <c r="F106" s="1598"/>
      <c r="G106" s="1875"/>
      <c r="H106" s="1875"/>
      <c r="I106" s="79" t="s">
        <v>168</v>
      </c>
      <c r="J106" s="313">
        <f>SUM(J104:J105)</f>
        <v>0.4</v>
      </c>
      <c r="K106" s="314"/>
      <c r="L106" s="314"/>
      <c r="M106" s="314"/>
      <c r="N106" s="315"/>
      <c r="O106" s="315"/>
      <c r="P106" s="315"/>
      <c r="Q106" s="315"/>
      <c r="R106" s="315"/>
      <c r="S106" s="315"/>
      <c r="T106" s="315"/>
      <c r="U106" s="315"/>
      <c r="V106" s="315"/>
      <c r="W106" s="1680"/>
      <c r="X106" s="1904"/>
      <c r="Y106" s="1878"/>
    </row>
    <row r="107" spans="1:25" ht="56.25" x14ac:dyDescent="0.25">
      <c r="A107" s="1597"/>
      <c r="B107" s="1580" t="s">
        <v>895</v>
      </c>
      <c r="C107" s="1580" t="s">
        <v>1289</v>
      </c>
      <c r="D107" s="1580" t="s">
        <v>1798</v>
      </c>
      <c r="E107" s="1580" t="s">
        <v>1323</v>
      </c>
      <c r="F107" s="1580" t="s">
        <v>632</v>
      </c>
      <c r="G107" s="1860" t="s">
        <v>1848</v>
      </c>
      <c r="H107" s="1860" t="s">
        <v>1849</v>
      </c>
      <c r="I107" s="98" t="s">
        <v>1850</v>
      </c>
      <c r="J107" s="302">
        <v>0.5</v>
      </c>
      <c r="K107" s="278"/>
      <c r="L107" s="278"/>
      <c r="M107" s="278"/>
      <c r="N107" s="278"/>
      <c r="O107" s="278"/>
      <c r="P107" s="278"/>
      <c r="Q107" s="278"/>
      <c r="R107" s="278"/>
      <c r="S107" s="278"/>
      <c r="T107" s="278"/>
      <c r="U107" s="278"/>
      <c r="V107" s="278"/>
      <c r="W107" s="1678" t="s">
        <v>160</v>
      </c>
      <c r="X107" s="1902" t="s">
        <v>1851</v>
      </c>
      <c r="Y107" s="1876"/>
    </row>
    <row r="108" spans="1:25" ht="45" x14ac:dyDescent="0.25">
      <c r="A108" s="1597"/>
      <c r="B108" s="1597"/>
      <c r="C108" s="1597"/>
      <c r="D108" s="1597"/>
      <c r="E108" s="1597"/>
      <c r="F108" s="1597"/>
      <c r="G108" s="1846"/>
      <c r="H108" s="1846"/>
      <c r="I108" s="98" t="s">
        <v>1852</v>
      </c>
      <c r="J108" s="302">
        <v>0.5</v>
      </c>
      <c r="K108" s="278"/>
      <c r="L108" s="278"/>
      <c r="M108" s="278"/>
      <c r="N108" s="278"/>
      <c r="O108" s="278"/>
      <c r="P108" s="278"/>
      <c r="Q108" s="278"/>
      <c r="R108" s="278"/>
      <c r="S108" s="278"/>
      <c r="T108" s="278"/>
      <c r="U108" s="278"/>
      <c r="V108" s="278"/>
      <c r="W108" s="1679"/>
      <c r="X108" s="1903"/>
      <c r="Y108" s="1877"/>
    </row>
    <row r="109" spans="1:25" x14ac:dyDescent="0.25">
      <c r="A109" s="1597"/>
      <c r="B109" s="1597"/>
      <c r="C109" s="1597"/>
      <c r="D109" s="1597"/>
      <c r="E109" s="1597"/>
      <c r="F109" s="1597"/>
      <c r="G109" s="1846"/>
      <c r="H109" s="1846"/>
      <c r="I109" s="98" t="s">
        <v>1853</v>
      </c>
      <c r="J109" s="302">
        <v>0.25</v>
      </c>
      <c r="K109" s="278"/>
      <c r="L109" s="278"/>
      <c r="M109" s="278"/>
      <c r="N109" s="278"/>
      <c r="O109" s="278"/>
      <c r="P109" s="278"/>
      <c r="Q109" s="278"/>
      <c r="R109" s="278"/>
      <c r="S109" s="278"/>
      <c r="T109" s="278"/>
      <c r="U109" s="278"/>
      <c r="V109" s="278"/>
      <c r="W109" s="1679"/>
      <c r="X109" s="1903"/>
      <c r="Y109" s="1877"/>
    </row>
    <row r="110" spans="1:25" x14ac:dyDescent="0.25">
      <c r="A110" s="1597"/>
      <c r="B110" s="1598"/>
      <c r="C110" s="1598"/>
      <c r="D110" s="1598"/>
      <c r="E110" s="1598"/>
      <c r="F110" s="1598"/>
      <c r="G110" s="1875"/>
      <c r="H110" s="1875"/>
      <c r="I110" s="79" t="s">
        <v>168</v>
      </c>
      <c r="J110" s="313">
        <f>SUM(J107:J109)</f>
        <v>1.25</v>
      </c>
      <c r="K110" s="314"/>
      <c r="L110" s="314"/>
      <c r="M110" s="314"/>
      <c r="N110" s="315"/>
      <c r="O110" s="315"/>
      <c r="P110" s="315"/>
      <c r="Q110" s="315"/>
      <c r="R110" s="315"/>
      <c r="S110" s="315"/>
      <c r="T110" s="315"/>
      <c r="U110" s="315"/>
      <c r="V110" s="315"/>
      <c r="W110" s="1680"/>
      <c r="X110" s="1904"/>
      <c r="Y110" s="1878"/>
    </row>
    <row r="111" spans="1:25" ht="56.25" x14ac:dyDescent="0.25">
      <c r="A111" s="1597"/>
      <c r="B111" s="1580" t="s">
        <v>902</v>
      </c>
      <c r="C111" s="1580" t="s">
        <v>1289</v>
      </c>
      <c r="D111" s="1580" t="s">
        <v>1854</v>
      </c>
      <c r="E111" s="1580" t="s">
        <v>1323</v>
      </c>
      <c r="F111" s="1580" t="s">
        <v>632</v>
      </c>
      <c r="G111" s="1860" t="s">
        <v>1855</v>
      </c>
      <c r="H111" s="1587" t="s">
        <v>1856</v>
      </c>
      <c r="I111" s="312" t="s">
        <v>1857</v>
      </c>
      <c r="J111" s="302">
        <v>0.1</v>
      </c>
      <c r="K111" s="278"/>
      <c r="L111" s="297"/>
      <c r="M111" s="297"/>
      <c r="N111" s="297"/>
      <c r="O111" s="297"/>
      <c r="P111" s="297"/>
      <c r="Q111" s="297"/>
      <c r="R111" s="297"/>
      <c r="S111" s="297"/>
      <c r="T111" s="297"/>
      <c r="U111" s="297"/>
      <c r="V111" s="297"/>
      <c r="W111" s="1678" t="s">
        <v>160</v>
      </c>
      <c r="X111" s="1902" t="s">
        <v>1858</v>
      </c>
      <c r="Y111" s="1876"/>
    </row>
    <row r="112" spans="1:25" ht="45" x14ac:dyDescent="0.25">
      <c r="A112" s="1597"/>
      <c r="B112" s="1597"/>
      <c r="C112" s="1597"/>
      <c r="D112" s="1597"/>
      <c r="E112" s="1597"/>
      <c r="F112" s="1597"/>
      <c r="G112" s="1846"/>
      <c r="H112" s="1599"/>
      <c r="I112" s="312" t="s">
        <v>1859</v>
      </c>
      <c r="J112" s="302">
        <v>0.5</v>
      </c>
      <c r="K112" s="297"/>
      <c r="L112" s="297"/>
      <c r="M112" s="297"/>
      <c r="N112" s="278"/>
      <c r="O112" s="297"/>
      <c r="P112" s="297"/>
      <c r="Q112" s="297"/>
      <c r="R112" s="297"/>
      <c r="S112" s="297"/>
      <c r="T112" s="297"/>
      <c r="U112" s="297"/>
      <c r="V112" s="297"/>
      <c r="W112" s="1679"/>
      <c r="X112" s="1903"/>
      <c r="Y112" s="1877"/>
    </row>
    <row r="113" spans="1:25" ht="33.75" x14ac:dyDescent="0.25">
      <c r="A113" s="1597"/>
      <c r="B113" s="1597"/>
      <c r="C113" s="1597"/>
      <c r="D113" s="1597"/>
      <c r="E113" s="1597"/>
      <c r="F113" s="1597"/>
      <c r="G113" s="1846"/>
      <c r="H113" s="1599"/>
      <c r="I113" s="312" t="s">
        <v>1860</v>
      </c>
      <c r="J113" s="302">
        <v>0.25</v>
      </c>
      <c r="K113" s="297"/>
      <c r="L113" s="297"/>
      <c r="M113" s="297"/>
      <c r="N113" s="297"/>
      <c r="O113" s="278"/>
      <c r="P113" s="278"/>
      <c r="Q113" s="278"/>
      <c r="R113" s="278"/>
      <c r="S113" s="278"/>
      <c r="T113" s="278"/>
      <c r="U113" s="278"/>
      <c r="V113" s="278"/>
      <c r="W113" s="1679"/>
      <c r="X113" s="1903"/>
      <c r="Y113" s="1877"/>
    </row>
    <row r="114" spans="1:25" ht="22.5" x14ac:dyDescent="0.25">
      <c r="A114" s="1597"/>
      <c r="B114" s="1597"/>
      <c r="C114" s="1597"/>
      <c r="D114" s="1597"/>
      <c r="E114" s="1597"/>
      <c r="F114" s="1597"/>
      <c r="G114" s="1846"/>
      <c r="H114" s="1599"/>
      <c r="I114" s="312" t="s">
        <v>1861</v>
      </c>
      <c r="J114" s="302">
        <v>0.1</v>
      </c>
      <c r="K114" s="297"/>
      <c r="L114" s="297"/>
      <c r="M114" s="297"/>
      <c r="N114" s="297"/>
      <c r="O114" s="297"/>
      <c r="P114" s="297"/>
      <c r="Q114" s="278"/>
      <c r="R114" s="297"/>
      <c r="S114" s="297"/>
      <c r="T114" s="297"/>
      <c r="U114" s="297"/>
      <c r="V114" s="278"/>
      <c r="W114" s="1679"/>
      <c r="X114" s="1903"/>
      <c r="Y114" s="1877"/>
    </row>
    <row r="115" spans="1:25" x14ac:dyDescent="0.25">
      <c r="A115" s="1597"/>
      <c r="B115" s="1598"/>
      <c r="C115" s="1598"/>
      <c r="D115" s="1598"/>
      <c r="E115" s="1598"/>
      <c r="F115" s="1598"/>
      <c r="G115" s="1875"/>
      <c r="H115" s="1600"/>
      <c r="I115" s="79" t="s">
        <v>168</v>
      </c>
      <c r="J115" s="313">
        <f>SUM(J111:J114)</f>
        <v>0.95</v>
      </c>
      <c r="K115" s="314"/>
      <c r="L115" s="314"/>
      <c r="M115" s="314"/>
      <c r="N115" s="315"/>
      <c r="O115" s="315"/>
      <c r="P115" s="315"/>
      <c r="Q115" s="315"/>
      <c r="R115" s="315"/>
      <c r="S115" s="315"/>
      <c r="T115" s="315"/>
      <c r="U115" s="315"/>
      <c r="V115" s="315"/>
      <c r="W115" s="1680"/>
      <c r="X115" s="1904"/>
      <c r="Y115" s="1878"/>
    </row>
    <row r="116" spans="1:25" ht="67.5" x14ac:dyDescent="0.25">
      <c r="A116" s="1597"/>
      <c r="B116" s="1580" t="s">
        <v>1862</v>
      </c>
      <c r="C116" s="1580" t="s">
        <v>1289</v>
      </c>
      <c r="D116" s="1580" t="s">
        <v>1798</v>
      </c>
      <c r="E116" s="1580" t="s">
        <v>1323</v>
      </c>
      <c r="F116" s="1580" t="s">
        <v>632</v>
      </c>
      <c r="G116" s="1860" t="s">
        <v>1863</v>
      </c>
      <c r="H116" s="1860" t="s">
        <v>1864</v>
      </c>
      <c r="I116" s="312" t="s">
        <v>1865</v>
      </c>
      <c r="J116" s="302">
        <v>0.5</v>
      </c>
      <c r="K116" s="297"/>
      <c r="L116" s="297"/>
      <c r="M116" s="278"/>
      <c r="N116" s="297"/>
      <c r="O116" s="297"/>
      <c r="P116" s="278"/>
      <c r="Q116" s="297"/>
      <c r="R116" s="297"/>
      <c r="S116" s="278"/>
      <c r="T116" s="297"/>
      <c r="U116" s="297"/>
      <c r="V116" s="297"/>
      <c r="W116" s="1678" t="s">
        <v>160</v>
      </c>
      <c r="X116" s="1901" t="s">
        <v>1866</v>
      </c>
      <c r="Y116" s="1876"/>
    </row>
    <row r="117" spans="1:25" x14ac:dyDescent="0.25">
      <c r="A117" s="1597"/>
      <c r="B117" s="1597"/>
      <c r="C117" s="1597"/>
      <c r="D117" s="1597"/>
      <c r="E117" s="1597"/>
      <c r="F117" s="1597"/>
      <c r="G117" s="1846"/>
      <c r="H117" s="1846"/>
      <c r="I117" s="312" t="s">
        <v>1867</v>
      </c>
      <c r="J117" s="302">
        <v>0.1</v>
      </c>
      <c r="K117" s="297"/>
      <c r="L117" s="297"/>
      <c r="M117" s="278"/>
      <c r="N117" s="297"/>
      <c r="O117" s="297"/>
      <c r="P117" s="278"/>
      <c r="Q117" s="297"/>
      <c r="R117" s="297"/>
      <c r="S117" s="278"/>
      <c r="T117" s="297"/>
      <c r="U117" s="297"/>
      <c r="V117" s="297"/>
      <c r="W117" s="1679"/>
      <c r="X117" s="1901"/>
      <c r="Y117" s="1877"/>
    </row>
    <row r="118" spans="1:25" ht="45" x14ac:dyDescent="0.25">
      <c r="A118" s="1597"/>
      <c r="B118" s="1597"/>
      <c r="C118" s="1597"/>
      <c r="D118" s="1597"/>
      <c r="E118" s="1597"/>
      <c r="F118" s="1597"/>
      <c r="G118" s="1846"/>
      <c r="H118" s="1846"/>
      <c r="I118" s="312" t="s">
        <v>1868</v>
      </c>
      <c r="J118" s="302">
        <v>0.1</v>
      </c>
      <c r="K118" s="297"/>
      <c r="L118" s="297"/>
      <c r="M118" s="278"/>
      <c r="N118" s="297"/>
      <c r="O118" s="297"/>
      <c r="P118" s="278"/>
      <c r="Q118" s="297"/>
      <c r="R118" s="297"/>
      <c r="S118" s="278"/>
      <c r="T118" s="297"/>
      <c r="U118" s="297"/>
      <c r="V118" s="297"/>
      <c r="W118" s="1679"/>
      <c r="X118" s="1901"/>
      <c r="Y118" s="1877"/>
    </row>
    <row r="119" spans="1:25" ht="33.75" x14ac:dyDescent="0.25">
      <c r="A119" s="1597"/>
      <c r="B119" s="1597"/>
      <c r="C119" s="1597"/>
      <c r="D119" s="1597"/>
      <c r="E119" s="1597"/>
      <c r="F119" s="1597"/>
      <c r="G119" s="1846"/>
      <c r="H119" s="1846"/>
      <c r="I119" s="312" t="s">
        <v>1869</v>
      </c>
      <c r="J119" s="302">
        <v>0.1</v>
      </c>
      <c r="K119" s="297"/>
      <c r="L119" s="297"/>
      <c r="M119" s="278"/>
      <c r="N119" s="297"/>
      <c r="O119" s="297"/>
      <c r="P119" s="278"/>
      <c r="Q119" s="297"/>
      <c r="R119" s="297"/>
      <c r="S119" s="278"/>
      <c r="T119" s="297"/>
      <c r="U119" s="297"/>
      <c r="V119" s="297"/>
      <c r="W119" s="1679"/>
      <c r="X119" s="1901"/>
      <c r="Y119" s="1877"/>
    </row>
    <row r="120" spans="1:25" x14ac:dyDescent="0.25">
      <c r="A120" s="1597"/>
      <c r="B120" s="1598"/>
      <c r="C120" s="1598"/>
      <c r="D120" s="1598"/>
      <c r="E120" s="1598"/>
      <c r="F120" s="1598"/>
      <c r="G120" s="1875"/>
      <c r="H120" s="1875"/>
      <c r="I120" s="79" t="s">
        <v>168</v>
      </c>
      <c r="J120" s="313">
        <f>SUM(J116:J119)</f>
        <v>0.79999999999999993</v>
      </c>
      <c r="K120" s="314"/>
      <c r="L120" s="314"/>
      <c r="M120" s="314"/>
      <c r="N120" s="315"/>
      <c r="O120" s="315"/>
      <c r="P120" s="315"/>
      <c r="Q120" s="315"/>
      <c r="R120" s="315"/>
      <c r="S120" s="315"/>
      <c r="T120" s="315"/>
      <c r="U120" s="315"/>
      <c r="V120" s="315"/>
      <c r="W120" s="1680"/>
      <c r="X120" s="1901"/>
      <c r="Y120" s="1878"/>
    </row>
    <row r="121" spans="1:25" ht="67.5" x14ac:dyDescent="0.25">
      <c r="A121" s="1597"/>
      <c r="B121" s="1580" t="s">
        <v>1870</v>
      </c>
      <c r="C121" s="1580" t="s">
        <v>1871</v>
      </c>
      <c r="D121" s="1582" t="s">
        <v>1872</v>
      </c>
      <c r="E121" s="1582" t="s">
        <v>1323</v>
      </c>
      <c r="F121" s="1582" t="s">
        <v>632</v>
      </c>
      <c r="G121" s="1860" t="s">
        <v>1873</v>
      </c>
      <c r="H121" s="1860" t="s">
        <v>1874</v>
      </c>
      <c r="I121" s="312" t="s">
        <v>1875</v>
      </c>
      <c r="J121" s="302">
        <v>1.2</v>
      </c>
      <c r="K121" s="297"/>
      <c r="L121" s="297"/>
      <c r="M121" s="278"/>
      <c r="N121" s="278"/>
      <c r="O121" s="278"/>
      <c r="P121" s="297"/>
      <c r="Q121" s="297"/>
      <c r="R121" s="297"/>
      <c r="S121" s="297"/>
      <c r="T121" s="297"/>
      <c r="U121" s="297"/>
      <c r="V121" s="297"/>
      <c r="W121" s="1888" t="s">
        <v>1876</v>
      </c>
      <c r="X121" s="1891" t="s">
        <v>1877</v>
      </c>
      <c r="Y121" s="1897" t="s">
        <v>1878</v>
      </c>
    </row>
    <row r="122" spans="1:25" ht="33.75" x14ac:dyDescent="0.25">
      <c r="A122" s="1597"/>
      <c r="B122" s="1597"/>
      <c r="C122" s="1597"/>
      <c r="D122" s="1585"/>
      <c r="E122" s="1585"/>
      <c r="F122" s="1585"/>
      <c r="G122" s="1846"/>
      <c r="H122" s="1846"/>
      <c r="I122" s="312" t="s">
        <v>1879</v>
      </c>
      <c r="J122" s="302">
        <v>0.5</v>
      </c>
      <c r="K122" s="297"/>
      <c r="L122" s="297"/>
      <c r="M122" s="297"/>
      <c r="N122" s="278"/>
      <c r="O122" s="278"/>
      <c r="P122" s="278"/>
      <c r="Q122" s="297"/>
      <c r="R122" s="297"/>
      <c r="S122" s="297"/>
      <c r="T122" s="297"/>
      <c r="U122" s="297"/>
      <c r="V122" s="297"/>
      <c r="W122" s="1889"/>
      <c r="X122" s="1892"/>
      <c r="Y122" s="1898"/>
    </row>
    <row r="123" spans="1:25" ht="22.5" x14ac:dyDescent="0.25">
      <c r="A123" s="1597"/>
      <c r="B123" s="1597"/>
      <c r="C123" s="1597"/>
      <c r="D123" s="1585"/>
      <c r="E123" s="1585"/>
      <c r="F123" s="1585"/>
      <c r="G123" s="1846"/>
      <c r="H123" s="1846"/>
      <c r="I123" s="312" t="s">
        <v>1880</v>
      </c>
      <c r="J123" s="302">
        <v>0.1</v>
      </c>
      <c r="K123" s="297"/>
      <c r="L123" s="297"/>
      <c r="M123" s="297"/>
      <c r="N123" s="297"/>
      <c r="O123" s="278"/>
      <c r="P123" s="278"/>
      <c r="Q123" s="278"/>
      <c r="R123" s="297"/>
      <c r="S123" s="297"/>
      <c r="T123" s="297"/>
      <c r="U123" s="297"/>
      <c r="V123" s="297"/>
      <c r="W123" s="1889"/>
      <c r="X123" s="1892"/>
      <c r="Y123" s="1898"/>
    </row>
    <row r="124" spans="1:25" ht="56.25" x14ac:dyDescent="0.25">
      <c r="A124" s="1597"/>
      <c r="B124" s="1597"/>
      <c r="C124" s="1597"/>
      <c r="D124" s="1585"/>
      <c r="E124" s="1585"/>
      <c r="F124" s="1585"/>
      <c r="G124" s="1846"/>
      <c r="H124" s="1846"/>
      <c r="I124" s="312" t="s">
        <v>1881</v>
      </c>
      <c r="J124" s="302">
        <v>0.1</v>
      </c>
      <c r="K124" s="278"/>
      <c r="L124" s="297"/>
      <c r="M124" s="297"/>
      <c r="N124" s="297"/>
      <c r="O124" s="297"/>
      <c r="P124" s="297"/>
      <c r="Q124" s="297"/>
      <c r="R124" s="297"/>
      <c r="S124" s="297"/>
      <c r="T124" s="297"/>
      <c r="U124" s="297"/>
      <c r="V124" s="297"/>
      <c r="W124" s="1889"/>
      <c r="X124" s="1892"/>
      <c r="Y124" s="1898"/>
    </row>
    <row r="125" spans="1:25" ht="22.5" x14ac:dyDescent="0.25">
      <c r="A125" s="1597"/>
      <c r="B125" s="1597"/>
      <c r="C125" s="1597"/>
      <c r="D125" s="1585"/>
      <c r="E125" s="1585"/>
      <c r="F125" s="1585"/>
      <c r="G125" s="1846"/>
      <c r="H125" s="1846"/>
      <c r="I125" s="312" t="s">
        <v>1882</v>
      </c>
      <c r="J125" s="302">
        <v>0.1</v>
      </c>
      <c r="K125" s="278"/>
      <c r="L125" s="278"/>
      <c r="M125" s="278"/>
      <c r="N125" s="278"/>
      <c r="O125" s="278"/>
      <c r="P125" s="278"/>
      <c r="Q125" s="278"/>
      <c r="R125" s="278"/>
      <c r="S125" s="278"/>
      <c r="T125" s="278"/>
      <c r="U125" s="278"/>
      <c r="V125" s="278"/>
      <c r="W125" s="1889"/>
      <c r="X125" s="1892"/>
      <c r="Y125" s="1898"/>
    </row>
    <row r="126" spans="1:25" x14ac:dyDescent="0.25">
      <c r="A126" s="1597"/>
      <c r="B126" s="1598"/>
      <c r="C126" s="1598"/>
      <c r="D126" s="1593"/>
      <c r="E126" s="1593"/>
      <c r="F126" s="1593"/>
      <c r="G126" s="1875"/>
      <c r="H126" s="1875"/>
      <c r="I126" s="79" t="s">
        <v>168</v>
      </c>
      <c r="J126" s="313">
        <f>SUM(J121:J125)</f>
        <v>2</v>
      </c>
      <c r="K126" s="314"/>
      <c r="L126" s="314"/>
      <c r="M126" s="314"/>
      <c r="N126" s="315"/>
      <c r="O126" s="315"/>
      <c r="P126" s="315"/>
      <c r="Q126" s="315"/>
      <c r="R126" s="315"/>
      <c r="S126" s="315"/>
      <c r="T126" s="315"/>
      <c r="U126" s="315"/>
      <c r="V126" s="315"/>
      <c r="W126" s="1890"/>
      <c r="X126" s="1893"/>
      <c r="Y126" s="1899"/>
    </row>
    <row r="127" spans="1:25" ht="22.5" x14ac:dyDescent="0.25">
      <c r="A127" s="1597"/>
      <c r="B127" s="1580" t="s">
        <v>1883</v>
      </c>
      <c r="C127" s="1582" t="s">
        <v>1213</v>
      </c>
      <c r="D127" s="1582" t="s">
        <v>1872</v>
      </c>
      <c r="E127" s="1582" t="s">
        <v>1323</v>
      </c>
      <c r="F127" s="1569" t="s">
        <v>632</v>
      </c>
      <c r="G127" s="1860" t="s">
        <v>1884</v>
      </c>
      <c r="H127" s="1886" t="s">
        <v>1885</v>
      </c>
      <c r="I127" s="312" t="s">
        <v>1886</v>
      </c>
      <c r="J127" s="302">
        <v>0.1</v>
      </c>
      <c r="K127" s="278"/>
      <c r="L127" s="278"/>
      <c r="M127" s="278"/>
      <c r="N127" s="278"/>
      <c r="O127" s="278"/>
      <c r="P127" s="278"/>
      <c r="Q127" s="278"/>
      <c r="R127" s="278"/>
      <c r="S127" s="278"/>
      <c r="T127" s="278"/>
      <c r="U127" s="278"/>
      <c r="V127" s="278"/>
      <c r="W127" s="1888" t="s">
        <v>1887</v>
      </c>
      <c r="X127" s="1891" t="s">
        <v>1888</v>
      </c>
      <c r="Y127" s="1876"/>
    </row>
    <row r="128" spans="1:25" ht="33.75" x14ac:dyDescent="0.25">
      <c r="A128" s="1597"/>
      <c r="B128" s="1597"/>
      <c r="C128" s="1585"/>
      <c r="D128" s="1585"/>
      <c r="E128" s="1585"/>
      <c r="F128" s="1588"/>
      <c r="G128" s="1846"/>
      <c r="H128" s="1843"/>
      <c r="I128" s="312" t="s">
        <v>1889</v>
      </c>
      <c r="J128" s="302">
        <v>1.5</v>
      </c>
      <c r="K128" s="278"/>
      <c r="L128" s="278"/>
      <c r="M128" s="278"/>
      <c r="N128" s="278"/>
      <c r="O128" s="278"/>
      <c r="P128" s="278"/>
      <c r="Q128" s="278"/>
      <c r="R128" s="278"/>
      <c r="S128" s="278"/>
      <c r="T128" s="278"/>
      <c r="U128" s="278"/>
      <c r="V128" s="278"/>
      <c r="W128" s="1889"/>
      <c r="X128" s="1892"/>
      <c r="Y128" s="1877"/>
    </row>
    <row r="129" spans="1:25" ht="33.75" x14ac:dyDescent="0.25">
      <c r="A129" s="1597"/>
      <c r="B129" s="1597"/>
      <c r="C129" s="1585"/>
      <c r="D129" s="1585"/>
      <c r="E129" s="1585"/>
      <c r="F129" s="1588"/>
      <c r="G129" s="1846"/>
      <c r="H129" s="1843"/>
      <c r="I129" s="312" t="s">
        <v>1890</v>
      </c>
      <c r="J129" s="302">
        <v>0.25</v>
      </c>
      <c r="K129" s="278"/>
      <c r="L129" s="278"/>
      <c r="M129" s="278"/>
      <c r="N129" s="278"/>
      <c r="O129" s="278"/>
      <c r="P129" s="278"/>
      <c r="Q129" s="278"/>
      <c r="R129" s="278"/>
      <c r="S129" s="278"/>
      <c r="T129" s="278"/>
      <c r="U129" s="278"/>
      <c r="V129" s="278"/>
      <c r="W129" s="1889"/>
      <c r="X129" s="1892"/>
      <c r="Y129" s="1877"/>
    </row>
    <row r="130" spans="1:25" ht="22.5" x14ac:dyDescent="0.25">
      <c r="A130" s="1597"/>
      <c r="B130" s="1597"/>
      <c r="C130" s="1585"/>
      <c r="D130" s="1585"/>
      <c r="E130" s="1585"/>
      <c r="F130" s="1588"/>
      <c r="G130" s="1846"/>
      <c r="H130" s="1843"/>
      <c r="I130" s="312" t="s">
        <v>1891</v>
      </c>
      <c r="J130" s="302">
        <v>0.3</v>
      </c>
      <c r="K130" s="278"/>
      <c r="L130" s="278"/>
      <c r="M130" s="278"/>
      <c r="N130" s="278"/>
      <c r="O130" s="278"/>
      <c r="P130" s="278"/>
      <c r="Q130" s="278"/>
      <c r="R130" s="278"/>
      <c r="S130" s="278"/>
      <c r="T130" s="278"/>
      <c r="U130" s="278"/>
      <c r="V130" s="278"/>
      <c r="W130" s="1889"/>
      <c r="X130" s="1892"/>
      <c r="Y130" s="1877"/>
    </row>
    <row r="131" spans="1:25" ht="22.5" x14ac:dyDescent="0.25">
      <c r="A131" s="1597"/>
      <c r="B131" s="1597"/>
      <c r="C131" s="1585"/>
      <c r="D131" s="1585"/>
      <c r="E131" s="1585"/>
      <c r="F131" s="1588"/>
      <c r="G131" s="1846"/>
      <c r="H131" s="1843"/>
      <c r="I131" s="312" t="s">
        <v>1892</v>
      </c>
      <c r="J131" s="302">
        <v>0.1</v>
      </c>
      <c r="K131" s="278"/>
      <c r="L131" s="278"/>
      <c r="M131" s="278"/>
      <c r="N131" s="278"/>
      <c r="O131" s="278"/>
      <c r="P131" s="278"/>
      <c r="Q131" s="278"/>
      <c r="R131" s="278"/>
      <c r="S131" s="278"/>
      <c r="T131" s="278"/>
      <c r="U131" s="278"/>
      <c r="V131" s="278"/>
      <c r="W131" s="1889"/>
      <c r="X131" s="1892"/>
      <c r="Y131" s="1877"/>
    </row>
    <row r="132" spans="1:25" x14ac:dyDescent="0.25">
      <c r="A132" s="1597"/>
      <c r="B132" s="1597"/>
      <c r="C132" s="1585"/>
      <c r="D132" s="1585"/>
      <c r="E132" s="1585"/>
      <c r="F132" s="1588"/>
      <c r="G132" s="1875"/>
      <c r="H132" s="1887"/>
      <c r="I132" s="79" t="s">
        <v>168</v>
      </c>
      <c r="J132" s="313">
        <f>SUM(J127:J131)</f>
        <v>2.25</v>
      </c>
      <c r="K132" s="314"/>
      <c r="L132" s="314"/>
      <c r="M132" s="314"/>
      <c r="N132" s="315"/>
      <c r="O132" s="315"/>
      <c r="P132" s="315"/>
      <c r="Q132" s="315"/>
      <c r="R132" s="315"/>
      <c r="S132" s="315"/>
      <c r="T132" s="315"/>
      <c r="U132" s="315"/>
      <c r="V132" s="315"/>
      <c r="W132" s="1890"/>
      <c r="X132" s="1893"/>
      <c r="Y132" s="1878"/>
    </row>
    <row r="133" spans="1:25" ht="45" x14ac:dyDescent="0.25">
      <c r="A133" s="1597"/>
      <c r="B133" s="1597"/>
      <c r="C133" s="1585"/>
      <c r="D133" s="1585"/>
      <c r="E133" s="1585"/>
      <c r="F133" s="1588"/>
      <c r="G133" s="1804" t="s">
        <v>1893</v>
      </c>
      <c r="H133" s="1886" t="s">
        <v>1894</v>
      </c>
      <c r="I133" s="312" t="s">
        <v>1895</v>
      </c>
      <c r="J133" s="302">
        <v>2</v>
      </c>
      <c r="K133" s="278"/>
      <c r="L133" s="278"/>
      <c r="M133" s="278"/>
      <c r="N133" s="278"/>
      <c r="O133" s="278"/>
      <c r="P133" s="278"/>
      <c r="Q133" s="278"/>
      <c r="R133" s="278"/>
      <c r="S133" s="278"/>
      <c r="T133" s="278"/>
      <c r="U133" s="278"/>
      <c r="V133" s="278"/>
      <c r="W133" s="1888" t="s">
        <v>1896</v>
      </c>
      <c r="X133" s="1891" t="s">
        <v>1897</v>
      </c>
      <c r="Y133" s="1897" t="s">
        <v>1898</v>
      </c>
    </row>
    <row r="134" spans="1:25" x14ac:dyDescent="0.25">
      <c r="A134" s="1597"/>
      <c r="B134" s="1597"/>
      <c r="C134" s="1585"/>
      <c r="D134" s="1585"/>
      <c r="E134" s="1585"/>
      <c r="F134" s="1588"/>
      <c r="G134" s="1804"/>
      <c r="H134" s="1843"/>
      <c r="I134" s="312" t="s">
        <v>1899</v>
      </c>
      <c r="J134" s="302">
        <v>0.25</v>
      </c>
      <c r="K134" s="278"/>
      <c r="L134" s="278"/>
      <c r="M134" s="278"/>
      <c r="N134" s="278"/>
      <c r="O134" s="278"/>
      <c r="P134" s="278"/>
      <c r="Q134" s="278"/>
      <c r="R134" s="278"/>
      <c r="S134" s="278"/>
      <c r="T134" s="278"/>
      <c r="U134" s="278"/>
      <c r="V134" s="278"/>
      <c r="W134" s="1889"/>
      <c r="X134" s="1892"/>
      <c r="Y134" s="1898"/>
    </row>
    <row r="135" spans="1:25" ht="33.75" x14ac:dyDescent="0.25">
      <c r="A135" s="1597"/>
      <c r="B135" s="1597"/>
      <c r="C135" s="1585"/>
      <c r="D135" s="1585"/>
      <c r="E135" s="1585"/>
      <c r="F135" s="1588"/>
      <c r="G135" s="1804"/>
      <c r="H135" s="1843"/>
      <c r="I135" s="312" t="s">
        <v>1900</v>
      </c>
      <c r="J135" s="302">
        <v>0.25</v>
      </c>
      <c r="K135" s="278"/>
      <c r="L135" s="278"/>
      <c r="M135" s="278"/>
      <c r="N135" s="278"/>
      <c r="O135" s="278"/>
      <c r="P135" s="278"/>
      <c r="Q135" s="278"/>
      <c r="R135" s="278"/>
      <c r="S135" s="278"/>
      <c r="T135" s="278"/>
      <c r="U135" s="278"/>
      <c r="V135" s="278"/>
      <c r="W135" s="1889"/>
      <c r="X135" s="1892"/>
      <c r="Y135" s="1898"/>
    </row>
    <row r="136" spans="1:25" x14ac:dyDescent="0.25">
      <c r="A136" s="1597"/>
      <c r="B136" s="1900"/>
      <c r="C136" s="1585"/>
      <c r="D136" s="1585"/>
      <c r="E136" s="1585"/>
      <c r="F136" s="1588"/>
      <c r="G136" s="1804"/>
      <c r="H136" s="1887"/>
      <c r="I136" s="79" t="s">
        <v>168</v>
      </c>
      <c r="J136" s="313">
        <f>SUM(J133:J135)</f>
        <v>2.5</v>
      </c>
      <c r="K136" s="314"/>
      <c r="L136" s="314"/>
      <c r="M136" s="314"/>
      <c r="N136" s="315"/>
      <c r="O136" s="315"/>
      <c r="P136" s="315"/>
      <c r="Q136" s="315"/>
      <c r="R136" s="315"/>
      <c r="S136" s="315"/>
      <c r="T136" s="315"/>
      <c r="U136" s="315"/>
      <c r="V136" s="315"/>
      <c r="W136" s="1890"/>
      <c r="X136" s="1893"/>
      <c r="Y136" s="1899"/>
    </row>
    <row r="137" spans="1:25" ht="33.75" x14ac:dyDescent="0.25">
      <c r="A137" s="1597"/>
      <c r="B137" s="1900"/>
      <c r="C137" s="1585"/>
      <c r="D137" s="1585"/>
      <c r="E137" s="1585"/>
      <c r="F137" s="1588"/>
      <c r="G137" s="1886" t="s">
        <v>1901</v>
      </c>
      <c r="H137" s="1860" t="s">
        <v>1902</v>
      </c>
      <c r="I137" s="312" t="s">
        <v>1903</v>
      </c>
      <c r="J137" s="302">
        <v>0.1</v>
      </c>
      <c r="K137" s="278"/>
      <c r="L137" s="278"/>
      <c r="M137" s="278"/>
      <c r="N137" s="278"/>
      <c r="O137" s="278"/>
      <c r="P137" s="278"/>
      <c r="Q137" s="278"/>
      <c r="R137" s="278"/>
      <c r="S137" s="278"/>
      <c r="T137" s="278"/>
      <c r="U137" s="278"/>
      <c r="V137" s="278"/>
      <c r="W137" s="1888" t="s">
        <v>1904</v>
      </c>
      <c r="X137" s="1891" t="s">
        <v>1905</v>
      </c>
      <c r="Y137" s="1876"/>
    </row>
    <row r="138" spans="1:25" ht="33.75" x14ac:dyDescent="0.25">
      <c r="A138" s="1597"/>
      <c r="B138" s="1597"/>
      <c r="C138" s="1585"/>
      <c r="D138" s="1585"/>
      <c r="E138" s="1585"/>
      <c r="F138" s="1588"/>
      <c r="G138" s="1843"/>
      <c r="H138" s="1846"/>
      <c r="I138" s="312" t="s">
        <v>1906</v>
      </c>
      <c r="J138" s="302">
        <v>1.5</v>
      </c>
      <c r="K138" s="278"/>
      <c r="L138" s="278"/>
      <c r="M138" s="278"/>
      <c r="N138" s="278"/>
      <c r="O138" s="278"/>
      <c r="P138" s="278"/>
      <c r="Q138" s="278"/>
      <c r="R138" s="278"/>
      <c r="S138" s="278"/>
      <c r="T138" s="278"/>
      <c r="U138" s="278"/>
      <c r="V138" s="278"/>
      <c r="W138" s="1889"/>
      <c r="X138" s="1892"/>
      <c r="Y138" s="1877"/>
    </row>
    <row r="139" spans="1:25" ht="33.75" x14ac:dyDescent="0.25">
      <c r="A139" s="1597"/>
      <c r="B139" s="1597"/>
      <c r="C139" s="1585"/>
      <c r="D139" s="1585"/>
      <c r="E139" s="1585"/>
      <c r="F139" s="1588"/>
      <c r="G139" s="1843"/>
      <c r="H139" s="1846"/>
      <c r="I139" s="312" t="s">
        <v>1907</v>
      </c>
      <c r="J139" s="302">
        <v>0.25</v>
      </c>
      <c r="K139" s="278"/>
      <c r="L139" s="278"/>
      <c r="M139" s="278"/>
      <c r="N139" s="278"/>
      <c r="O139" s="278"/>
      <c r="P139" s="278"/>
      <c r="Q139" s="278"/>
      <c r="R139" s="278"/>
      <c r="S139" s="278"/>
      <c r="T139" s="278"/>
      <c r="U139" s="278"/>
      <c r="V139" s="278"/>
      <c r="W139" s="1889"/>
      <c r="X139" s="1892"/>
      <c r="Y139" s="1877"/>
    </row>
    <row r="140" spans="1:25" ht="22.5" x14ac:dyDescent="0.25">
      <c r="A140" s="1597"/>
      <c r="B140" s="1597"/>
      <c r="C140" s="1585"/>
      <c r="D140" s="1585"/>
      <c r="E140" s="1585"/>
      <c r="F140" s="1588"/>
      <c r="G140" s="1843"/>
      <c r="H140" s="1846"/>
      <c r="I140" s="312" t="s">
        <v>1908</v>
      </c>
      <c r="J140" s="302">
        <v>0.3</v>
      </c>
      <c r="K140" s="278"/>
      <c r="L140" s="278"/>
      <c r="M140" s="278"/>
      <c r="N140" s="278"/>
      <c r="O140" s="278"/>
      <c r="P140" s="278"/>
      <c r="Q140" s="278"/>
      <c r="R140" s="278"/>
      <c r="S140" s="278"/>
      <c r="T140" s="278"/>
      <c r="U140" s="278"/>
      <c r="V140" s="278"/>
      <c r="W140" s="1889"/>
      <c r="X140" s="1892"/>
      <c r="Y140" s="1877"/>
    </row>
    <row r="141" spans="1:25" ht="33.75" x14ac:dyDescent="0.25">
      <c r="A141" s="1597"/>
      <c r="B141" s="1597"/>
      <c r="C141" s="1585"/>
      <c r="D141" s="1585"/>
      <c r="E141" s="1585"/>
      <c r="F141" s="1588"/>
      <c r="G141" s="1843"/>
      <c r="H141" s="1846"/>
      <c r="I141" s="312" t="s">
        <v>1909</v>
      </c>
      <c r="J141" s="302">
        <v>0.1</v>
      </c>
      <c r="K141" s="278"/>
      <c r="L141" s="278"/>
      <c r="M141" s="278"/>
      <c r="N141" s="278"/>
      <c r="O141" s="278"/>
      <c r="P141" s="278"/>
      <c r="Q141" s="278"/>
      <c r="R141" s="278"/>
      <c r="S141" s="278"/>
      <c r="T141" s="278"/>
      <c r="U141" s="278"/>
      <c r="V141" s="278"/>
      <c r="W141" s="1889"/>
      <c r="X141" s="1892"/>
      <c r="Y141" s="1877"/>
    </row>
    <row r="142" spans="1:25" x14ac:dyDescent="0.25">
      <c r="A142" s="1597"/>
      <c r="B142" s="1598"/>
      <c r="C142" s="1593"/>
      <c r="D142" s="1593"/>
      <c r="E142" s="1593"/>
      <c r="F142" s="1589"/>
      <c r="G142" s="1887"/>
      <c r="H142" s="1846"/>
      <c r="I142" s="79" t="s">
        <v>168</v>
      </c>
      <c r="J142" s="313">
        <f>SUM(J137:J141)</f>
        <v>2.25</v>
      </c>
      <c r="K142" s="314"/>
      <c r="L142" s="314"/>
      <c r="M142" s="314"/>
      <c r="N142" s="315"/>
      <c r="O142" s="315"/>
      <c r="P142" s="315"/>
      <c r="Q142" s="315"/>
      <c r="R142" s="315"/>
      <c r="S142" s="315"/>
      <c r="T142" s="315"/>
      <c r="U142" s="315"/>
      <c r="V142" s="315"/>
      <c r="W142" s="1890"/>
      <c r="X142" s="1893"/>
      <c r="Y142" s="1878"/>
    </row>
    <row r="143" spans="1:25" ht="22.5" x14ac:dyDescent="0.25">
      <c r="A143" s="1597"/>
      <c r="B143" s="1894" t="s">
        <v>1910</v>
      </c>
      <c r="C143" s="1894" t="s">
        <v>1911</v>
      </c>
      <c r="D143" s="1894" t="s">
        <v>1872</v>
      </c>
      <c r="E143" s="1894" t="s">
        <v>1323</v>
      </c>
      <c r="F143" s="1894" t="s">
        <v>632</v>
      </c>
      <c r="G143" s="1886" t="s">
        <v>1912</v>
      </c>
      <c r="H143" s="1860" t="s">
        <v>1913</v>
      </c>
      <c r="I143" s="299" t="s">
        <v>1914</v>
      </c>
      <c r="J143" s="302">
        <v>0.75</v>
      </c>
      <c r="K143" s="278"/>
      <c r="L143" s="278"/>
      <c r="M143" s="278"/>
      <c r="N143" s="278"/>
      <c r="O143" s="278"/>
      <c r="P143" s="278"/>
      <c r="Q143" s="278"/>
      <c r="R143" s="278"/>
      <c r="S143" s="278"/>
      <c r="T143" s="278"/>
      <c r="U143" s="278"/>
      <c r="V143" s="278"/>
      <c r="W143" s="1888" t="s">
        <v>1915</v>
      </c>
      <c r="X143" s="1891" t="s">
        <v>1916</v>
      </c>
      <c r="Y143" s="1876"/>
    </row>
    <row r="144" spans="1:25" x14ac:dyDescent="0.25">
      <c r="A144" s="1597"/>
      <c r="B144" s="1895"/>
      <c r="C144" s="1895"/>
      <c r="D144" s="1895"/>
      <c r="E144" s="1895"/>
      <c r="F144" s="1895"/>
      <c r="G144" s="1843"/>
      <c r="H144" s="1846"/>
      <c r="I144" s="299" t="s">
        <v>1917</v>
      </c>
      <c r="J144" s="302">
        <v>0.1</v>
      </c>
      <c r="K144" s="278"/>
      <c r="L144" s="278"/>
      <c r="M144" s="278"/>
      <c r="N144" s="278"/>
      <c r="O144" s="278"/>
      <c r="P144" s="278"/>
      <c r="Q144" s="278"/>
      <c r="R144" s="278"/>
      <c r="S144" s="278"/>
      <c r="T144" s="278"/>
      <c r="U144" s="278"/>
      <c r="V144" s="278"/>
      <c r="W144" s="1889"/>
      <c r="X144" s="1892"/>
      <c r="Y144" s="1877"/>
    </row>
    <row r="145" spans="1:25" ht="56.25" x14ac:dyDescent="0.25">
      <c r="A145" s="1597"/>
      <c r="B145" s="1895"/>
      <c r="C145" s="1895"/>
      <c r="D145" s="1895"/>
      <c r="E145" s="1895"/>
      <c r="F145" s="1895"/>
      <c r="G145" s="1843"/>
      <c r="H145" s="1846"/>
      <c r="I145" s="299" t="s">
        <v>1918</v>
      </c>
      <c r="J145" s="302">
        <v>0.15</v>
      </c>
      <c r="K145" s="278"/>
      <c r="L145" s="278"/>
      <c r="M145" s="278"/>
      <c r="N145" s="278"/>
      <c r="O145" s="278"/>
      <c r="P145" s="278"/>
      <c r="Q145" s="278"/>
      <c r="R145" s="278"/>
      <c r="S145" s="278"/>
      <c r="T145" s="278"/>
      <c r="U145" s="278"/>
      <c r="V145" s="278"/>
      <c r="W145" s="1889"/>
      <c r="X145" s="1892"/>
      <c r="Y145" s="1877"/>
    </row>
    <row r="146" spans="1:25" x14ac:dyDescent="0.25">
      <c r="A146" s="1597"/>
      <c r="B146" s="1896"/>
      <c r="C146" s="1896"/>
      <c r="D146" s="1896"/>
      <c r="E146" s="1896"/>
      <c r="F146" s="1896"/>
      <c r="G146" s="1887"/>
      <c r="H146" s="1875"/>
      <c r="I146" s="79" t="s">
        <v>168</v>
      </c>
      <c r="J146" s="313">
        <f>SUM(J143:J145)</f>
        <v>1</v>
      </c>
      <c r="K146" s="314"/>
      <c r="L146" s="314"/>
      <c r="M146" s="314"/>
      <c r="N146" s="315"/>
      <c r="O146" s="315"/>
      <c r="P146" s="315"/>
      <c r="Q146" s="315"/>
      <c r="R146" s="315"/>
      <c r="S146" s="315"/>
      <c r="T146" s="315"/>
      <c r="U146" s="315"/>
      <c r="V146" s="315"/>
      <c r="W146" s="1890"/>
      <c r="X146" s="1893"/>
      <c r="Y146" s="1878"/>
    </row>
    <row r="147" spans="1:25" ht="33.75" x14ac:dyDescent="0.25">
      <c r="A147" s="1597"/>
      <c r="B147" s="1580" t="s">
        <v>1919</v>
      </c>
      <c r="C147" s="1580" t="s">
        <v>1911</v>
      </c>
      <c r="D147" s="1580" t="s">
        <v>1872</v>
      </c>
      <c r="E147" s="1580" t="s">
        <v>1323</v>
      </c>
      <c r="F147" s="1580" t="s">
        <v>632</v>
      </c>
      <c r="G147" s="1860" t="s">
        <v>1920</v>
      </c>
      <c r="H147" s="1886" t="s">
        <v>1453</v>
      </c>
      <c r="I147" s="200" t="s">
        <v>1921</v>
      </c>
      <c r="J147" s="302">
        <v>2</v>
      </c>
      <c r="K147" s="278"/>
      <c r="L147" s="278"/>
      <c r="M147" s="278"/>
      <c r="N147" s="278"/>
      <c r="O147" s="278"/>
      <c r="P147" s="278"/>
      <c r="Q147" s="278"/>
      <c r="R147" s="278"/>
      <c r="S147" s="278"/>
      <c r="T147" s="278"/>
      <c r="U147" s="278"/>
      <c r="V147" s="278"/>
      <c r="W147" s="1888" t="s">
        <v>1922</v>
      </c>
      <c r="X147" s="1891" t="s">
        <v>1923</v>
      </c>
      <c r="Y147" s="1876"/>
    </row>
    <row r="148" spans="1:25" x14ac:dyDescent="0.25">
      <c r="A148" s="1597"/>
      <c r="B148" s="1597"/>
      <c r="C148" s="1597"/>
      <c r="D148" s="1597"/>
      <c r="E148" s="1597"/>
      <c r="F148" s="1597"/>
      <c r="G148" s="1846"/>
      <c r="H148" s="1843"/>
      <c r="I148" s="200" t="s">
        <v>1924</v>
      </c>
      <c r="J148" s="302">
        <v>0.3</v>
      </c>
      <c r="K148" s="278"/>
      <c r="L148" s="278"/>
      <c r="M148" s="278"/>
      <c r="N148" s="278"/>
      <c r="O148" s="278"/>
      <c r="P148" s="278"/>
      <c r="Q148" s="278"/>
      <c r="R148" s="278"/>
      <c r="S148" s="278"/>
      <c r="T148" s="278"/>
      <c r="U148" s="278"/>
      <c r="V148" s="278"/>
      <c r="W148" s="1889"/>
      <c r="X148" s="1892"/>
      <c r="Y148" s="1877"/>
    </row>
    <row r="149" spans="1:25" ht="22.5" x14ac:dyDescent="0.25">
      <c r="A149" s="1597"/>
      <c r="B149" s="1597"/>
      <c r="C149" s="1597"/>
      <c r="D149" s="1597"/>
      <c r="E149" s="1597"/>
      <c r="F149" s="1597"/>
      <c r="G149" s="1846"/>
      <c r="H149" s="1843"/>
      <c r="I149" s="200" t="s">
        <v>1925</v>
      </c>
      <c r="J149" s="302">
        <v>0.2</v>
      </c>
      <c r="K149" s="278"/>
      <c r="L149" s="278"/>
      <c r="M149" s="278"/>
      <c r="N149" s="278"/>
      <c r="O149" s="278"/>
      <c r="P149" s="278"/>
      <c r="Q149" s="278"/>
      <c r="R149" s="278"/>
      <c r="S149" s="278"/>
      <c r="T149" s="278"/>
      <c r="U149" s="278"/>
      <c r="V149" s="278"/>
      <c r="W149" s="1889"/>
      <c r="X149" s="1892"/>
      <c r="Y149" s="1877"/>
    </row>
    <row r="150" spans="1:25" x14ac:dyDescent="0.25">
      <c r="A150" s="1597"/>
      <c r="B150" s="1598"/>
      <c r="C150" s="1598"/>
      <c r="D150" s="1598"/>
      <c r="E150" s="1598"/>
      <c r="F150" s="1598"/>
      <c r="G150" s="1875"/>
      <c r="H150" s="1887"/>
      <c r="I150" s="79" t="s">
        <v>168</v>
      </c>
      <c r="J150" s="313">
        <f>SUM(J147:J149)</f>
        <v>2.5</v>
      </c>
      <c r="K150" s="314"/>
      <c r="L150" s="314"/>
      <c r="M150" s="314"/>
      <c r="N150" s="315"/>
      <c r="O150" s="315"/>
      <c r="P150" s="315"/>
      <c r="Q150" s="315"/>
      <c r="R150" s="315"/>
      <c r="S150" s="315"/>
      <c r="T150" s="315"/>
      <c r="U150" s="315"/>
      <c r="V150" s="315"/>
      <c r="W150" s="1890"/>
      <c r="X150" s="1893"/>
      <c r="Y150" s="1878"/>
    </row>
    <row r="151" spans="1:25" ht="67.5" x14ac:dyDescent="0.25">
      <c r="A151" s="1597"/>
      <c r="B151" s="1580" t="s">
        <v>1926</v>
      </c>
      <c r="C151" s="1580" t="s">
        <v>1213</v>
      </c>
      <c r="D151" s="1580" t="s">
        <v>1872</v>
      </c>
      <c r="E151" s="1580" t="s">
        <v>1323</v>
      </c>
      <c r="F151" s="1580" t="s">
        <v>632</v>
      </c>
      <c r="G151" s="1860" t="s">
        <v>1927</v>
      </c>
      <c r="H151" s="1860" t="s">
        <v>1928</v>
      </c>
      <c r="I151" s="312" t="s">
        <v>1929</v>
      </c>
      <c r="J151" s="302">
        <v>0.2</v>
      </c>
      <c r="K151" s="278"/>
      <c r="L151" s="278"/>
      <c r="M151" s="278"/>
      <c r="N151" s="278"/>
      <c r="O151" s="278"/>
      <c r="P151" s="278"/>
      <c r="Q151" s="278"/>
      <c r="R151" s="278"/>
      <c r="S151" s="278"/>
      <c r="T151" s="278"/>
      <c r="U151" s="278"/>
      <c r="V151" s="278"/>
      <c r="W151" s="1888" t="s">
        <v>1930</v>
      </c>
      <c r="X151" s="1891" t="s">
        <v>1931</v>
      </c>
      <c r="Y151" s="1876"/>
    </row>
    <row r="152" spans="1:25" ht="33.75" x14ac:dyDescent="0.25">
      <c r="A152" s="1597"/>
      <c r="B152" s="1597"/>
      <c r="C152" s="1597"/>
      <c r="D152" s="1597"/>
      <c r="E152" s="1597"/>
      <c r="F152" s="1597"/>
      <c r="G152" s="1846"/>
      <c r="H152" s="1846"/>
      <c r="I152" s="312" t="s">
        <v>1932</v>
      </c>
      <c r="J152" s="302">
        <v>2</v>
      </c>
      <c r="K152" s="278"/>
      <c r="L152" s="278"/>
      <c r="M152" s="278"/>
      <c r="N152" s="278"/>
      <c r="O152" s="278"/>
      <c r="P152" s="278"/>
      <c r="Q152" s="278"/>
      <c r="R152" s="278"/>
      <c r="S152" s="278"/>
      <c r="T152" s="278"/>
      <c r="U152" s="278"/>
      <c r="V152" s="278"/>
      <c r="W152" s="1889"/>
      <c r="X152" s="1892"/>
      <c r="Y152" s="1877"/>
    </row>
    <row r="153" spans="1:25" ht="45" x14ac:dyDescent="0.25">
      <c r="A153" s="1597"/>
      <c r="B153" s="1597"/>
      <c r="C153" s="1597"/>
      <c r="D153" s="1597"/>
      <c r="E153" s="1597"/>
      <c r="F153" s="1597"/>
      <c r="G153" s="1846"/>
      <c r="H153" s="1846"/>
      <c r="I153" s="312" t="s">
        <v>1933</v>
      </c>
      <c r="J153" s="302">
        <v>0.3</v>
      </c>
      <c r="K153" s="278"/>
      <c r="L153" s="278"/>
      <c r="M153" s="278"/>
      <c r="N153" s="278"/>
      <c r="O153" s="278"/>
      <c r="P153" s="278"/>
      <c r="Q153" s="278"/>
      <c r="R153" s="278"/>
      <c r="S153" s="278"/>
      <c r="T153" s="278"/>
      <c r="U153" s="278"/>
      <c r="V153" s="278"/>
      <c r="W153" s="1889"/>
      <c r="X153" s="1892"/>
      <c r="Y153" s="1877"/>
    </row>
    <row r="154" spans="1:25" x14ac:dyDescent="0.25">
      <c r="A154" s="1597"/>
      <c r="B154" s="1597"/>
      <c r="C154" s="1597"/>
      <c r="D154" s="1597"/>
      <c r="E154" s="1597"/>
      <c r="F154" s="1597"/>
      <c r="G154" s="1875"/>
      <c r="H154" s="1875"/>
      <c r="I154" s="79" t="s">
        <v>168</v>
      </c>
      <c r="J154" s="313">
        <f>SUM(J151:J153)</f>
        <v>2.5</v>
      </c>
      <c r="K154" s="314"/>
      <c r="L154" s="314"/>
      <c r="M154" s="314"/>
      <c r="N154" s="315"/>
      <c r="O154" s="315"/>
      <c r="P154" s="315"/>
      <c r="Q154" s="315"/>
      <c r="R154" s="315"/>
      <c r="S154" s="315"/>
      <c r="T154" s="315"/>
      <c r="U154" s="315"/>
      <c r="V154" s="315"/>
      <c r="W154" s="1890"/>
      <c r="X154" s="1893"/>
      <c r="Y154" s="1878"/>
    </row>
    <row r="155" spans="1:25" ht="67.5" x14ac:dyDescent="0.25">
      <c r="A155" s="1597"/>
      <c r="B155" s="1597"/>
      <c r="C155" s="1597"/>
      <c r="D155" s="1597"/>
      <c r="E155" s="1597"/>
      <c r="F155" s="1597"/>
      <c r="G155" s="1860" t="s">
        <v>1934</v>
      </c>
      <c r="H155" s="1860" t="s">
        <v>1935</v>
      </c>
      <c r="I155" s="312" t="s">
        <v>1936</v>
      </c>
      <c r="J155" s="302">
        <v>0.25</v>
      </c>
      <c r="K155" s="278"/>
      <c r="L155" s="278"/>
      <c r="M155" s="278"/>
      <c r="N155" s="278"/>
      <c r="O155" s="278"/>
      <c r="P155" s="278"/>
      <c r="Q155" s="278"/>
      <c r="R155" s="278"/>
      <c r="S155" s="278"/>
      <c r="T155" s="278"/>
      <c r="U155" s="278"/>
      <c r="V155" s="278"/>
      <c r="W155" s="1888" t="s">
        <v>1937</v>
      </c>
      <c r="X155" s="1891" t="s">
        <v>1938</v>
      </c>
      <c r="Y155" s="1876"/>
    </row>
    <row r="156" spans="1:25" ht="45" x14ac:dyDescent="0.25">
      <c r="A156" s="1597"/>
      <c r="B156" s="1597"/>
      <c r="C156" s="1597"/>
      <c r="D156" s="1597"/>
      <c r="E156" s="1597"/>
      <c r="F156" s="1597"/>
      <c r="G156" s="1846"/>
      <c r="H156" s="1846"/>
      <c r="I156" s="312" t="s">
        <v>1939</v>
      </c>
      <c r="J156" s="302">
        <v>2.25</v>
      </c>
      <c r="K156" s="278"/>
      <c r="L156" s="278"/>
      <c r="M156" s="278"/>
      <c r="N156" s="278"/>
      <c r="O156" s="278"/>
      <c r="P156" s="278"/>
      <c r="Q156" s="278"/>
      <c r="R156" s="278"/>
      <c r="S156" s="278"/>
      <c r="T156" s="278"/>
      <c r="U156" s="278"/>
      <c r="V156" s="278"/>
      <c r="W156" s="1889"/>
      <c r="X156" s="1892"/>
      <c r="Y156" s="1877"/>
    </row>
    <row r="157" spans="1:25" ht="22.5" x14ac:dyDescent="0.25">
      <c r="A157" s="1597"/>
      <c r="B157" s="1597"/>
      <c r="C157" s="1597"/>
      <c r="D157" s="1597"/>
      <c r="E157" s="1597"/>
      <c r="F157" s="1597"/>
      <c r="G157" s="1846"/>
      <c r="H157" s="1846"/>
      <c r="I157" s="312" t="s">
        <v>1940</v>
      </c>
      <c r="J157" s="302">
        <v>0.5</v>
      </c>
      <c r="K157" s="278"/>
      <c r="L157" s="278"/>
      <c r="M157" s="278"/>
      <c r="N157" s="278"/>
      <c r="O157" s="278"/>
      <c r="P157" s="278"/>
      <c r="Q157" s="278"/>
      <c r="R157" s="278"/>
      <c r="S157" s="278"/>
      <c r="T157" s="278"/>
      <c r="U157" s="278"/>
      <c r="V157" s="278"/>
      <c r="W157" s="1889"/>
      <c r="X157" s="1892"/>
      <c r="Y157" s="1877"/>
    </row>
    <row r="158" spans="1:25" x14ac:dyDescent="0.25">
      <c r="A158" s="1597"/>
      <c r="B158" s="1597"/>
      <c r="C158" s="1597"/>
      <c r="D158" s="1597"/>
      <c r="E158" s="1597"/>
      <c r="F158" s="1597"/>
      <c r="G158" s="1875"/>
      <c r="H158" s="1875"/>
      <c r="I158" s="79" t="s">
        <v>168</v>
      </c>
      <c r="J158" s="313">
        <f>SUM(J155:J157)</f>
        <v>3</v>
      </c>
      <c r="K158" s="314"/>
      <c r="L158" s="314"/>
      <c r="M158" s="314"/>
      <c r="N158" s="315"/>
      <c r="O158" s="315"/>
      <c r="P158" s="315"/>
      <c r="Q158" s="315"/>
      <c r="R158" s="315"/>
      <c r="S158" s="315"/>
      <c r="T158" s="315"/>
      <c r="U158" s="315"/>
      <c r="V158" s="315"/>
      <c r="W158" s="1890"/>
      <c r="X158" s="1893"/>
      <c r="Y158" s="1878"/>
    </row>
    <row r="159" spans="1:25" ht="22.5" x14ac:dyDescent="0.25">
      <c r="A159" s="1597"/>
      <c r="B159" s="1597"/>
      <c r="C159" s="1597"/>
      <c r="D159" s="1597"/>
      <c r="E159" s="1597"/>
      <c r="F159" s="1597"/>
      <c r="G159" s="1882" t="s">
        <v>1941</v>
      </c>
      <c r="H159" s="1860" t="s">
        <v>1942</v>
      </c>
      <c r="I159" s="312" t="s">
        <v>1943</v>
      </c>
      <c r="J159" s="302">
        <v>0.1</v>
      </c>
      <c r="K159" s="278"/>
      <c r="L159" s="278"/>
      <c r="M159" s="278"/>
      <c r="N159" s="278"/>
      <c r="O159" s="278"/>
      <c r="P159" s="278"/>
      <c r="Q159" s="278"/>
      <c r="R159" s="278"/>
      <c r="S159" s="278"/>
      <c r="T159" s="278"/>
      <c r="U159" s="278"/>
      <c r="V159" s="278"/>
      <c r="W159" s="1888" t="s">
        <v>1944</v>
      </c>
      <c r="X159" s="1891" t="s">
        <v>1945</v>
      </c>
      <c r="Y159" s="1876"/>
    </row>
    <row r="160" spans="1:25" ht="22.5" x14ac:dyDescent="0.25">
      <c r="A160" s="1597"/>
      <c r="B160" s="1597"/>
      <c r="C160" s="1597"/>
      <c r="D160" s="1597"/>
      <c r="E160" s="1597"/>
      <c r="F160" s="1597"/>
      <c r="G160" s="1848"/>
      <c r="H160" s="1846"/>
      <c r="I160" s="312" t="s">
        <v>1946</v>
      </c>
      <c r="J160" s="302">
        <v>1</v>
      </c>
      <c r="K160" s="278"/>
      <c r="L160" s="278"/>
      <c r="M160" s="278"/>
      <c r="N160" s="278"/>
      <c r="O160" s="278"/>
      <c r="P160" s="278"/>
      <c r="Q160" s="278"/>
      <c r="R160" s="278"/>
      <c r="S160" s="278"/>
      <c r="T160" s="278"/>
      <c r="U160" s="278"/>
      <c r="V160" s="278"/>
      <c r="W160" s="1889"/>
      <c r="X160" s="1892"/>
      <c r="Y160" s="1877"/>
    </row>
    <row r="161" spans="1:25" ht="22.5" x14ac:dyDescent="0.25">
      <c r="A161" s="1597"/>
      <c r="B161" s="1597"/>
      <c r="C161" s="1597"/>
      <c r="D161" s="1597"/>
      <c r="E161" s="1597"/>
      <c r="F161" s="1597"/>
      <c r="G161" s="1848"/>
      <c r="H161" s="1846"/>
      <c r="I161" s="312" t="s">
        <v>1947</v>
      </c>
      <c r="J161" s="302">
        <v>0.15</v>
      </c>
      <c r="K161" s="278"/>
      <c r="L161" s="278"/>
      <c r="M161" s="278"/>
      <c r="N161" s="278"/>
      <c r="O161" s="278"/>
      <c r="P161" s="278"/>
      <c r="Q161" s="278"/>
      <c r="R161" s="278"/>
      <c r="S161" s="278"/>
      <c r="T161" s="278"/>
      <c r="U161" s="278"/>
      <c r="V161" s="278"/>
      <c r="W161" s="1889"/>
      <c r="X161" s="1892"/>
      <c r="Y161" s="1877"/>
    </row>
    <row r="162" spans="1:25" x14ac:dyDescent="0.25">
      <c r="A162" s="1597"/>
      <c r="B162" s="1598"/>
      <c r="C162" s="1598"/>
      <c r="D162" s="1598"/>
      <c r="E162" s="1598"/>
      <c r="F162" s="1598"/>
      <c r="G162" s="1883"/>
      <c r="H162" s="1875"/>
      <c r="I162" s="79" t="s">
        <v>168</v>
      </c>
      <c r="J162" s="313">
        <f>SUM(J159:J161)</f>
        <v>1.25</v>
      </c>
      <c r="K162" s="314"/>
      <c r="L162" s="314"/>
      <c r="M162" s="314"/>
      <c r="N162" s="315"/>
      <c r="O162" s="315"/>
      <c r="P162" s="315"/>
      <c r="Q162" s="315"/>
      <c r="R162" s="315"/>
      <c r="S162" s="315"/>
      <c r="T162" s="315"/>
      <c r="U162" s="315"/>
      <c r="V162" s="315"/>
      <c r="W162" s="1890"/>
      <c r="X162" s="1893"/>
      <c r="Y162" s="1878"/>
    </row>
    <row r="163" spans="1:25" ht="45" x14ac:dyDescent="0.25">
      <c r="A163" s="1597"/>
      <c r="B163" s="1580" t="s">
        <v>1948</v>
      </c>
      <c r="C163" s="1580" t="s">
        <v>1871</v>
      </c>
      <c r="D163" s="1580" t="s">
        <v>1872</v>
      </c>
      <c r="E163" s="1580" t="s">
        <v>1323</v>
      </c>
      <c r="F163" s="1580" t="s">
        <v>632</v>
      </c>
      <c r="G163" s="1886" t="s">
        <v>1949</v>
      </c>
      <c r="H163" s="1886" t="s">
        <v>1950</v>
      </c>
      <c r="I163" s="200" t="s">
        <v>1951</v>
      </c>
      <c r="J163" s="302">
        <v>1.25</v>
      </c>
      <c r="K163" s="278"/>
      <c r="L163" s="278"/>
      <c r="M163" s="278"/>
      <c r="N163" s="278"/>
      <c r="O163" s="278"/>
      <c r="P163" s="278"/>
      <c r="Q163" s="278"/>
      <c r="R163" s="278"/>
      <c r="S163" s="278"/>
      <c r="T163" s="278"/>
      <c r="U163" s="278"/>
      <c r="V163" s="278"/>
      <c r="W163" s="1888" t="s">
        <v>1952</v>
      </c>
      <c r="X163" s="1891" t="s">
        <v>1953</v>
      </c>
      <c r="Y163" s="1876"/>
    </row>
    <row r="164" spans="1:25" ht="22.5" x14ac:dyDescent="0.25">
      <c r="A164" s="1597"/>
      <c r="B164" s="1597"/>
      <c r="C164" s="1597"/>
      <c r="D164" s="1597"/>
      <c r="E164" s="1597"/>
      <c r="F164" s="1597"/>
      <c r="G164" s="1843"/>
      <c r="H164" s="1843"/>
      <c r="I164" s="200" t="s">
        <v>1954</v>
      </c>
      <c r="J164" s="302">
        <v>0.25</v>
      </c>
      <c r="K164" s="278"/>
      <c r="L164" s="278"/>
      <c r="M164" s="278"/>
      <c r="N164" s="278"/>
      <c r="O164" s="278"/>
      <c r="P164" s="278"/>
      <c r="Q164" s="278"/>
      <c r="R164" s="278"/>
      <c r="S164" s="278"/>
      <c r="T164" s="278"/>
      <c r="U164" s="278"/>
      <c r="V164" s="278"/>
      <c r="W164" s="1889"/>
      <c r="X164" s="1892"/>
      <c r="Y164" s="1877"/>
    </row>
    <row r="165" spans="1:25" ht="33.75" x14ac:dyDescent="0.25">
      <c r="A165" s="1597"/>
      <c r="B165" s="1597"/>
      <c r="C165" s="1597"/>
      <c r="D165" s="1597"/>
      <c r="E165" s="1597"/>
      <c r="F165" s="1597"/>
      <c r="G165" s="1843"/>
      <c r="H165" s="1843"/>
      <c r="I165" s="200" t="s">
        <v>1955</v>
      </c>
      <c r="J165" s="302">
        <v>0.25</v>
      </c>
      <c r="K165" s="278"/>
      <c r="L165" s="278"/>
      <c r="M165" s="278"/>
      <c r="N165" s="278"/>
      <c r="O165" s="278"/>
      <c r="P165" s="278"/>
      <c r="Q165" s="278"/>
      <c r="R165" s="278"/>
      <c r="S165" s="278"/>
      <c r="T165" s="278"/>
      <c r="U165" s="278"/>
      <c r="V165" s="278"/>
      <c r="W165" s="1889"/>
      <c r="X165" s="1892"/>
      <c r="Y165" s="1877"/>
    </row>
    <row r="166" spans="1:25" x14ac:dyDescent="0.25">
      <c r="A166" s="1597"/>
      <c r="B166" s="1598"/>
      <c r="C166" s="1598"/>
      <c r="D166" s="1598"/>
      <c r="E166" s="1598"/>
      <c r="F166" s="1598"/>
      <c r="G166" s="1887"/>
      <c r="H166" s="1887"/>
      <c r="I166" s="79" t="s">
        <v>168</v>
      </c>
      <c r="J166" s="313">
        <f>SUM(J163:J165)</f>
        <v>1.75</v>
      </c>
      <c r="K166" s="314"/>
      <c r="L166" s="314"/>
      <c r="M166" s="314"/>
      <c r="N166" s="315"/>
      <c r="O166" s="315"/>
      <c r="P166" s="315"/>
      <c r="Q166" s="315"/>
      <c r="R166" s="315"/>
      <c r="S166" s="315"/>
      <c r="T166" s="315"/>
      <c r="U166" s="315"/>
      <c r="V166" s="315"/>
      <c r="W166" s="1890"/>
      <c r="X166" s="1893"/>
      <c r="Y166" s="1878"/>
    </row>
    <row r="167" spans="1:25" ht="33.75" x14ac:dyDescent="0.25">
      <c r="A167" s="1597"/>
      <c r="B167" s="1580" t="s">
        <v>1956</v>
      </c>
      <c r="C167" s="1580" t="s">
        <v>1871</v>
      </c>
      <c r="D167" s="1580" t="s">
        <v>1872</v>
      </c>
      <c r="E167" s="1580" t="s">
        <v>1323</v>
      </c>
      <c r="F167" s="1580" t="s">
        <v>632</v>
      </c>
      <c r="G167" s="1886" t="s">
        <v>1957</v>
      </c>
      <c r="H167" s="1886" t="s">
        <v>1490</v>
      </c>
      <c r="I167" s="312" t="s">
        <v>1958</v>
      </c>
      <c r="J167" s="302">
        <v>0.1</v>
      </c>
      <c r="K167" s="278"/>
      <c r="L167" s="297"/>
      <c r="M167" s="297"/>
      <c r="N167" s="297"/>
      <c r="O167" s="297"/>
      <c r="P167" s="297"/>
      <c r="Q167" s="297"/>
      <c r="R167" s="297"/>
      <c r="S167" s="297"/>
      <c r="T167" s="297"/>
      <c r="U167" s="297"/>
      <c r="V167" s="297"/>
      <c r="W167" s="1888" t="s">
        <v>1959</v>
      </c>
      <c r="X167" s="1891" t="s">
        <v>1960</v>
      </c>
      <c r="Y167" s="1876"/>
    </row>
    <row r="168" spans="1:25" ht="33.75" x14ac:dyDescent="0.25">
      <c r="A168" s="1597"/>
      <c r="B168" s="1597"/>
      <c r="C168" s="1597"/>
      <c r="D168" s="1597"/>
      <c r="E168" s="1597"/>
      <c r="F168" s="1597"/>
      <c r="G168" s="1843"/>
      <c r="H168" s="1843"/>
      <c r="I168" s="312" t="s">
        <v>1961</v>
      </c>
      <c r="J168" s="302">
        <v>0.1</v>
      </c>
      <c r="K168" s="278"/>
      <c r="L168" s="297"/>
      <c r="M168" s="297"/>
      <c r="N168" s="297"/>
      <c r="O168" s="297"/>
      <c r="P168" s="297"/>
      <c r="Q168" s="297"/>
      <c r="R168" s="297"/>
      <c r="S168" s="297"/>
      <c r="T168" s="297"/>
      <c r="U168" s="297"/>
      <c r="V168" s="297"/>
      <c r="W168" s="1889"/>
      <c r="X168" s="1892"/>
      <c r="Y168" s="1877"/>
    </row>
    <row r="169" spans="1:25" ht="22.5" x14ac:dyDescent="0.25">
      <c r="A169" s="1597"/>
      <c r="B169" s="1597"/>
      <c r="C169" s="1597"/>
      <c r="D169" s="1597"/>
      <c r="E169" s="1597"/>
      <c r="F169" s="1597"/>
      <c r="G169" s="1843"/>
      <c r="H169" s="1843"/>
      <c r="I169" s="312" t="s">
        <v>1962</v>
      </c>
      <c r="J169" s="302">
        <v>0.05</v>
      </c>
      <c r="K169" s="297"/>
      <c r="L169" s="278"/>
      <c r="M169" s="297"/>
      <c r="N169" s="297"/>
      <c r="O169" s="297"/>
      <c r="P169" s="297"/>
      <c r="Q169" s="297"/>
      <c r="R169" s="297"/>
      <c r="S169" s="297"/>
      <c r="T169" s="297"/>
      <c r="U169" s="297"/>
      <c r="V169" s="297"/>
      <c r="W169" s="1889"/>
      <c r="X169" s="1892"/>
      <c r="Y169" s="1877"/>
    </row>
    <row r="170" spans="1:25" x14ac:dyDescent="0.25">
      <c r="A170" s="1597"/>
      <c r="B170" s="1598"/>
      <c r="C170" s="1598"/>
      <c r="D170" s="1598"/>
      <c r="E170" s="1598"/>
      <c r="F170" s="1598"/>
      <c r="G170" s="1887"/>
      <c r="H170" s="1887"/>
      <c r="I170" s="79" t="s">
        <v>168</v>
      </c>
      <c r="J170" s="313">
        <f>SUM(J167:J169)</f>
        <v>0.25</v>
      </c>
      <c r="K170" s="314"/>
      <c r="L170" s="314"/>
      <c r="M170" s="314"/>
      <c r="N170" s="315"/>
      <c r="O170" s="315"/>
      <c r="P170" s="315"/>
      <c r="Q170" s="315"/>
      <c r="R170" s="315"/>
      <c r="S170" s="315"/>
      <c r="T170" s="315"/>
      <c r="U170" s="315"/>
      <c r="V170" s="315"/>
      <c r="W170" s="1890"/>
      <c r="X170" s="1893"/>
      <c r="Y170" s="1878"/>
    </row>
    <row r="171" spans="1:25" ht="56.25" x14ac:dyDescent="0.25">
      <c r="A171" s="1597"/>
      <c r="B171" s="1580" t="s">
        <v>1963</v>
      </c>
      <c r="C171" s="1580"/>
      <c r="D171" s="1580" t="s">
        <v>1964</v>
      </c>
      <c r="E171" s="1580" t="s">
        <v>1323</v>
      </c>
      <c r="F171" s="1580" t="s">
        <v>632</v>
      </c>
      <c r="G171" s="1860" t="s">
        <v>1965</v>
      </c>
      <c r="H171" s="1860" t="s">
        <v>1966</v>
      </c>
      <c r="I171" s="312" t="s">
        <v>1967</v>
      </c>
      <c r="J171" s="302">
        <v>1</v>
      </c>
      <c r="K171" s="278"/>
      <c r="L171" s="297"/>
      <c r="M171" s="297"/>
      <c r="N171" s="278"/>
      <c r="O171" s="297"/>
      <c r="P171" s="297"/>
      <c r="Q171" s="278"/>
      <c r="R171" s="297"/>
      <c r="S171" s="297"/>
      <c r="T171" s="278"/>
      <c r="U171" s="297"/>
      <c r="V171" s="297"/>
      <c r="W171" s="1678" t="s">
        <v>1968</v>
      </c>
      <c r="X171" s="1885" t="s">
        <v>1969</v>
      </c>
      <c r="Y171" s="1876"/>
    </row>
    <row r="172" spans="1:25" ht="22.5" x14ac:dyDescent="0.25">
      <c r="A172" s="1597"/>
      <c r="B172" s="1597"/>
      <c r="C172" s="1597"/>
      <c r="D172" s="1597"/>
      <c r="E172" s="1597"/>
      <c r="F172" s="1597"/>
      <c r="G172" s="1846"/>
      <c r="H172" s="1846"/>
      <c r="I172" s="312" t="s">
        <v>1970</v>
      </c>
      <c r="J172" s="302">
        <v>0.25</v>
      </c>
      <c r="K172" s="278"/>
      <c r="L172" s="297"/>
      <c r="M172" s="297"/>
      <c r="N172" s="278"/>
      <c r="O172" s="297"/>
      <c r="P172" s="297"/>
      <c r="Q172" s="278"/>
      <c r="R172" s="297"/>
      <c r="S172" s="297"/>
      <c r="T172" s="278"/>
      <c r="U172" s="297"/>
      <c r="V172" s="297"/>
      <c r="W172" s="1679"/>
      <c r="X172" s="1885"/>
      <c r="Y172" s="1877"/>
    </row>
    <row r="173" spans="1:25" x14ac:dyDescent="0.25">
      <c r="A173" s="1597"/>
      <c r="B173" s="1597"/>
      <c r="C173" s="1597"/>
      <c r="D173" s="1597"/>
      <c r="E173" s="1597"/>
      <c r="F173" s="1597"/>
      <c r="G173" s="1875"/>
      <c r="H173" s="1875"/>
      <c r="I173" s="79" t="s">
        <v>168</v>
      </c>
      <c r="J173" s="313">
        <f>SUM(J171:J172)</f>
        <v>1.25</v>
      </c>
      <c r="K173" s="314"/>
      <c r="L173" s="314"/>
      <c r="M173" s="314"/>
      <c r="N173" s="315"/>
      <c r="O173" s="315"/>
      <c r="P173" s="315"/>
      <c r="Q173" s="315"/>
      <c r="R173" s="315"/>
      <c r="S173" s="315"/>
      <c r="T173" s="315"/>
      <c r="U173" s="315"/>
      <c r="V173" s="315"/>
      <c r="W173" s="1680"/>
      <c r="X173" s="1885"/>
      <c r="Y173" s="1878"/>
    </row>
    <row r="174" spans="1:25" ht="67.5" x14ac:dyDescent="0.25">
      <c r="A174" s="1597"/>
      <c r="B174" s="1597"/>
      <c r="C174" s="1597"/>
      <c r="D174" s="1597"/>
      <c r="E174" s="1597"/>
      <c r="F174" s="1597"/>
      <c r="G174" s="1860" t="s">
        <v>1971</v>
      </c>
      <c r="H174" s="1860" t="s">
        <v>1972</v>
      </c>
      <c r="I174" s="312" t="s">
        <v>1973</v>
      </c>
      <c r="J174" s="302">
        <v>0.1</v>
      </c>
      <c r="K174" s="278"/>
      <c r="L174" s="278"/>
      <c r="M174" s="278"/>
      <c r="N174" s="278"/>
      <c r="O174" s="278"/>
      <c r="P174" s="278"/>
      <c r="Q174" s="278"/>
      <c r="R174" s="278"/>
      <c r="S174" s="278"/>
      <c r="T174" s="278"/>
      <c r="U174" s="278"/>
      <c r="V174" s="278"/>
      <c r="W174" s="1678" t="s">
        <v>1968</v>
      </c>
      <c r="X174" s="1678" t="s">
        <v>1974</v>
      </c>
      <c r="Y174" s="1876"/>
    </row>
    <row r="175" spans="1:25" ht="22.5" x14ac:dyDescent="0.25">
      <c r="A175" s="1597"/>
      <c r="B175" s="1597"/>
      <c r="C175" s="1597"/>
      <c r="D175" s="1597"/>
      <c r="E175" s="1597"/>
      <c r="F175" s="1597"/>
      <c r="G175" s="1846"/>
      <c r="H175" s="1846"/>
      <c r="I175" s="312" t="s">
        <v>1975</v>
      </c>
      <c r="J175" s="302">
        <v>1.5</v>
      </c>
      <c r="K175" s="278"/>
      <c r="L175" s="278"/>
      <c r="M175" s="278"/>
      <c r="N175" s="278"/>
      <c r="O175" s="278"/>
      <c r="P175" s="278"/>
      <c r="Q175" s="278"/>
      <c r="R175" s="278"/>
      <c r="S175" s="278"/>
      <c r="T175" s="278"/>
      <c r="U175" s="278"/>
      <c r="V175" s="278"/>
      <c r="W175" s="1679"/>
      <c r="X175" s="1679"/>
      <c r="Y175" s="1877"/>
    </row>
    <row r="176" spans="1:25" ht="33.75" x14ac:dyDescent="0.25">
      <c r="A176" s="1597"/>
      <c r="B176" s="1597"/>
      <c r="C176" s="1597"/>
      <c r="D176" s="1597"/>
      <c r="E176" s="1597"/>
      <c r="F176" s="1597"/>
      <c r="G176" s="1846"/>
      <c r="H176" s="1846"/>
      <c r="I176" s="312" t="s">
        <v>1976</v>
      </c>
      <c r="J176" s="302">
        <v>0.15</v>
      </c>
      <c r="K176" s="278"/>
      <c r="L176" s="278"/>
      <c r="M176" s="278"/>
      <c r="N176" s="278"/>
      <c r="O176" s="278"/>
      <c r="P176" s="278"/>
      <c r="Q176" s="278"/>
      <c r="R176" s="278"/>
      <c r="S176" s="278"/>
      <c r="T176" s="278"/>
      <c r="U176" s="278"/>
      <c r="V176" s="278"/>
      <c r="W176" s="1679"/>
      <c r="X176" s="1679"/>
      <c r="Y176" s="1877"/>
    </row>
    <row r="177" spans="1:25" x14ac:dyDescent="0.25">
      <c r="A177" s="1597"/>
      <c r="B177" s="1598"/>
      <c r="C177" s="1598"/>
      <c r="D177" s="1598"/>
      <c r="E177" s="1598"/>
      <c r="F177" s="1598"/>
      <c r="G177" s="1875"/>
      <c r="H177" s="1875"/>
      <c r="I177" s="79" t="s">
        <v>168</v>
      </c>
      <c r="J177" s="313">
        <f>SUM(J174:J176)</f>
        <v>1.75</v>
      </c>
      <c r="K177" s="314"/>
      <c r="L177" s="314"/>
      <c r="M177" s="314"/>
      <c r="N177" s="315"/>
      <c r="O177" s="315"/>
      <c r="P177" s="315"/>
      <c r="Q177" s="315"/>
      <c r="R177" s="315"/>
      <c r="S177" s="315"/>
      <c r="T177" s="315"/>
      <c r="U177" s="315"/>
      <c r="V177" s="315"/>
      <c r="W177" s="1680"/>
      <c r="X177" s="1680"/>
      <c r="Y177" s="1878"/>
    </row>
    <row r="178" spans="1:25" ht="22.5" x14ac:dyDescent="0.25">
      <c r="A178" s="1597"/>
      <c r="B178" s="1580" t="s">
        <v>948</v>
      </c>
      <c r="C178" s="1580" t="s">
        <v>1289</v>
      </c>
      <c r="D178" s="1582" t="s">
        <v>1798</v>
      </c>
      <c r="E178" s="1582" t="s">
        <v>1323</v>
      </c>
      <c r="F178" s="1582" t="s">
        <v>632</v>
      </c>
      <c r="G178" s="1860" t="s">
        <v>1977</v>
      </c>
      <c r="H178" s="1860" t="s">
        <v>1978</v>
      </c>
      <c r="I178" s="312" t="s">
        <v>1979</v>
      </c>
      <c r="J178" s="302">
        <v>0.25</v>
      </c>
      <c r="K178" s="278"/>
      <c r="L178" s="278"/>
      <c r="M178" s="278"/>
      <c r="N178" s="278"/>
      <c r="O178" s="278"/>
      <c r="P178" s="278"/>
      <c r="Q178" s="278"/>
      <c r="R178" s="278"/>
      <c r="S178" s="278"/>
      <c r="T178" s="278"/>
      <c r="U178" s="278"/>
      <c r="V178" s="278"/>
      <c r="W178" s="1678" t="s">
        <v>160</v>
      </c>
      <c r="X178" s="1796" t="s">
        <v>1980</v>
      </c>
      <c r="Y178" s="1876"/>
    </row>
    <row r="179" spans="1:25" x14ac:dyDescent="0.25">
      <c r="A179" s="1597"/>
      <c r="B179" s="1598"/>
      <c r="C179" s="1598"/>
      <c r="D179" s="1593"/>
      <c r="E179" s="1593"/>
      <c r="F179" s="1593"/>
      <c r="G179" s="1875"/>
      <c r="H179" s="1875"/>
      <c r="I179" s="79" t="s">
        <v>168</v>
      </c>
      <c r="J179" s="313">
        <f>SUM(J178)</f>
        <v>0.25</v>
      </c>
      <c r="K179" s="314"/>
      <c r="L179" s="314"/>
      <c r="M179" s="314"/>
      <c r="N179" s="315"/>
      <c r="O179" s="315"/>
      <c r="P179" s="315"/>
      <c r="Q179" s="315"/>
      <c r="R179" s="315"/>
      <c r="S179" s="315"/>
      <c r="T179" s="315"/>
      <c r="U179" s="315"/>
      <c r="V179" s="315"/>
      <c r="W179" s="1680"/>
      <c r="X179" s="1796"/>
      <c r="Y179" s="1878"/>
    </row>
    <row r="180" spans="1:25" ht="33.75" x14ac:dyDescent="0.25">
      <c r="A180" s="1597"/>
      <c r="B180" s="1580" t="s">
        <v>958</v>
      </c>
      <c r="C180" s="1580" t="s">
        <v>1289</v>
      </c>
      <c r="D180" s="1582" t="s">
        <v>1798</v>
      </c>
      <c r="E180" s="1582" t="s">
        <v>1323</v>
      </c>
      <c r="F180" s="1582" t="s">
        <v>632</v>
      </c>
      <c r="G180" s="1860" t="s">
        <v>1981</v>
      </c>
      <c r="H180" s="1860" t="s">
        <v>1521</v>
      </c>
      <c r="I180" s="312" t="s">
        <v>1982</v>
      </c>
      <c r="J180" s="302">
        <v>0.4</v>
      </c>
      <c r="K180" s="297"/>
      <c r="L180" s="297"/>
      <c r="M180" s="297"/>
      <c r="N180" s="297"/>
      <c r="O180" s="297"/>
      <c r="P180" s="297"/>
      <c r="Q180" s="297"/>
      <c r="R180" s="278"/>
      <c r="S180" s="278"/>
      <c r="T180" s="278"/>
      <c r="U180" s="297"/>
      <c r="V180" s="297"/>
      <c r="W180" s="1678" t="s">
        <v>160</v>
      </c>
      <c r="X180" s="1796" t="s">
        <v>1983</v>
      </c>
      <c r="Y180" s="1876"/>
    </row>
    <row r="181" spans="1:25" x14ac:dyDescent="0.25">
      <c r="A181" s="1597"/>
      <c r="B181" s="1597"/>
      <c r="C181" s="1597"/>
      <c r="D181" s="1585"/>
      <c r="E181" s="1585"/>
      <c r="F181" s="1585"/>
      <c r="G181" s="1846"/>
      <c r="H181" s="1846"/>
      <c r="I181" s="312" t="s">
        <v>1984</v>
      </c>
      <c r="J181" s="302">
        <v>0.1</v>
      </c>
      <c r="L181" s="297"/>
      <c r="M181" s="297"/>
      <c r="N181" s="297"/>
      <c r="O181" s="297"/>
      <c r="P181" s="297"/>
      <c r="Q181" s="297"/>
      <c r="R181" s="278"/>
      <c r="S181" s="278"/>
      <c r="T181" s="278"/>
      <c r="U181" s="297"/>
      <c r="V181" s="297"/>
      <c r="W181" s="1679"/>
      <c r="X181" s="1796"/>
      <c r="Y181" s="1877"/>
    </row>
    <row r="182" spans="1:25" x14ac:dyDescent="0.25">
      <c r="A182" s="1597"/>
      <c r="B182" s="1598"/>
      <c r="C182" s="1598"/>
      <c r="D182" s="1593"/>
      <c r="E182" s="1593"/>
      <c r="F182" s="1593"/>
      <c r="G182" s="1875"/>
      <c r="H182" s="1875"/>
      <c r="I182" s="79" t="s">
        <v>168</v>
      </c>
      <c r="J182" s="313">
        <f>SUM(J180:J181)</f>
        <v>0.5</v>
      </c>
      <c r="K182" s="314"/>
      <c r="L182" s="314"/>
      <c r="M182" s="314"/>
      <c r="N182" s="315"/>
      <c r="O182" s="315"/>
      <c r="P182" s="315"/>
      <c r="Q182" s="315"/>
      <c r="R182" s="315"/>
      <c r="S182" s="315"/>
      <c r="T182" s="315"/>
      <c r="U182" s="315"/>
      <c r="V182" s="315"/>
      <c r="W182" s="1680"/>
      <c r="X182" s="1796"/>
      <c r="Y182" s="1878"/>
    </row>
    <row r="183" spans="1:25" ht="67.5" x14ac:dyDescent="0.25">
      <c r="A183" s="1597"/>
      <c r="B183" s="1580" t="s">
        <v>970</v>
      </c>
      <c r="C183" s="1580" t="s">
        <v>1289</v>
      </c>
      <c r="D183" s="1580" t="s">
        <v>1798</v>
      </c>
      <c r="E183" s="1580" t="s">
        <v>1323</v>
      </c>
      <c r="F183" s="1582" t="s">
        <v>632</v>
      </c>
      <c r="G183" s="1860" t="s">
        <v>1985</v>
      </c>
      <c r="H183" s="1860" t="s">
        <v>1986</v>
      </c>
      <c r="I183" s="312" t="s">
        <v>1987</v>
      </c>
      <c r="J183" s="302">
        <v>0.05</v>
      </c>
      <c r="K183" s="278"/>
      <c r="L183" s="278"/>
      <c r="M183" s="278"/>
      <c r="N183" s="278"/>
      <c r="O183" s="278"/>
      <c r="P183" s="278"/>
      <c r="Q183" s="278"/>
      <c r="R183" s="278"/>
      <c r="S183" s="278"/>
      <c r="T183" s="278"/>
      <c r="U183" s="278"/>
      <c r="V183" s="278"/>
      <c r="W183" s="1678" t="s">
        <v>160</v>
      </c>
      <c r="X183" s="1796" t="s">
        <v>1988</v>
      </c>
      <c r="Y183" s="1876"/>
    </row>
    <row r="184" spans="1:25" ht="45" x14ac:dyDescent="0.25">
      <c r="A184" s="1597"/>
      <c r="B184" s="1597"/>
      <c r="C184" s="1597"/>
      <c r="D184" s="1597"/>
      <c r="E184" s="1597"/>
      <c r="F184" s="1585"/>
      <c r="G184" s="1846"/>
      <c r="H184" s="1846"/>
      <c r="I184" s="312" t="s">
        <v>1989</v>
      </c>
      <c r="J184" s="302">
        <v>0.05</v>
      </c>
      <c r="K184" s="278"/>
      <c r="L184" s="278"/>
      <c r="M184" s="278"/>
      <c r="N184" s="278"/>
      <c r="O184" s="278"/>
      <c r="P184" s="278"/>
      <c r="Q184" s="278"/>
      <c r="R184" s="278"/>
      <c r="S184" s="278"/>
      <c r="T184" s="278"/>
      <c r="U184" s="278"/>
      <c r="V184" s="278"/>
      <c r="W184" s="1679"/>
      <c r="X184" s="1796"/>
      <c r="Y184" s="1877"/>
    </row>
    <row r="185" spans="1:25" x14ac:dyDescent="0.25">
      <c r="A185" s="1597"/>
      <c r="B185" s="1597"/>
      <c r="C185" s="1597"/>
      <c r="D185" s="1597"/>
      <c r="E185" s="1597"/>
      <c r="F185" s="1585"/>
      <c r="G185" s="1875"/>
      <c r="H185" s="1875"/>
      <c r="I185" s="79" t="s">
        <v>168</v>
      </c>
      <c r="J185" s="313">
        <f>SUM(J183:J184)</f>
        <v>0.1</v>
      </c>
      <c r="K185" s="314"/>
      <c r="L185" s="314"/>
      <c r="M185" s="314"/>
      <c r="N185" s="315"/>
      <c r="O185" s="315"/>
      <c r="P185" s="315"/>
      <c r="Q185" s="315"/>
      <c r="R185" s="315"/>
      <c r="S185" s="315"/>
      <c r="T185" s="315"/>
      <c r="U185" s="315"/>
      <c r="V185" s="315"/>
      <c r="W185" s="1680"/>
      <c r="X185" s="1796"/>
      <c r="Y185" s="1878"/>
    </row>
    <row r="186" spans="1:25" ht="33.75" x14ac:dyDescent="0.25">
      <c r="A186" s="1597"/>
      <c r="B186" s="1597"/>
      <c r="C186" s="1597"/>
      <c r="D186" s="1597"/>
      <c r="E186" s="1597"/>
      <c r="F186" s="1585"/>
      <c r="G186" s="1860" t="s">
        <v>1990</v>
      </c>
      <c r="H186" s="1860" t="s">
        <v>1535</v>
      </c>
      <c r="I186" s="312" t="s">
        <v>1991</v>
      </c>
      <c r="J186" s="302">
        <v>0.15</v>
      </c>
      <c r="K186" s="278"/>
      <c r="L186" s="278"/>
      <c r="M186" s="278"/>
      <c r="N186" s="278"/>
      <c r="O186" s="278"/>
      <c r="P186" s="278"/>
      <c r="Q186" s="278"/>
      <c r="R186" s="278"/>
      <c r="S186" s="278"/>
      <c r="T186" s="278"/>
      <c r="U186" s="278"/>
      <c r="V186" s="278"/>
      <c r="W186" s="1678" t="s">
        <v>160</v>
      </c>
      <c r="X186" s="1796" t="s">
        <v>1992</v>
      </c>
      <c r="Y186" s="1876"/>
    </row>
    <row r="187" spans="1:25" x14ac:dyDescent="0.25">
      <c r="A187" s="1597"/>
      <c r="B187" s="1597"/>
      <c r="C187" s="1597"/>
      <c r="D187" s="1597"/>
      <c r="E187" s="1597"/>
      <c r="F187" s="1585"/>
      <c r="G187" s="1846"/>
      <c r="H187" s="1846"/>
      <c r="I187" s="312" t="s">
        <v>1993</v>
      </c>
      <c r="J187" s="302">
        <v>0.05</v>
      </c>
      <c r="K187" s="278"/>
      <c r="L187" s="278"/>
      <c r="M187" s="278"/>
      <c r="N187" s="278"/>
      <c r="O187" s="278"/>
      <c r="P187" s="278"/>
      <c r="Q187" s="278"/>
      <c r="R187" s="278"/>
      <c r="S187" s="278"/>
      <c r="T187" s="278"/>
      <c r="U187" s="278"/>
      <c r="V187" s="278"/>
      <c r="W187" s="1679"/>
      <c r="X187" s="1796"/>
      <c r="Y187" s="1877"/>
    </row>
    <row r="188" spans="1:25" x14ac:dyDescent="0.25">
      <c r="A188" s="1597"/>
      <c r="B188" s="1597"/>
      <c r="C188" s="1597"/>
      <c r="D188" s="1597"/>
      <c r="E188" s="1597"/>
      <c r="F188" s="1585"/>
      <c r="G188" s="1875"/>
      <c r="H188" s="1875"/>
      <c r="I188" s="79" t="s">
        <v>168</v>
      </c>
      <c r="J188" s="313">
        <f>SUM(J186:J187)</f>
        <v>0.2</v>
      </c>
      <c r="K188" s="314"/>
      <c r="L188" s="314"/>
      <c r="M188" s="314"/>
      <c r="N188" s="315"/>
      <c r="O188" s="315"/>
      <c r="P188" s="315"/>
      <c r="Q188" s="315"/>
      <c r="R188" s="315"/>
      <c r="S188" s="315"/>
      <c r="T188" s="315"/>
      <c r="U188" s="315"/>
      <c r="V188" s="315"/>
      <c r="W188" s="1680"/>
      <c r="X188" s="1796"/>
      <c r="Y188" s="1878"/>
    </row>
    <row r="189" spans="1:25" ht="56.25" x14ac:dyDescent="0.25">
      <c r="A189" s="1597"/>
      <c r="B189" s="1597"/>
      <c r="C189" s="1597"/>
      <c r="D189" s="1597"/>
      <c r="E189" s="1597"/>
      <c r="F189" s="1585"/>
      <c r="G189" s="1860" t="s">
        <v>1994</v>
      </c>
      <c r="H189" s="1860" t="s">
        <v>1539</v>
      </c>
      <c r="I189" s="312" t="s">
        <v>1995</v>
      </c>
      <c r="J189" s="302">
        <v>0.4</v>
      </c>
      <c r="K189" s="278"/>
      <c r="L189" s="278"/>
      <c r="M189" s="278"/>
      <c r="N189" s="278"/>
      <c r="O189" s="278"/>
      <c r="P189" s="278"/>
      <c r="Q189" s="278"/>
      <c r="R189" s="278"/>
      <c r="S189" s="278"/>
      <c r="T189" s="278"/>
      <c r="U189" s="278"/>
      <c r="V189" s="278"/>
      <c r="W189" s="1678" t="s">
        <v>160</v>
      </c>
      <c r="X189" s="1796" t="s">
        <v>1996</v>
      </c>
      <c r="Y189" s="1876"/>
    </row>
    <row r="190" spans="1:25" ht="22.5" x14ac:dyDescent="0.25">
      <c r="A190" s="1597"/>
      <c r="B190" s="1597"/>
      <c r="C190" s="1597"/>
      <c r="D190" s="1597"/>
      <c r="E190" s="1597"/>
      <c r="F190" s="1585"/>
      <c r="G190" s="1846"/>
      <c r="H190" s="1846"/>
      <c r="I190" s="312" t="s">
        <v>1997</v>
      </c>
      <c r="J190" s="302">
        <v>0.1</v>
      </c>
      <c r="K190" s="278"/>
      <c r="L190" s="278"/>
      <c r="M190" s="278"/>
      <c r="N190" s="278"/>
      <c r="O190" s="278"/>
      <c r="P190" s="278"/>
      <c r="Q190" s="278"/>
      <c r="R190" s="278"/>
      <c r="S190" s="278"/>
      <c r="T190" s="278"/>
      <c r="U190" s="278"/>
      <c r="V190" s="278"/>
      <c r="W190" s="1679"/>
      <c r="X190" s="1796"/>
      <c r="Y190" s="1877"/>
    </row>
    <row r="191" spans="1:25" x14ac:dyDescent="0.25">
      <c r="A191" s="1597"/>
      <c r="B191" s="1597"/>
      <c r="C191" s="1597"/>
      <c r="D191" s="1597"/>
      <c r="E191" s="1597"/>
      <c r="F191" s="1585"/>
      <c r="G191" s="1875"/>
      <c r="H191" s="1875"/>
      <c r="I191" s="79" t="s">
        <v>168</v>
      </c>
      <c r="J191" s="313">
        <f>SUM(J189:J190)</f>
        <v>0.5</v>
      </c>
      <c r="K191" s="314"/>
      <c r="L191" s="314"/>
      <c r="M191" s="314"/>
      <c r="N191" s="315"/>
      <c r="O191" s="315"/>
      <c r="P191" s="315"/>
      <c r="Q191" s="315"/>
      <c r="R191" s="315"/>
      <c r="S191" s="315"/>
      <c r="T191" s="315"/>
      <c r="U191" s="315"/>
      <c r="V191" s="315"/>
      <c r="W191" s="1680"/>
      <c r="X191" s="1796"/>
      <c r="Y191" s="1878"/>
    </row>
    <row r="192" spans="1:25" ht="45" x14ac:dyDescent="0.25">
      <c r="A192" s="1597"/>
      <c r="B192" s="1597"/>
      <c r="C192" s="1597"/>
      <c r="D192" s="1597"/>
      <c r="E192" s="1597"/>
      <c r="F192" s="1585"/>
      <c r="G192" s="1860" t="s">
        <v>1998</v>
      </c>
      <c r="H192" s="1860" t="s">
        <v>1546</v>
      </c>
      <c r="I192" s="312" t="s">
        <v>1999</v>
      </c>
      <c r="J192" s="302">
        <v>0.25</v>
      </c>
      <c r="K192" s="297"/>
      <c r="L192" s="297"/>
      <c r="M192" s="297"/>
      <c r="N192" s="278"/>
      <c r="O192" s="297"/>
      <c r="P192" s="297"/>
      <c r="Q192" s="278"/>
      <c r="R192" s="297"/>
      <c r="S192" s="297"/>
      <c r="T192" s="278"/>
      <c r="U192" s="297"/>
      <c r="V192" s="297"/>
      <c r="W192" s="1678" t="s">
        <v>160</v>
      </c>
      <c r="X192" s="1796" t="s">
        <v>2000</v>
      </c>
      <c r="Y192" s="1876"/>
    </row>
    <row r="193" spans="1:25" x14ac:dyDescent="0.25">
      <c r="A193" s="1597"/>
      <c r="B193" s="1597"/>
      <c r="C193" s="1597"/>
      <c r="D193" s="1597"/>
      <c r="E193" s="1597"/>
      <c r="F193" s="1585"/>
      <c r="G193" s="1875"/>
      <c r="H193" s="1875"/>
      <c r="I193" s="79" t="s">
        <v>168</v>
      </c>
      <c r="J193" s="313">
        <f>SUM(J192)</f>
        <v>0.25</v>
      </c>
      <c r="K193" s="314"/>
      <c r="L193" s="314"/>
      <c r="M193" s="314"/>
      <c r="N193" s="315"/>
      <c r="O193" s="315"/>
      <c r="P193" s="315"/>
      <c r="Q193" s="315"/>
      <c r="R193" s="315"/>
      <c r="S193" s="315"/>
      <c r="T193" s="315"/>
      <c r="U193" s="315"/>
      <c r="V193" s="315"/>
      <c r="W193" s="1680"/>
      <c r="X193" s="1796"/>
      <c r="Y193" s="1878"/>
    </row>
    <row r="194" spans="1:25" ht="45" x14ac:dyDescent="0.25">
      <c r="A194" s="1597"/>
      <c r="B194" s="1597"/>
      <c r="C194" s="1597"/>
      <c r="D194" s="1597"/>
      <c r="E194" s="1597"/>
      <c r="F194" s="1585"/>
      <c r="G194" s="1860" t="s">
        <v>2001</v>
      </c>
      <c r="H194" s="1860" t="s">
        <v>1546</v>
      </c>
      <c r="I194" s="312" t="s">
        <v>2002</v>
      </c>
      <c r="J194" s="302">
        <v>0.25</v>
      </c>
      <c r="K194" s="297"/>
      <c r="L194" s="297"/>
      <c r="M194" s="297"/>
      <c r="N194" s="278"/>
      <c r="O194" s="297"/>
      <c r="P194" s="297"/>
      <c r="Q194" s="278"/>
      <c r="R194" s="297"/>
      <c r="S194" s="297"/>
      <c r="T194" s="278"/>
      <c r="U194" s="297"/>
      <c r="V194" s="297"/>
      <c r="W194" s="1678" t="s">
        <v>160</v>
      </c>
      <c r="X194" s="1796" t="s">
        <v>2003</v>
      </c>
      <c r="Y194" s="1876"/>
    </row>
    <row r="195" spans="1:25" x14ac:dyDescent="0.25">
      <c r="A195" s="1597"/>
      <c r="B195" s="1597"/>
      <c r="C195" s="1597"/>
      <c r="D195" s="1597"/>
      <c r="E195" s="1597"/>
      <c r="F195" s="1585"/>
      <c r="G195" s="1875"/>
      <c r="H195" s="1875"/>
      <c r="I195" s="79" t="s">
        <v>168</v>
      </c>
      <c r="J195" s="313">
        <f>SUM(J194)</f>
        <v>0.25</v>
      </c>
      <c r="K195" s="314"/>
      <c r="L195" s="314"/>
      <c r="M195" s="314"/>
      <c r="N195" s="315"/>
      <c r="O195" s="315"/>
      <c r="P195" s="315"/>
      <c r="Q195" s="315"/>
      <c r="R195" s="315"/>
      <c r="S195" s="315"/>
      <c r="T195" s="315"/>
      <c r="U195" s="315"/>
      <c r="V195" s="315"/>
      <c r="W195" s="1680"/>
      <c r="X195" s="1796"/>
      <c r="Y195" s="1878"/>
    </row>
    <row r="196" spans="1:25" ht="33.75" x14ac:dyDescent="0.25">
      <c r="A196" s="1597"/>
      <c r="B196" s="1597"/>
      <c r="C196" s="1597"/>
      <c r="D196" s="1597"/>
      <c r="E196" s="1597"/>
      <c r="F196" s="1585"/>
      <c r="G196" s="1860" t="s">
        <v>2004</v>
      </c>
      <c r="H196" s="1860" t="s">
        <v>1559</v>
      </c>
      <c r="I196" s="312" t="s">
        <v>2005</v>
      </c>
      <c r="J196" s="302">
        <v>0.4</v>
      </c>
      <c r="K196" s="278"/>
      <c r="L196" s="278"/>
      <c r="M196" s="278"/>
      <c r="N196" s="278"/>
      <c r="O196" s="278"/>
      <c r="P196" s="278"/>
      <c r="Q196" s="278"/>
      <c r="R196" s="278"/>
      <c r="S196" s="278"/>
      <c r="T196" s="278"/>
      <c r="U196" s="278"/>
      <c r="V196" s="278"/>
      <c r="W196" s="1678" t="s">
        <v>160</v>
      </c>
      <c r="X196" s="1796" t="s">
        <v>2006</v>
      </c>
      <c r="Y196" s="1876"/>
    </row>
    <row r="197" spans="1:25" x14ac:dyDescent="0.25">
      <c r="A197" s="1597"/>
      <c r="B197" s="1597"/>
      <c r="C197" s="1597"/>
      <c r="D197" s="1597"/>
      <c r="E197" s="1597"/>
      <c r="F197" s="1585"/>
      <c r="G197" s="1846"/>
      <c r="H197" s="1846"/>
      <c r="I197" s="312" t="s">
        <v>2007</v>
      </c>
      <c r="J197" s="302">
        <v>0.1</v>
      </c>
      <c r="K197" s="278"/>
      <c r="L197" s="278"/>
      <c r="M197" s="278"/>
      <c r="N197" s="278"/>
      <c r="O197" s="278"/>
      <c r="P197" s="278"/>
      <c r="Q197" s="278"/>
      <c r="R197" s="278"/>
      <c r="S197" s="278"/>
      <c r="T197" s="278"/>
      <c r="U197" s="278"/>
      <c r="V197" s="278"/>
      <c r="W197" s="1679"/>
      <c r="X197" s="1796"/>
      <c r="Y197" s="1877"/>
    </row>
    <row r="198" spans="1:25" x14ac:dyDescent="0.25">
      <c r="A198" s="1597"/>
      <c r="B198" s="1597"/>
      <c r="C198" s="1597"/>
      <c r="D198" s="1597"/>
      <c r="E198" s="1597"/>
      <c r="F198" s="1585"/>
      <c r="G198" s="1875"/>
      <c r="H198" s="1875"/>
      <c r="I198" s="79" t="s">
        <v>168</v>
      </c>
      <c r="J198" s="313">
        <f>SUM(J196:J197)</f>
        <v>0.5</v>
      </c>
      <c r="K198" s="314"/>
      <c r="L198" s="314"/>
      <c r="M198" s="314"/>
      <c r="N198" s="315"/>
      <c r="O198" s="315"/>
      <c r="P198" s="315"/>
      <c r="Q198" s="315"/>
      <c r="R198" s="315"/>
      <c r="S198" s="315"/>
      <c r="T198" s="315"/>
      <c r="U198" s="315"/>
      <c r="V198" s="315"/>
      <c r="W198" s="1680"/>
      <c r="X198" s="1796"/>
      <c r="Y198" s="1878"/>
    </row>
    <row r="199" spans="1:25" ht="67.5" x14ac:dyDescent="0.25">
      <c r="A199" s="1597"/>
      <c r="B199" s="1597"/>
      <c r="C199" s="1597"/>
      <c r="D199" s="1597"/>
      <c r="E199" s="1597"/>
      <c r="F199" s="1585"/>
      <c r="G199" s="1860" t="s">
        <v>2008</v>
      </c>
      <c r="H199" s="1860" t="s">
        <v>1572</v>
      </c>
      <c r="I199" s="312" t="s">
        <v>2009</v>
      </c>
      <c r="J199" s="302">
        <v>0.15</v>
      </c>
      <c r="K199" s="297"/>
      <c r="L199" s="297"/>
      <c r="M199" s="297"/>
      <c r="N199" s="297"/>
      <c r="O199" s="278"/>
      <c r="P199" s="297"/>
      <c r="Q199" s="297"/>
      <c r="R199" s="297"/>
      <c r="S199" s="278"/>
      <c r="T199" s="297"/>
      <c r="U199" s="297"/>
      <c r="V199" s="297"/>
      <c r="W199" s="1678" t="s">
        <v>160</v>
      </c>
      <c r="X199" s="1796" t="s">
        <v>2010</v>
      </c>
      <c r="Y199" s="1876"/>
    </row>
    <row r="200" spans="1:25" x14ac:dyDescent="0.25">
      <c r="A200" s="1597"/>
      <c r="B200" s="1597"/>
      <c r="C200" s="1597"/>
      <c r="D200" s="1597"/>
      <c r="E200" s="1597"/>
      <c r="F200" s="1585"/>
      <c r="G200" s="1846"/>
      <c r="H200" s="1846"/>
      <c r="I200" s="312" t="s">
        <v>2011</v>
      </c>
      <c r="J200" s="302">
        <v>0.05</v>
      </c>
      <c r="K200" s="297"/>
      <c r="L200" s="297"/>
      <c r="M200" s="297"/>
      <c r="N200" s="297"/>
      <c r="O200" s="278"/>
      <c r="P200" s="297"/>
      <c r="Q200" s="297"/>
      <c r="R200" s="297"/>
      <c r="S200" s="278"/>
      <c r="T200" s="297"/>
      <c r="U200" s="297"/>
      <c r="V200" s="297"/>
      <c r="W200" s="1679"/>
      <c r="X200" s="1796"/>
      <c r="Y200" s="1877"/>
    </row>
    <row r="201" spans="1:25" x14ac:dyDescent="0.25">
      <c r="A201" s="1598"/>
      <c r="B201" s="1598"/>
      <c r="C201" s="1598"/>
      <c r="D201" s="1598"/>
      <c r="E201" s="1598"/>
      <c r="F201" s="1593"/>
      <c r="G201" s="1875"/>
      <c r="H201" s="1875"/>
      <c r="I201" s="79" t="s">
        <v>168</v>
      </c>
      <c r="J201" s="313">
        <f>SUM(J199:J200)</f>
        <v>0.2</v>
      </c>
      <c r="K201" s="314"/>
      <c r="L201" s="314"/>
      <c r="M201" s="314"/>
      <c r="N201" s="315"/>
      <c r="O201" s="315"/>
      <c r="P201" s="315"/>
      <c r="Q201" s="315"/>
      <c r="R201" s="315"/>
      <c r="S201" s="315"/>
      <c r="T201" s="315"/>
      <c r="U201" s="315"/>
      <c r="V201" s="315"/>
      <c r="W201" s="1680"/>
      <c r="X201" s="1796"/>
      <c r="Y201" s="1878"/>
    </row>
    <row r="202" spans="1:25" ht="45" x14ac:dyDescent="0.25">
      <c r="A202" s="1580" t="s">
        <v>1108</v>
      </c>
      <c r="B202" s="1580" t="s">
        <v>1109</v>
      </c>
      <c r="C202" s="1580" t="s">
        <v>1289</v>
      </c>
      <c r="D202" s="1580" t="s">
        <v>1798</v>
      </c>
      <c r="E202" s="1580" t="s">
        <v>1323</v>
      </c>
      <c r="F202" s="1580" t="s">
        <v>632</v>
      </c>
      <c r="G202" s="1884" t="s">
        <v>2012</v>
      </c>
      <c r="H202" s="1804" t="s">
        <v>1581</v>
      </c>
      <c r="I202" s="312" t="s">
        <v>2013</v>
      </c>
      <c r="J202" s="302">
        <v>0.15</v>
      </c>
      <c r="K202" s="297"/>
      <c r="L202" s="278"/>
      <c r="M202" s="278"/>
      <c r="N202" s="278"/>
      <c r="O202" s="278"/>
      <c r="P202" s="278"/>
      <c r="Q202" s="278"/>
      <c r="R202" s="278"/>
      <c r="S202" s="278"/>
      <c r="T202" s="278"/>
      <c r="U202" s="278"/>
      <c r="V202" s="278"/>
      <c r="W202" s="1678" t="s">
        <v>160</v>
      </c>
      <c r="X202" s="1796" t="s">
        <v>2014</v>
      </c>
      <c r="Y202" s="1876"/>
    </row>
    <row r="203" spans="1:25" ht="22.5" x14ac:dyDescent="0.25">
      <c r="A203" s="1597"/>
      <c r="B203" s="1597"/>
      <c r="C203" s="1597"/>
      <c r="D203" s="1597"/>
      <c r="E203" s="1597"/>
      <c r="F203" s="1597"/>
      <c r="G203" s="1884"/>
      <c r="H203" s="1804"/>
      <c r="I203" s="312" t="s">
        <v>2015</v>
      </c>
      <c r="J203" s="302">
        <v>0.25</v>
      </c>
      <c r="K203" s="297"/>
      <c r="L203" s="297"/>
      <c r="M203" s="297"/>
      <c r="N203" s="278"/>
      <c r="O203" s="297"/>
      <c r="P203" s="297"/>
      <c r="Q203" s="278"/>
      <c r="R203" s="297"/>
      <c r="S203" s="297"/>
      <c r="T203" s="278"/>
      <c r="U203" s="297"/>
      <c r="V203" s="297"/>
      <c r="W203" s="1679"/>
      <c r="X203" s="1796"/>
      <c r="Y203" s="1877"/>
    </row>
    <row r="204" spans="1:25" ht="33.75" x14ac:dyDescent="0.25">
      <c r="A204" s="1597"/>
      <c r="B204" s="1597"/>
      <c r="C204" s="1597"/>
      <c r="D204" s="1597"/>
      <c r="E204" s="1597"/>
      <c r="F204" s="1597"/>
      <c r="G204" s="1884"/>
      <c r="H204" s="1804"/>
      <c r="I204" s="312" t="s">
        <v>2016</v>
      </c>
      <c r="J204" s="302">
        <v>0.1</v>
      </c>
      <c r="K204" s="297"/>
      <c r="L204" s="297"/>
      <c r="M204" s="297"/>
      <c r="N204" s="278"/>
      <c r="O204" s="297"/>
      <c r="P204" s="297"/>
      <c r="Q204" s="278"/>
      <c r="R204" s="297"/>
      <c r="S204" s="297"/>
      <c r="T204" s="278"/>
      <c r="U204" s="297"/>
      <c r="V204" s="297"/>
      <c r="W204" s="1679"/>
      <c r="X204" s="1796"/>
      <c r="Y204" s="1877"/>
    </row>
    <row r="205" spans="1:25" ht="45" x14ac:dyDescent="0.25">
      <c r="A205" s="1597"/>
      <c r="B205" s="1597"/>
      <c r="C205" s="1597"/>
      <c r="D205" s="1597"/>
      <c r="E205" s="1597"/>
      <c r="F205" s="1597"/>
      <c r="G205" s="1884"/>
      <c r="H205" s="1804"/>
      <c r="I205" s="312" t="s">
        <v>2017</v>
      </c>
      <c r="J205" s="302">
        <v>0.1</v>
      </c>
      <c r="K205" s="297"/>
      <c r="L205" s="297"/>
      <c r="M205" s="297"/>
      <c r="N205" s="297"/>
      <c r="O205" s="297"/>
      <c r="P205" s="297"/>
      <c r="Q205" s="297"/>
      <c r="R205" s="278"/>
      <c r="T205" s="297"/>
      <c r="U205" s="297"/>
      <c r="V205" s="278"/>
      <c r="W205" s="1679"/>
      <c r="X205" s="1796"/>
      <c r="Y205" s="1877"/>
    </row>
    <row r="206" spans="1:25" ht="22.5" x14ac:dyDescent="0.25">
      <c r="A206" s="1597"/>
      <c r="B206" s="1597"/>
      <c r="C206" s="1597"/>
      <c r="D206" s="1597"/>
      <c r="E206" s="1597"/>
      <c r="F206" s="1597"/>
      <c r="G206" s="1884"/>
      <c r="H206" s="1804"/>
      <c r="I206" s="312" t="s">
        <v>2018</v>
      </c>
      <c r="J206" s="302">
        <v>0.1</v>
      </c>
      <c r="K206" s="297"/>
      <c r="L206" s="297"/>
      <c r="M206" s="297"/>
      <c r="N206" s="297"/>
      <c r="O206" s="278"/>
      <c r="P206" s="297"/>
      <c r="Q206" s="297"/>
      <c r="R206" s="278"/>
      <c r="S206" s="297"/>
      <c r="T206" s="297"/>
      <c r="U206" s="278"/>
      <c r="V206" s="297"/>
      <c r="W206" s="1679"/>
      <c r="X206" s="1796"/>
      <c r="Y206" s="1877"/>
    </row>
    <row r="207" spans="1:25" ht="22.5" x14ac:dyDescent="0.25">
      <c r="A207" s="1597"/>
      <c r="B207" s="1597"/>
      <c r="C207" s="1597"/>
      <c r="D207" s="1597"/>
      <c r="E207" s="1597"/>
      <c r="F207" s="1597"/>
      <c r="G207" s="1884"/>
      <c r="H207" s="1804"/>
      <c r="I207" s="312" t="s">
        <v>2019</v>
      </c>
      <c r="J207" s="302">
        <v>0.1</v>
      </c>
      <c r="K207" s="297"/>
      <c r="L207" s="297"/>
      <c r="M207" s="297"/>
      <c r="N207" s="297"/>
      <c r="O207" s="297"/>
      <c r="P207" s="297"/>
      <c r="Q207" s="297"/>
      <c r="R207" s="297"/>
      <c r="S207" s="297"/>
      <c r="T207" s="297"/>
      <c r="U207" s="278"/>
      <c r="V207" s="297"/>
      <c r="W207" s="1679"/>
      <c r="X207" s="1796"/>
      <c r="Y207" s="1877"/>
    </row>
    <row r="208" spans="1:25" ht="33.75" x14ac:dyDescent="0.25">
      <c r="A208" s="1597"/>
      <c r="B208" s="1597"/>
      <c r="C208" s="1597"/>
      <c r="D208" s="1597"/>
      <c r="E208" s="1597"/>
      <c r="F208" s="1597"/>
      <c r="G208" s="1884"/>
      <c r="H208" s="1804"/>
      <c r="I208" s="312" t="s">
        <v>2020</v>
      </c>
      <c r="J208" s="302">
        <v>0.05</v>
      </c>
      <c r="K208" s="297"/>
      <c r="L208" s="297"/>
      <c r="M208" s="297"/>
      <c r="N208" s="297"/>
      <c r="O208" s="297"/>
      <c r="P208" s="297"/>
      <c r="Q208" s="297"/>
      <c r="R208" s="297"/>
      <c r="S208" s="297"/>
      <c r="T208" s="297"/>
      <c r="U208" s="297"/>
      <c r="V208" s="278"/>
      <c r="W208" s="1679"/>
      <c r="X208" s="1796"/>
      <c r="Y208" s="1877"/>
    </row>
    <row r="209" spans="1:25" ht="33.75" x14ac:dyDescent="0.25">
      <c r="A209" s="1597"/>
      <c r="B209" s="1597"/>
      <c r="C209" s="1597"/>
      <c r="D209" s="1597"/>
      <c r="E209" s="1597"/>
      <c r="F209" s="1597"/>
      <c r="G209" s="1884"/>
      <c r="H209" s="1804"/>
      <c r="I209" s="312" t="s">
        <v>2021</v>
      </c>
      <c r="J209" s="302">
        <v>0.05</v>
      </c>
      <c r="K209" s="297"/>
      <c r="L209" s="297"/>
      <c r="M209" s="297"/>
      <c r="N209" s="297"/>
      <c r="O209" s="297"/>
      <c r="P209" s="297"/>
      <c r="Q209" s="297"/>
      <c r="R209" s="297"/>
      <c r="S209" s="297"/>
      <c r="T209" s="297"/>
      <c r="U209" s="297"/>
      <c r="V209" s="278"/>
      <c r="W209" s="1679"/>
      <c r="X209" s="1796"/>
      <c r="Y209" s="1877"/>
    </row>
    <row r="210" spans="1:25" x14ac:dyDescent="0.25">
      <c r="A210" s="1598"/>
      <c r="B210" s="1598"/>
      <c r="C210" s="1598"/>
      <c r="D210" s="1598"/>
      <c r="E210" s="1598"/>
      <c r="F210" s="1598"/>
      <c r="G210" s="1884"/>
      <c r="H210" s="1804"/>
      <c r="I210" s="79" t="s">
        <v>168</v>
      </c>
      <c r="J210" s="313">
        <f>SUM(J202:J209)</f>
        <v>0.9</v>
      </c>
      <c r="K210" s="314"/>
      <c r="L210" s="314"/>
      <c r="M210" s="314"/>
      <c r="N210" s="315"/>
      <c r="O210" s="315"/>
      <c r="P210" s="315"/>
      <c r="Q210" s="315"/>
      <c r="R210" s="315"/>
      <c r="S210" s="315"/>
      <c r="T210" s="315"/>
      <c r="U210" s="315"/>
      <c r="V210" s="315"/>
      <c r="W210" s="1680"/>
      <c r="X210" s="1796"/>
      <c r="Y210" s="1878"/>
    </row>
    <row r="211" spans="1:25" ht="33.75" x14ac:dyDescent="0.25">
      <c r="A211" s="1580" t="s">
        <v>1117</v>
      </c>
      <c r="B211" s="1580" t="s">
        <v>1118</v>
      </c>
      <c r="C211" s="1580" t="s">
        <v>1289</v>
      </c>
      <c r="D211" s="1580" t="s">
        <v>1798</v>
      </c>
      <c r="E211" s="1580" t="s">
        <v>1323</v>
      </c>
      <c r="F211" s="1580" t="s">
        <v>632</v>
      </c>
      <c r="G211" s="1860" t="s">
        <v>2022</v>
      </c>
      <c r="H211" s="1860" t="s">
        <v>1590</v>
      </c>
      <c r="I211" s="312" t="s">
        <v>2023</v>
      </c>
      <c r="J211" s="302">
        <v>0.25</v>
      </c>
      <c r="K211" s="297"/>
      <c r="L211" s="297"/>
      <c r="M211" s="297"/>
      <c r="N211" s="297"/>
      <c r="O211" s="278"/>
      <c r="P211" s="297"/>
      <c r="Q211" s="297"/>
      <c r="R211" s="297"/>
      <c r="S211" s="297"/>
      <c r="T211" s="297"/>
      <c r="U211" s="297"/>
      <c r="V211" s="318"/>
      <c r="W211" s="1678" t="s">
        <v>160</v>
      </c>
      <c r="X211" s="1796" t="s">
        <v>2024</v>
      </c>
      <c r="Y211" s="1876"/>
    </row>
    <row r="212" spans="1:25" x14ac:dyDescent="0.25">
      <c r="A212" s="1597"/>
      <c r="B212" s="1597"/>
      <c r="C212" s="1597"/>
      <c r="D212" s="1597"/>
      <c r="E212" s="1597"/>
      <c r="F212" s="1597"/>
      <c r="G212" s="1875"/>
      <c r="H212" s="1875"/>
      <c r="I212" s="79" t="s">
        <v>168</v>
      </c>
      <c r="J212" s="313">
        <f>SUM(J211)</f>
        <v>0.25</v>
      </c>
      <c r="K212" s="314"/>
      <c r="L212" s="314"/>
      <c r="M212" s="314"/>
      <c r="N212" s="315"/>
      <c r="O212" s="315"/>
      <c r="P212" s="315"/>
      <c r="Q212" s="315"/>
      <c r="R212" s="315"/>
      <c r="S212" s="315"/>
      <c r="T212" s="315"/>
      <c r="U212" s="315"/>
      <c r="V212" s="315"/>
      <c r="W212" s="1680"/>
      <c r="X212" s="1796"/>
      <c r="Y212" s="1878"/>
    </row>
    <row r="213" spans="1:25" ht="45" x14ac:dyDescent="0.25">
      <c r="A213" s="1597"/>
      <c r="B213" s="1597"/>
      <c r="C213" s="1597"/>
      <c r="D213" s="1597"/>
      <c r="E213" s="1597"/>
      <c r="F213" s="1597"/>
      <c r="G213" s="1804" t="s">
        <v>2025</v>
      </c>
      <c r="H213" s="1804" t="s">
        <v>1598</v>
      </c>
      <c r="I213" s="312" t="s">
        <v>2026</v>
      </c>
      <c r="J213" s="302">
        <v>0.15</v>
      </c>
      <c r="K213" s="297"/>
      <c r="L213" s="297"/>
      <c r="M213" s="297"/>
      <c r="N213" s="297"/>
      <c r="O213" s="297"/>
      <c r="P213" s="278"/>
      <c r="Q213" s="297"/>
      <c r="R213" s="297"/>
      <c r="S213" s="297"/>
      <c r="T213" s="297"/>
      <c r="U213" s="297"/>
      <c r="V213" s="318"/>
      <c r="W213" s="1678" t="s">
        <v>160</v>
      </c>
      <c r="X213" s="1796" t="s">
        <v>2027</v>
      </c>
      <c r="Y213" s="1876"/>
    </row>
    <row r="214" spans="1:25" x14ac:dyDescent="0.25">
      <c r="A214" s="1598"/>
      <c r="B214" s="1598"/>
      <c r="C214" s="1598"/>
      <c r="D214" s="1598"/>
      <c r="E214" s="1598"/>
      <c r="F214" s="1598"/>
      <c r="G214" s="1804"/>
      <c r="H214" s="1804"/>
      <c r="I214" s="79" t="s">
        <v>168</v>
      </c>
      <c r="J214" s="313">
        <f>SUM(J213)</f>
        <v>0.15</v>
      </c>
      <c r="K214" s="314"/>
      <c r="L214" s="314"/>
      <c r="M214" s="314"/>
      <c r="N214" s="315"/>
      <c r="O214" s="315"/>
      <c r="P214" s="315"/>
      <c r="Q214" s="315"/>
      <c r="R214" s="315"/>
      <c r="S214" s="315"/>
      <c r="T214" s="315"/>
      <c r="U214" s="315"/>
      <c r="V214" s="315"/>
      <c r="W214" s="1680"/>
      <c r="X214" s="1796"/>
      <c r="Y214" s="1878"/>
    </row>
    <row r="215" spans="1:25" x14ac:dyDescent="0.25">
      <c r="A215" s="1691" t="s">
        <v>2028</v>
      </c>
      <c r="B215" s="1691"/>
      <c r="C215" s="1691"/>
      <c r="D215" s="1691"/>
      <c r="E215" s="1691"/>
      <c r="F215" s="1691"/>
      <c r="G215" s="1691"/>
      <c r="H215" s="1691"/>
      <c r="I215" s="1691"/>
      <c r="J215" s="1691"/>
      <c r="K215" s="1691"/>
      <c r="L215" s="1691"/>
      <c r="M215" s="1691"/>
      <c r="N215" s="1691"/>
      <c r="O215" s="1691"/>
      <c r="P215" s="1691"/>
      <c r="Q215" s="1691"/>
      <c r="R215" s="1691"/>
      <c r="S215" s="1691"/>
      <c r="T215" s="1691"/>
      <c r="U215" s="1691"/>
      <c r="V215" s="1691"/>
      <c r="W215" s="1691"/>
      <c r="X215" s="1691"/>
      <c r="Y215" s="1691"/>
    </row>
    <row r="216" spans="1:25" ht="33.75" x14ac:dyDescent="0.25">
      <c r="A216" s="1582" t="s">
        <v>1138</v>
      </c>
      <c r="B216" s="1580" t="s">
        <v>1139</v>
      </c>
      <c r="C216" s="1582" t="s">
        <v>2029</v>
      </c>
      <c r="D216" s="1580" t="s">
        <v>2030</v>
      </c>
      <c r="E216" s="1580" t="s">
        <v>1607</v>
      </c>
      <c r="F216" s="1582" t="s">
        <v>1142</v>
      </c>
      <c r="G216" s="1882" t="s">
        <v>2031</v>
      </c>
      <c r="H216" s="1860" t="s">
        <v>2032</v>
      </c>
      <c r="I216" s="98" t="s">
        <v>2033</v>
      </c>
      <c r="J216" s="302">
        <v>0.5</v>
      </c>
      <c r="K216" s="278"/>
      <c r="L216" s="278"/>
      <c r="M216" s="278"/>
      <c r="N216" s="278"/>
      <c r="O216" s="278"/>
      <c r="P216" s="278"/>
      <c r="Q216" s="278"/>
      <c r="R216" s="278"/>
      <c r="S216" s="278"/>
      <c r="T216" s="278"/>
      <c r="U216" s="278"/>
      <c r="V216" s="278"/>
      <c r="W216" s="1789" t="s">
        <v>2034</v>
      </c>
      <c r="X216" s="1789" t="s">
        <v>2035</v>
      </c>
      <c r="Y216" s="1876"/>
    </row>
    <row r="217" spans="1:25" ht="33.75" x14ac:dyDescent="0.25">
      <c r="A217" s="1585"/>
      <c r="B217" s="1597"/>
      <c r="C217" s="1585"/>
      <c r="D217" s="1597"/>
      <c r="E217" s="1597"/>
      <c r="F217" s="1585"/>
      <c r="G217" s="1848"/>
      <c r="H217" s="1846"/>
      <c r="I217" s="98" t="s">
        <v>2036</v>
      </c>
      <c r="J217" s="302">
        <v>0.25</v>
      </c>
      <c r="K217" s="278"/>
      <c r="L217" s="278"/>
      <c r="M217" s="297"/>
      <c r="N217" s="297"/>
      <c r="O217" s="297"/>
      <c r="P217" s="297"/>
      <c r="Q217" s="297"/>
      <c r="R217" s="297"/>
      <c r="S217" s="297"/>
      <c r="T217" s="297"/>
      <c r="U217" s="297"/>
      <c r="V217" s="297"/>
      <c r="W217" s="1790"/>
      <c r="X217" s="1790"/>
      <c r="Y217" s="1877"/>
    </row>
    <row r="218" spans="1:25" ht="33.75" x14ac:dyDescent="0.25">
      <c r="A218" s="1585"/>
      <c r="B218" s="1597"/>
      <c r="C218" s="1585"/>
      <c r="D218" s="1597"/>
      <c r="E218" s="1597"/>
      <c r="F218" s="1585"/>
      <c r="G218" s="1848"/>
      <c r="H218" s="1846"/>
      <c r="I218" s="98" t="s">
        <v>2037</v>
      </c>
      <c r="J218" s="302">
        <v>0.25</v>
      </c>
      <c r="K218" s="297"/>
      <c r="L218" s="297"/>
      <c r="M218" s="278"/>
      <c r="N218" s="278"/>
      <c r="O218" s="297"/>
      <c r="P218" s="297"/>
      <c r="Q218" s="297"/>
      <c r="R218" s="297"/>
      <c r="S218" s="297"/>
      <c r="T218" s="297"/>
      <c r="U218" s="297"/>
      <c r="V218" s="297"/>
      <c r="W218" s="1790"/>
      <c r="X218" s="1790"/>
      <c r="Y218" s="1877"/>
    </row>
    <row r="219" spans="1:25" ht="33.75" x14ac:dyDescent="0.25">
      <c r="A219" s="1585"/>
      <c r="B219" s="1597"/>
      <c r="C219" s="1585"/>
      <c r="D219" s="1597"/>
      <c r="E219" s="1597"/>
      <c r="F219" s="1585"/>
      <c r="G219" s="1848"/>
      <c r="H219" s="1846"/>
      <c r="I219" s="98" t="s">
        <v>2038</v>
      </c>
      <c r="J219" s="302">
        <v>0.25</v>
      </c>
      <c r="K219" s="297"/>
      <c r="L219" s="297"/>
      <c r="M219" s="297"/>
      <c r="N219" s="297"/>
      <c r="O219" s="297"/>
      <c r="P219" s="297"/>
      <c r="Q219" s="297"/>
      <c r="R219" s="297"/>
      <c r="S219" s="278"/>
      <c r="T219" s="278"/>
      <c r="U219" s="297"/>
      <c r="V219" s="297"/>
      <c r="W219" s="1790"/>
      <c r="X219" s="1790"/>
      <c r="Y219" s="1877"/>
    </row>
    <row r="220" spans="1:25" ht="33.75" x14ac:dyDescent="0.25">
      <c r="A220" s="1585"/>
      <c r="B220" s="1597"/>
      <c r="C220" s="1585"/>
      <c r="D220" s="1597"/>
      <c r="E220" s="1597"/>
      <c r="F220" s="1585"/>
      <c r="G220" s="1848"/>
      <c r="H220" s="1846"/>
      <c r="I220" s="98" t="s">
        <v>2039</v>
      </c>
      <c r="J220" s="302">
        <v>0.25</v>
      </c>
      <c r="K220" s="278"/>
      <c r="L220" s="278"/>
      <c r="M220" s="278"/>
      <c r="N220" s="278"/>
      <c r="O220" s="278"/>
      <c r="P220" s="278"/>
      <c r="Q220" s="278"/>
      <c r="R220" s="278"/>
      <c r="S220" s="278"/>
      <c r="T220" s="278"/>
      <c r="U220" s="278"/>
      <c r="V220" s="278"/>
      <c r="W220" s="1790"/>
      <c r="X220" s="1790"/>
      <c r="Y220" s="1877"/>
    </row>
    <row r="221" spans="1:25" x14ac:dyDescent="0.25">
      <c r="A221" s="1585"/>
      <c r="B221" s="1597"/>
      <c r="C221" s="1585"/>
      <c r="D221" s="1597"/>
      <c r="E221" s="1597"/>
      <c r="F221" s="1585"/>
      <c r="G221" s="1883"/>
      <c r="H221" s="1875"/>
      <c r="I221" s="79" t="s">
        <v>168</v>
      </c>
      <c r="J221" s="313">
        <f>SUM(J216:J220)</f>
        <v>1.5</v>
      </c>
      <c r="K221" s="314"/>
      <c r="L221" s="314"/>
      <c r="M221" s="314"/>
      <c r="N221" s="315"/>
      <c r="O221" s="315"/>
      <c r="P221" s="315"/>
      <c r="Q221" s="315"/>
      <c r="R221" s="315"/>
      <c r="S221" s="315"/>
      <c r="T221" s="315"/>
      <c r="U221" s="315"/>
      <c r="V221" s="315"/>
      <c r="W221" s="1791"/>
      <c r="X221" s="1791"/>
      <c r="Y221" s="1878"/>
    </row>
    <row r="222" spans="1:25" ht="67.5" x14ac:dyDescent="0.25">
      <c r="A222" s="1585"/>
      <c r="B222" s="1597"/>
      <c r="C222" s="1585"/>
      <c r="D222" s="1597"/>
      <c r="E222" s="1597"/>
      <c r="F222" s="1585"/>
      <c r="G222" s="1860" t="s">
        <v>2040</v>
      </c>
      <c r="H222" s="1860" t="s">
        <v>1615</v>
      </c>
      <c r="I222" s="312" t="s">
        <v>2041</v>
      </c>
      <c r="J222" s="302">
        <v>0.25</v>
      </c>
      <c r="K222" s="278"/>
      <c r="L222" s="278"/>
      <c r="M222" s="278"/>
      <c r="N222" s="278"/>
      <c r="O222" s="278"/>
      <c r="P222" s="278"/>
      <c r="Q222" s="278"/>
      <c r="R222" s="278"/>
      <c r="S222" s="278"/>
      <c r="T222" s="278"/>
      <c r="U222" s="278"/>
      <c r="V222" s="278"/>
      <c r="W222" s="1678" t="s">
        <v>1146</v>
      </c>
      <c r="X222" s="1678" t="s">
        <v>1147</v>
      </c>
      <c r="Y222" s="1876"/>
    </row>
    <row r="223" spans="1:25" x14ac:dyDescent="0.25">
      <c r="A223" s="1585"/>
      <c r="B223" s="1597"/>
      <c r="C223" s="1585"/>
      <c r="D223" s="1597"/>
      <c r="E223" s="1597"/>
      <c r="F223" s="1585"/>
      <c r="G223" s="1875"/>
      <c r="H223" s="1875"/>
      <c r="I223" s="79" t="s">
        <v>168</v>
      </c>
      <c r="J223" s="313">
        <f>SUM(J222)</f>
        <v>0.25</v>
      </c>
      <c r="K223" s="314"/>
      <c r="L223" s="314"/>
      <c r="M223" s="314"/>
      <c r="N223" s="315"/>
      <c r="O223" s="315"/>
      <c r="P223" s="315"/>
      <c r="Q223" s="315"/>
      <c r="R223" s="315"/>
      <c r="S223" s="315"/>
      <c r="T223" s="315"/>
      <c r="U223" s="315"/>
      <c r="V223" s="315"/>
      <c r="W223" s="1680"/>
      <c r="X223" s="1680"/>
      <c r="Y223" s="1878"/>
    </row>
    <row r="224" spans="1:25" ht="67.5" x14ac:dyDescent="0.25">
      <c r="A224" s="1585"/>
      <c r="B224" s="1597"/>
      <c r="C224" s="1585"/>
      <c r="D224" s="1597"/>
      <c r="E224" s="1597"/>
      <c r="F224" s="1585"/>
      <c r="G224" s="1860" t="s">
        <v>2042</v>
      </c>
      <c r="H224" s="1860" t="s">
        <v>1615</v>
      </c>
      <c r="I224" s="312" t="s">
        <v>2043</v>
      </c>
      <c r="J224" s="302">
        <v>0.25</v>
      </c>
      <c r="K224" s="278"/>
      <c r="L224" s="278"/>
      <c r="M224" s="278"/>
      <c r="N224" s="278"/>
      <c r="O224" s="278"/>
      <c r="P224" s="278"/>
      <c r="Q224" s="278"/>
      <c r="R224" s="278"/>
      <c r="S224" s="278"/>
      <c r="T224" s="278"/>
      <c r="U224" s="278"/>
      <c r="V224" s="278"/>
      <c r="W224" s="1678" t="s">
        <v>1146</v>
      </c>
      <c r="X224" s="1678" t="s">
        <v>1147</v>
      </c>
      <c r="Y224" s="1876"/>
    </row>
    <row r="225" spans="1:25" x14ac:dyDescent="0.25">
      <c r="A225" s="1585"/>
      <c r="B225" s="1597"/>
      <c r="C225" s="1585"/>
      <c r="D225" s="1597"/>
      <c r="E225" s="1597"/>
      <c r="F225" s="1585"/>
      <c r="G225" s="1875"/>
      <c r="H225" s="1875"/>
      <c r="I225" s="79" t="s">
        <v>168</v>
      </c>
      <c r="J225" s="313">
        <f>SUM(J224)</f>
        <v>0.25</v>
      </c>
      <c r="K225" s="314"/>
      <c r="L225" s="314"/>
      <c r="M225" s="314"/>
      <c r="N225" s="315"/>
      <c r="O225" s="315"/>
      <c r="P225" s="315"/>
      <c r="Q225" s="315"/>
      <c r="R225" s="315"/>
      <c r="S225" s="315"/>
      <c r="T225" s="315"/>
      <c r="U225" s="315"/>
      <c r="V225" s="315"/>
      <c r="W225" s="1680"/>
      <c r="X225" s="1680"/>
      <c r="Y225" s="1878"/>
    </row>
    <row r="226" spans="1:25" ht="67.5" x14ac:dyDescent="0.25">
      <c r="A226" s="1585"/>
      <c r="B226" s="1597"/>
      <c r="C226" s="1585"/>
      <c r="D226" s="1597"/>
      <c r="E226" s="1597"/>
      <c r="F226" s="1585"/>
      <c r="G226" s="1860" t="s">
        <v>2044</v>
      </c>
      <c r="H226" s="1860" t="s">
        <v>1615</v>
      </c>
      <c r="I226" s="312" t="s">
        <v>2045</v>
      </c>
      <c r="J226" s="302">
        <v>0.25</v>
      </c>
      <c r="K226" s="278"/>
      <c r="L226" s="297"/>
      <c r="M226" s="297"/>
      <c r="N226" s="297"/>
      <c r="O226" s="297"/>
      <c r="P226" s="297"/>
      <c r="Q226" s="297"/>
      <c r="R226" s="297"/>
      <c r="S226" s="297"/>
      <c r="T226" s="297"/>
      <c r="U226" s="297"/>
      <c r="V226" s="297"/>
      <c r="W226" s="1678" t="s">
        <v>1146</v>
      </c>
      <c r="X226" s="1678" t="s">
        <v>1147</v>
      </c>
      <c r="Y226" s="1876"/>
    </row>
    <row r="227" spans="1:25" x14ac:dyDescent="0.25">
      <c r="A227" s="1585"/>
      <c r="B227" s="1597"/>
      <c r="C227" s="1585"/>
      <c r="D227" s="1597"/>
      <c r="E227" s="1597"/>
      <c r="F227" s="1585"/>
      <c r="G227" s="1875"/>
      <c r="H227" s="1875"/>
      <c r="I227" s="79" t="s">
        <v>168</v>
      </c>
      <c r="J227" s="313">
        <f>SUM(J226)</f>
        <v>0.25</v>
      </c>
      <c r="K227" s="314"/>
      <c r="L227" s="314"/>
      <c r="M227" s="314"/>
      <c r="N227" s="315"/>
      <c r="O227" s="315"/>
      <c r="P227" s="315"/>
      <c r="Q227" s="315"/>
      <c r="R227" s="315"/>
      <c r="S227" s="315"/>
      <c r="T227" s="315"/>
      <c r="U227" s="315"/>
      <c r="V227" s="315"/>
      <c r="W227" s="1680"/>
      <c r="X227" s="1680"/>
      <c r="Y227" s="1878"/>
    </row>
    <row r="228" spans="1:25" ht="67.5" x14ac:dyDescent="0.25">
      <c r="A228" s="1585"/>
      <c r="B228" s="1597"/>
      <c r="C228" s="1585"/>
      <c r="D228" s="1597"/>
      <c r="E228" s="1597"/>
      <c r="F228" s="1585"/>
      <c r="G228" s="1860" t="s">
        <v>2046</v>
      </c>
      <c r="H228" s="1860" t="s">
        <v>1615</v>
      </c>
      <c r="I228" s="312" t="s">
        <v>2047</v>
      </c>
      <c r="J228" s="302">
        <v>0.25</v>
      </c>
      <c r="K228" s="278"/>
      <c r="L228" s="297"/>
      <c r="M228" s="297"/>
      <c r="N228" s="297"/>
      <c r="O228" s="297"/>
      <c r="P228" s="297"/>
      <c r="Q228" s="297"/>
      <c r="R228" s="297"/>
      <c r="S228" s="297"/>
      <c r="T228" s="297"/>
      <c r="U228" s="297"/>
      <c r="V228" s="297"/>
      <c r="W228" s="1678" t="s">
        <v>1146</v>
      </c>
      <c r="X228" s="1678" t="s">
        <v>1147</v>
      </c>
      <c r="Y228" s="1876"/>
    </row>
    <row r="229" spans="1:25" x14ac:dyDescent="0.25">
      <c r="A229" s="1585"/>
      <c r="B229" s="1598"/>
      <c r="C229" s="1593"/>
      <c r="D229" s="1598"/>
      <c r="E229" s="1598"/>
      <c r="F229" s="1593"/>
      <c r="G229" s="1875"/>
      <c r="H229" s="1875"/>
      <c r="I229" s="79" t="s">
        <v>168</v>
      </c>
      <c r="J229" s="313">
        <f>SUM(J228)</f>
        <v>0.25</v>
      </c>
      <c r="K229" s="314"/>
      <c r="L229" s="314"/>
      <c r="M229" s="314"/>
      <c r="N229" s="315"/>
      <c r="O229" s="315"/>
      <c r="P229" s="315"/>
      <c r="Q229" s="315"/>
      <c r="R229" s="315"/>
      <c r="S229" s="315"/>
      <c r="T229" s="315"/>
      <c r="U229" s="315"/>
      <c r="V229" s="315"/>
      <c r="W229" s="1680"/>
      <c r="X229" s="1680"/>
      <c r="Y229" s="1878"/>
    </row>
    <row r="230" spans="1:25" ht="33.75" x14ac:dyDescent="0.25">
      <c r="A230" s="1585"/>
      <c r="B230" s="1580" t="s">
        <v>2048</v>
      </c>
      <c r="C230" s="1580" t="s">
        <v>2029</v>
      </c>
      <c r="D230" s="1580" t="s">
        <v>2049</v>
      </c>
      <c r="E230" s="1580" t="s">
        <v>1607</v>
      </c>
      <c r="F230" s="1580" t="s">
        <v>1142</v>
      </c>
      <c r="G230" s="1860" t="s">
        <v>2050</v>
      </c>
      <c r="H230" s="1860" t="s">
        <v>2051</v>
      </c>
      <c r="I230" s="312" t="s">
        <v>2052</v>
      </c>
      <c r="J230" s="302">
        <v>0.25</v>
      </c>
      <c r="K230" s="297"/>
      <c r="L230" s="297"/>
      <c r="M230" s="297"/>
      <c r="N230" s="297"/>
      <c r="O230" s="297"/>
      <c r="P230" s="278"/>
      <c r="Q230" s="297"/>
      <c r="R230" s="297"/>
      <c r="S230" s="297"/>
      <c r="T230" s="297"/>
      <c r="U230" s="278"/>
      <c r="V230" s="297"/>
      <c r="W230" s="1678" t="s">
        <v>2053</v>
      </c>
      <c r="X230" s="1678" t="s">
        <v>2054</v>
      </c>
      <c r="Y230" s="1876"/>
    </row>
    <row r="231" spans="1:25" ht="33.75" x14ac:dyDescent="0.25">
      <c r="A231" s="1585"/>
      <c r="B231" s="1597"/>
      <c r="C231" s="1597"/>
      <c r="D231" s="1597"/>
      <c r="E231" s="1597"/>
      <c r="F231" s="1597"/>
      <c r="G231" s="1846"/>
      <c r="H231" s="1846"/>
      <c r="I231" s="98" t="s">
        <v>2055</v>
      </c>
      <c r="J231" s="302">
        <v>0.15</v>
      </c>
      <c r="K231" s="278"/>
      <c r="L231" s="278"/>
      <c r="M231" s="278"/>
      <c r="N231" s="297"/>
      <c r="O231" s="297"/>
      <c r="P231" s="297"/>
      <c r="Q231" s="297"/>
      <c r="R231" s="297"/>
      <c r="S231" s="297"/>
      <c r="T231" s="297"/>
      <c r="U231" s="297"/>
      <c r="V231" s="297"/>
      <c r="W231" s="1679"/>
      <c r="X231" s="1679"/>
      <c r="Y231" s="1877"/>
    </row>
    <row r="232" spans="1:25" ht="45" x14ac:dyDescent="0.25">
      <c r="A232" s="1585"/>
      <c r="B232" s="1597"/>
      <c r="C232" s="1597"/>
      <c r="D232" s="1597"/>
      <c r="E232" s="1597"/>
      <c r="F232" s="1597"/>
      <c r="G232" s="1846"/>
      <c r="H232" s="1846"/>
      <c r="I232" s="98" t="s">
        <v>2056</v>
      </c>
      <c r="J232" s="302">
        <v>0.1</v>
      </c>
      <c r="K232" s="278"/>
      <c r="L232" s="278"/>
      <c r="M232" s="278"/>
      <c r="N232" s="278"/>
      <c r="O232" s="278"/>
      <c r="P232" s="278"/>
      <c r="Q232" s="278"/>
      <c r="R232" s="278"/>
      <c r="S232" s="278"/>
      <c r="T232" s="278"/>
      <c r="U232" s="278"/>
      <c r="V232" s="278"/>
      <c r="W232" s="1679"/>
      <c r="X232" s="1679"/>
      <c r="Y232" s="1877"/>
    </row>
    <row r="233" spans="1:25" ht="45" x14ac:dyDescent="0.25">
      <c r="A233" s="1585"/>
      <c r="B233" s="1597"/>
      <c r="C233" s="1597"/>
      <c r="D233" s="1597"/>
      <c r="E233" s="1597"/>
      <c r="F233" s="1597"/>
      <c r="G233" s="1846"/>
      <c r="H233" s="1846"/>
      <c r="I233" s="98" t="s">
        <v>2057</v>
      </c>
      <c r="J233" s="302">
        <v>0.1</v>
      </c>
      <c r="K233" s="278"/>
      <c r="L233" s="278"/>
      <c r="M233" s="278"/>
      <c r="N233" s="278"/>
      <c r="O233" s="278"/>
      <c r="P233" s="278"/>
      <c r="Q233" s="278"/>
      <c r="R233" s="278"/>
      <c r="S233" s="278"/>
      <c r="T233" s="278"/>
      <c r="U233" s="278"/>
      <c r="V233" s="278"/>
      <c r="W233" s="1679"/>
      <c r="X233" s="1679"/>
      <c r="Y233" s="1877"/>
    </row>
    <row r="234" spans="1:25" x14ac:dyDescent="0.25">
      <c r="A234" s="1585"/>
      <c r="B234" s="1598"/>
      <c r="C234" s="1598"/>
      <c r="D234" s="1598"/>
      <c r="E234" s="1598"/>
      <c r="F234" s="1598"/>
      <c r="G234" s="1875"/>
      <c r="H234" s="1875"/>
      <c r="I234" s="79" t="s">
        <v>168</v>
      </c>
      <c r="J234" s="313">
        <f>SUM(J230:J233)</f>
        <v>0.6</v>
      </c>
      <c r="K234" s="314"/>
      <c r="L234" s="314"/>
      <c r="M234" s="314"/>
      <c r="N234" s="315"/>
      <c r="O234" s="315"/>
      <c r="P234" s="315"/>
      <c r="Q234" s="315"/>
      <c r="R234" s="315"/>
      <c r="S234" s="315"/>
      <c r="T234" s="315"/>
      <c r="U234" s="315"/>
      <c r="V234" s="315"/>
      <c r="W234" s="1680"/>
      <c r="X234" s="1680"/>
      <c r="Y234" s="1878"/>
    </row>
    <row r="235" spans="1:25" ht="56.25" x14ac:dyDescent="0.25">
      <c r="A235" s="1585"/>
      <c r="B235" s="1580" t="s">
        <v>2058</v>
      </c>
      <c r="C235" s="1580" t="s">
        <v>2029</v>
      </c>
      <c r="D235" s="1580" t="s">
        <v>2059</v>
      </c>
      <c r="E235" s="1580" t="s">
        <v>1607</v>
      </c>
      <c r="F235" s="1580" t="s">
        <v>1142</v>
      </c>
      <c r="G235" s="1879" t="s">
        <v>2060</v>
      </c>
      <c r="H235" s="1860" t="s">
        <v>2061</v>
      </c>
      <c r="I235" s="98" t="s">
        <v>2062</v>
      </c>
      <c r="J235" s="302">
        <v>0.1</v>
      </c>
      <c r="K235" s="278"/>
      <c r="L235" s="278"/>
      <c r="M235" s="278"/>
      <c r="N235" s="278"/>
      <c r="O235" s="278"/>
      <c r="P235" s="278"/>
      <c r="Q235" s="278"/>
      <c r="R235" s="278"/>
      <c r="S235" s="278"/>
      <c r="T235" s="278"/>
      <c r="U235" s="278"/>
      <c r="V235" s="278"/>
      <c r="W235" s="1678" t="s">
        <v>2063</v>
      </c>
      <c r="X235" s="1678" t="s">
        <v>2064</v>
      </c>
      <c r="Y235" s="1876"/>
    </row>
    <row r="236" spans="1:25" ht="56.25" x14ac:dyDescent="0.25">
      <c r="A236" s="1585"/>
      <c r="B236" s="1597"/>
      <c r="C236" s="1597"/>
      <c r="D236" s="1597"/>
      <c r="E236" s="1597"/>
      <c r="F236" s="1597"/>
      <c r="G236" s="1880"/>
      <c r="H236" s="1846"/>
      <c r="I236" s="98" t="s">
        <v>2065</v>
      </c>
      <c r="J236" s="302">
        <v>0.5</v>
      </c>
      <c r="K236" s="278"/>
      <c r="L236" s="278"/>
      <c r="M236" s="278"/>
      <c r="N236" s="278"/>
      <c r="O236" s="278"/>
      <c r="P236" s="278"/>
      <c r="Q236" s="278"/>
      <c r="R236" s="278"/>
      <c r="S236" s="278"/>
      <c r="T236" s="278"/>
      <c r="U236" s="278"/>
      <c r="V236" s="278"/>
      <c r="W236" s="1679"/>
      <c r="X236" s="1679"/>
      <c r="Y236" s="1877"/>
    </row>
    <row r="237" spans="1:25" ht="45" x14ac:dyDescent="0.25">
      <c r="A237" s="1585"/>
      <c r="B237" s="1597"/>
      <c r="C237" s="1597"/>
      <c r="D237" s="1597"/>
      <c r="E237" s="1597"/>
      <c r="F237" s="1597"/>
      <c r="G237" s="1880"/>
      <c r="H237" s="1846"/>
      <c r="I237" s="98" t="s">
        <v>2066</v>
      </c>
      <c r="J237" s="302">
        <v>0.2</v>
      </c>
      <c r="K237" s="297"/>
      <c r="L237" s="297"/>
      <c r="M237" s="278"/>
      <c r="N237" s="297"/>
      <c r="O237" s="297"/>
      <c r="P237" s="278"/>
      <c r="Q237" s="297"/>
      <c r="R237" s="297"/>
      <c r="S237" s="297"/>
      <c r="T237" s="297"/>
      <c r="U237" s="297"/>
      <c r="V237" s="297"/>
      <c r="W237" s="1679"/>
      <c r="X237" s="1679"/>
      <c r="Y237" s="1877"/>
    </row>
    <row r="238" spans="1:25" x14ac:dyDescent="0.25">
      <c r="A238" s="1585"/>
      <c r="B238" s="1598"/>
      <c r="C238" s="1598"/>
      <c r="D238" s="1598"/>
      <c r="E238" s="1598"/>
      <c r="F238" s="1598"/>
      <c r="G238" s="1881"/>
      <c r="H238" s="1875"/>
      <c r="I238" s="79" t="s">
        <v>168</v>
      </c>
      <c r="J238" s="313">
        <f>SUM(J236:J237)</f>
        <v>0.7</v>
      </c>
      <c r="K238" s="314"/>
      <c r="L238" s="314"/>
      <c r="M238" s="314"/>
      <c r="N238" s="315"/>
      <c r="O238" s="315"/>
      <c r="P238" s="315"/>
      <c r="Q238" s="315"/>
      <c r="R238" s="315"/>
      <c r="S238" s="315"/>
      <c r="T238" s="315"/>
      <c r="U238" s="315"/>
      <c r="V238" s="315"/>
      <c r="W238" s="1680"/>
      <c r="X238" s="1680"/>
      <c r="Y238" s="1878"/>
    </row>
    <row r="239" spans="1:25" ht="56.25" x14ac:dyDescent="0.25">
      <c r="A239" s="1585"/>
      <c r="B239" s="1580" t="s">
        <v>2067</v>
      </c>
      <c r="C239" s="1580" t="s">
        <v>2029</v>
      </c>
      <c r="D239" s="1580" t="s">
        <v>2068</v>
      </c>
      <c r="E239" s="1580" t="s">
        <v>1607</v>
      </c>
      <c r="F239" s="1580" t="s">
        <v>1142</v>
      </c>
      <c r="G239" s="1860" t="s">
        <v>2069</v>
      </c>
      <c r="H239" s="1860" t="s">
        <v>1651</v>
      </c>
      <c r="I239" s="312" t="s">
        <v>2070</v>
      </c>
      <c r="J239" s="302">
        <v>0.1</v>
      </c>
      <c r="K239" s="278"/>
      <c r="L239" s="278"/>
      <c r="M239" s="278"/>
      <c r="N239" s="278"/>
      <c r="O239" s="278"/>
      <c r="P239" s="278"/>
      <c r="Q239" s="278"/>
      <c r="R239" s="278"/>
      <c r="S239" s="278"/>
      <c r="T239" s="278"/>
      <c r="U239" s="278"/>
      <c r="V239" s="278"/>
      <c r="W239" s="1678" t="s">
        <v>2071</v>
      </c>
      <c r="X239" s="1678" t="s">
        <v>1147</v>
      </c>
      <c r="Y239" s="1876"/>
    </row>
    <row r="240" spans="1:25" ht="45" x14ac:dyDescent="0.25">
      <c r="A240" s="1585"/>
      <c r="B240" s="1597"/>
      <c r="C240" s="1597"/>
      <c r="D240" s="1597"/>
      <c r="E240" s="1597"/>
      <c r="F240" s="1597"/>
      <c r="G240" s="1846"/>
      <c r="H240" s="1846"/>
      <c r="I240" s="98" t="s">
        <v>2072</v>
      </c>
      <c r="J240" s="302">
        <v>0.5</v>
      </c>
      <c r="K240" s="278"/>
      <c r="L240" s="278"/>
      <c r="M240" s="278"/>
      <c r="N240" s="278"/>
      <c r="O240" s="278"/>
      <c r="P240" s="278"/>
      <c r="Q240" s="278"/>
      <c r="R240" s="278"/>
      <c r="S240" s="278"/>
      <c r="T240" s="278"/>
      <c r="U240" s="278"/>
      <c r="V240" s="278"/>
      <c r="W240" s="1679"/>
      <c r="X240" s="1679"/>
      <c r="Y240" s="1877"/>
    </row>
    <row r="241" spans="1:25" ht="33.75" x14ac:dyDescent="0.25">
      <c r="A241" s="1585"/>
      <c r="B241" s="1597"/>
      <c r="C241" s="1597"/>
      <c r="D241" s="1597"/>
      <c r="E241" s="1597"/>
      <c r="F241" s="1597"/>
      <c r="G241" s="1846"/>
      <c r="H241" s="1846"/>
      <c r="I241" s="98" t="s">
        <v>2073</v>
      </c>
      <c r="J241" s="302">
        <v>0.25</v>
      </c>
      <c r="K241" s="278"/>
      <c r="L241" s="278"/>
      <c r="M241" s="297"/>
      <c r="N241" s="297"/>
      <c r="O241" s="297"/>
      <c r="P241" s="297"/>
      <c r="Q241" s="297"/>
      <c r="R241" s="297"/>
      <c r="S241" s="297"/>
      <c r="T241" s="297"/>
      <c r="U241" s="297"/>
      <c r="V241" s="297"/>
      <c r="W241" s="1679"/>
      <c r="X241" s="1679"/>
      <c r="Y241" s="1877"/>
    </row>
    <row r="242" spans="1:25" ht="33.75" x14ac:dyDescent="0.25">
      <c r="A242" s="1585"/>
      <c r="B242" s="1597"/>
      <c r="C242" s="1597"/>
      <c r="D242" s="1597"/>
      <c r="E242" s="1597"/>
      <c r="F242" s="1597"/>
      <c r="G242" s="1846"/>
      <c r="H242" s="1846"/>
      <c r="I242" s="98" t="s">
        <v>2074</v>
      </c>
      <c r="J242" s="302">
        <v>0.25</v>
      </c>
      <c r="K242" s="297"/>
      <c r="L242" s="297"/>
      <c r="M242" s="278"/>
      <c r="N242" s="278"/>
      <c r="O242" s="297"/>
      <c r="P242" s="297"/>
      <c r="Q242" s="297"/>
      <c r="R242" s="297"/>
      <c r="S242" s="297"/>
      <c r="T242" s="297"/>
      <c r="U242" s="297"/>
      <c r="V242" s="297"/>
      <c r="W242" s="1679"/>
      <c r="X242" s="1679"/>
      <c r="Y242" s="1877"/>
    </row>
    <row r="243" spans="1:25" ht="33.75" x14ac:dyDescent="0.25">
      <c r="A243" s="1585"/>
      <c r="B243" s="1597"/>
      <c r="C243" s="1597"/>
      <c r="D243" s="1597"/>
      <c r="E243" s="1597"/>
      <c r="F243" s="1597"/>
      <c r="G243" s="1846"/>
      <c r="H243" s="1846"/>
      <c r="I243" s="98" t="s">
        <v>2075</v>
      </c>
      <c r="J243" s="302">
        <v>0.25</v>
      </c>
      <c r="K243" s="297"/>
      <c r="L243" s="297"/>
      <c r="M243" s="297"/>
      <c r="N243" s="297"/>
      <c r="O243" s="297"/>
      <c r="P243" s="297"/>
      <c r="Q243" s="297"/>
      <c r="R243" s="297"/>
      <c r="S243" s="278"/>
      <c r="T243" s="278"/>
      <c r="U243" s="297"/>
      <c r="V243" s="297"/>
      <c r="W243" s="1679"/>
      <c r="X243" s="1679"/>
      <c r="Y243" s="1877"/>
    </row>
    <row r="244" spans="1:25" ht="33.75" x14ac:dyDescent="0.25">
      <c r="A244" s="1585"/>
      <c r="B244" s="1597"/>
      <c r="C244" s="1597"/>
      <c r="D244" s="1597"/>
      <c r="E244" s="1597"/>
      <c r="F244" s="1597"/>
      <c r="G244" s="1846"/>
      <c r="H244" s="1846"/>
      <c r="I244" s="98" t="s">
        <v>2076</v>
      </c>
      <c r="J244" s="302">
        <v>0.25</v>
      </c>
      <c r="K244" s="278"/>
      <c r="L244" s="278"/>
      <c r="M244" s="278"/>
      <c r="N244" s="278"/>
      <c r="O244" s="278"/>
      <c r="P244" s="278"/>
      <c r="Q244" s="278"/>
      <c r="R244" s="278"/>
      <c r="S244" s="278"/>
      <c r="T244" s="278"/>
      <c r="U244" s="278"/>
      <c r="V244" s="278"/>
      <c r="W244" s="1679"/>
      <c r="X244" s="1679"/>
      <c r="Y244" s="1877"/>
    </row>
    <row r="245" spans="1:25" x14ac:dyDescent="0.25">
      <c r="A245" s="1593"/>
      <c r="B245" s="1598"/>
      <c r="C245" s="1598"/>
      <c r="D245" s="1598"/>
      <c r="E245" s="1598"/>
      <c r="F245" s="1598"/>
      <c r="G245" s="1875"/>
      <c r="H245" s="1875"/>
      <c r="I245" s="79" t="s">
        <v>168</v>
      </c>
      <c r="J245" s="313">
        <f>SUM(J239:J244)</f>
        <v>1.6</v>
      </c>
      <c r="K245" s="314"/>
      <c r="L245" s="314"/>
      <c r="M245" s="314"/>
      <c r="N245" s="315"/>
      <c r="O245" s="315"/>
      <c r="P245" s="315"/>
      <c r="Q245" s="315"/>
      <c r="R245" s="315"/>
      <c r="S245" s="315"/>
      <c r="T245" s="315"/>
      <c r="U245" s="315"/>
      <c r="V245" s="315"/>
      <c r="W245" s="1680"/>
      <c r="X245" s="1680"/>
      <c r="Y245" s="1878"/>
    </row>
    <row r="246" spans="1:25" ht="56.25" x14ac:dyDescent="0.25">
      <c r="A246" s="1579" t="s">
        <v>2077</v>
      </c>
      <c r="B246" s="1579" t="s">
        <v>2078</v>
      </c>
      <c r="C246" s="1582" t="s">
        <v>2029</v>
      </c>
      <c r="D246" s="1874" t="s">
        <v>2079</v>
      </c>
      <c r="E246" s="1582" t="s">
        <v>2080</v>
      </c>
      <c r="F246" s="1582" t="s">
        <v>632</v>
      </c>
      <c r="G246" s="1860" t="s">
        <v>2081</v>
      </c>
      <c r="H246" s="1860" t="s">
        <v>2082</v>
      </c>
      <c r="I246" s="312" t="s">
        <v>2083</v>
      </c>
      <c r="J246" s="302">
        <v>3</v>
      </c>
      <c r="K246" s="278"/>
      <c r="L246" s="278"/>
      <c r="M246" s="278"/>
      <c r="N246" s="278"/>
      <c r="O246" s="278"/>
      <c r="P246" s="278"/>
      <c r="Q246" s="278"/>
      <c r="R246" s="278"/>
      <c r="S246" s="278"/>
      <c r="T246" s="278"/>
      <c r="U246" s="278"/>
      <c r="V246" s="278"/>
      <c r="W246" s="1678" t="s">
        <v>2084</v>
      </c>
      <c r="X246" s="1678" t="s">
        <v>2085</v>
      </c>
      <c r="Y246" s="1876"/>
    </row>
    <row r="247" spans="1:25" ht="56.25" x14ac:dyDescent="0.25">
      <c r="A247" s="1579"/>
      <c r="B247" s="1579"/>
      <c r="C247" s="1585"/>
      <c r="D247" s="1643"/>
      <c r="E247" s="1585"/>
      <c r="F247" s="1585"/>
      <c r="G247" s="1846"/>
      <c r="H247" s="1846"/>
      <c r="I247" s="312" t="s">
        <v>2086</v>
      </c>
      <c r="J247" s="302">
        <v>2</v>
      </c>
      <c r="K247" s="278"/>
      <c r="L247" s="278"/>
      <c r="M247" s="278"/>
      <c r="N247" s="278"/>
      <c r="O247" s="278"/>
      <c r="P247" s="278"/>
      <c r="Q247" s="278"/>
      <c r="R247" s="278"/>
      <c r="S247" s="278"/>
      <c r="T247" s="278"/>
      <c r="U247" s="278"/>
      <c r="V247" s="278"/>
      <c r="W247" s="1679"/>
      <c r="X247" s="1679"/>
      <c r="Y247" s="1877"/>
    </row>
    <row r="248" spans="1:25" ht="22.5" x14ac:dyDescent="0.25">
      <c r="A248" s="1579"/>
      <c r="B248" s="1579"/>
      <c r="C248" s="1585"/>
      <c r="D248" s="1643"/>
      <c r="E248" s="1585"/>
      <c r="F248" s="1585"/>
      <c r="G248" s="1846"/>
      <c r="H248" s="1846"/>
      <c r="I248" s="312" t="s">
        <v>2087</v>
      </c>
      <c r="J248" s="302">
        <v>0.5</v>
      </c>
      <c r="K248" s="297"/>
      <c r="L248" s="297"/>
      <c r="M248" s="278"/>
      <c r="N248" s="297"/>
      <c r="O248" s="297"/>
      <c r="P248" s="297"/>
      <c r="Q248" s="297"/>
      <c r="R248" s="297"/>
      <c r="S248" s="297"/>
      <c r="T248" s="297"/>
      <c r="U248" s="297"/>
      <c r="V248" s="297"/>
      <c r="W248" s="1679"/>
      <c r="X248" s="1679"/>
      <c r="Y248" s="1877"/>
    </row>
    <row r="249" spans="1:25" ht="45" x14ac:dyDescent="0.25">
      <c r="A249" s="1579"/>
      <c r="B249" s="1579"/>
      <c r="C249" s="1585"/>
      <c r="D249" s="1643"/>
      <c r="E249" s="1585"/>
      <c r="F249" s="1585"/>
      <c r="G249" s="1846"/>
      <c r="H249" s="1846"/>
      <c r="I249" s="312" t="s">
        <v>2088</v>
      </c>
      <c r="J249" s="302">
        <v>0.25</v>
      </c>
      <c r="K249" s="278"/>
      <c r="L249" s="278"/>
      <c r="M249" s="278"/>
      <c r="N249" s="278"/>
      <c r="O249" s="278"/>
      <c r="P249" s="278"/>
      <c r="Q249" s="278"/>
      <c r="R249" s="278"/>
      <c r="S249" s="278"/>
      <c r="T249" s="278"/>
      <c r="U249" s="278"/>
      <c r="V249" s="278"/>
      <c r="W249" s="1679"/>
      <c r="X249" s="1679"/>
      <c r="Y249" s="1877"/>
    </row>
    <row r="250" spans="1:25" ht="33.75" x14ac:dyDescent="0.25">
      <c r="A250" s="1579"/>
      <c r="B250" s="1579"/>
      <c r="C250" s="1585"/>
      <c r="D250" s="1643"/>
      <c r="E250" s="1585"/>
      <c r="F250" s="1585"/>
      <c r="G250" s="1846"/>
      <c r="H250" s="1846"/>
      <c r="I250" s="312" t="s">
        <v>2089</v>
      </c>
      <c r="J250" s="302">
        <v>0.25</v>
      </c>
      <c r="K250" s="278"/>
      <c r="L250" s="278"/>
      <c r="M250" s="278"/>
      <c r="N250" s="278"/>
      <c r="O250" s="278"/>
      <c r="P250" s="278"/>
      <c r="Q250" s="278"/>
      <c r="R250" s="278"/>
      <c r="S250" s="278"/>
      <c r="T250" s="278"/>
      <c r="U250" s="278"/>
      <c r="V250" s="278"/>
      <c r="W250" s="1679"/>
      <c r="X250" s="1679"/>
      <c r="Y250" s="1877"/>
    </row>
    <row r="251" spans="1:25" x14ac:dyDescent="0.25">
      <c r="A251" s="1579"/>
      <c r="B251" s="1579"/>
      <c r="C251" s="1593"/>
      <c r="D251" s="1644"/>
      <c r="E251" s="1593"/>
      <c r="F251" s="1593"/>
      <c r="G251" s="1875"/>
      <c r="H251" s="1875"/>
      <c r="I251" s="79" t="s">
        <v>168</v>
      </c>
      <c r="J251" s="313">
        <f>SUM(J246:J250)</f>
        <v>6</v>
      </c>
      <c r="K251" s="314"/>
      <c r="L251" s="314"/>
      <c r="M251" s="314"/>
      <c r="N251" s="315"/>
      <c r="O251" s="315"/>
      <c r="P251" s="315"/>
      <c r="Q251" s="315"/>
      <c r="R251" s="315"/>
      <c r="S251" s="315"/>
      <c r="T251" s="315"/>
      <c r="U251" s="315"/>
      <c r="V251" s="315"/>
      <c r="W251" s="1680"/>
      <c r="X251" s="1680"/>
      <c r="Y251" s="1878"/>
    </row>
    <row r="252" spans="1:25" x14ac:dyDescent="0.25">
      <c r="A252" s="1691" t="s">
        <v>2090</v>
      </c>
      <c r="B252" s="1691"/>
      <c r="C252" s="1691"/>
      <c r="D252" s="1691"/>
      <c r="E252" s="1691"/>
      <c r="F252" s="1691"/>
      <c r="G252" s="1691"/>
      <c r="H252" s="1691"/>
      <c r="I252" s="1691"/>
      <c r="J252" s="1691"/>
      <c r="K252" s="1691"/>
      <c r="L252" s="1691"/>
      <c r="M252" s="1691"/>
      <c r="N252" s="1691"/>
      <c r="O252" s="1691"/>
      <c r="P252" s="1691"/>
      <c r="Q252" s="1691"/>
      <c r="R252" s="1691"/>
      <c r="S252" s="1691"/>
      <c r="T252" s="1691"/>
      <c r="U252" s="1691"/>
      <c r="V252" s="1691"/>
      <c r="W252" s="1691"/>
      <c r="X252" s="1691"/>
      <c r="Y252" s="1691"/>
    </row>
    <row r="253" spans="1:25" ht="56.25" x14ac:dyDescent="0.25">
      <c r="A253" s="1581" t="s">
        <v>74</v>
      </c>
      <c r="B253" s="1581" t="s">
        <v>1169</v>
      </c>
      <c r="C253" s="1581" t="s">
        <v>2091</v>
      </c>
      <c r="D253" s="1581" t="s">
        <v>2092</v>
      </c>
      <c r="E253" s="1581" t="s">
        <v>1661</v>
      </c>
      <c r="F253" s="1581" t="s">
        <v>2093</v>
      </c>
      <c r="G253" s="14" t="s">
        <v>2094</v>
      </c>
      <c r="H253" s="1579" t="s">
        <v>2095</v>
      </c>
      <c r="I253" s="14" t="s">
        <v>2096</v>
      </c>
      <c r="J253" s="302">
        <v>5</v>
      </c>
      <c r="K253" s="278"/>
      <c r="L253" s="278"/>
      <c r="M253" s="278"/>
      <c r="N253" s="278"/>
      <c r="O253" s="278"/>
      <c r="P253" s="278"/>
      <c r="Q253" s="278"/>
      <c r="R253" s="278"/>
      <c r="S253" s="278"/>
      <c r="T253" s="278"/>
      <c r="U253" s="278"/>
      <c r="V253" s="278"/>
      <c r="W253" s="7" t="s">
        <v>2097</v>
      </c>
      <c r="X253" s="7" t="s">
        <v>2098</v>
      </c>
      <c r="Y253" s="19" t="s">
        <v>2099</v>
      </c>
    </row>
    <row r="254" spans="1:25" ht="45" x14ac:dyDescent="0.25">
      <c r="A254" s="1581"/>
      <c r="B254" s="1581"/>
      <c r="C254" s="1581"/>
      <c r="D254" s="1581"/>
      <c r="E254" s="1581"/>
      <c r="F254" s="1581"/>
      <c r="G254" s="14" t="s">
        <v>2100</v>
      </c>
      <c r="H254" s="1579"/>
      <c r="I254" s="14" t="s">
        <v>2101</v>
      </c>
      <c r="J254" s="302">
        <v>1</v>
      </c>
      <c r="K254" s="278"/>
      <c r="L254" s="278"/>
      <c r="M254" s="77"/>
      <c r="N254" s="77"/>
      <c r="O254" s="77"/>
      <c r="P254" s="77"/>
      <c r="Q254" s="77"/>
      <c r="R254" s="77"/>
      <c r="S254" s="77"/>
      <c r="T254" s="77"/>
      <c r="U254" s="77"/>
      <c r="V254" s="77"/>
      <c r="W254" s="7" t="s">
        <v>2102</v>
      </c>
      <c r="X254" s="7" t="s">
        <v>2103</v>
      </c>
      <c r="Y254" s="77"/>
    </row>
    <row r="255" spans="1:25" ht="33.75" x14ac:dyDescent="0.25">
      <c r="A255" s="1581"/>
      <c r="B255" s="1581"/>
      <c r="C255" s="1581"/>
      <c r="D255" s="1581"/>
      <c r="E255" s="1581"/>
      <c r="F255" s="1581"/>
      <c r="G255" s="14" t="s">
        <v>2104</v>
      </c>
      <c r="H255" s="1579"/>
      <c r="I255" s="14" t="s">
        <v>2105</v>
      </c>
      <c r="J255" s="302">
        <v>2</v>
      </c>
      <c r="K255" s="278"/>
      <c r="L255" s="278"/>
      <c r="M255" s="77"/>
      <c r="N255" s="77"/>
      <c r="O255" s="77"/>
      <c r="P255" s="77"/>
      <c r="Q255" s="77"/>
      <c r="R255" s="77"/>
      <c r="S255" s="77"/>
      <c r="T255" s="77"/>
      <c r="U255" s="77"/>
      <c r="V255" s="77"/>
      <c r="W255" s="61" t="s">
        <v>2106</v>
      </c>
      <c r="X255" s="7" t="s">
        <v>2103</v>
      </c>
      <c r="Y255" s="319"/>
    </row>
    <row r="256" spans="1:25" ht="45" x14ac:dyDescent="0.25">
      <c r="A256" s="1581"/>
      <c r="B256" s="1581"/>
      <c r="C256" s="1581"/>
      <c r="D256" s="1581"/>
      <c r="E256" s="1581"/>
      <c r="F256" s="1581"/>
      <c r="G256" s="14" t="s">
        <v>2107</v>
      </c>
      <c r="H256" s="1579"/>
      <c r="I256" s="14" t="s">
        <v>2108</v>
      </c>
      <c r="J256" s="302">
        <v>1</v>
      </c>
      <c r="K256" s="77"/>
      <c r="L256" s="77"/>
      <c r="M256" s="77"/>
      <c r="N256" s="278"/>
      <c r="O256" s="278"/>
      <c r="P256" s="278"/>
      <c r="Q256" s="77"/>
      <c r="R256" s="77"/>
      <c r="S256" s="77"/>
      <c r="T256" s="77"/>
      <c r="U256" s="77"/>
      <c r="V256" s="77"/>
      <c r="W256" s="61" t="s">
        <v>2109</v>
      </c>
      <c r="X256" s="7" t="s">
        <v>2103</v>
      </c>
      <c r="Y256" s="319"/>
    </row>
    <row r="257" spans="1:25" ht="22.5" x14ac:dyDescent="0.25">
      <c r="A257" s="1581"/>
      <c r="B257" s="1581"/>
      <c r="C257" s="1581"/>
      <c r="D257" s="1581"/>
      <c r="E257" s="1581"/>
      <c r="F257" s="1581"/>
      <c r="G257" s="1581" t="s">
        <v>2110</v>
      </c>
      <c r="H257" s="1579"/>
      <c r="I257" s="14" t="s">
        <v>2111</v>
      </c>
      <c r="J257" s="302">
        <v>1</v>
      </c>
      <c r="K257" s="77"/>
      <c r="L257" s="77"/>
      <c r="M257" s="77"/>
      <c r="N257" s="278"/>
      <c r="O257" s="278"/>
      <c r="P257" s="278"/>
      <c r="Q257" s="77"/>
      <c r="R257" s="77"/>
      <c r="S257" s="77"/>
      <c r="T257" s="77"/>
      <c r="U257" s="77"/>
      <c r="V257" s="77"/>
      <c r="W257" s="1582" t="s">
        <v>2112</v>
      </c>
      <c r="X257" s="1582" t="s">
        <v>2103</v>
      </c>
      <c r="Y257" s="1634"/>
    </row>
    <row r="258" spans="1:25" x14ac:dyDescent="0.25">
      <c r="A258" s="1581"/>
      <c r="B258" s="1581"/>
      <c r="C258" s="1581"/>
      <c r="D258" s="1581"/>
      <c r="E258" s="1581"/>
      <c r="F258" s="1581"/>
      <c r="G258" s="1581"/>
      <c r="H258" s="1579"/>
      <c r="I258" s="79" t="s">
        <v>168</v>
      </c>
      <c r="J258" s="313">
        <f>SUM(J251:J257)</f>
        <v>16</v>
      </c>
      <c r="K258" s="314"/>
      <c r="L258" s="314"/>
      <c r="M258" s="314"/>
      <c r="N258" s="315"/>
      <c r="O258" s="315"/>
      <c r="P258" s="315"/>
      <c r="Q258" s="315"/>
      <c r="R258" s="315"/>
      <c r="S258" s="315"/>
      <c r="T258" s="315"/>
      <c r="U258" s="315"/>
      <c r="V258" s="315"/>
      <c r="W258" s="1593"/>
      <c r="X258" s="1593"/>
      <c r="Y258" s="1639"/>
    </row>
  </sheetData>
  <mergeCells count="517">
    <mergeCell ref="A1:Y1"/>
    <mergeCell ref="A2:Y2"/>
    <mergeCell ref="A3:Y3"/>
    <mergeCell ref="A4:A5"/>
    <mergeCell ref="B4:B5"/>
    <mergeCell ref="C4:D4"/>
    <mergeCell ref="E4:E5"/>
    <mergeCell ref="F4:F5"/>
    <mergeCell ref="G4:G5"/>
    <mergeCell ref="H4:H5"/>
    <mergeCell ref="X7:X9"/>
    <mergeCell ref="Y7:Y9"/>
    <mergeCell ref="G10:G12"/>
    <mergeCell ref="H10:H12"/>
    <mergeCell ref="W10:W12"/>
    <mergeCell ref="X10:X12"/>
    <mergeCell ref="Y10:Y12"/>
    <mergeCell ref="I4:I5"/>
    <mergeCell ref="J4:J5"/>
    <mergeCell ref="K4:V4"/>
    <mergeCell ref="W4:X4"/>
    <mergeCell ref="Y4:Y5"/>
    <mergeCell ref="A6:Y6"/>
    <mergeCell ref="G13:G15"/>
    <mergeCell ref="H13:H15"/>
    <mergeCell ref="W13:W15"/>
    <mergeCell ref="X13:X15"/>
    <mergeCell ref="Y13:Y15"/>
    <mergeCell ref="A16:A27"/>
    <mergeCell ref="B16:B19"/>
    <mergeCell ref="C16:C19"/>
    <mergeCell ref="D16:D19"/>
    <mergeCell ref="E16:E19"/>
    <mergeCell ref="A7:A15"/>
    <mergeCell ref="B7:B15"/>
    <mergeCell ref="C7:C15"/>
    <mergeCell ref="D7:D15"/>
    <mergeCell ref="E7:E15"/>
    <mergeCell ref="F7:F15"/>
    <mergeCell ref="B20:B27"/>
    <mergeCell ref="C20:C27"/>
    <mergeCell ref="D20:D27"/>
    <mergeCell ref="E20:E27"/>
    <mergeCell ref="F20:F27"/>
    <mergeCell ref="G7:G9"/>
    <mergeCell ref="H7:H9"/>
    <mergeCell ref="W7:W9"/>
    <mergeCell ref="G20:G23"/>
    <mergeCell ref="F16:F19"/>
    <mergeCell ref="G16:G19"/>
    <mergeCell ref="H16:H19"/>
    <mergeCell ref="H20:H23"/>
    <mergeCell ref="W20:W23"/>
    <mergeCell ref="X20:X23"/>
    <mergeCell ref="Y20:Y23"/>
    <mergeCell ref="G24:G27"/>
    <mergeCell ref="H24:H27"/>
    <mergeCell ref="W24:W27"/>
    <mergeCell ref="X24:X27"/>
    <mergeCell ref="Y24:Y27"/>
    <mergeCell ref="W16:W19"/>
    <mergeCell ref="X16:X19"/>
    <mergeCell ref="Y16:Y19"/>
    <mergeCell ref="G28:G29"/>
    <mergeCell ref="H28:H29"/>
    <mergeCell ref="W28:W29"/>
    <mergeCell ref="X28:X29"/>
    <mergeCell ref="Y28:Y29"/>
    <mergeCell ref="G30:G31"/>
    <mergeCell ref="H30:H31"/>
    <mergeCell ref="W30:W31"/>
    <mergeCell ref="X30:X31"/>
    <mergeCell ref="Y30:Y31"/>
    <mergeCell ref="G32:G35"/>
    <mergeCell ref="H32:H35"/>
    <mergeCell ref="W32:W35"/>
    <mergeCell ref="X32:X35"/>
    <mergeCell ref="Y32:Y35"/>
    <mergeCell ref="B36:B50"/>
    <mergeCell ref="C36:C50"/>
    <mergeCell ref="D36:D50"/>
    <mergeCell ref="E36:E50"/>
    <mergeCell ref="F36:F50"/>
    <mergeCell ref="B28:B35"/>
    <mergeCell ref="C28:C35"/>
    <mergeCell ref="D28:D35"/>
    <mergeCell ref="E28:E35"/>
    <mergeCell ref="F28:F35"/>
    <mergeCell ref="G36:G38"/>
    <mergeCell ref="H36:H38"/>
    <mergeCell ref="W36:W38"/>
    <mergeCell ref="X36:X38"/>
    <mergeCell ref="Y36:Y38"/>
    <mergeCell ref="G39:G44"/>
    <mergeCell ref="H39:H44"/>
    <mergeCell ref="W39:W44"/>
    <mergeCell ref="X39:X44"/>
    <mergeCell ref="Y39:Y44"/>
    <mergeCell ref="G45:G50"/>
    <mergeCell ref="H45:H50"/>
    <mergeCell ref="W45:W50"/>
    <mergeCell ref="X45:X50"/>
    <mergeCell ref="Y45:Y50"/>
    <mergeCell ref="A51:A201"/>
    <mergeCell ref="B51:B60"/>
    <mergeCell ref="C51:C60"/>
    <mergeCell ref="D51:D60"/>
    <mergeCell ref="E51:E60"/>
    <mergeCell ref="A28:A50"/>
    <mergeCell ref="Y53:Y54"/>
    <mergeCell ref="G55:G57"/>
    <mergeCell ref="H55:H57"/>
    <mergeCell ref="W55:W57"/>
    <mergeCell ref="X55:X57"/>
    <mergeCell ref="Y55:Y57"/>
    <mergeCell ref="F51:F60"/>
    <mergeCell ref="G51:G52"/>
    <mergeCell ref="H51:H52"/>
    <mergeCell ref="W51:W52"/>
    <mergeCell ref="X51:X52"/>
    <mergeCell ref="Y51:Y52"/>
    <mergeCell ref="G53:G54"/>
    <mergeCell ref="H53:H54"/>
    <mergeCell ref="W53:W54"/>
    <mergeCell ref="X53:X54"/>
    <mergeCell ref="G58:G60"/>
    <mergeCell ref="H58:H60"/>
    <mergeCell ref="W58:W60"/>
    <mergeCell ref="X58:X60"/>
    <mergeCell ref="Y58:Y60"/>
    <mergeCell ref="B61:B71"/>
    <mergeCell ref="C61:C71"/>
    <mergeCell ref="D61:D71"/>
    <mergeCell ref="E61:E71"/>
    <mergeCell ref="F61:F71"/>
    <mergeCell ref="G61:G68"/>
    <mergeCell ref="H61:H68"/>
    <mergeCell ref="W61:W68"/>
    <mergeCell ref="X61:X68"/>
    <mergeCell ref="Y61:Y68"/>
    <mergeCell ref="G69:G71"/>
    <mergeCell ref="H69:H71"/>
    <mergeCell ref="W69:W71"/>
    <mergeCell ref="X69:X71"/>
    <mergeCell ref="Y69:Y71"/>
    <mergeCell ref="Y72:Y74"/>
    <mergeCell ref="G75:G77"/>
    <mergeCell ref="H75:H77"/>
    <mergeCell ref="W75:W77"/>
    <mergeCell ref="X75:X77"/>
    <mergeCell ref="Y75:Y77"/>
    <mergeCell ref="H72:H74"/>
    <mergeCell ref="W72:W74"/>
    <mergeCell ref="X72:X74"/>
    <mergeCell ref="B72:B77"/>
    <mergeCell ref="C72:C77"/>
    <mergeCell ref="D72:D77"/>
    <mergeCell ref="E72:E77"/>
    <mergeCell ref="F72:F77"/>
    <mergeCell ref="G72:G74"/>
    <mergeCell ref="B78:B80"/>
    <mergeCell ref="C78:C80"/>
    <mergeCell ref="D78:D80"/>
    <mergeCell ref="E78:E80"/>
    <mergeCell ref="F78:F80"/>
    <mergeCell ref="G78:G80"/>
    <mergeCell ref="Y81:Y85"/>
    <mergeCell ref="G86:G90"/>
    <mergeCell ref="H86:H90"/>
    <mergeCell ref="W86:W90"/>
    <mergeCell ref="X86:X90"/>
    <mergeCell ref="Y86:Y90"/>
    <mergeCell ref="H78:H80"/>
    <mergeCell ref="W78:W80"/>
    <mergeCell ref="X78:X80"/>
    <mergeCell ref="Y78:Y80"/>
    <mergeCell ref="G81:G85"/>
    <mergeCell ref="H81:H85"/>
    <mergeCell ref="W81:W85"/>
    <mergeCell ref="X81:X85"/>
    <mergeCell ref="B81:B90"/>
    <mergeCell ref="C81:C90"/>
    <mergeCell ref="D81:D90"/>
    <mergeCell ref="E81:E90"/>
    <mergeCell ref="F81:F90"/>
    <mergeCell ref="H91:H98"/>
    <mergeCell ref="W91:W98"/>
    <mergeCell ref="X91:X98"/>
    <mergeCell ref="B104:B106"/>
    <mergeCell ref="C104:C106"/>
    <mergeCell ref="D104:D106"/>
    <mergeCell ref="E104:E106"/>
    <mergeCell ref="F104:F106"/>
    <mergeCell ref="G104:G106"/>
    <mergeCell ref="B91:B103"/>
    <mergeCell ref="C91:C103"/>
    <mergeCell ref="D91:D103"/>
    <mergeCell ref="E91:E103"/>
    <mergeCell ref="F91:F103"/>
    <mergeCell ref="Y91:Y98"/>
    <mergeCell ref="G99:G103"/>
    <mergeCell ref="H99:H103"/>
    <mergeCell ref="W99:W103"/>
    <mergeCell ref="X99:X103"/>
    <mergeCell ref="Y99:Y103"/>
    <mergeCell ref="H104:H106"/>
    <mergeCell ref="W104:W106"/>
    <mergeCell ref="X104:X106"/>
    <mergeCell ref="Y104:Y106"/>
    <mergeCell ref="G91:G98"/>
    <mergeCell ref="H107:H110"/>
    <mergeCell ref="W107:W110"/>
    <mergeCell ref="X107:X110"/>
    <mergeCell ref="Y107:Y110"/>
    <mergeCell ref="B111:B115"/>
    <mergeCell ref="C111:C115"/>
    <mergeCell ref="D111:D115"/>
    <mergeCell ref="E111:E115"/>
    <mergeCell ref="F111:F115"/>
    <mergeCell ref="G111:G115"/>
    <mergeCell ref="H111:H115"/>
    <mergeCell ref="W111:W115"/>
    <mergeCell ref="X111:X115"/>
    <mergeCell ref="Y111:Y115"/>
    <mergeCell ref="B107:B110"/>
    <mergeCell ref="C107:C110"/>
    <mergeCell ref="D107:D110"/>
    <mergeCell ref="E107:E110"/>
    <mergeCell ref="F107:F110"/>
    <mergeCell ref="G107:G110"/>
    <mergeCell ref="Y116:Y120"/>
    <mergeCell ref="B121:B126"/>
    <mergeCell ref="C121:C126"/>
    <mergeCell ref="D121:D126"/>
    <mergeCell ref="E121:E126"/>
    <mergeCell ref="F121:F126"/>
    <mergeCell ref="G121:G126"/>
    <mergeCell ref="H121:H126"/>
    <mergeCell ref="W121:W126"/>
    <mergeCell ref="X121:X126"/>
    <mergeCell ref="Y121:Y126"/>
    <mergeCell ref="B116:B120"/>
    <mergeCell ref="C116:C120"/>
    <mergeCell ref="D116:D120"/>
    <mergeCell ref="E116:E120"/>
    <mergeCell ref="F116:F120"/>
    <mergeCell ref="G116:G120"/>
    <mergeCell ref="H116:H120"/>
    <mergeCell ref="W116:W120"/>
    <mergeCell ref="X116:X120"/>
    <mergeCell ref="B127:B142"/>
    <mergeCell ref="C127:C142"/>
    <mergeCell ref="D127:D142"/>
    <mergeCell ref="E127:E142"/>
    <mergeCell ref="F127:F142"/>
    <mergeCell ref="G127:G132"/>
    <mergeCell ref="H127:H132"/>
    <mergeCell ref="W127:W132"/>
    <mergeCell ref="X127:X132"/>
    <mergeCell ref="Y127:Y132"/>
    <mergeCell ref="G133:G136"/>
    <mergeCell ref="H133:H136"/>
    <mergeCell ref="W133:W136"/>
    <mergeCell ref="X133:X136"/>
    <mergeCell ref="Y133:Y136"/>
    <mergeCell ref="G137:G142"/>
    <mergeCell ref="H137:H142"/>
    <mergeCell ref="W137:W142"/>
    <mergeCell ref="X137:X142"/>
    <mergeCell ref="Y137:Y142"/>
    <mergeCell ref="Y143:Y146"/>
    <mergeCell ref="B147:B150"/>
    <mergeCell ref="C147:C150"/>
    <mergeCell ref="D147:D150"/>
    <mergeCell ref="E147:E150"/>
    <mergeCell ref="F147:F150"/>
    <mergeCell ref="G147:G150"/>
    <mergeCell ref="H147:H150"/>
    <mergeCell ref="W147:W150"/>
    <mergeCell ref="X147:X150"/>
    <mergeCell ref="Y147:Y150"/>
    <mergeCell ref="B143:B146"/>
    <mergeCell ref="C143:C146"/>
    <mergeCell ref="D143:D146"/>
    <mergeCell ref="E143:E146"/>
    <mergeCell ref="F143:F146"/>
    <mergeCell ref="G143:G146"/>
    <mergeCell ref="H143:H146"/>
    <mergeCell ref="W143:W146"/>
    <mergeCell ref="X143:X146"/>
    <mergeCell ref="B151:B162"/>
    <mergeCell ref="C151:C162"/>
    <mergeCell ref="D151:D162"/>
    <mergeCell ref="E151:E162"/>
    <mergeCell ref="F151:F162"/>
    <mergeCell ref="G151:G154"/>
    <mergeCell ref="H151:H154"/>
    <mergeCell ref="W151:W154"/>
    <mergeCell ref="X151:X154"/>
    <mergeCell ref="Y151:Y154"/>
    <mergeCell ref="G155:G158"/>
    <mergeCell ref="H155:H158"/>
    <mergeCell ref="W155:W158"/>
    <mergeCell ref="X155:X158"/>
    <mergeCell ref="Y155:Y158"/>
    <mergeCell ref="G159:G162"/>
    <mergeCell ref="H159:H162"/>
    <mergeCell ref="W159:W162"/>
    <mergeCell ref="X159:X162"/>
    <mergeCell ref="Y159:Y162"/>
    <mergeCell ref="Y163:Y166"/>
    <mergeCell ref="B167:B170"/>
    <mergeCell ref="C167:C170"/>
    <mergeCell ref="D167:D170"/>
    <mergeCell ref="E167:E170"/>
    <mergeCell ref="F167:F170"/>
    <mergeCell ref="G167:G170"/>
    <mergeCell ref="H167:H170"/>
    <mergeCell ref="W167:W170"/>
    <mergeCell ref="X167:X170"/>
    <mergeCell ref="Y167:Y170"/>
    <mergeCell ref="B163:B166"/>
    <mergeCell ref="C163:C166"/>
    <mergeCell ref="D163:D166"/>
    <mergeCell ref="E163:E166"/>
    <mergeCell ref="F163:F166"/>
    <mergeCell ref="G163:G166"/>
    <mergeCell ref="H163:H166"/>
    <mergeCell ref="W163:W166"/>
    <mergeCell ref="X163:X166"/>
    <mergeCell ref="B171:B177"/>
    <mergeCell ref="C171:C177"/>
    <mergeCell ref="D171:D177"/>
    <mergeCell ref="E171:E177"/>
    <mergeCell ref="F171:F177"/>
    <mergeCell ref="G171:G173"/>
    <mergeCell ref="H171:H173"/>
    <mergeCell ref="W171:W173"/>
    <mergeCell ref="X171:X173"/>
    <mergeCell ref="Y171:Y173"/>
    <mergeCell ref="G174:G177"/>
    <mergeCell ref="H174:H177"/>
    <mergeCell ref="W174:W177"/>
    <mergeCell ref="X174:X177"/>
    <mergeCell ref="Y174:Y177"/>
    <mergeCell ref="H178:H179"/>
    <mergeCell ref="W178:W179"/>
    <mergeCell ref="X178:X179"/>
    <mergeCell ref="Y178:Y179"/>
    <mergeCell ref="B180:B182"/>
    <mergeCell ref="C180:C182"/>
    <mergeCell ref="D180:D182"/>
    <mergeCell ref="E180:E182"/>
    <mergeCell ref="F180:F182"/>
    <mergeCell ref="G180:G182"/>
    <mergeCell ref="B178:B179"/>
    <mergeCell ref="C178:C179"/>
    <mergeCell ref="D178:D179"/>
    <mergeCell ref="E178:E179"/>
    <mergeCell ref="F178:F179"/>
    <mergeCell ref="G178:G179"/>
    <mergeCell ref="H180:H182"/>
    <mergeCell ref="W180:W182"/>
    <mergeCell ref="X180:X182"/>
    <mergeCell ref="Y180:Y182"/>
    <mergeCell ref="B183:B201"/>
    <mergeCell ref="C183:C201"/>
    <mergeCell ref="D183:D201"/>
    <mergeCell ref="E183:E201"/>
    <mergeCell ref="F183:F201"/>
    <mergeCell ref="G183:G185"/>
    <mergeCell ref="H183:H185"/>
    <mergeCell ref="W183:W185"/>
    <mergeCell ref="X183:X185"/>
    <mergeCell ref="Y183:Y185"/>
    <mergeCell ref="G186:G188"/>
    <mergeCell ref="H186:H188"/>
    <mergeCell ref="W186:W188"/>
    <mergeCell ref="X186:X188"/>
    <mergeCell ref="Y186:Y188"/>
    <mergeCell ref="G189:G191"/>
    <mergeCell ref="H189:H191"/>
    <mergeCell ref="W189:W191"/>
    <mergeCell ref="X189:X191"/>
    <mergeCell ref="Y189:Y191"/>
    <mergeCell ref="G192:G193"/>
    <mergeCell ref="H192:H193"/>
    <mergeCell ref="W192:W193"/>
    <mergeCell ref="X192:X193"/>
    <mergeCell ref="Y192:Y193"/>
    <mergeCell ref="G194:G195"/>
    <mergeCell ref="H194:H195"/>
    <mergeCell ref="W194:W195"/>
    <mergeCell ref="X194:X195"/>
    <mergeCell ref="Y194:Y195"/>
    <mergeCell ref="G196:G198"/>
    <mergeCell ref="H196:H198"/>
    <mergeCell ref="W196:W198"/>
    <mergeCell ref="X196:X198"/>
    <mergeCell ref="Y196:Y198"/>
    <mergeCell ref="W202:W210"/>
    <mergeCell ref="X202:X210"/>
    <mergeCell ref="Y202:Y210"/>
    <mergeCell ref="G199:G201"/>
    <mergeCell ref="H199:H201"/>
    <mergeCell ref="W199:W201"/>
    <mergeCell ref="X199:X201"/>
    <mergeCell ref="Y199:Y201"/>
    <mergeCell ref="A202:A210"/>
    <mergeCell ref="B202:B210"/>
    <mergeCell ref="C202:C210"/>
    <mergeCell ref="D202:D210"/>
    <mergeCell ref="E202:E210"/>
    <mergeCell ref="A211:A214"/>
    <mergeCell ref="B211:B214"/>
    <mergeCell ref="C211:C214"/>
    <mergeCell ref="D211:D214"/>
    <mergeCell ref="E211:E214"/>
    <mergeCell ref="F211:F214"/>
    <mergeCell ref="F202:F210"/>
    <mergeCell ref="G202:G210"/>
    <mergeCell ref="H202:H210"/>
    <mergeCell ref="G211:G212"/>
    <mergeCell ref="H211:H212"/>
    <mergeCell ref="W211:W212"/>
    <mergeCell ref="X211:X212"/>
    <mergeCell ref="Y211:Y212"/>
    <mergeCell ref="G213:G214"/>
    <mergeCell ref="H213:H214"/>
    <mergeCell ref="W213:W214"/>
    <mergeCell ref="X213:X214"/>
    <mergeCell ref="Y213:Y214"/>
    <mergeCell ref="X216:X221"/>
    <mergeCell ref="Y216:Y221"/>
    <mergeCell ref="G222:G223"/>
    <mergeCell ref="H222:H223"/>
    <mergeCell ref="W222:W223"/>
    <mergeCell ref="X222:X223"/>
    <mergeCell ref="Y222:Y223"/>
    <mergeCell ref="A215:Y215"/>
    <mergeCell ref="A216:A245"/>
    <mergeCell ref="B216:B229"/>
    <mergeCell ref="C216:C229"/>
    <mergeCell ref="D216:D229"/>
    <mergeCell ref="E216:E229"/>
    <mergeCell ref="F216:F229"/>
    <mergeCell ref="G216:G221"/>
    <mergeCell ref="H216:H221"/>
    <mergeCell ref="W216:W221"/>
    <mergeCell ref="G224:G225"/>
    <mergeCell ref="H224:H225"/>
    <mergeCell ref="W224:W225"/>
    <mergeCell ref="X224:X225"/>
    <mergeCell ref="Y224:Y225"/>
    <mergeCell ref="G226:G227"/>
    <mergeCell ref="H226:H227"/>
    <mergeCell ref="W226:W227"/>
    <mergeCell ref="X226:X227"/>
    <mergeCell ref="Y226:Y227"/>
    <mergeCell ref="G228:G229"/>
    <mergeCell ref="H228:H229"/>
    <mergeCell ref="W228:W229"/>
    <mergeCell ref="X228:X229"/>
    <mergeCell ref="Y228:Y229"/>
    <mergeCell ref="B230:B234"/>
    <mergeCell ref="C230:C234"/>
    <mergeCell ref="D230:D234"/>
    <mergeCell ref="E230:E234"/>
    <mergeCell ref="F230:F234"/>
    <mergeCell ref="G230:G234"/>
    <mergeCell ref="H230:H234"/>
    <mergeCell ref="W230:W234"/>
    <mergeCell ref="X230:X234"/>
    <mergeCell ref="Y230:Y234"/>
    <mergeCell ref="G239:G245"/>
    <mergeCell ref="H239:H245"/>
    <mergeCell ref="W239:W245"/>
    <mergeCell ref="X239:X245"/>
    <mergeCell ref="Y239:Y245"/>
    <mergeCell ref="Y235:Y238"/>
    <mergeCell ref="B239:B245"/>
    <mergeCell ref="C239:C245"/>
    <mergeCell ref="D239:D245"/>
    <mergeCell ref="E239:E245"/>
    <mergeCell ref="F239:F245"/>
    <mergeCell ref="B235:B238"/>
    <mergeCell ref="C235:C238"/>
    <mergeCell ref="D235:D238"/>
    <mergeCell ref="E235:E238"/>
    <mergeCell ref="F235:F238"/>
    <mergeCell ref="G235:G238"/>
    <mergeCell ref="H235:H238"/>
    <mergeCell ref="W235:W238"/>
    <mergeCell ref="X235:X238"/>
    <mergeCell ref="A246:A251"/>
    <mergeCell ref="B246:B251"/>
    <mergeCell ref="C246:C251"/>
    <mergeCell ref="D246:D251"/>
    <mergeCell ref="E246:E251"/>
    <mergeCell ref="X257:X258"/>
    <mergeCell ref="Y257:Y258"/>
    <mergeCell ref="A252:Y252"/>
    <mergeCell ref="A253:A258"/>
    <mergeCell ref="B253:B258"/>
    <mergeCell ref="C253:C258"/>
    <mergeCell ref="D253:D258"/>
    <mergeCell ref="E253:E258"/>
    <mergeCell ref="F253:F258"/>
    <mergeCell ref="H253:H258"/>
    <mergeCell ref="G257:G258"/>
    <mergeCell ref="W257:W258"/>
    <mergeCell ref="F246:F251"/>
    <mergeCell ref="G246:G251"/>
    <mergeCell ref="H246:H251"/>
    <mergeCell ref="W246:W251"/>
    <mergeCell ref="X246:X251"/>
    <mergeCell ref="Y246:Y25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80" zoomScaleNormal="80" workbookViewId="0">
      <selection activeCell="D15" sqref="D15:D18"/>
    </sheetView>
  </sheetViews>
  <sheetFormatPr baseColWidth="10" defaultRowHeight="15" x14ac:dyDescent="0.25"/>
  <cols>
    <col min="1" max="1" width="21.28515625" customWidth="1"/>
    <col min="2" max="2" width="22.5703125" customWidth="1"/>
    <col min="3" max="3" width="20.28515625" customWidth="1"/>
    <col min="4" max="4" width="22.42578125" customWidth="1"/>
    <col min="5" max="5" width="32.42578125" customWidth="1"/>
    <col min="6" max="6" width="15.85546875" customWidth="1"/>
    <col min="7" max="7" width="24.85546875" customWidth="1"/>
    <col min="8" max="8" width="22.5703125" customWidth="1"/>
    <col min="9" max="9" width="38.85546875" customWidth="1"/>
    <col min="10" max="10" width="12.28515625" customWidth="1"/>
    <col min="11" max="22" width="4.42578125" customWidth="1"/>
    <col min="23" max="23" width="15.28515625" customWidth="1"/>
    <col min="24" max="24" width="33" customWidth="1"/>
    <col min="25" max="25" width="19.85546875" customWidth="1"/>
  </cols>
  <sheetData>
    <row r="1" spans="1:25" ht="29.25" customHeight="1"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36.75" customHeight="1" x14ac:dyDescent="0.25">
      <c r="A2" s="1626" t="s">
        <v>2113</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28.5" customHeight="1"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1917" t="s">
        <v>3</v>
      </c>
      <c r="B4" s="1918" t="s">
        <v>4</v>
      </c>
      <c r="C4" s="1917" t="s">
        <v>145</v>
      </c>
      <c r="D4" s="1917"/>
      <c r="E4" s="1918" t="s">
        <v>146</v>
      </c>
      <c r="F4" s="1917" t="s">
        <v>7</v>
      </c>
      <c r="G4" s="1917" t="s">
        <v>147</v>
      </c>
      <c r="H4" s="1918" t="s">
        <v>148</v>
      </c>
      <c r="I4" s="1917" t="s">
        <v>149</v>
      </c>
      <c r="J4" s="1917" t="s">
        <v>11</v>
      </c>
      <c r="K4" s="1917" t="s">
        <v>12</v>
      </c>
      <c r="L4" s="1917"/>
      <c r="M4" s="1917"/>
      <c r="N4" s="1917"/>
      <c r="O4" s="1917"/>
      <c r="P4" s="1917"/>
      <c r="Q4" s="1917"/>
      <c r="R4" s="1917"/>
      <c r="S4" s="1917"/>
      <c r="T4" s="1917"/>
      <c r="U4" s="1917"/>
      <c r="V4" s="1917"/>
      <c r="W4" s="1917" t="s">
        <v>13</v>
      </c>
      <c r="X4" s="1917"/>
      <c r="Y4" s="1917" t="s">
        <v>14</v>
      </c>
    </row>
    <row r="5" spans="1:25" ht="75" x14ac:dyDescent="0.25">
      <c r="A5" s="1917"/>
      <c r="B5" s="1919"/>
      <c r="C5" s="327" t="s">
        <v>15</v>
      </c>
      <c r="D5" s="327" t="s">
        <v>16</v>
      </c>
      <c r="E5" s="1919"/>
      <c r="F5" s="1917"/>
      <c r="G5" s="1917"/>
      <c r="H5" s="1919"/>
      <c r="I5" s="1917"/>
      <c r="J5" s="1917"/>
      <c r="K5" s="327" t="s">
        <v>17</v>
      </c>
      <c r="L5" s="327" t="s">
        <v>18</v>
      </c>
      <c r="M5" s="327" t="s">
        <v>19</v>
      </c>
      <c r="N5" s="327" t="s">
        <v>20</v>
      </c>
      <c r="O5" s="327" t="s">
        <v>21</v>
      </c>
      <c r="P5" s="327" t="s">
        <v>22</v>
      </c>
      <c r="Q5" s="327" t="s">
        <v>23</v>
      </c>
      <c r="R5" s="327" t="s">
        <v>24</v>
      </c>
      <c r="S5" s="327" t="s">
        <v>25</v>
      </c>
      <c r="T5" s="327" t="s">
        <v>26</v>
      </c>
      <c r="U5" s="327" t="s">
        <v>27</v>
      </c>
      <c r="V5" s="327" t="s">
        <v>28</v>
      </c>
      <c r="W5" s="327" t="s">
        <v>15</v>
      </c>
      <c r="X5" s="327" t="s">
        <v>29</v>
      </c>
      <c r="Y5" s="1917"/>
    </row>
    <row r="6" spans="1:25" x14ac:dyDescent="0.25">
      <c r="A6" s="1921" t="s">
        <v>2114</v>
      </c>
      <c r="B6" s="1921"/>
      <c r="C6" s="1921"/>
      <c r="D6" s="1921"/>
      <c r="E6" s="1921"/>
      <c r="F6" s="1921"/>
      <c r="G6" s="1921"/>
      <c r="H6" s="1921"/>
      <c r="I6" s="1921"/>
      <c r="J6" s="1921"/>
      <c r="K6" s="1921"/>
      <c r="L6" s="1921"/>
      <c r="M6" s="1921"/>
      <c r="N6" s="1921"/>
      <c r="O6" s="1921"/>
      <c r="P6" s="1921"/>
      <c r="Q6" s="1921"/>
      <c r="R6" s="1921"/>
      <c r="S6" s="1921"/>
      <c r="T6" s="1921"/>
      <c r="U6" s="1921"/>
      <c r="V6" s="1921"/>
      <c r="W6" s="1921"/>
      <c r="X6" s="1921"/>
      <c r="Y6" s="1921"/>
    </row>
    <row r="7" spans="1:25" ht="60" x14ac:dyDescent="0.25">
      <c r="A7" s="1922" t="s">
        <v>2115</v>
      </c>
      <c r="B7" s="1923" t="s">
        <v>2116</v>
      </c>
      <c r="C7" s="1926" t="s">
        <v>2117</v>
      </c>
      <c r="D7" s="1926" t="s">
        <v>2237</v>
      </c>
      <c r="E7" s="1929" t="s">
        <v>2118</v>
      </c>
      <c r="F7" s="1920" t="s">
        <v>632</v>
      </c>
      <c r="G7" s="1932" t="s">
        <v>2119</v>
      </c>
      <c r="H7" s="1935" t="s">
        <v>2120</v>
      </c>
      <c r="I7" s="329" t="s">
        <v>2121</v>
      </c>
      <c r="J7" s="330">
        <v>3.5</v>
      </c>
      <c r="K7" s="331"/>
      <c r="L7" s="332"/>
      <c r="M7" s="331"/>
      <c r="N7" s="333"/>
      <c r="O7" s="333"/>
      <c r="P7" s="331"/>
      <c r="Q7" s="334"/>
      <c r="R7" s="334"/>
      <c r="S7" s="331"/>
      <c r="T7" s="334"/>
      <c r="U7" s="334"/>
      <c r="V7" s="331"/>
      <c r="W7" s="1910" t="s">
        <v>160</v>
      </c>
      <c r="X7" s="1938" t="s">
        <v>2122</v>
      </c>
      <c r="Y7" s="1908"/>
    </row>
    <row r="8" spans="1:25" ht="60" x14ac:dyDescent="0.25">
      <c r="A8" s="1922"/>
      <c r="B8" s="1924"/>
      <c r="C8" s="1927"/>
      <c r="D8" s="1927"/>
      <c r="E8" s="1930"/>
      <c r="F8" s="1920"/>
      <c r="G8" s="1933"/>
      <c r="H8" s="1936"/>
      <c r="I8" s="329" t="s">
        <v>2123</v>
      </c>
      <c r="J8" s="330">
        <v>1</v>
      </c>
      <c r="K8" s="331"/>
      <c r="L8" s="335"/>
      <c r="M8" s="336"/>
      <c r="N8" s="335"/>
      <c r="O8" s="335"/>
      <c r="P8" s="336"/>
      <c r="Q8" s="335"/>
      <c r="R8" s="333"/>
      <c r="S8" s="331"/>
      <c r="T8" s="333"/>
      <c r="U8" s="333"/>
      <c r="V8" s="331"/>
      <c r="W8" s="1910"/>
      <c r="X8" s="1938"/>
      <c r="Y8" s="1908"/>
    </row>
    <row r="9" spans="1:25" x14ac:dyDescent="0.25">
      <c r="A9" s="1922"/>
      <c r="B9" s="1925"/>
      <c r="C9" s="1928"/>
      <c r="D9" s="1928"/>
      <c r="E9" s="1931"/>
      <c r="F9" s="1920"/>
      <c r="G9" s="1934"/>
      <c r="H9" s="1937"/>
      <c r="I9" s="337" t="s">
        <v>168</v>
      </c>
      <c r="J9" s="338">
        <f>SUM(J7:J8)</f>
        <v>4.5</v>
      </c>
      <c r="K9" s="339"/>
      <c r="L9" s="339"/>
      <c r="M9" s="339"/>
      <c r="N9" s="340"/>
      <c r="O9" s="340"/>
      <c r="P9" s="340"/>
      <c r="Q9" s="340"/>
      <c r="R9" s="340"/>
      <c r="S9" s="340"/>
      <c r="T9" s="340"/>
      <c r="U9" s="340"/>
      <c r="V9" s="340"/>
      <c r="W9" s="1910"/>
      <c r="X9" s="1938"/>
      <c r="Y9" s="1908"/>
    </row>
    <row r="10" spans="1:25" ht="60" x14ac:dyDescent="0.25">
      <c r="A10" s="1922" t="s">
        <v>1138</v>
      </c>
      <c r="B10" s="1923" t="s">
        <v>2058</v>
      </c>
      <c r="C10" s="1926" t="s">
        <v>153</v>
      </c>
      <c r="D10" s="1926" t="s">
        <v>2238</v>
      </c>
      <c r="E10" s="1929" t="s">
        <v>2124</v>
      </c>
      <c r="F10" s="1920" t="s">
        <v>1142</v>
      </c>
      <c r="G10" s="1932" t="s">
        <v>2125</v>
      </c>
      <c r="H10" s="1935" t="s">
        <v>2126</v>
      </c>
      <c r="I10" s="329" t="s">
        <v>2127</v>
      </c>
      <c r="J10" s="330">
        <v>4</v>
      </c>
      <c r="K10" s="333"/>
      <c r="L10" s="332"/>
      <c r="M10" s="331"/>
      <c r="N10" s="333"/>
      <c r="O10" s="333"/>
      <c r="P10" s="331"/>
      <c r="Q10" s="333"/>
      <c r="R10" s="334"/>
      <c r="S10" s="331"/>
      <c r="T10" s="334"/>
      <c r="U10" s="333"/>
      <c r="V10" s="331"/>
      <c r="W10" s="1910" t="s">
        <v>2128</v>
      </c>
      <c r="X10" s="1939" t="s">
        <v>2129</v>
      </c>
      <c r="Y10" s="1908" t="s">
        <v>2130</v>
      </c>
    </row>
    <row r="11" spans="1:25" ht="36" x14ac:dyDescent="0.25">
      <c r="A11" s="1922"/>
      <c r="B11" s="1924"/>
      <c r="C11" s="1927"/>
      <c r="D11" s="1927"/>
      <c r="E11" s="1930"/>
      <c r="F11" s="1920"/>
      <c r="G11" s="1933"/>
      <c r="H11" s="1936"/>
      <c r="I11" s="329" t="s">
        <v>2131</v>
      </c>
      <c r="J11" s="330">
        <v>4</v>
      </c>
      <c r="K11" s="333"/>
      <c r="L11" s="335"/>
      <c r="M11" s="336"/>
      <c r="N11" s="335"/>
      <c r="O11" s="335"/>
      <c r="P11" s="336"/>
      <c r="Q11" s="335"/>
      <c r="R11" s="333"/>
      <c r="S11" s="331"/>
      <c r="T11" s="333"/>
      <c r="U11" s="333"/>
      <c r="V11" s="331"/>
      <c r="W11" s="1910"/>
      <c r="X11" s="1939"/>
      <c r="Y11" s="1908"/>
    </row>
    <row r="12" spans="1:25" x14ac:dyDescent="0.25">
      <c r="A12" s="1922"/>
      <c r="B12" s="1924"/>
      <c r="C12" s="1927"/>
      <c r="D12" s="1927"/>
      <c r="E12" s="1930"/>
      <c r="F12" s="1920"/>
      <c r="G12" s="1933"/>
      <c r="H12" s="1936"/>
      <c r="I12" s="329" t="s">
        <v>2132</v>
      </c>
      <c r="J12" s="330">
        <v>6</v>
      </c>
      <c r="K12" s="333"/>
      <c r="L12" s="333"/>
      <c r="M12" s="331"/>
      <c r="N12" s="335"/>
      <c r="O12" s="335"/>
      <c r="P12" s="336"/>
      <c r="Q12" s="335"/>
      <c r="R12" s="335"/>
      <c r="S12" s="331"/>
      <c r="T12" s="333"/>
      <c r="U12" s="333"/>
      <c r="V12" s="331"/>
      <c r="W12" s="1910"/>
      <c r="X12" s="1939"/>
      <c r="Y12" s="1908"/>
    </row>
    <row r="13" spans="1:25" ht="24" x14ac:dyDescent="0.25">
      <c r="A13" s="1922"/>
      <c r="B13" s="1924"/>
      <c r="C13" s="1927"/>
      <c r="D13" s="1927"/>
      <c r="E13" s="1930"/>
      <c r="F13" s="1920"/>
      <c r="G13" s="1933"/>
      <c r="H13" s="1936"/>
      <c r="I13" s="329" t="s">
        <v>2133</v>
      </c>
      <c r="J13" s="330">
        <v>0</v>
      </c>
      <c r="K13" s="333"/>
      <c r="L13" s="333"/>
      <c r="M13" s="331"/>
      <c r="N13" s="335"/>
      <c r="O13" s="335"/>
      <c r="P13" s="336"/>
      <c r="Q13" s="335"/>
      <c r="R13" s="335"/>
      <c r="S13" s="331"/>
      <c r="T13" s="333"/>
      <c r="U13" s="333"/>
      <c r="V13" s="331"/>
      <c r="W13" s="1910"/>
      <c r="X13" s="1939"/>
      <c r="Y13" s="1908"/>
    </row>
    <row r="14" spans="1:25" x14ac:dyDescent="0.25">
      <c r="A14" s="1922"/>
      <c r="B14" s="1925"/>
      <c r="C14" s="1928"/>
      <c r="D14" s="1928"/>
      <c r="E14" s="1931"/>
      <c r="F14" s="1920"/>
      <c r="G14" s="1934"/>
      <c r="H14" s="1937"/>
      <c r="I14" s="337" t="s">
        <v>168</v>
      </c>
      <c r="J14" s="338">
        <f>SUM(J10:J13)</f>
        <v>14</v>
      </c>
      <c r="K14" s="339"/>
      <c r="L14" s="339"/>
      <c r="M14" s="339"/>
      <c r="N14" s="340"/>
      <c r="O14" s="340"/>
      <c r="P14" s="340"/>
      <c r="Q14" s="340"/>
      <c r="R14" s="340"/>
      <c r="S14" s="340"/>
      <c r="T14" s="340"/>
      <c r="U14" s="340"/>
      <c r="V14" s="340"/>
      <c r="W14" s="1910"/>
      <c r="X14" s="1939"/>
      <c r="Y14" s="1908"/>
    </row>
    <row r="15" spans="1:25" ht="60" x14ac:dyDescent="0.25">
      <c r="A15" s="1922" t="s">
        <v>2134</v>
      </c>
      <c r="B15" s="1923"/>
      <c r="C15" s="1940" t="s">
        <v>2135</v>
      </c>
      <c r="D15" s="1926" t="s">
        <v>2239</v>
      </c>
      <c r="E15" s="1929" t="s">
        <v>2136</v>
      </c>
      <c r="F15" s="1920" t="s">
        <v>2137</v>
      </c>
      <c r="G15" s="1932" t="s">
        <v>2138</v>
      </c>
      <c r="H15" s="1935" t="s">
        <v>2139</v>
      </c>
      <c r="I15" s="329" t="s">
        <v>2140</v>
      </c>
      <c r="J15" s="330">
        <v>5</v>
      </c>
      <c r="K15" s="333"/>
      <c r="L15" s="332"/>
      <c r="M15" s="331"/>
      <c r="N15" s="333"/>
      <c r="O15" s="333"/>
      <c r="P15" s="331"/>
      <c r="Q15" s="334"/>
      <c r="R15" s="334"/>
      <c r="S15" s="331"/>
      <c r="T15" s="334"/>
      <c r="U15" s="334"/>
      <c r="V15" s="331"/>
      <c r="W15" s="1910" t="s">
        <v>2141</v>
      </c>
      <c r="X15" s="1939" t="s">
        <v>2142</v>
      </c>
      <c r="Y15" s="1908"/>
    </row>
    <row r="16" spans="1:25" ht="48" x14ac:dyDescent="0.25">
      <c r="A16" s="1922"/>
      <c r="B16" s="1924"/>
      <c r="C16" s="1941"/>
      <c r="D16" s="1927"/>
      <c r="E16" s="1930"/>
      <c r="F16" s="1920"/>
      <c r="G16" s="1933"/>
      <c r="H16" s="1936"/>
      <c r="I16" s="329" t="s">
        <v>2143</v>
      </c>
      <c r="J16" s="330">
        <v>5</v>
      </c>
      <c r="K16" s="333"/>
      <c r="L16" s="335"/>
      <c r="M16" s="336"/>
      <c r="N16" s="335"/>
      <c r="O16" s="335"/>
      <c r="P16" s="336"/>
      <c r="Q16" s="335"/>
      <c r="R16" s="333"/>
      <c r="S16" s="331"/>
      <c r="T16" s="333"/>
      <c r="U16" s="333"/>
      <c r="V16" s="331"/>
      <c r="W16" s="1910"/>
      <c r="X16" s="1939"/>
      <c r="Y16" s="1908"/>
    </row>
    <row r="17" spans="1:25" ht="36" x14ac:dyDescent="0.25">
      <c r="A17" s="1922"/>
      <c r="B17" s="1924"/>
      <c r="C17" s="1941"/>
      <c r="D17" s="1927"/>
      <c r="E17" s="1930"/>
      <c r="F17" s="1920"/>
      <c r="G17" s="1933"/>
      <c r="H17" s="1936"/>
      <c r="I17" s="329" t="s">
        <v>2144</v>
      </c>
      <c r="J17" s="330">
        <v>1</v>
      </c>
      <c r="K17" s="333"/>
      <c r="L17" s="335"/>
      <c r="M17" s="336"/>
      <c r="N17" s="335"/>
      <c r="O17" s="335"/>
      <c r="P17" s="336"/>
      <c r="Q17" s="335"/>
      <c r="R17" s="335"/>
      <c r="S17" s="336"/>
      <c r="T17" s="335"/>
      <c r="U17" s="335"/>
      <c r="V17" s="336"/>
      <c r="W17" s="1910"/>
      <c r="X17" s="1939"/>
      <c r="Y17" s="1908"/>
    </row>
    <row r="18" spans="1:25" x14ac:dyDescent="0.25">
      <c r="A18" s="1922"/>
      <c r="B18" s="1925"/>
      <c r="C18" s="1942"/>
      <c r="D18" s="1928"/>
      <c r="E18" s="1931"/>
      <c r="F18" s="1920"/>
      <c r="G18" s="1934"/>
      <c r="H18" s="1937"/>
      <c r="I18" s="337" t="s">
        <v>168</v>
      </c>
      <c r="J18" s="338">
        <f>SUM(J15:J17)</f>
        <v>11</v>
      </c>
      <c r="K18" s="339"/>
      <c r="L18" s="339"/>
      <c r="M18" s="339"/>
      <c r="N18" s="340"/>
      <c r="O18" s="340"/>
      <c r="P18" s="340"/>
      <c r="Q18" s="340"/>
      <c r="R18" s="340"/>
      <c r="S18" s="340"/>
      <c r="T18" s="340"/>
      <c r="U18" s="340"/>
      <c r="V18" s="340"/>
      <c r="W18" s="1910"/>
      <c r="X18" s="1939"/>
      <c r="Y18" s="1908"/>
    </row>
    <row r="19" spans="1:25" x14ac:dyDescent="0.25">
      <c r="A19" s="1922" t="s">
        <v>2145</v>
      </c>
      <c r="B19" s="1923" t="s">
        <v>2146</v>
      </c>
      <c r="C19" s="1926" t="s">
        <v>153</v>
      </c>
      <c r="D19" s="1926" t="s">
        <v>2240</v>
      </c>
      <c r="E19" s="1929" t="s">
        <v>2147</v>
      </c>
      <c r="F19" s="1920" t="s">
        <v>2148</v>
      </c>
      <c r="G19" s="1932" t="s">
        <v>2149</v>
      </c>
      <c r="H19" s="1935" t="s">
        <v>2150</v>
      </c>
      <c r="I19" s="329" t="s">
        <v>2151</v>
      </c>
      <c r="J19" s="330">
        <v>2</v>
      </c>
      <c r="K19" s="333"/>
      <c r="L19" s="332"/>
      <c r="M19" s="331"/>
      <c r="N19" s="333"/>
      <c r="O19" s="333"/>
      <c r="P19" s="331"/>
      <c r="Q19" s="334"/>
      <c r="R19" s="334"/>
      <c r="S19" s="331"/>
      <c r="T19" s="334"/>
      <c r="U19" s="334"/>
      <c r="V19" s="331"/>
      <c r="W19" s="1910" t="s">
        <v>2152</v>
      </c>
      <c r="X19" s="1939" t="s">
        <v>2153</v>
      </c>
      <c r="Y19" s="1908"/>
    </row>
    <row r="20" spans="1:25" ht="24" x14ac:dyDescent="0.25">
      <c r="A20" s="1922"/>
      <c r="B20" s="1924"/>
      <c r="C20" s="1927"/>
      <c r="D20" s="1927"/>
      <c r="E20" s="1930"/>
      <c r="F20" s="1920"/>
      <c r="G20" s="1933"/>
      <c r="H20" s="1936"/>
      <c r="I20" s="329" t="s">
        <v>2154</v>
      </c>
      <c r="J20" s="330">
        <v>0.5</v>
      </c>
      <c r="K20" s="333"/>
      <c r="L20" s="335"/>
      <c r="M20" s="336"/>
      <c r="N20" s="335"/>
      <c r="O20" s="335"/>
      <c r="P20" s="336"/>
      <c r="Q20" s="335"/>
      <c r="R20" s="333"/>
      <c r="S20" s="331"/>
      <c r="T20" s="333"/>
      <c r="U20" s="333"/>
      <c r="V20" s="331"/>
      <c r="W20" s="1910"/>
      <c r="X20" s="1939"/>
      <c r="Y20" s="1908"/>
    </row>
    <row r="21" spans="1:25" ht="24" x14ac:dyDescent="0.25">
      <c r="A21" s="1922"/>
      <c r="B21" s="1924"/>
      <c r="C21" s="1927"/>
      <c r="D21" s="1927"/>
      <c r="E21" s="1930"/>
      <c r="F21" s="1920"/>
      <c r="G21" s="1933"/>
      <c r="H21" s="1936"/>
      <c r="I21" s="329" t="s">
        <v>2155</v>
      </c>
      <c r="J21" s="330">
        <v>1</v>
      </c>
      <c r="K21" s="333"/>
      <c r="L21" s="335"/>
      <c r="M21" s="336"/>
      <c r="N21" s="335"/>
      <c r="O21" s="335"/>
      <c r="P21" s="336"/>
      <c r="Q21" s="335"/>
      <c r="R21" s="333"/>
      <c r="S21" s="331"/>
      <c r="T21" s="333"/>
      <c r="U21" s="333"/>
      <c r="V21" s="331"/>
      <c r="W21" s="1910"/>
      <c r="X21" s="1939"/>
      <c r="Y21" s="1908"/>
    </row>
    <row r="22" spans="1:25" ht="36" x14ac:dyDescent="0.25">
      <c r="A22" s="1922"/>
      <c r="B22" s="1924"/>
      <c r="C22" s="1927"/>
      <c r="D22" s="1927"/>
      <c r="E22" s="1930"/>
      <c r="F22" s="1920"/>
      <c r="G22" s="1933"/>
      <c r="H22" s="1936"/>
      <c r="I22" s="329" t="s">
        <v>2156</v>
      </c>
      <c r="J22" s="330">
        <v>1</v>
      </c>
      <c r="K22" s="333"/>
      <c r="L22" s="335"/>
      <c r="M22" s="336"/>
      <c r="N22" s="335"/>
      <c r="O22" s="335"/>
      <c r="P22" s="336"/>
      <c r="Q22" s="335"/>
      <c r="R22" s="333"/>
      <c r="S22" s="331"/>
      <c r="T22" s="333"/>
      <c r="U22" s="333"/>
      <c r="V22" s="331"/>
      <c r="W22" s="1910"/>
      <c r="X22" s="1939"/>
      <c r="Y22" s="1908"/>
    </row>
    <row r="23" spans="1:25" ht="24" x14ac:dyDescent="0.25">
      <c r="A23" s="1922"/>
      <c r="B23" s="1924"/>
      <c r="C23" s="1927"/>
      <c r="D23" s="1927"/>
      <c r="E23" s="1930"/>
      <c r="F23" s="1920"/>
      <c r="G23" s="1933"/>
      <c r="H23" s="1936"/>
      <c r="I23" s="329" t="s">
        <v>2157</v>
      </c>
      <c r="J23" s="330">
        <v>0.5</v>
      </c>
      <c r="K23" s="333"/>
      <c r="L23" s="335"/>
      <c r="M23" s="336"/>
      <c r="N23" s="335"/>
      <c r="O23" s="335"/>
      <c r="P23" s="336"/>
      <c r="Q23" s="335"/>
      <c r="R23" s="335"/>
      <c r="S23" s="336"/>
      <c r="T23" s="335"/>
      <c r="U23" s="335"/>
      <c r="V23" s="336"/>
      <c r="W23" s="1910"/>
      <c r="X23" s="1939"/>
      <c r="Y23" s="1908"/>
    </row>
    <row r="24" spans="1:25" ht="24" x14ac:dyDescent="0.25">
      <c r="A24" s="1922"/>
      <c r="B24" s="1924"/>
      <c r="C24" s="1927"/>
      <c r="D24" s="1927"/>
      <c r="E24" s="1930"/>
      <c r="F24" s="1920"/>
      <c r="G24" s="1933"/>
      <c r="H24" s="1936"/>
      <c r="I24" s="329" t="s">
        <v>2158</v>
      </c>
      <c r="J24" s="330">
        <v>0.5</v>
      </c>
      <c r="K24" s="333"/>
      <c r="L24" s="335"/>
      <c r="M24" s="336"/>
      <c r="N24" s="335"/>
      <c r="O24" s="335"/>
      <c r="P24" s="336"/>
      <c r="Q24" s="335"/>
      <c r="R24" s="335"/>
      <c r="S24" s="336"/>
      <c r="T24" s="335"/>
      <c r="U24" s="335"/>
      <c r="V24" s="336"/>
      <c r="W24" s="1910"/>
      <c r="X24" s="1939"/>
      <c r="Y24" s="1908"/>
    </row>
    <row r="25" spans="1:25" ht="60" x14ac:dyDescent="0.25">
      <c r="A25" s="1922"/>
      <c r="B25" s="1924"/>
      <c r="C25" s="1927"/>
      <c r="D25" s="1927"/>
      <c r="E25" s="1930"/>
      <c r="F25" s="1920"/>
      <c r="G25" s="1933"/>
      <c r="H25" s="1936"/>
      <c r="I25" s="329" t="s">
        <v>2159</v>
      </c>
      <c r="J25" s="330">
        <v>1</v>
      </c>
      <c r="K25" s="333"/>
      <c r="L25" s="335"/>
      <c r="M25" s="336"/>
      <c r="N25" s="335"/>
      <c r="O25" s="335"/>
      <c r="P25" s="336"/>
      <c r="Q25" s="335"/>
      <c r="R25" s="335"/>
      <c r="S25" s="336"/>
      <c r="T25" s="335"/>
      <c r="U25" s="335"/>
      <c r="V25" s="336"/>
      <c r="W25" s="1910"/>
      <c r="X25" s="1939"/>
      <c r="Y25" s="1908"/>
    </row>
    <row r="26" spans="1:25" ht="24" x14ac:dyDescent="0.25">
      <c r="A26" s="1922"/>
      <c r="B26" s="1924"/>
      <c r="C26" s="1927"/>
      <c r="D26" s="1927"/>
      <c r="E26" s="1930"/>
      <c r="F26" s="1920"/>
      <c r="G26" s="1933"/>
      <c r="H26" s="1936"/>
      <c r="I26" s="329" t="s">
        <v>2160</v>
      </c>
      <c r="J26" s="330">
        <v>1</v>
      </c>
      <c r="K26" s="333"/>
      <c r="L26" s="335"/>
      <c r="M26" s="336"/>
      <c r="N26" s="335"/>
      <c r="O26" s="335"/>
      <c r="P26" s="336"/>
      <c r="Q26" s="335"/>
      <c r="R26" s="335"/>
      <c r="S26" s="336"/>
      <c r="T26" s="335"/>
      <c r="U26" s="335"/>
      <c r="V26" s="336"/>
      <c r="W26" s="1910"/>
      <c r="X26" s="1939"/>
      <c r="Y26" s="1908"/>
    </row>
    <row r="27" spans="1:25" ht="24" x14ac:dyDescent="0.25">
      <c r="A27" s="1922"/>
      <c r="B27" s="1924"/>
      <c r="C27" s="1927"/>
      <c r="D27" s="1927"/>
      <c r="E27" s="1930"/>
      <c r="F27" s="1920"/>
      <c r="G27" s="1933"/>
      <c r="H27" s="1936"/>
      <c r="I27" s="329" t="s">
        <v>2161</v>
      </c>
      <c r="J27" s="330">
        <v>3</v>
      </c>
      <c r="K27" s="333"/>
      <c r="L27" s="335"/>
      <c r="M27" s="335"/>
      <c r="N27" s="335"/>
      <c r="O27" s="335"/>
      <c r="P27" s="335"/>
      <c r="Q27" s="335"/>
      <c r="R27" s="335"/>
      <c r="S27" s="335"/>
      <c r="T27" s="335"/>
      <c r="U27" s="335"/>
      <c r="V27" s="336"/>
      <c r="W27" s="1910"/>
      <c r="X27" s="1939"/>
      <c r="Y27" s="1908"/>
    </row>
    <row r="28" spans="1:25" x14ac:dyDescent="0.25">
      <c r="A28" s="1922"/>
      <c r="B28" s="1925"/>
      <c r="C28" s="1928"/>
      <c r="D28" s="1928"/>
      <c r="E28" s="1931"/>
      <c r="F28" s="1920"/>
      <c r="G28" s="1934"/>
      <c r="H28" s="1937"/>
      <c r="I28" s="337" t="s">
        <v>168</v>
      </c>
      <c r="J28" s="338">
        <f>SUM(J19:J27)</f>
        <v>10.5</v>
      </c>
      <c r="K28" s="339"/>
      <c r="L28" s="339"/>
      <c r="M28" s="339"/>
      <c r="N28" s="340"/>
      <c r="O28" s="340"/>
      <c r="P28" s="340"/>
      <c r="Q28" s="340"/>
      <c r="R28" s="340"/>
      <c r="S28" s="340"/>
      <c r="T28" s="340"/>
      <c r="U28" s="340"/>
      <c r="V28" s="340"/>
      <c r="W28" s="1910"/>
      <c r="X28" s="1939"/>
      <c r="Y28" s="1908"/>
    </row>
    <row r="29" spans="1:25" ht="36" x14ac:dyDescent="0.25">
      <c r="A29" s="1922" t="s">
        <v>2115</v>
      </c>
      <c r="B29" s="1923"/>
      <c r="C29" s="1926" t="s">
        <v>2162</v>
      </c>
      <c r="D29" s="1926" t="s">
        <v>2241</v>
      </c>
      <c r="E29" s="1929" t="s">
        <v>2163</v>
      </c>
      <c r="F29" s="1920" t="s">
        <v>2164</v>
      </c>
      <c r="G29" s="1932" t="s">
        <v>2165</v>
      </c>
      <c r="H29" s="1935" t="s">
        <v>2166</v>
      </c>
      <c r="I29" s="329" t="s">
        <v>2167</v>
      </c>
      <c r="J29" s="330">
        <v>3</v>
      </c>
      <c r="K29" s="333"/>
      <c r="L29" s="332"/>
      <c r="M29" s="331"/>
      <c r="N29" s="333"/>
      <c r="O29" s="333"/>
      <c r="P29" s="331"/>
      <c r="Q29" s="334"/>
      <c r="R29" s="334"/>
      <c r="S29" s="331"/>
      <c r="T29" s="334"/>
      <c r="U29" s="334"/>
      <c r="V29" s="331"/>
      <c r="W29" s="1910" t="s">
        <v>2168</v>
      </c>
      <c r="X29" s="1939" t="s">
        <v>2169</v>
      </c>
      <c r="Y29" s="1908"/>
    </row>
    <row r="30" spans="1:25" ht="24" x14ac:dyDescent="0.25">
      <c r="A30" s="1922"/>
      <c r="B30" s="1924"/>
      <c r="C30" s="1927"/>
      <c r="D30" s="1927"/>
      <c r="E30" s="1930"/>
      <c r="F30" s="1920"/>
      <c r="G30" s="1933"/>
      <c r="H30" s="1936"/>
      <c r="I30" s="329" t="s">
        <v>2170</v>
      </c>
      <c r="J30" s="330">
        <v>3</v>
      </c>
      <c r="K30" s="333"/>
      <c r="L30" s="335"/>
      <c r="M30" s="336"/>
      <c r="N30" s="335"/>
      <c r="O30" s="335"/>
      <c r="P30" s="336"/>
      <c r="Q30" s="335"/>
      <c r="R30" s="333"/>
      <c r="S30" s="331"/>
      <c r="T30" s="333"/>
      <c r="U30" s="333"/>
      <c r="V30" s="331"/>
      <c r="W30" s="1910"/>
      <c r="X30" s="1939"/>
      <c r="Y30" s="1908"/>
    </row>
    <row r="31" spans="1:25" x14ac:dyDescent="0.25">
      <c r="A31" s="1922"/>
      <c r="B31" s="1924"/>
      <c r="C31" s="1927"/>
      <c r="D31" s="1927"/>
      <c r="E31" s="1930"/>
      <c r="F31" s="1920"/>
      <c r="G31" s="1933"/>
      <c r="H31" s="1936"/>
      <c r="I31" s="329" t="s">
        <v>2171</v>
      </c>
      <c r="J31" s="330">
        <v>3</v>
      </c>
      <c r="K31" s="333"/>
      <c r="L31" s="335"/>
      <c r="M31" s="336"/>
      <c r="N31" s="335"/>
      <c r="O31" s="335"/>
      <c r="P31" s="336"/>
      <c r="Q31" s="335"/>
      <c r="R31" s="335"/>
      <c r="S31" s="336"/>
      <c r="T31" s="335"/>
      <c r="U31" s="335"/>
      <c r="V31" s="336"/>
      <c r="W31" s="1910"/>
      <c r="X31" s="1939"/>
      <c r="Y31" s="1908"/>
    </row>
    <row r="32" spans="1:25" ht="36" x14ac:dyDescent="0.25">
      <c r="A32" s="1922"/>
      <c r="B32" s="1924"/>
      <c r="C32" s="1927"/>
      <c r="D32" s="1927"/>
      <c r="E32" s="1930"/>
      <c r="F32" s="1920"/>
      <c r="G32" s="1933"/>
      <c r="H32" s="1936"/>
      <c r="I32" s="329" t="s">
        <v>2172</v>
      </c>
      <c r="J32" s="330">
        <v>0</v>
      </c>
      <c r="K32" s="333"/>
      <c r="L32" s="335"/>
      <c r="M32" s="336"/>
      <c r="N32" s="335"/>
      <c r="O32" s="335"/>
      <c r="P32" s="336"/>
      <c r="Q32" s="335"/>
      <c r="R32" s="335"/>
      <c r="S32" s="336"/>
      <c r="T32" s="335"/>
      <c r="U32" s="335"/>
      <c r="V32" s="336"/>
      <c r="W32" s="1910"/>
      <c r="X32" s="1939"/>
      <c r="Y32" s="1908"/>
    </row>
    <row r="33" spans="1:25" x14ac:dyDescent="0.25">
      <c r="A33" s="1922"/>
      <c r="B33" s="1925"/>
      <c r="C33" s="1928"/>
      <c r="D33" s="1928"/>
      <c r="E33" s="1931"/>
      <c r="F33" s="1920"/>
      <c r="G33" s="1934"/>
      <c r="H33" s="1937"/>
      <c r="I33" s="337" t="s">
        <v>168</v>
      </c>
      <c r="J33" s="338">
        <f>SUM(J29:J32)</f>
        <v>9</v>
      </c>
      <c r="K33" s="339"/>
      <c r="L33" s="339"/>
      <c r="M33" s="339"/>
      <c r="N33" s="340"/>
      <c r="O33" s="340"/>
      <c r="P33" s="340"/>
      <c r="Q33" s="340"/>
      <c r="R33" s="340"/>
      <c r="S33" s="340"/>
      <c r="T33" s="340"/>
      <c r="U33" s="340"/>
      <c r="V33" s="340"/>
      <c r="W33" s="1910"/>
      <c r="X33" s="1939"/>
      <c r="Y33" s="1908"/>
    </row>
    <row r="34" spans="1:25" x14ac:dyDescent="0.25">
      <c r="A34" s="1922" t="s">
        <v>2115</v>
      </c>
      <c r="B34" s="1923"/>
      <c r="C34" s="1926" t="s">
        <v>2162</v>
      </c>
      <c r="D34" s="1926" t="s">
        <v>2242</v>
      </c>
      <c r="E34" s="1929" t="s">
        <v>2173</v>
      </c>
      <c r="F34" s="1920" t="s">
        <v>2174</v>
      </c>
      <c r="G34" s="1932" t="s">
        <v>2175</v>
      </c>
      <c r="H34" s="1935" t="s">
        <v>2176</v>
      </c>
      <c r="I34" s="329" t="s">
        <v>2177</v>
      </c>
      <c r="J34" s="330">
        <v>3</v>
      </c>
      <c r="K34" s="333"/>
      <c r="L34" s="332"/>
      <c r="M34" s="331"/>
      <c r="N34" s="333"/>
      <c r="O34" s="333"/>
      <c r="P34" s="331"/>
      <c r="Q34" s="334"/>
      <c r="R34" s="334"/>
      <c r="S34" s="331"/>
      <c r="T34" s="334"/>
      <c r="U34" s="334"/>
      <c r="V34" s="331"/>
      <c r="W34" s="1910" t="s">
        <v>2178</v>
      </c>
      <c r="X34" s="1939" t="s">
        <v>2179</v>
      </c>
      <c r="Y34" s="1908"/>
    </row>
    <row r="35" spans="1:25" ht="48" x14ac:dyDescent="0.25">
      <c r="A35" s="1922"/>
      <c r="B35" s="1924"/>
      <c r="C35" s="1927"/>
      <c r="D35" s="1927"/>
      <c r="E35" s="1930"/>
      <c r="F35" s="1920"/>
      <c r="G35" s="1933"/>
      <c r="H35" s="1936"/>
      <c r="I35" s="329" t="s">
        <v>2180</v>
      </c>
      <c r="J35" s="330">
        <v>3</v>
      </c>
      <c r="K35" s="333"/>
      <c r="L35" s="335"/>
      <c r="M35" s="336"/>
      <c r="N35" s="335"/>
      <c r="O35" s="335"/>
      <c r="P35" s="336"/>
      <c r="Q35" s="335"/>
      <c r="R35" s="333"/>
      <c r="S35" s="331"/>
      <c r="T35" s="333"/>
      <c r="U35" s="333"/>
      <c r="V35" s="331"/>
      <c r="W35" s="1910"/>
      <c r="X35" s="1939"/>
      <c r="Y35" s="1908"/>
    </row>
    <row r="36" spans="1:25" ht="24" x14ac:dyDescent="0.25">
      <c r="A36" s="1922"/>
      <c r="B36" s="1924"/>
      <c r="C36" s="1927"/>
      <c r="D36" s="1927"/>
      <c r="E36" s="1930"/>
      <c r="F36" s="1920"/>
      <c r="G36" s="1933"/>
      <c r="H36" s="1936"/>
      <c r="I36" s="329" t="s">
        <v>2181</v>
      </c>
      <c r="J36" s="330">
        <v>3</v>
      </c>
      <c r="K36" s="333"/>
      <c r="L36" s="335"/>
      <c r="M36" s="336"/>
      <c r="N36" s="335"/>
      <c r="O36" s="335"/>
      <c r="P36" s="336"/>
      <c r="Q36" s="335"/>
      <c r="R36" s="335"/>
      <c r="S36" s="336"/>
      <c r="T36" s="335"/>
      <c r="U36" s="335"/>
      <c r="V36" s="336"/>
      <c r="W36" s="1910"/>
      <c r="X36" s="1939"/>
      <c r="Y36" s="1908"/>
    </row>
    <row r="37" spans="1:25" ht="36" x14ac:dyDescent="0.25">
      <c r="A37" s="1922"/>
      <c r="B37" s="1924"/>
      <c r="C37" s="1927"/>
      <c r="D37" s="1927"/>
      <c r="E37" s="1930"/>
      <c r="F37" s="1920"/>
      <c r="G37" s="1933"/>
      <c r="H37" s="1936"/>
      <c r="I37" s="329" t="s">
        <v>2182</v>
      </c>
      <c r="J37" s="330">
        <v>0</v>
      </c>
      <c r="K37" s="333"/>
      <c r="L37" s="335"/>
      <c r="M37" s="336"/>
      <c r="N37" s="335"/>
      <c r="O37" s="335"/>
      <c r="P37" s="336"/>
      <c r="Q37" s="335"/>
      <c r="R37" s="335"/>
      <c r="S37" s="336"/>
      <c r="T37" s="335"/>
      <c r="U37" s="335"/>
      <c r="V37" s="336"/>
      <c r="W37" s="1910"/>
      <c r="X37" s="1939"/>
      <c r="Y37" s="1908"/>
    </row>
    <row r="38" spans="1:25" x14ac:dyDescent="0.25">
      <c r="A38" s="1922"/>
      <c r="B38" s="1925"/>
      <c r="C38" s="1928"/>
      <c r="D38" s="1928"/>
      <c r="E38" s="1931"/>
      <c r="F38" s="1920"/>
      <c r="G38" s="1934"/>
      <c r="H38" s="1937"/>
      <c r="I38" s="337" t="s">
        <v>168</v>
      </c>
      <c r="J38" s="338">
        <f>SUM(J34:J37)</f>
        <v>9</v>
      </c>
      <c r="K38" s="339"/>
      <c r="L38" s="339"/>
      <c r="M38" s="339"/>
      <c r="N38" s="340"/>
      <c r="O38" s="340"/>
      <c r="P38" s="340"/>
      <c r="Q38" s="340"/>
      <c r="R38" s="340"/>
      <c r="S38" s="340"/>
      <c r="T38" s="340"/>
      <c r="U38" s="340"/>
      <c r="V38" s="340"/>
      <c r="W38" s="1910"/>
      <c r="X38" s="1939"/>
      <c r="Y38" s="1908"/>
    </row>
    <row r="39" spans="1:25" x14ac:dyDescent="0.25">
      <c r="A39" s="1922" t="s">
        <v>2183</v>
      </c>
      <c r="B39" s="1923"/>
      <c r="C39" s="1926" t="s">
        <v>2184</v>
      </c>
      <c r="D39" s="1926" t="s">
        <v>2240</v>
      </c>
      <c r="E39" s="1929" t="s">
        <v>2185</v>
      </c>
      <c r="F39" s="1920" t="s">
        <v>2186</v>
      </c>
      <c r="G39" s="1932" t="s">
        <v>2187</v>
      </c>
      <c r="H39" s="1935" t="s">
        <v>2188</v>
      </c>
      <c r="I39" s="329" t="s">
        <v>2189</v>
      </c>
      <c r="J39" s="330">
        <v>1</v>
      </c>
      <c r="K39" s="333"/>
      <c r="L39" s="332"/>
      <c r="M39" s="333"/>
      <c r="N39" s="333"/>
      <c r="O39" s="333"/>
      <c r="P39" s="331"/>
      <c r="Q39" s="333"/>
      <c r="R39" s="333"/>
      <c r="S39" s="333"/>
      <c r="T39" s="333"/>
      <c r="U39" s="333"/>
      <c r="V39" s="333"/>
      <c r="W39" s="1910" t="s">
        <v>2190</v>
      </c>
      <c r="X39" s="1939" t="s">
        <v>2191</v>
      </c>
      <c r="Y39" s="1908"/>
    </row>
    <row r="40" spans="1:25" x14ac:dyDescent="0.25">
      <c r="A40" s="1922"/>
      <c r="B40" s="1924"/>
      <c r="C40" s="1927"/>
      <c r="D40" s="1927"/>
      <c r="E40" s="1930"/>
      <c r="F40" s="1920"/>
      <c r="G40" s="1933"/>
      <c r="H40" s="1936"/>
      <c r="I40" s="329" t="s">
        <v>2192</v>
      </c>
      <c r="J40" s="330">
        <v>1</v>
      </c>
      <c r="K40" s="333"/>
      <c r="L40" s="335"/>
      <c r="M40" s="335"/>
      <c r="N40" s="335"/>
      <c r="O40" s="335"/>
      <c r="P40" s="336"/>
      <c r="Q40" s="335"/>
      <c r="R40" s="333"/>
      <c r="S40" s="333"/>
      <c r="T40" s="333"/>
      <c r="U40" s="333"/>
      <c r="V40" s="333"/>
      <c r="W40" s="1910"/>
      <c r="X40" s="1939"/>
      <c r="Y40" s="1908"/>
    </row>
    <row r="41" spans="1:25" x14ac:dyDescent="0.25">
      <c r="A41" s="1922"/>
      <c r="B41" s="1924"/>
      <c r="C41" s="1927"/>
      <c r="D41" s="1927"/>
      <c r="E41" s="1930"/>
      <c r="F41" s="1920"/>
      <c r="G41" s="1933"/>
      <c r="H41" s="1936"/>
      <c r="I41" s="329" t="s">
        <v>2193</v>
      </c>
      <c r="J41" s="330">
        <v>5</v>
      </c>
      <c r="K41" s="333"/>
      <c r="L41" s="335"/>
      <c r="M41" s="335"/>
      <c r="N41" s="335"/>
      <c r="O41" s="335"/>
      <c r="P41" s="336"/>
      <c r="Q41" s="335"/>
      <c r="R41" s="333"/>
      <c r="S41" s="333"/>
      <c r="T41" s="333"/>
      <c r="U41" s="333"/>
      <c r="V41" s="333"/>
      <c r="W41" s="1910"/>
      <c r="X41" s="1939"/>
      <c r="Y41" s="1908"/>
    </row>
    <row r="42" spans="1:25" ht="24" x14ac:dyDescent="0.25">
      <c r="A42" s="1922"/>
      <c r="B42" s="1924"/>
      <c r="C42" s="1927"/>
      <c r="D42" s="1927"/>
      <c r="E42" s="1930"/>
      <c r="F42" s="1920"/>
      <c r="G42" s="1933"/>
      <c r="H42" s="1936"/>
      <c r="I42" s="329" t="s">
        <v>2194</v>
      </c>
      <c r="J42" s="330">
        <v>2</v>
      </c>
      <c r="K42" s="333"/>
      <c r="L42" s="335"/>
      <c r="M42" s="335"/>
      <c r="N42" s="335"/>
      <c r="O42" s="335"/>
      <c r="P42" s="336"/>
      <c r="Q42" s="335"/>
      <c r="R42" s="333"/>
      <c r="S42" s="333"/>
      <c r="T42" s="333"/>
      <c r="U42" s="333"/>
      <c r="V42" s="333"/>
      <c r="W42" s="1910"/>
      <c r="X42" s="1939"/>
      <c r="Y42" s="1908"/>
    </row>
    <row r="43" spans="1:25" x14ac:dyDescent="0.25">
      <c r="A43" s="1922"/>
      <c r="B43" s="1925"/>
      <c r="C43" s="1928"/>
      <c r="D43" s="1928"/>
      <c r="E43" s="1931"/>
      <c r="F43" s="1920"/>
      <c r="G43" s="1934"/>
      <c r="H43" s="1937"/>
      <c r="I43" s="337" t="s">
        <v>168</v>
      </c>
      <c r="J43" s="338">
        <f>SUM(J39:J42)</f>
        <v>9</v>
      </c>
      <c r="K43" s="339"/>
      <c r="L43" s="339"/>
      <c r="M43" s="339"/>
      <c r="N43" s="340"/>
      <c r="O43" s="340"/>
      <c r="P43" s="340"/>
      <c r="Q43" s="340"/>
      <c r="R43" s="340"/>
      <c r="S43" s="340"/>
      <c r="T43" s="340"/>
      <c r="U43" s="340"/>
      <c r="V43" s="340"/>
      <c r="W43" s="1910"/>
      <c r="X43" s="1939"/>
      <c r="Y43" s="1908"/>
    </row>
    <row r="44" spans="1:25" ht="36" x14ac:dyDescent="0.25">
      <c r="A44" s="1922" t="s">
        <v>2115</v>
      </c>
      <c r="B44" s="1923"/>
      <c r="C44" s="1926" t="s">
        <v>2195</v>
      </c>
      <c r="D44" s="1926" t="s">
        <v>2243</v>
      </c>
      <c r="E44" s="1929" t="s">
        <v>2196</v>
      </c>
      <c r="F44" s="1920" t="s">
        <v>2197</v>
      </c>
      <c r="G44" s="1932" t="s">
        <v>2198</v>
      </c>
      <c r="H44" s="1935" t="s">
        <v>2199</v>
      </c>
      <c r="I44" s="329" t="s">
        <v>2200</v>
      </c>
      <c r="J44" s="330">
        <v>5</v>
      </c>
      <c r="K44" s="333"/>
      <c r="L44" s="332"/>
      <c r="M44" s="333"/>
      <c r="N44" s="333"/>
      <c r="O44" s="333"/>
      <c r="P44" s="331"/>
      <c r="Q44" s="333"/>
      <c r="R44" s="333"/>
      <c r="S44" s="333"/>
      <c r="T44" s="333"/>
      <c r="U44" s="333"/>
      <c r="V44" s="331"/>
      <c r="W44" s="1910" t="s">
        <v>2201</v>
      </c>
      <c r="X44" s="1939" t="s">
        <v>2202</v>
      </c>
      <c r="Y44" s="1908"/>
    </row>
    <row r="45" spans="1:25" ht="36" x14ac:dyDescent="0.25">
      <c r="A45" s="1922"/>
      <c r="B45" s="1924"/>
      <c r="C45" s="1927"/>
      <c r="D45" s="1927"/>
      <c r="E45" s="1930"/>
      <c r="F45" s="1920"/>
      <c r="G45" s="1933"/>
      <c r="H45" s="1936"/>
      <c r="I45" s="329" t="s">
        <v>2203</v>
      </c>
      <c r="J45" s="330">
        <v>6</v>
      </c>
      <c r="K45" s="333"/>
      <c r="L45" s="335"/>
      <c r="M45" s="335"/>
      <c r="N45" s="335"/>
      <c r="O45" s="335"/>
      <c r="P45" s="336"/>
      <c r="Q45" s="335"/>
      <c r="R45" s="333"/>
      <c r="S45" s="333"/>
      <c r="T45" s="333"/>
      <c r="U45" s="333"/>
      <c r="V45" s="331"/>
      <c r="W45" s="1910"/>
      <c r="X45" s="1939"/>
      <c r="Y45" s="1908"/>
    </row>
    <row r="46" spans="1:25" x14ac:dyDescent="0.25">
      <c r="A46" s="1922"/>
      <c r="B46" s="1924"/>
      <c r="C46" s="1927"/>
      <c r="D46" s="1927"/>
      <c r="E46" s="1930"/>
      <c r="F46" s="1920"/>
      <c r="G46" s="1933"/>
      <c r="H46" s="1936"/>
      <c r="I46" s="329" t="s">
        <v>2204</v>
      </c>
      <c r="J46" s="330">
        <v>0</v>
      </c>
      <c r="K46" s="333"/>
      <c r="L46" s="335"/>
      <c r="M46" s="335"/>
      <c r="N46" s="335"/>
      <c r="O46" s="335"/>
      <c r="P46" s="336"/>
      <c r="Q46" s="335"/>
      <c r="R46" s="333"/>
      <c r="S46" s="333"/>
      <c r="T46" s="333"/>
      <c r="U46" s="333"/>
      <c r="V46" s="331"/>
      <c r="W46" s="1910"/>
      <c r="X46" s="1939"/>
      <c r="Y46" s="1908"/>
    </row>
    <row r="47" spans="1:25" x14ac:dyDescent="0.25">
      <c r="A47" s="1922"/>
      <c r="B47" s="1925"/>
      <c r="C47" s="1928"/>
      <c r="D47" s="1928"/>
      <c r="E47" s="1931"/>
      <c r="F47" s="1920"/>
      <c r="G47" s="1934"/>
      <c r="H47" s="1937"/>
      <c r="I47" s="337" t="s">
        <v>168</v>
      </c>
      <c r="J47" s="338">
        <f>SUM(J44:J46)</f>
        <v>11</v>
      </c>
      <c r="K47" s="339"/>
      <c r="L47" s="339"/>
      <c r="M47" s="339"/>
      <c r="N47" s="340"/>
      <c r="O47" s="340"/>
      <c r="P47" s="340"/>
      <c r="Q47" s="340"/>
      <c r="R47" s="340"/>
      <c r="S47" s="340"/>
      <c r="T47" s="340"/>
      <c r="U47" s="340"/>
      <c r="V47" s="340"/>
      <c r="W47" s="1910"/>
      <c r="X47" s="1939"/>
      <c r="Y47" s="1908"/>
    </row>
    <row r="48" spans="1:25" ht="24" x14ac:dyDescent="0.25">
      <c r="A48" s="1922" t="s">
        <v>2115</v>
      </c>
      <c r="B48" s="1923"/>
      <c r="C48" s="1926" t="s">
        <v>2205</v>
      </c>
      <c r="D48" s="1926" t="s">
        <v>2244</v>
      </c>
      <c r="E48" s="1929" t="s">
        <v>2206</v>
      </c>
      <c r="F48" s="1920" t="s">
        <v>2207</v>
      </c>
      <c r="G48" s="1932" t="s">
        <v>2208</v>
      </c>
      <c r="H48" s="1932" t="s">
        <v>2209</v>
      </c>
      <c r="I48" s="329" t="s">
        <v>2210</v>
      </c>
      <c r="J48" s="330">
        <v>4</v>
      </c>
      <c r="K48" s="333"/>
      <c r="L48" s="332"/>
      <c r="M48" s="331"/>
      <c r="N48" s="333"/>
      <c r="O48" s="333"/>
      <c r="P48" s="331"/>
      <c r="Q48" s="333"/>
      <c r="R48" s="333"/>
      <c r="S48" s="331"/>
      <c r="T48" s="333"/>
      <c r="U48" s="333"/>
      <c r="V48" s="331"/>
      <c r="W48" s="1910" t="s">
        <v>2211</v>
      </c>
      <c r="X48" s="1939" t="s">
        <v>2212</v>
      </c>
      <c r="Y48" s="1908"/>
    </row>
    <row r="49" spans="1:25" x14ac:dyDescent="0.25">
      <c r="A49" s="1922"/>
      <c r="B49" s="1924"/>
      <c r="C49" s="1927"/>
      <c r="D49" s="1927"/>
      <c r="E49" s="1930"/>
      <c r="F49" s="1920"/>
      <c r="G49" s="1933"/>
      <c r="H49" s="1933"/>
      <c r="I49" s="329" t="s">
        <v>2213</v>
      </c>
      <c r="J49" s="330">
        <v>5</v>
      </c>
      <c r="K49" s="333"/>
      <c r="L49" s="335"/>
      <c r="M49" s="336"/>
      <c r="N49" s="335"/>
      <c r="O49" s="335"/>
      <c r="P49" s="336"/>
      <c r="Q49" s="335"/>
      <c r="R49" s="333"/>
      <c r="S49" s="331"/>
      <c r="T49" s="333"/>
      <c r="U49" s="333"/>
      <c r="V49" s="331"/>
      <c r="W49" s="1910"/>
      <c r="X49" s="1939"/>
      <c r="Y49" s="1908"/>
    </row>
    <row r="50" spans="1:25" x14ac:dyDescent="0.25">
      <c r="A50" s="1922"/>
      <c r="B50" s="1924"/>
      <c r="C50" s="1927"/>
      <c r="D50" s="1927"/>
      <c r="E50" s="1930"/>
      <c r="F50" s="1920"/>
      <c r="G50" s="1933"/>
      <c r="H50" s="1933"/>
      <c r="I50" s="329" t="s">
        <v>2214</v>
      </c>
      <c r="J50" s="330">
        <v>0</v>
      </c>
      <c r="K50" s="333"/>
      <c r="L50" s="335"/>
      <c r="M50" s="336"/>
      <c r="N50" s="335"/>
      <c r="O50" s="335"/>
      <c r="P50" s="336"/>
      <c r="Q50" s="335"/>
      <c r="R50" s="333"/>
      <c r="S50" s="331"/>
      <c r="T50" s="333"/>
      <c r="U50" s="333"/>
      <c r="V50" s="331"/>
      <c r="W50" s="1910"/>
      <c r="X50" s="1939"/>
      <c r="Y50" s="1908"/>
    </row>
    <row r="51" spans="1:25" x14ac:dyDescent="0.25">
      <c r="A51" s="1922"/>
      <c r="B51" s="1925"/>
      <c r="C51" s="1928"/>
      <c r="D51" s="1928"/>
      <c r="E51" s="1931"/>
      <c r="F51" s="1920"/>
      <c r="G51" s="1934"/>
      <c r="H51" s="1934"/>
      <c r="I51" s="337" t="s">
        <v>168</v>
      </c>
      <c r="J51" s="338">
        <f>SUM(J48:J50)</f>
        <v>9</v>
      </c>
      <c r="K51" s="339"/>
      <c r="L51" s="339"/>
      <c r="M51" s="339"/>
      <c r="N51" s="340"/>
      <c r="O51" s="340"/>
      <c r="P51" s="340"/>
      <c r="Q51" s="340"/>
      <c r="R51" s="340"/>
      <c r="S51" s="340"/>
      <c r="T51" s="340"/>
      <c r="U51" s="340"/>
      <c r="V51" s="340"/>
      <c r="W51" s="1910"/>
      <c r="X51" s="1939"/>
      <c r="Y51" s="1908"/>
    </row>
    <row r="52" spans="1:25" x14ac:dyDescent="0.25">
      <c r="A52" s="1922" t="s">
        <v>2115</v>
      </c>
      <c r="B52" s="1923"/>
      <c r="C52" s="1926" t="s">
        <v>2215</v>
      </c>
      <c r="D52" s="1926" t="s">
        <v>2245</v>
      </c>
      <c r="E52" s="1929" t="s">
        <v>2216</v>
      </c>
      <c r="F52" s="1920" t="s">
        <v>2217</v>
      </c>
      <c r="G52" s="1932" t="s">
        <v>2218</v>
      </c>
      <c r="H52" s="1932" t="s">
        <v>2219</v>
      </c>
      <c r="I52" s="329" t="s">
        <v>2220</v>
      </c>
      <c r="J52" s="330">
        <v>3</v>
      </c>
      <c r="K52" s="333"/>
      <c r="L52" s="332"/>
      <c r="M52" s="331"/>
      <c r="N52" s="333"/>
      <c r="O52" s="333"/>
      <c r="P52" s="331"/>
      <c r="Q52" s="333"/>
      <c r="R52" s="333"/>
      <c r="S52" s="331"/>
      <c r="T52" s="333"/>
      <c r="U52" s="333"/>
      <c r="V52" s="331"/>
      <c r="W52" s="1910" t="s">
        <v>2221</v>
      </c>
      <c r="X52" s="1939" t="s">
        <v>2222</v>
      </c>
      <c r="Y52" s="1908"/>
    </row>
    <row r="53" spans="1:25" x14ac:dyDescent="0.25">
      <c r="A53" s="1922"/>
      <c r="B53" s="1924"/>
      <c r="C53" s="1927"/>
      <c r="D53" s="1927"/>
      <c r="E53" s="1930"/>
      <c r="F53" s="1920"/>
      <c r="G53" s="1933"/>
      <c r="H53" s="1933"/>
      <c r="I53" s="329" t="s">
        <v>2223</v>
      </c>
      <c r="J53" s="330">
        <v>4</v>
      </c>
      <c r="K53" s="333"/>
      <c r="L53" s="335"/>
      <c r="M53" s="336"/>
      <c r="N53" s="335"/>
      <c r="O53" s="335"/>
      <c r="P53" s="336"/>
      <c r="Q53" s="335"/>
      <c r="R53" s="333"/>
      <c r="S53" s="331"/>
      <c r="T53" s="333"/>
      <c r="U53" s="333"/>
      <c r="V53" s="331"/>
      <c r="W53" s="1910"/>
      <c r="X53" s="1939"/>
      <c r="Y53" s="1908"/>
    </row>
    <row r="54" spans="1:25" x14ac:dyDescent="0.25">
      <c r="A54" s="1922"/>
      <c r="B54" s="1924"/>
      <c r="C54" s="1927"/>
      <c r="D54" s="1927"/>
      <c r="E54" s="1930"/>
      <c r="F54" s="1920"/>
      <c r="G54" s="1933"/>
      <c r="H54" s="1933"/>
      <c r="I54" s="329" t="s">
        <v>2224</v>
      </c>
      <c r="J54" s="330">
        <v>4</v>
      </c>
      <c r="K54" s="333"/>
      <c r="L54" s="335"/>
      <c r="M54" s="336"/>
      <c r="N54" s="335"/>
      <c r="O54" s="335"/>
      <c r="P54" s="336"/>
      <c r="Q54" s="335"/>
      <c r="R54" s="333"/>
      <c r="S54" s="331"/>
      <c r="T54" s="333"/>
      <c r="U54" s="333"/>
      <c r="V54" s="331"/>
      <c r="W54" s="1910"/>
      <c r="X54" s="1939"/>
      <c r="Y54" s="1908"/>
    </row>
    <row r="55" spans="1:25" ht="36" x14ac:dyDescent="0.25">
      <c r="A55" s="1922"/>
      <c r="B55" s="1924"/>
      <c r="C55" s="1927"/>
      <c r="D55" s="1927"/>
      <c r="E55" s="1930"/>
      <c r="F55" s="1920"/>
      <c r="G55" s="1933"/>
      <c r="H55" s="1933"/>
      <c r="I55" s="329" t="s">
        <v>2225</v>
      </c>
      <c r="J55" s="330">
        <v>0</v>
      </c>
      <c r="K55" s="333"/>
      <c r="L55" s="335"/>
      <c r="M55" s="336"/>
      <c r="N55" s="335"/>
      <c r="O55" s="335"/>
      <c r="P55" s="336"/>
      <c r="Q55" s="335"/>
      <c r="R55" s="333"/>
      <c r="S55" s="331"/>
      <c r="T55" s="333"/>
      <c r="U55" s="333"/>
      <c r="V55" s="331"/>
      <c r="W55" s="1910"/>
      <c r="X55" s="1939"/>
      <c r="Y55" s="1908"/>
    </row>
    <row r="56" spans="1:25" x14ac:dyDescent="0.25">
      <c r="A56" s="1922"/>
      <c r="B56" s="1925"/>
      <c r="C56" s="1928"/>
      <c r="D56" s="1928"/>
      <c r="E56" s="1931"/>
      <c r="F56" s="1920"/>
      <c r="G56" s="1934"/>
      <c r="H56" s="1934"/>
      <c r="I56" s="337" t="s">
        <v>168</v>
      </c>
      <c r="J56" s="338">
        <f>SUM(J52:J55)</f>
        <v>11</v>
      </c>
      <c r="K56" s="339"/>
      <c r="L56" s="339"/>
      <c r="M56" s="339"/>
      <c r="N56" s="340"/>
      <c r="O56" s="340"/>
      <c r="P56" s="340"/>
      <c r="Q56" s="340"/>
      <c r="R56" s="340"/>
      <c r="S56" s="340"/>
      <c r="T56" s="340"/>
      <c r="U56" s="340"/>
      <c r="V56" s="340"/>
      <c r="W56" s="1910"/>
      <c r="X56" s="1939"/>
      <c r="Y56" s="1908"/>
    </row>
    <row r="57" spans="1:25" ht="48" x14ac:dyDescent="0.25">
      <c r="A57" s="1922" t="s">
        <v>2183</v>
      </c>
      <c r="B57" s="1923"/>
      <c r="C57" s="1926" t="s">
        <v>2226</v>
      </c>
      <c r="D57" s="1926" t="s">
        <v>2246</v>
      </c>
      <c r="E57" s="1929" t="s">
        <v>2227</v>
      </c>
      <c r="F57" s="1920" t="s">
        <v>2228</v>
      </c>
      <c r="G57" s="1932" t="s">
        <v>2229</v>
      </c>
      <c r="H57" s="1932" t="s">
        <v>2230</v>
      </c>
      <c r="I57" s="329" t="s">
        <v>2231</v>
      </c>
      <c r="J57" s="330">
        <v>1</v>
      </c>
      <c r="K57" s="331"/>
      <c r="L57" s="332"/>
      <c r="M57" s="333"/>
      <c r="N57" s="333"/>
      <c r="O57" s="333"/>
      <c r="P57" s="333"/>
      <c r="Q57" s="333"/>
      <c r="R57" s="333"/>
      <c r="S57" s="333"/>
      <c r="T57" s="333"/>
      <c r="U57" s="333"/>
      <c r="V57" s="333"/>
      <c r="W57" s="1910" t="s">
        <v>2232</v>
      </c>
      <c r="X57" s="1939" t="s">
        <v>2233</v>
      </c>
      <c r="Y57" s="1908"/>
    </row>
    <row r="58" spans="1:25" ht="36" x14ac:dyDescent="0.25">
      <c r="A58" s="1922"/>
      <c r="B58" s="1924"/>
      <c r="C58" s="1927"/>
      <c r="D58" s="1927"/>
      <c r="E58" s="1930"/>
      <c r="F58" s="1920"/>
      <c r="G58" s="1933"/>
      <c r="H58" s="1933"/>
      <c r="I58" s="329" t="s">
        <v>2234</v>
      </c>
      <c r="J58" s="330">
        <v>1</v>
      </c>
      <c r="K58" s="333"/>
      <c r="L58" s="336"/>
      <c r="M58" s="336"/>
      <c r="N58" s="336"/>
      <c r="O58" s="336"/>
      <c r="P58" s="335"/>
      <c r="Q58" s="335"/>
      <c r="R58" s="333"/>
      <c r="S58" s="333"/>
      <c r="T58" s="333"/>
      <c r="U58" s="333"/>
      <c r="V58" s="333"/>
      <c r="W58" s="1910"/>
      <c r="X58" s="1939"/>
      <c r="Y58" s="1908"/>
    </row>
    <row r="59" spans="1:25" ht="24" x14ac:dyDescent="0.25">
      <c r="A59" s="1922"/>
      <c r="B59" s="1924"/>
      <c r="C59" s="1927"/>
      <c r="D59" s="1927"/>
      <c r="E59" s="1930"/>
      <c r="F59" s="1920"/>
      <c r="G59" s="1933"/>
      <c r="H59" s="1933"/>
      <c r="I59" s="329" t="s">
        <v>2235</v>
      </c>
      <c r="J59" s="330"/>
      <c r="K59" s="333"/>
      <c r="L59" s="335"/>
      <c r="M59" s="335"/>
      <c r="N59" s="335"/>
      <c r="O59" s="335"/>
      <c r="P59" s="336"/>
      <c r="Q59" s="335"/>
      <c r="R59" s="333"/>
      <c r="S59" s="333"/>
      <c r="T59" s="333"/>
      <c r="U59" s="333"/>
      <c r="V59" s="333"/>
      <c r="W59" s="1910"/>
      <c r="X59" s="1939"/>
      <c r="Y59" s="1908"/>
    </row>
    <row r="60" spans="1:25" x14ac:dyDescent="0.25">
      <c r="A60" s="1923"/>
      <c r="B60" s="1924"/>
      <c r="C60" s="1927"/>
      <c r="D60" s="1927"/>
      <c r="E60" s="1930"/>
      <c r="F60" s="1935"/>
      <c r="G60" s="1933"/>
      <c r="H60" s="1933"/>
      <c r="I60" s="341" t="s">
        <v>168</v>
      </c>
      <c r="J60" s="342">
        <f>SUM(J57:J58)</f>
        <v>2</v>
      </c>
      <c r="K60" s="343"/>
      <c r="L60" s="343"/>
      <c r="M60" s="343"/>
      <c r="N60" s="344"/>
      <c r="O60" s="344"/>
      <c r="P60" s="344"/>
      <c r="Q60" s="344"/>
      <c r="R60" s="344"/>
      <c r="S60" s="344"/>
      <c r="T60" s="344"/>
      <c r="U60" s="344"/>
      <c r="V60" s="344"/>
      <c r="W60" s="1888"/>
      <c r="X60" s="1943"/>
      <c r="Y60" s="1944"/>
    </row>
    <row r="61" spans="1:25" x14ac:dyDescent="0.25">
      <c r="A61" s="1945" t="s">
        <v>2236</v>
      </c>
      <c r="B61" s="1946"/>
      <c r="C61" s="1946"/>
      <c r="D61" s="1946"/>
      <c r="E61" s="1947"/>
      <c r="F61" s="345"/>
      <c r="G61" s="345"/>
      <c r="H61" s="345"/>
      <c r="I61" s="346"/>
      <c r="J61" s="347">
        <f>+J60+J56+J51+J47+J43+J38+J33+J28+J18+J14+J9</f>
        <v>100</v>
      </c>
      <c r="K61" s="346"/>
      <c r="L61" s="346"/>
      <c r="M61" s="346"/>
      <c r="N61" s="346"/>
      <c r="O61" s="346"/>
      <c r="P61" s="346"/>
      <c r="Q61" s="346"/>
      <c r="R61" s="346"/>
      <c r="S61" s="346"/>
      <c r="T61" s="346"/>
      <c r="U61" s="346"/>
      <c r="V61" s="346"/>
      <c r="W61" s="345"/>
      <c r="X61" s="348"/>
      <c r="Y61" s="346"/>
    </row>
  </sheetData>
  <mergeCells count="138">
    <mergeCell ref="G57:G60"/>
    <mergeCell ref="H57:H60"/>
    <mergeCell ref="W57:W60"/>
    <mergeCell ref="X57:X60"/>
    <mergeCell ref="Y57:Y60"/>
    <mergeCell ref="A61:E61"/>
    <mergeCell ref="A57:A60"/>
    <mergeCell ref="B57:B60"/>
    <mergeCell ref="C57:C60"/>
    <mergeCell ref="D57:D60"/>
    <mergeCell ref="E57:E60"/>
    <mergeCell ref="F57:F60"/>
    <mergeCell ref="X52:X56"/>
    <mergeCell ref="Y52:Y56"/>
    <mergeCell ref="G48:G51"/>
    <mergeCell ref="H48:H51"/>
    <mergeCell ref="W48:W51"/>
    <mergeCell ref="X48:X51"/>
    <mergeCell ref="Y48:Y51"/>
    <mergeCell ref="F52:F56"/>
    <mergeCell ref="G52:G56"/>
    <mergeCell ref="H52:H56"/>
    <mergeCell ref="W52:W56"/>
    <mergeCell ref="A52:A56"/>
    <mergeCell ref="B52:B56"/>
    <mergeCell ref="C52:C56"/>
    <mergeCell ref="D52:D56"/>
    <mergeCell ref="E52:E56"/>
    <mergeCell ref="A48:A51"/>
    <mergeCell ref="B48:B51"/>
    <mergeCell ref="C48:C51"/>
    <mergeCell ref="D48:D51"/>
    <mergeCell ref="E48:E51"/>
    <mergeCell ref="Y44:Y47"/>
    <mergeCell ref="G39:G43"/>
    <mergeCell ref="H39:H43"/>
    <mergeCell ref="W39:W43"/>
    <mergeCell ref="X39:X43"/>
    <mergeCell ref="Y39:Y43"/>
    <mergeCell ref="F48:F51"/>
    <mergeCell ref="F44:F47"/>
    <mergeCell ref="G44:G47"/>
    <mergeCell ref="H44:H47"/>
    <mergeCell ref="W44:W47"/>
    <mergeCell ref="X44:X47"/>
    <mergeCell ref="A44:A47"/>
    <mergeCell ref="B44:B47"/>
    <mergeCell ref="C44:C47"/>
    <mergeCell ref="D44:D47"/>
    <mergeCell ref="E44:E47"/>
    <mergeCell ref="A39:A43"/>
    <mergeCell ref="B39:B43"/>
    <mergeCell ref="C39:C43"/>
    <mergeCell ref="D39:D43"/>
    <mergeCell ref="E39:E43"/>
    <mergeCell ref="Y34:Y38"/>
    <mergeCell ref="G29:G33"/>
    <mergeCell ref="H29:H33"/>
    <mergeCell ref="W29:W33"/>
    <mergeCell ref="X29:X33"/>
    <mergeCell ref="Y29:Y33"/>
    <mergeCell ref="F39:F43"/>
    <mergeCell ref="F34:F38"/>
    <mergeCell ref="G34:G38"/>
    <mergeCell ref="H34:H38"/>
    <mergeCell ref="W34:W38"/>
    <mergeCell ref="X34:X38"/>
    <mergeCell ref="A34:A38"/>
    <mergeCell ref="B34:B38"/>
    <mergeCell ref="C34:C38"/>
    <mergeCell ref="D34:D38"/>
    <mergeCell ref="E34:E38"/>
    <mergeCell ref="A29:A33"/>
    <mergeCell ref="B29:B33"/>
    <mergeCell ref="C29:C33"/>
    <mergeCell ref="D29:D33"/>
    <mergeCell ref="E29:E33"/>
    <mergeCell ref="Y19:Y28"/>
    <mergeCell ref="G15:G18"/>
    <mergeCell ref="H15:H18"/>
    <mergeCell ref="W15:W18"/>
    <mergeCell ref="X15:X18"/>
    <mergeCell ref="Y15:Y18"/>
    <mergeCell ref="F29:F33"/>
    <mergeCell ref="F19:F28"/>
    <mergeCell ref="G19:G28"/>
    <mergeCell ref="H19:H28"/>
    <mergeCell ref="W19:W28"/>
    <mergeCell ref="X19:X28"/>
    <mergeCell ref="F15:F18"/>
    <mergeCell ref="G10:G14"/>
    <mergeCell ref="H10:H14"/>
    <mergeCell ref="W10:W14"/>
    <mergeCell ref="X10:X14"/>
    <mergeCell ref="A19:A28"/>
    <mergeCell ref="B19:B28"/>
    <mergeCell ref="C19:C28"/>
    <mergeCell ref="D19:D28"/>
    <mergeCell ref="E19:E28"/>
    <mergeCell ref="A15:A18"/>
    <mergeCell ref="B15:B18"/>
    <mergeCell ref="C15:C18"/>
    <mergeCell ref="D15:D18"/>
    <mergeCell ref="E15:E18"/>
    <mergeCell ref="F7:F9"/>
    <mergeCell ref="I4:I5"/>
    <mergeCell ref="J4:J5"/>
    <mergeCell ref="K4:V4"/>
    <mergeCell ref="W4:X4"/>
    <mergeCell ref="Y4:Y5"/>
    <mergeCell ref="A6:Y6"/>
    <mergeCell ref="A10:A14"/>
    <mergeCell ref="B10:B14"/>
    <mergeCell ref="C10:C14"/>
    <mergeCell ref="D10:D14"/>
    <mergeCell ref="E10:E14"/>
    <mergeCell ref="A7:A9"/>
    <mergeCell ref="B7:B9"/>
    <mergeCell ref="C7:C9"/>
    <mergeCell ref="D7:D9"/>
    <mergeCell ref="E7:E9"/>
    <mergeCell ref="Y10:Y14"/>
    <mergeCell ref="G7:G9"/>
    <mergeCell ref="H7:H9"/>
    <mergeCell ref="W7:W9"/>
    <mergeCell ref="X7:X9"/>
    <mergeCell ref="Y7:Y9"/>
    <mergeCell ref="F10:F14"/>
    <mergeCell ref="A1:Y1"/>
    <mergeCell ref="A2:Y2"/>
    <mergeCell ref="A3:Y3"/>
    <mergeCell ref="A4:A5"/>
    <mergeCell ref="B4:B5"/>
    <mergeCell ref="C4:D4"/>
    <mergeCell ref="E4:E5"/>
    <mergeCell ref="F4:F5"/>
    <mergeCell ref="G4:G5"/>
    <mergeCell ref="H4:H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86"/>
  <sheetViews>
    <sheetView workbookViewId="0">
      <selection activeCell="A3" sqref="A3:Y3"/>
    </sheetView>
  </sheetViews>
  <sheetFormatPr baseColWidth="10" defaultRowHeight="15" x14ac:dyDescent="0.25"/>
  <cols>
    <col min="1" max="2" width="22.5703125" customWidth="1"/>
    <col min="3" max="3" width="20.28515625" customWidth="1"/>
    <col min="4" max="4" width="22.42578125" customWidth="1"/>
    <col min="5" max="5" width="20.28515625" customWidth="1"/>
    <col min="6" max="6" width="14.28515625" customWidth="1"/>
    <col min="7" max="7" width="46.7109375" customWidth="1"/>
    <col min="8" max="8" width="34" customWidth="1"/>
    <col min="9" max="9" width="38.85546875" customWidth="1"/>
    <col min="10" max="10" width="12.28515625" customWidth="1"/>
    <col min="11" max="22" width="4.42578125" customWidth="1"/>
    <col min="23" max="23" width="15.28515625" customWidth="1"/>
    <col min="24" max="24" width="19.42578125" customWidth="1"/>
    <col min="25" max="25" width="15.28515625" customWidth="1"/>
  </cols>
  <sheetData>
    <row r="1" spans="1:25" ht="40.5" customHeight="1" x14ac:dyDescent="0.25">
      <c r="A1" s="1948" t="s">
        <v>142</v>
      </c>
      <c r="B1" s="1949"/>
      <c r="C1" s="1949"/>
      <c r="D1" s="1949"/>
      <c r="E1" s="1949"/>
      <c r="F1" s="1949"/>
      <c r="G1" s="1949"/>
      <c r="H1" s="1949"/>
      <c r="I1" s="1949"/>
      <c r="J1" s="1949"/>
      <c r="K1" s="1949"/>
      <c r="L1" s="1949"/>
      <c r="M1" s="1949"/>
      <c r="N1" s="1949"/>
      <c r="O1" s="1949"/>
      <c r="P1" s="1949"/>
      <c r="Q1" s="1949"/>
      <c r="R1" s="1949"/>
      <c r="S1" s="1949"/>
      <c r="T1" s="1949"/>
      <c r="U1" s="1949"/>
      <c r="V1" s="1949"/>
      <c r="W1" s="1949"/>
      <c r="X1" s="1949"/>
      <c r="Y1" s="1950"/>
    </row>
    <row r="2" spans="1:25" ht="27.75" customHeight="1" x14ac:dyDescent="0.25">
      <c r="A2" s="1951" t="s">
        <v>2686</v>
      </c>
      <c r="B2" s="1952"/>
      <c r="C2" s="1952"/>
      <c r="D2" s="1952"/>
      <c r="E2" s="1952"/>
      <c r="F2" s="1952"/>
      <c r="G2" s="1952"/>
      <c r="H2" s="1952"/>
      <c r="I2" s="1952"/>
      <c r="J2" s="1952"/>
      <c r="K2" s="1952"/>
      <c r="L2" s="1952"/>
      <c r="M2" s="1952"/>
      <c r="N2" s="1952"/>
      <c r="O2" s="1952"/>
      <c r="P2" s="1952"/>
      <c r="Q2" s="1952"/>
      <c r="R2" s="1952"/>
      <c r="S2" s="1952"/>
      <c r="T2" s="1952"/>
      <c r="U2" s="1952"/>
      <c r="V2" s="1952"/>
      <c r="W2" s="1952"/>
      <c r="X2" s="1952"/>
      <c r="Y2" s="1953"/>
    </row>
    <row r="3" spans="1:25" ht="15.75" x14ac:dyDescent="0.25">
      <c r="A3" s="1951" t="s">
        <v>144</v>
      </c>
      <c r="B3" s="1952"/>
      <c r="C3" s="1952"/>
      <c r="D3" s="1952"/>
      <c r="E3" s="1952"/>
      <c r="F3" s="1952"/>
      <c r="G3" s="1952"/>
      <c r="H3" s="1952"/>
      <c r="I3" s="1952"/>
      <c r="J3" s="1952"/>
      <c r="K3" s="1952"/>
      <c r="L3" s="1952"/>
      <c r="M3" s="1952"/>
      <c r="N3" s="1952"/>
      <c r="O3" s="1952"/>
      <c r="P3" s="1952"/>
      <c r="Q3" s="1952"/>
      <c r="R3" s="1952"/>
      <c r="S3" s="1952"/>
      <c r="T3" s="1952"/>
      <c r="U3" s="1952"/>
      <c r="V3" s="1952"/>
      <c r="W3" s="1952"/>
      <c r="X3" s="1952"/>
      <c r="Y3" s="1953"/>
    </row>
    <row r="4" spans="1:25" x14ac:dyDescent="0.25">
      <c r="A4" s="1954" t="s">
        <v>3</v>
      </c>
      <c r="B4" s="1954" t="s">
        <v>4</v>
      </c>
      <c r="C4" s="1956" t="s">
        <v>145</v>
      </c>
      <c r="D4" s="1956"/>
      <c r="E4" s="1954" t="s">
        <v>146</v>
      </c>
      <c r="F4" s="1956" t="s">
        <v>7</v>
      </c>
      <c r="G4" s="1956" t="s">
        <v>147</v>
      </c>
      <c r="H4" s="1956" t="s">
        <v>148</v>
      </c>
      <c r="I4" s="1956" t="s">
        <v>149</v>
      </c>
      <c r="J4" s="1956" t="s">
        <v>11</v>
      </c>
      <c r="K4" s="1956" t="s">
        <v>12</v>
      </c>
      <c r="L4" s="1956"/>
      <c r="M4" s="1956"/>
      <c r="N4" s="1956"/>
      <c r="O4" s="1956"/>
      <c r="P4" s="1956"/>
      <c r="Q4" s="1956"/>
      <c r="R4" s="1956"/>
      <c r="S4" s="1956"/>
      <c r="T4" s="1956"/>
      <c r="U4" s="1956"/>
      <c r="V4" s="1956"/>
      <c r="W4" s="1956" t="s">
        <v>13</v>
      </c>
      <c r="X4" s="1956"/>
      <c r="Y4" s="1956" t="s">
        <v>14</v>
      </c>
    </row>
    <row r="5" spans="1:25" ht="33.75" x14ac:dyDescent="0.25">
      <c r="A5" s="1955"/>
      <c r="B5" s="1955"/>
      <c r="C5" s="349" t="s">
        <v>15</v>
      </c>
      <c r="D5" s="349" t="s">
        <v>16</v>
      </c>
      <c r="E5" s="1955"/>
      <c r="F5" s="1956"/>
      <c r="G5" s="1956"/>
      <c r="H5" s="1956"/>
      <c r="I5" s="1956"/>
      <c r="J5" s="1956"/>
      <c r="K5" s="349" t="s">
        <v>17</v>
      </c>
      <c r="L5" s="349" t="s">
        <v>18</v>
      </c>
      <c r="M5" s="349" t="s">
        <v>19</v>
      </c>
      <c r="N5" s="349" t="s">
        <v>20</v>
      </c>
      <c r="O5" s="349" t="s">
        <v>21</v>
      </c>
      <c r="P5" s="349" t="s">
        <v>22</v>
      </c>
      <c r="Q5" s="349" t="s">
        <v>23</v>
      </c>
      <c r="R5" s="349" t="s">
        <v>24</v>
      </c>
      <c r="S5" s="349" t="s">
        <v>25</v>
      </c>
      <c r="T5" s="349" t="s">
        <v>26</v>
      </c>
      <c r="U5" s="349" t="s">
        <v>27</v>
      </c>
      <c r="V5" s="349" t="s">
        <v>28</v>
      </c>
      <c r="W5" s="349" t="s">
        <v>15</v>
      </c>
      <c r="X5" s="349" t="s">
        <v>29</v>
      </c>
      <c r="Y5" s="1956"/>
    </row>
    <row r="6" spans="1:25" x14ac:dyDescent="0.25">
      <c r="A6" s="1957" t="s">
        <v>2247</v>
      </c>
      <c r="B6" s="1957"/>
      <c r="C6" s="1957"/>
      <c r="D6" s="1957"/>
      <c r="E6" s="1957"/>
      <c r="F6" s="1957"/>
      <c r="G6" s="1957"/>
      <c r="H6" s="1957"/>
      <c r="I6" s="1957"/>
      <c r="J6" s="1957"/>
      <c r="K6" s="1957"/>
      <c r="L6" s="1957"/>
      <c r="M6" s="1957"/>
      <c r="N6" s="1957"/>
      <c r="O6" s="1957"/>
      <c r="P6" s="1957"/>
      <c r="Q6" s="1957"/>
      <c r="R6" s="1957"/>
      <c r="S6" s="1957"/>
      <c r="T6" s="1957"/>
      <c r="U6" s="1957"/>
      <c r="V6" s="1957"/>
      <c r="W6" s="1957"/>
      <c r="X6" s="1957"/>
      <c r="Y6" s="1957"/>
    </row>
    <row r="7" spans="1:25" ht="36" x14ac:dyDescent="0.25">
      <c r="A7" s="1958" t="s">
        <v>1680</v>
      </c>
      <c r="B7" s="1958" t="s">
        <v>628</v>
      </c>
      <c r="C7" s="1961" t="s">
        <v>1289</v>
      </c>
      <c r="D7" s="1962" t="s">
        <v>2248</v>
      </c>
      <c r="E7" s="1962" t="s">
        <v>2249</v>
      </c>
      <c r="F7" s="1961" t="s">
        <v>632</v>
      </c>
      <c r="G7" s="1961" t="s">
        <v>633</v>
      </c>
      <c r="H7" s="1961" t="s">
        <v>2250</v>
      </c>
      <c r="I7" s="350" t="s">
        <v>2251</v>
      </c>
      <c r="J7" s="351">
        <v>1</v>
      </c>
      <c r="K7" s="352"/>
      <c r="L7" s="352"/>
      <c r="M7" s="352"/>
      <c r="N7" s="352"/>
      <c r="O7" s="352"/>
      <c r="P7" s="352"/>
      <c r="Q7" s="352"/>
      <c r="R7" s="352"/>
      <c r="S7" s="352"/>
      <c r="T7" s="352"/>
      <c r="U7" s="352"/>
      <c r="V7" s="352"/>
      <c r="W7" s="1961" t="s">
        <v>636</v>
      </c>
      <c r="X7" s="1964" t="s">
        <v>2252</v>
      </c>
      <c r="Y7" s="1962"/>
    </row>
    <row r="8" spans="1:25" ht="24" x14ac:dyDescent="0.25">
      <c r="A8" s="1959"/>
      <c r="B8" s="1959"/>
      <c r="C8" s="1961"/>
      <c r="D8" s="1962"/>
      <c r="E8" s="1962"/>
      <c r="F8" s="1961"/>
      <c r="G8" s="1961"/>
      <c r="H8" s="1961"/>
      <c r="I8" s="350" t="s">
        <v>2253</v>
      </c>
      <c r="J8" s="351">
        <v>0.5</v>
      </c>
      <c r="K8" s="352"/>
      <c r="L8" s="352"/>
      <c r="M8" s="352"/>
      <c r="N8" s="352"/>
      <c r="O8" s="352"/>
      <c r="P8" s="352"/>
      <c r="Q8" s="352"/>
      <c r="R8" s="352"/>
      <c r="S8" s="352"/>
      <c r="T8" s="352"/>
      <c r="U8" s="352"/>
      <c r="V8" s="352"/>
      <c r="W8" s="1961"/>
      <c r="X8" s="1964"/>
      <c r="Y8" s="1962"/>
    </row>
    <row r="9" spans="1:25" x14ac:dyDescent="0.25">
      <c r="A9" s="1959"/>
      <c r="B9" s="1959"/>
      <c r="C9" s="1961"/>
      <c r="D9" s="1962"/>
      <c r="E9" s="1962"/>
      <c r="F9" s="1961"/>
      <c r="G9" s="1961"/>
      <c r="H9" s="1961"/>
      <c r="I9" s="350" t="s">
        <v>2254</v>
      </c>
      <c r="J9" s="353">
        <v>0.15</v>
      </c>
      <c r="K9" s="354"/>
      <c r="L9" s="354"/>
      <c r="M9" s="354"/>
      <c r="N9" s="354"/>
      <c r="O9" s="354"/>
      <c r="P9" s="354"/>
      <c r="Q9" s="354"/>
      <c r="R9" s="354"/>
      <c r="S9" s="354"/>
      <c r="T9" s="354"/>
      <c r="U9" s="354"/>
      <c r="V9" s="354"/>
      <c r="W9" s="1961"/>
      <c r="X9" s="1964"/>
      <c r="Y9" s="1962"/>
    </row>
    <row r="10" spans="1:25" x14ac:dyDescent="0.25">
      <c r="A10" s="1959"/>
      <c r="B10" s="1959"/>
      <c r="C10" s="1961"/>
      <c r="D10" s="1962"/>
      <c r="E10" s="1962"/>
      <c r="F10" s="1961"/>
      <c r="G10" s="1961"/>
      <c r="H10" s="1961"/>
      <c r="I10" s="355" t="s">
        <v>168</v>
      </c>
      <c r="J10" s="356">
        <f>SUM(J7:J9)</f>
        <v>1.65</v>
      </c>
      <c r="K10" s="1965"/>
      <c r="L10" s="1965"/>
      <c r="M10" s="1965"/>
      <c r="N10" s="1965"/>
      <c r="O10" s="1965"/>
      <c r="P10" s="1965"/>
      <c r="Q10" s="1965"/>
      <c r="R10" s="1965"/>
      <c r="S10" s="1965"/>
      <c r="T10" s="1965"/>
      <c r="U10" s="1965"/>
      <c r="V10" s="1965"/>
      <c r="W10" s="1961"/>
      <c r="X10" s="1964"/>
      <c r="Y10" s="1962"/>
    </row>
    <row r="11" spans="1:25" ht="36" x14ac:dyDescent="0.25">
      <c r="A11" s="1959"/>
      <c r="B11" s="1959"/>
      <c r="C11" s="1963" t="s">
        <v>2255</v>
      </c>
      <c r="D11" s="1963" t="s">
        <v>2256</v>
      </c>
      <c r="E11" s="1963" t="s">
        <v>2257</v>
      </c>
      <c r="F11" s="1963" t="s">
        <v>632</v>
      </c>
      <c r="G11" s="1966" t="s">
        <v>653</v>
      </c>
      <c r="H11" s="1963" t="s">
        <v>2258</v>
      </c>
      <c r="I11" s="357" t="s">
        <v>2259</v>
      </c>
      <c r="J11" s="358">
        <v>3</v>
      </c>
      <c r="K11" s="352"/>
      <c r="L11" s="352"/>
      <c r="M11" s="352"/>
      <c r="N11" s="352"/>
      <c r="O11" s="352"/>
      <c r="P11" s="352"/>
      <c r="Q11" s="352"/>
      <c r="R11" s="352"/>
      <c r="S11" s="352"/>
      <c r="T11" s="352"/>
      <c r="U11" s="352"/>
      <c r="V11" s="352"/>
      <c r="W11" s="1961" t="s">
        <v>656</v>
      </c>
      <c r="X11" s="1964" t="s">
        <v>2260</v>
      </c>
      <c r="Y11" s="1962"/>
    </row>
    <row r="12" spans="1:25" ht="24" x14ac:dyDescent="0.25">
      <c r="A12" s="1959"/>
      <c r="B12" s="1959"/>
      <c r="C12" s="1963"/>
      <c r="D12" s="1963"/>
      <c r="E12" s="1963"/>
      <c r="F12" s="1963"/>
      <c r="G12" s="1966"/>
      <c r="H12" s="1963"/>
      <c r="I12" s="350" t="s">
        <v>2261</v>
      </c>
      <c r="J12" s="359">
        <v>2</v>
      </c>
      <c r="K12" s="352"/>
      <c r="L12" s="352"/>
      <c r="M12" s="352"/>
      <c r="N12" s="352"/>
      <c r="O12" s="352"/>
      <c r="P12" s="352"/>
      <c r="Q12" s="352"/>
      <c r="R12" s="352"/>
      <c r="S12" s="352"/>
      <c r="T12" s="352"/>
      <c r="U12" s="352"/>
      <c r="V12" s="352"/>
      <c r="W12" s="1961"/>
      <c r="X12" s="1964"/>
      <c r="Y12" s="1962"/>
    </row>
    <row r="13" spans="1:25" x14ac:dyDescent="0.25">
      <c r="A13" s="1959"/>
      <c r="B13" s="1959"/>
      <c r="C13" s="1963"/>
      <c r="D13" s="1963"/>
      <c r="E13" s="1963"/>
      <c r="F13" s="1963"/>
      <c r="G13" s="1966"/>
      <c r="H13" s="1963"/>
      <c r="I13" s="350" t="s">
        <v>2262</v>
      </c>
      <c r="J13" s="353">
        <v>0.15</v>
      </c>
      <c r="K13" s="354"/>
      <c r="L13" s="354"/>
      <c r="M13" s="354"/>
      <c r="N13" s="354"/>
      <c r="O13" s="354"/>
      <c r="P13" s="354"/>
      <c r="Q13" s="354"/>
      <c r="R13" s="354"/>
      <c r="S13" s="354"/>
      <c r="T13" s="354"/>
      <c r="U13" s="354"/>
      <c r="V13" s="354"/>
      <c r="W13" s="1961"/>
      <c r="X13" s="1964"/>
      <c r="Y13" s="1962"/>
    </row>
    <row r="14" spans="1:25" x14ac:dyDescent="0.25">
      <c r="A14" s="1959"/>
      <c r="B14" s="1959"/>
      <c r="C14" s="1963"/>
      <c r="D14" s="1963"/>
      <c r="E14" s="1963"/>
      <c r="F14" s="1963"/>
      <c r="G14" s="1966"/>
      <c r="H14" s="1963"/>
      <c r="I14" s="360" t="s">
        <v>168</v>
      </c>
      <c r="J14" s="356">
        <f>SUM(J11:J13)</f>
        <v>5.15</v>
      </c>
      <c r="K14" s="1967"/>
      <c r="L14" s="1967"/>
      <c r="M14" s="1967"/>
      <c r="N14" s="1967"/>
      <c r="O14" s="1967"/>
      <c r="P14" s="1967"/>
      <c r="Q14" s="1967"/>
      <c r="R14" s="1967"/>
      <c r="S14" s="1967"/>
      <c r="T14" s="1967"/>
      <c r="U14" s="1967"/>
      <c r="V14" s="1967"/>
      <c r="W14" s="1961"/>
      <c r="X14" s="1964"/>
      <c r="Y14" s="1962"/>
    </row>
    <row r="15" spans="1:25" ht="36" x14ac:dyDescent="0.25">
      <c r="A15" s="1959"/>
      <c r="B15" s="1959"/>
      <c r="C15" s="1963" t="s">
        <v>2263</v>
      </c>
      <c r="D15" s="1968" t="s">
        <v>2264</v>
      </c>
      <c r="E15" s="1963" t="s">
        <v>2265</v>
      </c>
      <c r="F15" s="1963" t="s">
        <v>632</v>
      </c>
      <c r="G15" s="1966" t="s">
        <v>684</v>
      </c>
      <c r="H15" s="1963" t="s">
        <v>2258</v>
      </c>
      <c r="I15" s="357" t="s">
        <v>2266</v>
      </c>
      <c r="J15" s="358">
        <v>1</v>
      </c>
      <c r="K15" s="361"/>
      <c r="L15" s="361"/>
      <c r="M15" s="352"/>
      <c r="N15" s="361"/>
      <c r="O15" s="361"/>
      <c r="P15" s="361"/>
      <c r="Q15" s="361"/>
      <c r="R15" s="361"/>
      <c r="S15" s="361"/>
      <c r="T15" s="361"/>
      <c r="U15" s="361"/>
      <c r="V15" s="361"/>
      <c r="W15" s="1961" t="s">
        <v>687</v>
      </c>
      <c r="X15" s="1964" t="s">
        <v>688</v>
      </c>
      <c r="Y15" s="1962"/>
    </row>
    <row r="16" spans="1:25" ht="24" x14ac:dyDescent="0.25">
      <c r="A16" s="1959"/>
      <c r="B16" s="1959"/>
      <c r="C16" s="1963"/>
      <c r="D16" s="1962"/>
      <c r="E16" s="1963"/>
      <c r="F16" s="1963"/>
      <c r="G16" s="1966"/>
      <c r="H16" s="1963"/>
      <c r="I16" s="350" t="s">
        <v>2267</v>
      </c>
      <c r="J16" s="359">
        <v>0.5</v>
      </c>
      <c r="K16" s="361"/>
      <c r="L16" s="361"/>
      <c r="M16" s="352"/>
      <c r="N16" s="361"/>
      <c r="O16" s="361"/>
      <c r="P16" s="361"/>
      <c r="Q16" s="361"/>
      <c r="R16" s="361"/>
      <c r="S16" s="361"/>
      <c r="T16" s="361"/>
      <c r="U16" s="361"/>
      <c r="V16" s="361"/>
      <c r="W16" s="1961"/>
      <c r="X16" s="1964"/>
      <c r="Y16" s="1962"/>
    </row>
    <row r="17" spans="1:25" x14ac:dyDescent="0.25">
      <c r="A17" s="1959"/>
      <c r="B17" s="1959"/>
      <c r="C17" s="1963"/>
      <c r="D17" s="1962"/>
      <c r="E17" s="1963"/>
      <c r="F17" s="1963"/>
      <c r="G17" s="1966"/>
      <c r="H17" s="1963"/>
      <c r="I17" s="350" t="s">
        <v>2268</v>
      </c>
      <c r="J17" s="353">
        <v>0.15</v>
      </c>
      <c r="K17" s="350"/>
      <c r="L17" s="350"/>
      <c r="M17" s="354"/>
      <c r="N17" s="350"/>
      <c r="O17" s="350"/>
      <c r="P17" s="350"/>
      <c r="Q17" s="350"/>
      <c r="R17" s="350"/>
      <c r="S17" s="350"/>
      <c r="T17" s="350"/>
      <c r="U17" s="350"/>
      <c r="V17" s="350"/>
      <c r="W17" s="1961"/>
      <c r="X17" s="1964"/>
      <c r="Y17" s="1962"/>
    </row>
    <row r="18" spans="1:25" x14ac:dyDescent="0.25">
      <c r="A18" s="1960"/>
      <c r="B18" s="1960"/>
      <c r="C18" s="1963"/>
      <c r="D18" s="1962"/>
      <c r="E18" s="1963"/>
      <c r="F18" s="1963"/>
      <c r="G18" s="1966"/>
      <c r="H18" s="1963"/>
      <c r="I18" s="360" t="s">
        <v>168</v>
      </c>
      <c r="J18" s="356">
        <f>SUM(J15:J17)</f>
        <v>1.65</v>
      </c>
      <c r="K18" s="1967"/>
      <c r="L18" s="1967"/>
      <c r="M18" s="1967"/>
      <c r="N18" s="1967"/>
      <c r="O18" s="1967"/>
      <c r="P18" s="1967"/>
      <c r="Q18" s="1967"/>
      <c r="R18" s="1967"/>
      <c r="S18" s="1967"/>
      <c r="T18" s="1967"/>
      <c r="U18" s="1967"/>
      <c r="V18" s="1967"/>
      <c r="W18" s="1961"/>
      <c r="X18" s="1964"/>
      <c r="Y18" s="1962"/>
    </row>
    <row r="19" spans="1:25" ht="24" x14ac:dyDescent="0.25">
      <c r="A19" s="1969" t="s">
        <v>1724</v>
      </c>
      <c r="B19" s="1969" t="s">
        <v>1725</v>
      </c>
      <c r="C19" s="1963" t="s">
        <v>2269</v>
      </c>
      <c r="D19" s="1963" t="s">
        <v>2248</v>
      </c>
      <c r="E19" s="1963" t="s">
        <v>2270</v>
      </c>
      <c r="F19" s="1963" t="s">
        <v>632</v>
      </c>
      <c r="G19" s="1966" t="s">
        <v>1727</v>
      </c>
      <c r="H19" s="1966" t="s">
        <v>2271</v>
      </c>
      <c r="I19" s="362" t="s">
        <v>2272</v>
      </c>
      <c r="J19" s="358">
        <v>1</v>
      </c>
      <c r="K19" s="352"/>
      <c r="L19" s="352"/>
      <c r="M19" s="361"/>
      <c r="N19" s="361"/>
      <c r="O19" s="361"/>
      <c r="P19" s="361"/>
      <c r="Q19" s="361"/>
      <c r="R19" s="361"/>
      <c r="S19" s="361"/>
      <c r="T19" s="361"/>
      <c r="U19" s="361"/>
      <c r="V19" s="361"/>
      <c r="W19" s="1963" t="s">
        <v>1244</v>
      </c>
      <c r="X19" s="1973" t="s">
        <v>2273</v>
      </c>
      <c r="Y19" s="1963"/>
    </row>
    <row r="20" spans="1:25" x14ac:dyDescent="0.25">
      <c r="A20" s="1970"/>
      <c r="B20" s="1970"/>
      <c r="C20" s="1963"/>
      <c r="D20" s="1963"/>
      <c r="E20" s="1963"/>
      <c r="F20" s="1963"/>
      <c r="G20" s="1966"/>
      <c r="H20" s="1966"/>
      <c r="I20" s="360" t="s">
        <v>168</v>
      </c>
      <c r="J20" s="356">
        <v>1</v>
      </c>
      <c r="K20" s="1967"/>
      <c r="L20" s="1967"/>
      <c r="M20" s="1967"/>
      <c r="N20" s="1967"/>
      <c r="O20" s="1967"/>
      <c r="P20" s="1967"/>
      <c r="Q20" s="1967"/>
      <c r="R20" s="1967"/>
      <c r="S20" s="1967"/>
      <c r="T20" s="1967"/>
      <c r="U20" s="1967"/>
      <c r="V20" s="1967"/>
      <c r="W20" s="1963"/>
      <c r="X20" s="1973"/>
      <c r="Y20" s="1963"/>
    </row>
    <row r="21" spans="1:25" ht="24" x14ac:dyDescent="0.25">
      <c r="A21" s="1970"/>
      <c r="B21" s="1970"/>
      <c r="C21" s="1963" t="s">
        <v>2269</v>
      </c>
      <c r="D21" s="1963" t="s">
        <v>2248</v>
      </c>
      <c r="E21" s="1963" t="s">
        <v>2274</v>
      </c>
      <c r="F21" s="1963" t="s">
        <v>632</v>
      </c>
      <c r="G21" s="1966" t="s">
        <v>1731</v>
      </c>
      <c r="H21" s="1966" t="s">
        <v>2275</v>
      </c>
      <c r="I21" s="362" t="s">
        <v>2276</v>
      </c>
      <c r="J21" s="358">
        <v>1</v>
      </c>
      <c r="K21" s="352"/>
      <c r="L21" s="352"/>
      <c r="M21" s="361"/>
      <c r="N21" s="361"/>
      <c r="O21" s="361"/>
      <c r="P21" s="361"/>
      <c r="Q21" s="361"/>
      <c r="R21" s="361"/>
      <c r="S21" s="361"/>
      <c r="T21" s="361"/>
      <c r="U21" s="361"/>
      <c r="V21" s="361"/>
      <c r="W21" s="1963" t="s">
        <v>1251</v>
      </c>
      <c r="X21" s="1973" t="s">
        <v>2273</v>
      </c>
      <c r="Y21" s="1963"/>
    </row>
    <row r="22" spans="1:25" x14ac:dyDescent="0.25">
      <c r="A22" s="1970"/>
      <c r="B22" s="1970"/>
      <c r="C22" s="1963"/>
      <c r="D22" s="1963"/>
      <c r="E22" s="1963"/>
      <c r="F22" s="1963"/>
      <c r="G22" s="1966"/>
      <c r="H22" s="1966"/>
      <c r="I22" s="360" t="s">
        <v>168</v>
      </c>
      <c r="J22" s="356">
        <f>SUM(J19:J21)</f>
        <v>3</v>
      </c>
      <c r="K22" s="1967"/>
      <c r="L22" s="1967"/>
      <c r="M22" s="1967"/>
      <c r="N22" s="1967"/>
      <c r="O22" s="1967"/>
      <c r="P22" s="1967"/>
      <c r="Q22" s="1967"/>
      <c r="R22" s="1967"/>
      <c r="S22" s="1967"/>
      <c r="T22" s="1967"/>
      <c r="U22" s="1967"/>
      <c r="V22" s="1967"/>
      <c r="W22" s="1963"/>
      <c r="X22" s="1973"/>
      <c r="Y22" s="1963"/>
    </row>
    <row r="23" spans="1:25" ht="24" x14ac:dyDescent="0.25">
      <c r="A23" s="1970"/>
      <c r="B23" s="1970"/>
      <c r="C23" s="1963" t="s">
        <v>2269</v>
      </c>
      <c r="D23" s="1972" t="s">
        <v>2264</v>
      </c>
      <c r="E23" s="1963" t="s">
        <v>2277</v>
      </c>
      <c r="F23" s="1963" t="s">
        <v>632</v>
      </c>
      <c r="G23" s="1966" t="s">
        <v>1735</v>
      </c>
      <c r="H23" s="1961" t="s">
        <v>2278</v>
      </c>
      <c r="I23" s="350" t="s">
        <v>2279</v>
      </c>
      <c r="J23" s="358">
        <v>0.5</v>
      </c>
      <c r="K23" s="361"/>
      <c r="L23" s="361"/>
      <c r="M23" s="352"/>
      <c r="N23" s="352"/>
      <c r="O23" s="352"/>
      <c r="P23" s="352"/>
      <c r="Q23" s="352"/>
      <c r="R23" s="352"/>
      <c r="S23" s="352"/>
      <c r="T23" s="352"/>
      <c r="U23" s="352"/>
      <c r="V23" s="361"/>
      <c r="W23" s="1963" t="s">
        <v>1258</v>
      </c>
      <c r="X23" s="1974" t="s">
        <v>2280</v>
      </c>
      <c r="Y23" s="1963"/>
    </row>
    <row r="24" spans="1:25" ht="24" x14ac:dyDescent="0.25">
      <c r="A24" s="1970"/>
      <c r="B24" s="1970"/>
      <c r="C24" s="1963"/>
      <c r="D24" s="1963"/>
      <c r="E24" s="1963"/>
      <c r="F24" s="1963"/>
      <c r="G24" s="1966"/>
      <c r="H24" s="1961"/>
      <c r="I24" s="350" t="s">
        <v>2281</v>
      </c>
      <c r="J24" s="358">
        <v>1</v>
      </c>
      <c r="K24" s="361"/>
      <c r="L24" s="361"/>
      <c r="M24" s="352"/>
      <c r="N24" s="352"/>
      <c r="O24" s="352"/>
      <c r="P24" s="352"/>
      <c r="Q24" s="352"/>
      <c r="R24" s="352"/>
      <c r="S24" s="352"/>
      <c r="T24" s="352"/>
      <c r="U24" s="352"/>
      <c r="V24" s="361"/>
      <c r="W24" s="1963"/>
      <c r="X24" s="1974"/>
      <c r="Y24" s="1963"/>
    </row>
    <row r="25" spans="1:25" ht="24" x14ac:dyDescent="0.25">
      <c r="A25" s="1970"/>
      <c r="B25" s="1970"/>
      <c r="C25" s="1963"/>
      <c r="D25" s="1963"/>
      <c r="E25" s="1963"/>
      <c r="F25" s="1963"/>
      <c r="G25" s="1966"/>
      <c r="H25" s="1961"/>
      <c r="I25" s="350" t="s">
        <v>2282</v>
      </c>
      <c r="J25" s="358">
        <v>0.5</v>
      </c>
      <c r="K25" s="361"/>
      <c r="L25" s="361"/>
      <c r="M25" s="352"/>
      <c r="N25" s="352"/>
      <c r="O25" s="352"/>
      <c r="P25" s="352"/>
      <c r="Q25" s="352"/>
      <c r="R25" s="352"/>
      <c r="S25" s="352"/>
      <c r="T25" s="352"/>
      <c r="U25" s="352"/>
      <c r="V25" s="361"/>
      <c r="W25" s="1963"/>
      <c r="X25" s="1974"/>
      <c r="Y25" s="1963"/>
    </row>
    <row r="26" spans="1:25" ht="24" x14ac:dyDescent="0.25">
      <c r="A26" s="1970"/>
      <c r="B26" s="1970"/>
      <c r="C26" s="1963"/>
      <c r="D26" s="1963"/>
      <c r="E26" s="1963"/>
      <c r="F26" s="1963"/>
      <c r="G26" s="1966"/>
      <c r="H26" s="1961"/>
      <c r="I26" s="350" t="s">
        <v>2283</v>
      </c>
      <c r="J26" s="358">
        <v>0.5</v>
      </c>
      <c r="K26" s="361"/>
      <c r="L26" s="361"/>
      <c r="M26" s="352"/>
      <c r="N26" s="352"/>
      <c r="O26" s="352"/>
      <c r="P26" s="352"/>
      <c r="Q26" s="352"/>
      <c r="R26" s="352"/>
      <c r="S26" s="352"/>
      <c r="T26" s="352"/>
      <c r="U26" s="352"/>
      <c r="V26" s="361"/>
      <c r="W26" s="1963"/>
      <c r="X26" s="1974"/>
      <c r="Y26" s="1963"/>
    </row>
    <row r="27" spans="1:25" ht="24" x14ac:dyDescent="0.25">
      <c r="A27" s="1970"/>
      <c r="B27" s="1970"/>
      <c r="C27" s="1963"/>
      <c r="D27" s="1963"/>
      <c r="E27" s="1963"/>
      <c r="F27" s="1963"/>
      <c r="G27" s="1966"/>
      <c r="H27" s="1961"/>
      <c r="I27" s="350" t="s">
        <v>2284</v>
      </c>
      <c r="J27" s="358">
        <v>0.5</v>
      </c>
      <c r="K27" s="361"/>
      <c r="L27" s="361"/>
      <c r="M27" s="352"/>
      <c r="N27" s="352"/>
      <c r="O27" s="352"/>
      <c r="P27" s="352"/>
      <c r="Q27" s="352"/>
      <c r="R27" s="352"/>
      <c r="S27" s="352"/>
      <c r="T27" s="352"/>
      <c r="U27" s="352"/>
      <c r="V27" s="361"/>
      <c r="W27" s="1963"/>
      <c r="X27" s="1974"/>
      <c r="Y27" s="1963"/>
    </row>
    <row r="28" spans="1:25" x14ac:dyDescent="0.25">
      <c r="A28" s="1970"/>
      <c r="B28" s="1970"/>
      <c r="C28" s="1963"/>
      <c r="D28" s="1963"/>
      <c r="E28" s="1963"/>
      <c r="F28" s="1963"/>
      <c r="G28" s="1966"/>
      <c r="H28" s="1961"/>
      <c r="I28" s="350" t="s">
        <v>2285</v>
      </c>
      <c r="J28" s="358">
        <v>1</v>
      </c>
      <c r="K28" s="361"/>
      <c r="L28" s="361"/>
      <c r="M28" s="352"/>
      <c r="N28" s="352"/>
      <c r="O28" s="352"/>
      <c r="P28" s="352"/>
      <c r="Q28" s="352"/>
      <c r="R28" s="352"/>
      <c r="S28" s="352"/>
      <c r="T28" s="352"/>
      <c r="U28" s="352"/>
      <c r="V28" s="361"/>
      <c r="W28" s="1963"/>
      <c r="X28" s="1974"/>
      <c r="Y28" s="1963"/>
    </row>
    <row r="29" spans="1:25" x14ac:dyDescent="0.25">
      <c r="A29" s="1970"/>
      <c r="B29" s="1970"/>
      <c r="C29" s="1963"/>
      <c r="D29" s="1963"/>
      <c r="E29" s="1963"/>
      <c r="F29" s="1963"/>
      <c r="G29" s="1966"/>
      <c r="H29" s="1961"/>
      <c r="I29" s="350" t="s">
        <v>2286</v>
      </c>
      <c r="J29" s="358">
        <v>0.5</v>
      </c>
      <c r="K29" s="361"/>
      <c r="L29" s="361"/>
      <c r="M29" s="352"/>
      <c r="N29" s="352"/>
      <c r="O29" s="352"/>
      <c r="P29" s="352"/>
      <c r="Q29" s="352"/>
      <c r="R29" s="352"/>
      <c r="S29" s="352"/>
      <c r="T29" s="352"/>
      <c r="U29" s="352"/>
      <c r="V29" s="361"/>
      <c r="W29" s="1963"/>
      <c r="X29" s="1974"/>
      <c r="Y29" s="1963"/>
    </row>
    <row r="30" spans="1:25" x14ac:dyDescent="0.25">
      <c r="A30" s="1970"/>
      <c r="B30" s="1970"/>
      <c r="C30" s="1963"/>
      <c r="D30" s="1963"/>
      <c r="E30" s="1963"/>
      <c r="F30" s="1963"/>
      <c r="G30" s="1966"/>
      <c r="H30" s="1961"/>
      <c r="I30" s="350" t="s">
        <v>2287</v>
      </c>
      <c r="J30" s="353">
        <v>0.15</v>
      </c>
      <c r="K30" s="361"/>
      <c r="L30" s="361"/>
      <c r="M30" s="352"/>
      <c r="N30" s="352"/>
      <c r="O30" s="352"/>
      <c r="P30" s="352"/>
      <c r="Q30" s="352"/>
      <c r="R30" s="352"/>
      <c r="S30" s="352"/>
      <c r="T30" s="352"/>
      <c r="U30" s="352"/>
      <c r="V30" s="361"/>
      <c r="W30" s="1963"/>
      <c r="X30" s="1974"/>
      <c r="Y30" s="1963"/>
    </row>
    <row r="31" spans="1:25" x14ac:dyDescent="0.25">
      <c r="A31" s="1971"/>
      <c r="B31" s="1971"/>
      <c r="C31" s="1963"/>
      <c r="D31" s="1963"/>
      <c r="E31" s="1963"/>
      <c r="F31" s="1963"/>
      <c r="G31" s="1966"/>
      <c r="H31" s="1961"/>
      <c r="I31" s="360" t="s">
        <v>168</v>
      </c>
      <c r="J31" s="356">
        <f>SUM(J23:J30)</f>
        <v>4.6500000000000004</v>
      </c>
      <c r="K31" s="1967"/>
      <c r="L31" s="1967"/>
      <c r="M31" s="1967"/>
      <c r="N31" s="1967"/>
      <c r="O31" s="1967"/>
      <c r="P31" s="1967"/>
      <c r="Q31" s="1967"/>
      <c r="R31" s="1967"/>
      <c r="S31" s="1967"/>
      <c r="T31" s="1967"/>
      <c r="U31" s="1967"/>
      <c r="V31" s="1967"/>
      <c r="W31" s="1963"/>
      <c r="X31" s="1974"/>
      <c r="Y31" s="1963"/>
    </row>
    <row r="32" spans="1:25" x14ac:dyDescent="0.25">
      <c r="A32" s="1969" t="s">
        <v>728</v>
      </c>
      <c r="B32" s="1969" t="s">
        <v>729</v>
      </c>
      <c r="C32" s="1963" t="s">
        <v>2263</v>
      </c>
      <c r="D32" s="1962" t="s">
        <v>2288</v>
      </c>
      <c r="E32" s="1963" t="s">
        <v>2289</v>
      </c>
      <c r="F32" s="1963" t="s">
        <v>632</v>
      </c>
      <c r="G32" s="1961" t="s">
        <v>1767</v>
      </c>
      <c r="H32" s="1963" t="s">
        <v>2290</v>
      </c>
      <c r="I32" s="357" t="s">
        <v>2291</v>
      </c>
      <c r="J32" s="359">
        <v>0.15</v>
      </c>
      <c r="K32" s="361"/>
      <c r="L32" s="361"/>
      <c r="M32" s="361"/>
      <c r="N32" s="361"/>
      <c r="O32" s="361"/>
      <c r="P32" s="361"/>
      <c r="Q32" s="352"/>
      <c r="R32" s="352"/>
      <c r="S32" s="352"/>
      <c r="T32" s="361"/>
      <c r="U32" s="361"/>
      <c r="V32" s="361"/>
      <c r="W32" s="1961" t="s">
        <v>1294</v>
      </c>
      <c r="X32" s="1964" t="s">
        <v>2292</v>
      </c>
      <c r="Y32" s="1962"/>
    </row>
    <row r="33" spans="1:25" x14ac:dyDescent="0.25">
      <c r="A33" s="1970"/>
      <c r="B33" s="1970"/>
      <c r="C33" s="1963"/>
      <c r="D33" s="1962"/>
      <c r="E33" s="1963"/>
      <c r="F33" s="1963"/>
      <c r="G33" s="1961"/>
      <c r="H33" s="1963"/>
      <c r="I33" s="350" t="s">
        <v>2293</v>
      </c>
      <c r="J33" s="359">
        <v>1</v>
      </c>
      <c r="K33" s="361"/>
      <c r="L33" s="361"/>
      <c r="M33" s="361"/>
      <c r="N33" s="361"/>
      <c r="O33" s="361"/>
      <c r="P33" s="361"/>
      <c r="Q33" s="352"/>
      <c r="R33" s="352"/>
      <c r="S33" s="352"/>
      <c r="T33" s="361"/>
      <c r="U33" s="361"/>
      <c r="V33" s="361"/>
      <c r="W33" s="1961"/>
      <c r="X33" s="1964"/>
      <c r="Y33" s="1962"/>
    </row>
    <row r="34" spans="1:25" ht="36" x14ac:dyDescent="0.25">
      <c r="A34" s="1970"/>
      <c r="B34" s="1970"/>
      <c r="C34" s="1963"/>
      <c r="D34" s="1962"/>
      <c r="E34" s="1963"/>
      <c r="F34" s="1963"/>
      <c r="G34" s="1961"/>
      <c r="H34" s="1963"/>
      <c r="I34" s="350" t="s">
        <v>2294</v>
      </c>
      <c r="J34" s="359">
        <v>2</v>
      </c>
      <c r="K34" s="350"/>
      <c r="L34" s="350"/>
      <c r="M34" s="350"/>
      <c r="N34" s="350"/>
      <c r="O34" s="350"/>
      <c r="P34" s="350"/>
      <c r="Q34" s="354"/>
      <c r="R34" s="354"/>
      <c r="S34" s="354"/>
      <c r="T34" s="350"/>
      <c r="U34" s="350"/>
      <c r="V34" s="350"/>
      <c r="W34" s="1961"/>
      <c r="X34" s="1964"/>
      <c r="Y34" s="1962"/>
    </row>
    <row r="35" spans="1:25" x14ac:dyDescent="0.25">
      <c r="A35" s="1970"/>
      <c r="B35" s="1970"/>
      <c r="C35" s="1963"/>
      <c r="D35" s="1962"/>
      <c r="E35" s="1963"/>
      <c r="F35" s="1963"/>
      <c r="G35" s="1961"/>
      <c r="H35" s="1963"/>
      <c r="I35" s="350" t="s">
        <v>2295</v>
      </c>
      <c r="J35" s="353">
        <v>0.15</v>
      </c>
      <c r="K35" s="350"/>
      <c r="L35" s="350"/>
      <c r="M35" s="350"/>
      <c r="N35" s="350"/>
      <c r="O35" s="350"/>
      <c r="P35" s="350"/>
      <c r="Q35" s="354"/>
      <c r="R35" s="354"/>
      <c r="S35" s="354"/>
      <c r="T35" s="350"/>
      <c r="U35" s="350"/>
      <c r="V35" s="350"/>
      <c r="W35" s="1961"/>
      <c r="X35" s="1964"/>
      <c r="Y35" s="1962"/>
    </row>
    <row r="36" spans="1:25" x14ac:dyDescent="0.25">
      <c r="A36" s="1970"/>
      <c r="B36" s="1970"/>
      <c r="C36" s="1963"/>
      <c r="D36" s="1962"/>
      <c r="E36" s="1963"/>
      <c r="F36" s="1963"/>
      <c r="G36" s="1961"/>
      <c r="H36" s="1963"/>
      <c r="I36" s="360" t="s">
        <v>168</v>
      </c>
      <c r="J36" s="356">
        <f>SUM(J32:J35)</f>
        <v>3.3</v>
      </c>
      <c r="K36" s="1967"/>
      <c r="L36" s="1967"/>
      <c r="M36" s="1967"/>
      <c r="N36" s="1967"/>
      <c r="O36" s="1967"/>
      <c r="P36" s="1967"/>
      <c r="Q36" s="1967"/>
      <c r="R36" s="1967"/>
      <c r="S36" s="1967"/>
      <c r="T36" s="1967"/>
      <c r="U36" s="1967"/>
      <c r="V36" s="1967"/>
      <c r="W36" s="1961"/>
      <c r="X36" s="1964"/>
      <c r="Y36" s="1962"/>
    </row>
    <row r="37" spans="1:25" ht="24" x14ac:dyDescent="0.25">
      <c r="A37" s="1970"/>
      <c r="B37" s="1970"/>
      <c r="C37" s="1963" t="s">
        <v>2263</v>
      </c>
      <c r="D37" s="1972" t="s">
        <v>2264</v>
      </c>
      <c r="E37" s="1963" t="s">
        <v>2296</v>
      </c>
      <c r="F37" s="1963" t="s">
        <v>632</v>
      </c>
      <c r="G37" s="1963" t="s">
        <v>1771</v>
      </c>
      <c r="H37" s="1963" t="s">
        <v>2297</v>
      </c>
      <c r="I37" s="362" t="s">
        <v>2298</v>
      </c>
      <c r="J37" s="358">
        <v>0.5</v>
      </c>
      <c r="K37" s="350"/>
      <c r="L37" s="350"/>
      <c r="M37" s="350"/>
      <c r="N37" s="354"/>
      <c r="O37" s="350"/>
      <c r="P37" s="350"/>
      <c r="Q37" s="354"/>
      <c r="R37" s="350"/>
      <c r="S37" s="350"/>
      <c r="T37" s="354"/>
      <c r="U37" s="350"/>
      <c r="V37" s="350"/>
      <c r="W37" s="1963" t="s">
        <v>2299</v>
      </c>
      <c r="X37" s="1974" t="s">
        <v>2300</v>
      </c>
      <c r="Y37" s="1963"/>
    </row>
    <row r="38" spans="1:25" ht="36" x14ac:dyDescent="0.25">
      <c r="A38" s="1970"/>
      <c r="B38" s="1970"/>
      <c r="C38" s="1963"/>
      <c r="D38" s="1963"/>
      <c r="E38" s="1963"/>
      <c r="F38" s="1963"/>
      <c r="G38" s="1963"/>
      <c r="H38" s="1963"/>
      <c r="I38" s="350" t="s">
        <v>2301</v>
      </c>
      <c r="J38" s="359">
        <v>1</v>
      </c>
      <c r="K38" s="350"/>
      <c r="L38" s="350"/>
      <c r="M38" s="350"/>
      <c r="N38" s="354"/>
      <c r="O38" s="350"/>
      <c r="P38" s="350"/>
      <c r="Q38" s="354"/>
      <c r="R38" s="350"/>
      <c r="S38" s="350"/>
      <c r="T38" s="354"/>
      <c r="U38" s="350"/>
      <c r="V38" s="350"/>
      <c r="W38" s="1963"/>
      <c r="X38" s="1974"/>
      <c r="Y38" s="1963"/>
    </row>
    <row r="39" spans="1:25" ht="36" x14ac:dyDescent="0.25">
      <c r="A39" s="1970"/>
      <c r="B39" s="1970"/>
      <c r="C39" s="1963"/>
      <c r="D39" s="1963"/>
      <c r="E39" s="1963"/>
      <c r="F39" s="1963"/>
      <c r="G39" s="1963"/>
      <c r="H39" s="1963"/>
      <c r="I39" s="350" t="s">
        <v>2302</v>
      </c>
      <c r="J39" s="359">
        <v>1</v>
      </c>
      <c r="K39" s="350"/>
      <c r="L39" s="350"/>
      <c r="M39" s="350"/>
      <c r="N39" s="354"/>
      <c r="O39" s="350"/>
      <c r="P39" s="350"/>
      <c r="Q39" s="354"/>
      <c r="R39" s="350"/>
      <c r="S39" s="350"/>
      <c r="T39" s="354"/>
      <c r="U39" s="350"/>
      <c r="V39" s="350"/>
      <c r="W39" s="1963"/>
      <c r="X39" s="1974"/>
      <c r="Y39" s="1963"/>
    </row>
    <row r="40" spans="1:25" x14ac:dyDescent="0.25">
      <c r="A40" s="1970"/>
      <c r="B40" s="1970"/>
      <c r="C40" s="1963"/>
      <c r="D40" s="1963"/>
      <c r="E40" s="1963"/>
      <c r="F40" s="1963"/>
      <c r="G40" s="1963"/>
      <c r="H40" s="1963"/>
      <c r="I40" s="350" t="s">
        <v>2303</v>
      </c>
      <c r="J40" s="359">
        <v>0.15</v>
      </c>
      <c r="K40" s="350"/>
      <c r="L40" s="350"/>
      <c r="M40" s="350"/>
      <c r="N40" s="354"/>
      <c r="O40" s="350"/>
      <c r="P40" s="350"/>
      <c r="Q40" s="354"/>
      <c r="R40" s="350"/>
      <c r="S40" s="350"/>
      <c r="T40" s="354"/>
      <c r="U40" s="350"/>
      <c r="V40" s="350"/>
      <c r="W40" s="1963"/>
      <c r="X40" s="1974"/>
      <c r="Y40" s="1963"/>
    </row>
    <row r="41" spans="1:25" x14ac:dyDescent="0.25">
      <c r="A41" s="1970"/>
      <c r="B41" s="1970"/>
      <c r="C41" s="1963"/>
      <c r="D41" s="1963"/>
      <c r="E41" s="1963"/>
      <c r="F41" s="1963"/>
      <c r="G41" s="1963"/>
      <c r="H41" s="1963"/>
      <c r="I41" s="360" t="s">
        <v>168</v>
      </c>
      <c r="J41" s="356">
        <f>SUM(J37:J40)</f>
        <v>2.65</v>
      </c>
      <c r="K41" s="1967"/>
      <c r="L41" s="1967"/>
      <c r="M41" s="1967"/>
      <c r="N41" s="1967"/>
      <c r="O41" s="1967"/>
      <c r="P41" s="1967"/>
      <c r="Q41" s="1967"/>
      <c r="R41" s="1967"/>
      <c r="S41" s="1967"/>
      <c r="T41" s="1967"/>
      <c r="U41" s="1967"/>
      <c r="V41" s="1967"/>
      <c r="W41" s="1963"/>
      <c r="X41" s="1974"/>
      <c r="Y41" s="1963"/>
    </row>
    <row r="42" spans="1:25" ht="24" x14ac:dyDescent="0.25">
      <c r="A42" s="1970"/>
      <c r="B42" s="1970"/>
      <c r="C42" s="1963" t="s">
        <v>2263</v>
      </c>
      <c r="D42" s="1972" t="s">
        <v>2264</v>
      </c>
      <c r="E42" s="1963" t="s">
        <v>2304</v>
      </c>
      <c r="F42" s="1963" t="s">
        <v>632</v>
      </c>
      <c r="G42" s="1963" t="s">
        <v>1774</v>
      </c>
      <c r="H42" s="1966" t="s">
        <v>2305</v>
      </c>
      <c r="I42" s="350" t="s">
        <v>2306</v>
      </c>
      <c r="J42" s="351">
        <v>2</v>
      </c>
      <c r="K42" s="350"/>
      <c r="L42" s="350"/>
      <c r="M42" s="350"/>
      <c r="N42" s="350"/>
      <c r="O42" s="350"/>
      <c r="P42" s="350"/>
      <c r="Q42" s="350"/>
      <c r="R42" s="350"/>
      <c r="S42" s="354"/>
      <c r="T42" s="350"/>
      <c r="U42" s="350"/>
      <c r="V42" s="350"/>
      <c r="W42" s="1963" t="s">
        <v>1311</v>
      </c>
      <c r="X42" s="1974" t="s">
        <v>2307</v>
      </c>
      <c r="Y42" s="1963"/>
    </row>
    <row r="43" spans="1:25" ht="24" x14ac:dyDescent="0.25">
      <c r="A43" s="1970"/>
      <c r="B43" s="1970"/>
      <c r="C43" s="1963"/>
      <c r="D43" s="1963"/>
      <c r="E43" s="1963"/>
      <c r="F43" s="1963"/>
      <c r="G43" s="1963"/>
      <c r="H43" s="1966"/>
      <c r="I43" s="350" t="s">
        <v>2308</v>
      </c>
      <c r="J43" s="351">
        <v>0.5</v>
      </c>
      <c r="K43" s="350"/>
      <c r="L43" s="350"/>
      <c r="M43" s="350"/>
      <c r="N43" s="350"/>
      <c r="O43" s="350"/>
      <c r="P43" s="350"/>
      <c r="Q43" s="350"/>
      <c r="R43" s="350"/>
      <c r="S43" s="354"/>
      <c r="T43" s="350"/>
      <c r="U43" s="350"/>
      <c r="V43" s="350"/>
      <c r="W43" s="1963"/>
      <c r="X43" s="1974"/>
      <c r="Y43" s="1963"/>
    </row>
    <row r="44" spans="1:25" x14ac:dyDescent="0.25">
      <c r="A44" s="1970"/>
      <c r="B44" s="1970"/>
      <c r="C44" s="1963"/>
      <c r="D44" s="1963"/>
      <c r="E44" s="1963"/>
      <c r="F44" s="1963"/>
      <c r="G44" s="1963"/>
      <c r="H44" s="1966"/>
      <c r="I44" s="350" t="s">
        <v>2309</v>
      </c>
      <c r="J44" s="359">
        <v>0.15</v>
      </c>
      <c r="K44" s="350"/>
      <c r="L44" s="350"/>
      <c r="M44" s="350"/>
      <c r="N44" s="350"/>
      <c r="O44" s="350"/>
      <c r="P44" s="350"/>
      <c r="Q44" s="350"/>
      <c r="R44" s="350"/>
      <c r="S44" s="354"/>
      <c r="T44" s="350"/>
      <c r="U44" s="350"/>
      <c r="V44" s="350"/>
      <c r="W44" s="1963"/>
      <c r="X44" s="1974"/>
      <c r="Y44" s="1963"/>
    </row>
    <row r="45" spans="1:25" x14ac:dyDescent="0.25">
      <c r="A45" s="1970"/>
      <c r="B45" s="1971"/>
      <c r="C45" s="1963"/>
      <c r="D45" s="1963"/>
      <c r="E45" s="1963"/>
      <c r="F45" s="1963"/>
      <c r="G45" s="1963"/>
      <c r="H45" s="1966"/>
      <c r="I45" s="355" t="s">
        <v>168</v>
      </c>
      <c r="J45" s="356">
        <f>SUM(J42:J44)</f>
        <v>2.65</v>
      </c>
      <c r="K45" s="1967"/>
      <c r="L45" s="1967"/>
      <c r="M45" s="1967"/>
      <c r="N45" s="1967"/>
      <c r="O45" s="1967"/>
      <c r="P45" s="1967"/>
      <c r="Q45" s="1967"/>
      <c r="R45" s="1967"/>
      <c r="S45" s="1967"/>
      <c r="T45" s="1967"/>
      <c r="U45" s="1967"/>
      <c r="V45" s="1967"/>
      <c r="W45" s="1963"/>
      <c r="X45" s="1974"/>
      <c r="Y45" s="1963"/>
    </row>
    <row r="46" spans="1:25" ht="24" x14ac:dyDescent="0.25">
      <c r="A46" s="1970"/>
      <c r="B46" s="1969" t="s">
        <v>776</v>
      </c>
      <c r="C46" s="1963" t="s">
        <v>2263</v>
      </c>
      <c r="D46" s="1972" t="s">
        <v>2264</v>
      </c>
      <c r="E46" s="1963" t="s">
        <v>2310</v>
      </c>
      <c r="F46" s="1963" t="s">
        <v>632</v>
      </c>
      <c r="G46" s="1963" t="s">
        <v>1785</v>
      </c>
      <c r="H46" s="1966" t="s">
        <v>2311</v>
      </c>
      <c r="I46" s="350" t="s">
        <v>2312</v>
      </c>
      <c r="J46" s="358">
        <v>0.5</v>
      </c>
      <c r="K46" s="354"/>
      <c r="L46" s="350"/>
      <c r="M46" s="350"/>
      <c r="N46" s="350"/>
      <c r="O46" s="350"/>
      <c r="P46" s="350"/>
      <c r="Q46" s="350"/>
      <c r="R46" s="350"/>
      <c r="S46" s="350"/>
      <c r="T46" s="350"/>
      <c r="U46" s="350"/>
      <c r="V46" s="350"/>
      <c r="W46" s="1963" t="s">
        <v>1327</v>
      </c>
      <c r="X46" s="1974" t="s">
        <v>2313</v>
      </c>
      <c r="Y46" s="1975" t="s">
        <v>2314</v>
      </c>
    </row>
    <row r="47" spans="1:25" x14ac:dyDescent="0.25">
      <c r="A47" s="1970"/>
      <c r="B47" s="1970"/>
      <c r="C47" s="1963"/>
      <c r="D47" s="1963"/>
      <c r="E47" s="1963"/>
      <c r="F47" s="1963"/>
      <c r="G47" s="1963"/>
      <c r="H47" s="1966"/>
      <c r="I47" s="350" t="s">
        <v>2315</v>
      </c>
      <c r="J47" s="359">
        <v>3</v>
      </c>
      <c r="K47" s="350"/>
      <c r="L47" s="350"/>
      <c r="M47" s="350"/>
      <c r="N47" s="350"/>
      <c r="O47" s="350"/>
      <c r="P47" s="350"/>
      <c r="Q47" s="350"/>
      <c r="R47" s="350"/>
      <c r="S47" s="350"/>
      <c r="T47" s="350"/>
      <c r="U47" s="350"/>
      <c r="V47" s="350"/>
      <c r="W47" s="1963"/>
      <c r="X47" s="1974"/>
      <c r="Y47" s="1975"/>
    </row>
    <row r="48" spans="1:25" x14ac:dyDescent="0.25">
      <c r="A48" s="1970"/>
      <c r="B48" s="1970"/>
      <c r="C48" s="1963"/>
      <c r="D48" s="1963"/>
      <c r="E48" s="1963"/>
      <c r="F48" s="1963"/>
      <c r="G48" s="1963"/>
      <c r="H48" s="1966"/>
      <c r="I48" s="350" t="s">
        <v>2316</v>
      </c>
      <c r="J48" s="359">
        <v>3</v>
      </c>
      <c r="K48" s="350"/>
      <c r="L48" s="350"/>
      <c r="M48" s="350"/>
      <c r="N48" s="350"/>
      <c r="O48" s="350"/>
      <c r="P48" s="350"/>
      <c r="Q48" s="350"/>
      <c r="R48" s="350"/>
      <c r="S48" s="350"/>
      <c r="T48" s="350"/>
      <c r="U48" s="350"/>
      <c r="V48" s="350"/>
      <c r="W48" s="1963"/>
      <c r="X48" s="1974"/>
      <c r="Y48" s="1975"/>
    </row>
    <row r="49" spans="1:25" x14ac:dyDescent="0.25">
      <c r="A49" s="1970"/>
      <c r="B49" s="1970"/>
      <c r="C49" s="1963"/>
      <c r="D49" s="1963"/>
      <c r="E49" s="1963"/>
      <c r="F49" s="1963"/>
      <c r="G49" s="1963"/>
      <c r="H49" s="1966"/>
      <c r="I49" s="350" t="s">
        <v>2317</v>
      </c>
      <c r="J49" s="359">
        <v>1</v>
      </c>
      <c r="K49" s="350"/>
      <c r="L49" s="350"/>
      <c r="M49" s="350"/>
      <c r="N49" s="350"/>
      <c r="O49" s="350"/>
      <c r="P49" s="350"/>
      <c r="Q49" s="350"/>
      <c r="R49" s="350"/>
      <c r="S49" s="350"/>
      <c r="T49" s="350"/>
      <c r="U49" s="350"/>
      <c r="V49" s="350"/>
      <c r="W49" s="1963"/>
      <c r="X49" s="1974"/>
      <c r="Y49" s="1975"/>
    </row>
    <row r="50" spans="1:25" x14ac:dyDescent="0.25">
      <c r="A50" s="1970"/>
      <c r="B50" s="1970"/>
      <c r="C50" s="1963"/>
      <c r="D50" s="1963"/>
      <c r="E50" s="1963"/>
      <c r="F50" s="1963"/>
      <c r="G50" s="1963"/>
      <c r="H50" s="1966"/>
      <c r="I50" s="350" t="s">
        <v>2318</v>
      </c>
      <c r="J50" s="359">
        <v>0.5</v>
      </c>
      <c r="K50" s="350"/>
      <c r="L50" s="350"/>
      <c r="M50" s="350"/>
      <c r="N50" s="350"/>
      <c r="O50" s="350"/>
      <c r="P50" s="350"/>
      <c r="Q50" s="350"/>
      <c r="R50" s="350"/>
      <c r="S50" s="350"/>
      <c r="T50" s="350"/>
      <c r="U50" s="350"/>
      <c r="V50" s="350"/>
      <c r="W50" s="1963"/>
      <c r="X50" s="1974"/>
      <c r="Y50" s="1975"/>
    </row>
    <row r="51" spans="1:25" ht="24" x14ac:dyDescent="0.25">
      <c r="A51" s="1970"/>
      <c r="B51" s="1970"/>
      <c r="C51" s="1963"/>
      <c r="D51" s="1963"/>
      <c r="E51" s="1963"/>
      <c r="F51" s="1963"/>
      <c r="G51" s="1963"/>
      <c r="H51" s="1966"/>
      <c r="I51" s="350" t="s">
        <v>2319</v>
      </c>
      <c r="J51" s="359">
        <v>0.5</v>
      </c>
      <c r="K51" s="350"/>
      <c r="L51" s="350"/>
      <c r="M51" s="350"/>
      <c r="N51" s="350"/>
      <c r="O51" s="350"/>
      <c r="P51" s="350"/>
      <c r="Q51" s="350"/>
      <c r="R51" s="350"/>
      <c r="S51" s="350"/>
      <c r="T51" s="350"/>
      <c r="U51" s="350"/>
      <c r="V51" s="350"/>
      <c r="W51" s="1963"/>
      <c r="X51" s="1974"/>
      <c r="Y51" s="1975"/>
    </row>
    <row r="52" spans="1:25" x14ac:dyDescent="0.25">
      <c r="A52" s="1970"/>
      <c r="B52" s="1970"/>
      <c r="C52" s="1963"/>
      <c r="D52" s="1963"/>
      <c r="E52" s="1963"/>
      <c r="F52" s="1963"/>
      <c r="G52" s="1963"/>
      <c r="H52" s="1966"/>
      <c r="I52" s="350" t="s">
        <v>2320</v>
      </c>
      <c r="J52" s="359">
        <v>0.15</v>
      </c>
      <c r="K52" s="350"/>
      <c r="L52" s="350"/>
      <c r="M52" s="350"/>
      <c r="N52" s="350"/>
      <c r="O52" s="350"/>
      <c r="P52" s="350"/>
      <c r="Q52" s="350"/>
      <c r="R52" s="350"/>
      <c r="S52" s="350"/>
      <c r="T52" s="350"/>
      <c r="U52" s="350"/>
      <c r="V52" s="350"/>
      <c r="W52" s="1963"/>
      <c r="X52" s="1974"/>
      <c r="Y52" s="1975"/>
    </row>
    <row r="53" spans="1:25" x14ac:dyDescent="0.25">
      <c r="A53" s="1970"/>
      <c r="B53" s="1970"/>
      <c r="C53" s="1963"/>
      <c r="D53" s="1963"/>
      <c r="E53" s="1963"/>
      <c r="F53" s="1963"/>
      <c r="G53" s="1963"/>
      <c r="H53" s="1966"/>
      <c r="I53" s="355" t="s">
        <v>168</v>
      </c>
      <c r="J53" s="356">
        <f>SUM(J46:J52)</f>
        <v>8.65</v>
      </c>
      <c r="K53" s="1967"/>
      <c r="L53" s="1967"/>
      <c r="M53" s="1967"/>
      <c r="N53" s="1967"/>
      <c r="O53" s="1967"/>
      <c r="P53" s="1967"/>
      <c r="Q53" s="1967"/>
      <c r="R53" s="1967"/>
      <c r="S53" s="1967"/>
      <c r="T53" s="1967"/>
      <c r="U53" s="1967"/>
      <c r="V53" s="1967"/>
      <c r="W53" s="1963"/>
      <c r="X53" s="1974"/>
      <c r="Y53" s="1975"/>
    </row>
    <row r="54" spans="1:25" ht="24" x14ac:dyDescent="0.25">
      <c r="A54" s="1970"/>
      <c r="B54" s="1970"/>
      <c r="C54" s="1963" t="s">
        <v>2263</v>
      </c>
      <c r="D54" s="1972" t="s">
        <v>2264</v>
      </c>
      <c r="E54" s="1963" t="s">
        <v>2321</v>
      </c>
      <c r="F54" s="1963" t="s">
        <v>632</v>
      </c>
      <c r="G54" s="1963" t="s">
        <v>1794</v>
      </c>
      <c r="H54" s="1966" t="s">
        <v>2322</v>
      </c>
      <c r="I54" s="350" t="s">
        <v>2323</v>
      </c>
      <c r="J54" s="358">
        <v>1</v>
      </c>
      <c r="K54" s="350"/>
      <c r="L54" s="350"/>
      <c r="M54" s="350"/>
      <c r="N54" s="354"/>
      <c r="O54" s="350"/>
      <c r="P54" s="350"/>
      <c r="Q54" s="354"/>
      <c r="R54" s="350"/>
      <c r="S54" s="350"/>
      <c r="T54" s="354"/>
      <c r="U54" s="350"/>
      <c r="V54" s="350"/>
      <c r="W54" s="1963" t="s">
        <v>1335</v>
      </c>
      <c r="X54" s="1974" t="s">
        <v>2324</v>
      </c>
      <c r="Y54" s="1963"/>
    </row>
    <row r="55" spans="1:25" ht="24" x14ac:dyDescent="0.25">
      <c r="A55" s="1970"/>
      <c r="B55" s="1970"/>
      <c r="C55" s="1963"/>
      <c r="D55" s="1963"/>
      <c r="E55" s="1963"/>
      <c r="F55" s="1963"/>
      <c r="G55" s="1963"/>
      <c r="H55" s="1966"/>
      <c r="I55" s="350" t="s">
        <v>2325</v>
      </c>
      <c r="J55" s="359">
        <v>1</v>
      </c>
      <c r="K55" s="350"/>
      <c r="L55" s="350"/>
      <c r="M55" s="350"/>
      <c r="N55" s="354"/>
      <c r="O55" s="350"/>
      <c r="P55" s="350"/>
      <c r="Q55" s="354"/>
      <c r="R55" s="350"/>
      <c r="S55" s="350"/>
      <c r="T55" s="354"/>
      <c r="U55" s="350"/>
      <c r="V55" s="350"/>
      <c r="W55" s="1963"/>
      <c r="X55" s="1974"/>
      <c r="Y55" s="1963"/>
    </row>
    <row r="56" spans="1:25" x14ac:dyDescent="0.25">
      <c r="A56" s="1970"/>
      <c r="B56" s="1970"/>
      <c r="C56" s="1963"/>
      <c r="D56" s="1963"/>
      <c r="E56" s="1963"/>
      <c r="F56" s="1963"/>
      <c r="G56" s="1963"/>
      <c r="H56" s="1966"/>
      <c r="I56" s="350" t="s">
        <v>2326</v>
      </c>
      <c r="J56" s="359">
        <v>0.15</v>
      </c>
      <c r="K56" s="350"/>
      <c r="L56" s="350"/>
      <c r="M56" s="350"/>
      <c r="N56" s="354"/>
      <c r="O56" s="350"/>
      <c r="P56" s="350"/>
      <c r="Q56" s="354"/>
      <c r="R56" s="350"/>
      <c r="S56" s="350"/>
      <c r="T56" s="354"/>
      <c r="U56" s="350"/>
      <c r="V56" s="350"/>
      <c r="W56" s="1963"/>
      <c r="X56" s="1974"/>
      <c r="Y56" s="1963"/>
    </row>
    <row r="57" spans="1:25" x14ac:dyDescent="0.25">
      <c r="A57" s="1970"/>
      <c r="B57" s="1971"/>
      <c r="C57" s="1963"/>
      <c r="D57" s="1963"/>
      <c r="E57" s="1963"/>
      <c r="F57" s="1963"/>
      <c r="G57" s="1963"/>
      <c r="H57" s="1966"/>
      <c r="I57" s="355" t="s">
        <v>168</v>
      </c>
      <c r="J57" s="356">
        <f>SUM(J54:J56)</f>
        <v>2.15</v>
      </c>
      <c r="K57" s="1967"/>
      <c r="L57" s="1967"/>
      <c r="M57" s="1967"/>
      <c r="N57" s="1967"/>
      <c r="O57" s="1967"/>
      <c r="P57" s="1967"/>
      <c r="Q57" s="1967"/>
      <c r="R57" s="1967"/>
      <c r="S57" s="1967"/>
      <c r="T57" s="1967"/>
      <c r="U57" s="1967"/>
      <c r="V57" s="1967"/>
      <c r="W57" s="1963"/>
      <c r="X57" s="1974"/>
      <c r="Y57" s="1963"/>
    </row>
    <row r="58" spans="1:25" ht="24" x14ac:dyDescent="0.25">
      <c r="A58" s="1970"/>
      <c r="B58" s="1969" t="s">
        <v>800</v>
      </c>
      <c r="C58" s="1963"/>
      <c r="D58" s="1963" t="s">
        <v>2327</v>
      </c>
      <c r="E58" s="1963" t="s">
        <v>2328</v>
      </c>
      <c r="F58" s="1963" t="s">
        <v>632</v>
      </c>
      <c r="G58" s="1963" t="s">
        <v>1799</v>
      </c>
      <c r="H58" s="1976" t="s">
        <v>2329</v>
      </c>
      <c r="I58" s="350" t="s">
        <v>2330</v>
      </c>
      <c r="J58" s="359">
        <v>1</v>
      </c>
      <c r="K58" s="354"/>
      <c r="L58" s="354"/>
      <c r="M58" s="354"/>
      <c r="N58" s="354"/>
      <c r="O58" s="354"/>
      <c r="P58" s="354"/>
      <c r="Q58" s="354"/>
      <c r="R58" s="354"/>
      <c r="S58" s="354"/>
      <c r="T58" s="354"/>
      <c r="U58" s="354"/>
      <c r="V58" s="354"/>
      <c r="W58" s="1963" t="s">
        <v>1343</v>
      </c>
      <c r="X58" s="1974" t="s">
        <v>2331</v>
      </c>
      <c r="Y58" s="1963"/>
    </row>
    <row r="59" spans="1:25" ht="24" x14ac:dyDescent="0.25">
      <c r="A59" s="1970"/>
      <c r="B59" s="1970"/>
      <c r="C59" s="1963"/>
      <c r="D59" s="1963"/>
      <c r="E59" s="1963"/>
      <c r="F59" s="1963"/>
      <c r="G59" s="1963"/>
      <c r="H59" s="1977"/>
      <c r="I59" s="350" t="s">
        <v>2332</v>
      </c>
      <c r="J59" s="359">
        <v>0.5</v>
      </c>
      <c r="K59" s="354"/>
      <c r="L59" s="354"/>
      <c r="M59" s="354"/>
      <c r="N59" s="354"/>
      <c r="O59" s="354"/>
      <c r="P59" s="354"/>
      <c r="Q59" s="354"/>
      <c r="R59" s="354"/>
      <c r="S59" s="354"/>
      <c r="T59" s="354"/>
      <c r="U59" s="354"/>
      <c r="V59" s="354"/>
      <c r="W59" s="1963"/>
      <c r="X59" s="1974"/>
      <c r="Y59" s="1963"/>
    </row>
    <row r="60" spans="1:25" x14ac:dyDescent="0.25">
      <c r="A60" s="1970"/>
      <c r="B60" s="1970"/>
      <c r="C60" s="1963"/>
      <c r="D60" s="1963"/>
      <c r="E60" s="1963"/>
      <c r="F60" s="1963"/>
      <c r="G60" s="1963"/>
      <c r="H60" s="1977"/>
      <c r="I60" s="350" t="s">
        <v>2333</v>
      </c>
      <c r="J60" s="359">
        <v>1</v>
      </c>
      <c r="K60" s="354"/>
      <c r="L60" s="354"/>
      <c r="M60" s="354"/>
      <c r="N60" s="354"/>
      <c r="O60" s="354"/>
      <c r="P60" s="354"/>
      <c r="Q60" s="354"/>
      <c r="R60" s="354"/>
      <c r="S60" s="354"/>
      <c r="T60" s="354"/>
      <c r="U60" s="354"/>
      <c r="V60" s="354"/>
      <c r="W60" s="1963"/>
      <c r="X60" s="1974"/>
      <c r="Y60" s="1963"/>
    </row>
    <row r="61" spans="1:25" x14ac:dyDescent="0.25">
      <c r="A61" s="1970"/>
      <c r="B61" s="1970"/>
      <c r="C61" s="1963"/>
      <c r="D61" s="1963"/>
      <c r="E61" s="1963"/>
      <c r="F61" s="1963"/>
      <c r="G61" s="1963"/>
      <c r="H61" s="1978"/>
      <c r="I61" s="355" t="s">
        <v>168</v>
      </c>
      <c r="J61" s="356">
        <f>SUM(J58:J60)</f>
        <v>2.5</v>
      </c>
      <c r="K61" s="1967"/>
      <c r="L61" s="1967"/>
      <c r="M61" s="1967"/>
      <c r="N61" s="1967"/>
      <c r="O61" s="1967"/>
      <c r="P61" s="1967"/>
      <c r="Q61" s="1967"/>
      <c r="R61" s="1967"/>
      <c r="S61" s="1967"/>
      <c r="T61" s="1967"/>
      <c r="U61" s="1967"/>
      <c r="V61" s="1967"/>
      <c r="W61" s="1963"/>
      <c r="X61" s="1974"/>
      <c r="Y61" s="1963"/>
    </row>
    <row r="62" spans="1:25" ht="24" x14ac:dyDescent="0.25">
      <c r="A62" s="1970"/>
      <c r="B62" s="1970"/>
      <c r="C62" s="1963" t="s">
        <v>2263</v>
      </c>
      <c r="D62" s="1972" t="s">
        <v>2264</v>
      </c>
      <c r="E62" s="1963" t="s">
        <v>2334</v>
      </c>
      <c r="F62" s="1963" t="s">
        <v>632</v>
      </c>
      <c r="G62" s="1963" t="s">
        <v>1804</v>
      </c>
      <c r="H62" s="1976" t="s">
        <v>2335</v>
      </c>
      <c r="I62" s="350" t="s">
        <v>2336</v>
      </c>
      <c r="J62" s="358">
        <v>1</v>
      </c>
      <c r="K62" s="354"/>
      <c r="L62" s="354"/>
      <c r="M62" s="350"/>
      <c r="N62" s="350"/>
      <c r="O62" s="350"/>
      <c r="P62" s="350"/>
      <c r="Q62" s="350"/>
      <c r="R62" s="350"/>
      <c r="S62" s="350"/>
      <c r="T62" s="350"/>
      <c r="U62" s="350"/>
      <c r="V62" s="350"/>
      <c r="W62" s="1963" t="s">
        <v>1350</v>
      </c>
      <c r="X62" s="1979" t="s">
        <v>2337</v>
      </c>
      <c r="Y62" s="1963"/>
    </row>
    <row r="63" spans="1:25" x14ac:dyDescent="0.25">
      <c r="A63" s="1970"/>
      <c r="B63" s="1970"/>
      <c r="C63" s="1963"/>
      <c r="D63" s="1963"/>
      <c r="E63" s="1963"/>
      <c r="F63" s="1963"/>
      <c r="G63" s="1963"/>
      <c r="H63" s="1977"/>
      <c r="I63" s="350" t="s">
        <v>2338</v>
      </c>
      <c r="J63" s="359">
        <v>0.5</v>
      </c>
      <c r="K63" s="350"/>
      <c r="L63" s="350"/>
      <c r="M63" s="354"/>
      <c r="N63" s="350"/>
      <c r="O63" s="350"/>
      <c r="P63" s="350"/>
      <c r="Q63" s="350"/>
      <c r="R63" s="350"/>
      <c r="S63" s="350"/>
      <c r="T63" s="350"/>
      <c r="U63" s="350"/>
      <c r="V63" s="350"/>
      <c r="W63" s="1963"/>
      <c r="X63" s="1979"/>
      <c r="Y63" s="1963"/>
    </row>
    <row r="64" spans="1:25" ht="24" x14ac:dyDescent="0.25">
      <c r="A64" s="1970"/>
      <c r="B64" s="1970"/>
      <c r="C64" s="1963"/>
      <c r="D64" s="1963"/>
      <c r="E64" s="1963"/>
      <c r="F64" s="1963"/>
      <c r="G64" s="1963"/>
      <c r="H64" s="1977"/>
      <c r="I64" s="350" t="s">
        <v>2339</v>
      </c>
      <c r="J64" s="359">
        <v>1</v>
      </c>
      <c r="K64" s="350"/>
      <c r="L64" s="350"/>
      <c r="M64" s="350"/>
      <c r="N64" s="354"/>
      <c r="O64" s="350"/>
      <c r="P64" s="350"/>
      <c r="Q64" s="354"/>
      <c r="R64" s="350"/>
      <c r="S64" s="350"/>
      <c r="T64" s="354"/>
      <c r="U64" s="350"/>
      <c r="V64" s="350"/>
      <c r="W64" s="1963"/>
      <c r="X64" s="1979"/>
      <c r="Y64" s="1963"/>
    </row>
    <row r="65" spans="1:25" x14ac:dyDescent="0.25">
      <c r="A65" s="1970"/>
      <c r="B65" s="1971"/>
      <c r="C65" s="1963"/>
      <c r="D65" s="1963"/>
      <c r="E65" s="1963"/>
      <c r="F65" s="1963"/>
      <c r="G65" s="1963"/>
      <c r="H65" s="1978"/>
      <c r="I65" s="355" t="s">
        <v>168</v>
      </c>
      <c r="J65" s="356">
        <f>SUM(J62:J64)</f>
        <v>2.5</v>
      </c>
      <c r="K65" s="1967"/>
      <c r="L65" s="1967"/>
      <c r="M65" s="1967"/>
      <c r="N65" s="1967"/>
      <c r="O65" s="1967"/>
      <c r="P65" s="1967"/>
      <c r="Q65" s="1967"/>
      <c r="R65" s="1967"/>
      <c r="S65" s="1967"/>
      <c r="T65" s="1967"/>
      <c r="U65" s="1967"/>
      <c r="V65" s="1967"/>
      <c r="W65" s="1963"/>
      <c r="X65" s="1979"/>
      <c r="Y65" s="1963"/>
    </row>
    <row r="66" spans="1:25" ht="24" x14ac:dyDescent="0.25">
      <c r="A66" s="1970"/>
      <c r="B66" s="1963" t="s">
        <v>829</v>
      </c>
      <c r="C66" s="1963" t="s">
        <v>1289</v>
      </c>
      <c r="D66" s="1972" t="s">
        <v>2264</v>
      </c>
      <c r="E66" s="1963" t="s">
        <v>2340</v>
      </c>
      <c r="F66" s="1963" t="s">
        <v>632</v>
      </c>
      <c r="G66" s="1963" t="s">
        <v>1809</v>
      </c>
      <c r="H66" s="1963" t="s">
        <v>2341</v>
      </c>
      <c r="I66" s="350" t="s">
        <v>2342</v>
      </c>
      <c r="J66" s="358">
        <v>1</v>
      </c>
      <c r="K66" s="350"/>
      <c r="L66" s="350"/>
      <c r="M66" s="350"/>
      <c r="N66" s="350"/>
      <c r="O66" s="350"/>
      <c r="P66" s="350"/>
      <c r="Q66" s="350"/>
      <c r="R66" s="354"/>
      <c r="S66" s="350"/>
      <c r="T66" s="350"/>
      <c r="U66" s="350"/>
      <c r="V66" s="350"/>
      <c r="W66" s="1963" t="s">
        <v>1358</v>
      </c>
      <c r="X66" s="1974" t="s">
        <v>2343</v>
      </c>
      <c r="Y66" s="1963"/>
    </row>
    <row r="67" spans="1:25" x14ac:dyDescent="0.25">
      <c r="A67" s="1970"/>
      <c r="B67" s="1963"/>
      <c r="C67" s="1963"/>
      <c r="D67" s="1963"/>
      <c r="E67" s="1963"/>
      <c r="F67" s="1963"/>
      <c r="G67" s="1963"/>
      <c r="H67" s="1963"/>
      <c r="I67" s="350" t="s">
        <v>2344</v>
      </c>
      <c r="J67" s="359">
        <v>0.5</v>
      </c>
      <c r="K67" s="350"/>
      <c r="L67" s="350"/>
      <c r="M67" s="350"/>
      <c r="N67" s="350"/>
      <c r="O67" s="350"/>
      <c r="P67" s="350"/>
      <c r="Q67" s="350"/>
      <c r="R67" s="354"/>
      <c r="S67" s="350"/>
      <c r="T67" s="350"/>
      <c r="U67" s="350"/>
      <c r="V67" s="350"/>
      <c r="W67" s="1963"/>
      <c r="X67" s="1974"/>
      <c r="Y67" s="1963"/>
    </row>
    <row r="68" spans="1:25" x14ac:dyDescent="0.25">
      <c r="A68" s="1970"/>
      <c r="B68" s="1963"/>
      <c r="C68" s="1963"/>
      <c r="D68" s="1963"/>
      <c r="E68" s="1963"/>
      <c r="F68" s="1963"/>
      <c r="G68" s="1963"/>
      <c r="H68" s="1963"/>
      <c r="I68" s="350" t="s">
        <v>2345</v>
      </c>
      <c r="J68" s="359">
        <v>0.15</v>
      </c>
      <c r="K68" s="350"/>
      <c r="L68" s="350"/>
      <c r="M68" s="350"/>
      <c r="N68" s="350"/>
      <c r="O68" s="350"/>
      <c r="P68" s="350"/>
      <c r="Q68" s="350"/>
      <c r="R68" s="354"/>
      <c r="S68" s="350"/>
      <c r="T68" s="350"/>
      <c r="U68" s="350"/>
      <c r="V68" s="350"/>
      <c r="W68" s="1963"/>
      <c r="X68" s="1974"/>
      <c r="Y68" s="1963"/>
    </row>
    <row r="69" spans="1:25" x14ac:dyDescent="0.25">
      <c r="A69" s="1970"/>
      <c r="B69" s="1963"/>
      <c r="C69" s="1963"/>
      <c r="D69" s="1963"/>
      <c r="E69" s="1963"/>
      <c r="F69" s="1963"/>
      <c r="G69" s="1963"/>
      <c r="H69" s="1963"/>
      <c r="I69" s="355" t="s">
        <v>168</v>
      </c>
      <c r="J69" s="356">
        <f>SUM(J66:J68)</f>
        <v>1.65</v>
      </c>
      <c r="K69" s="1967"/>
      <c r="L69" s="1967"/>
      <c r="M69" s="1967"/>
      <c r="N69" s="1967"/>
      <c r="O69" s="1967"/>
      <c r="P69" s="1967"/>
      <c r="Q69" s="1967"/>
      <c r="R69" s="1967"/>
      <c r="S69" s="1967"/>
      <c r="T69" s="1967"/>
      <c r="U69" s="1967"/>
      <c r="V69" s="1967"/>
      <c r="W69" s="1963"/>
      <c r="X69" s="1974"/>
      <c r="Y69" s="1963"/>
    </row>
    <row r="70" spans="1:25" x14ac:dyDescent="0.25">
      <c r="A70" s="1970"/>
      <c r="B70" s="1969" t="s">
        <v>839</v>
      </c>
      <c r="C70" s="1963" t="s">
        <v>2263</v>
      </c>
      <c r="D70" s="1972" t="s">
        <v>2264</v>
      </c>
      <c r="E70" s="1963" t="s">
        <v>2346</v>
      </c>
      <c r="F70" s="1963" t="s">
        <v>632</v>
      </c>
      <c r="G70" s="1963" t="s">
        <v>1813</v>
      </c>
      <c r="H70" s="1963" t="s">
        <v>2347</v>
      </c>
      <c r="I70" s="350" t="s">
        <v>2348</v>
      </c>
      <c r="J70" s="358">
        <v>1</v>
      </c>
      <c r="K70" s="350"/>
      <c r="L70" s="350"/>
      <c r="M70" s="350"/>
      <c r="N70" s="350"/>
      <c r="O70" s="350"/>
      <c r="P70" s="350"/>
      <c r="Q70" s="350"/>
      <c r="R70" s="350"/>
      <c r="S70" s="354"/>
      <c r="T70" s="350"/>
      <c r="U70" s="350"/>
      <c r="V70" s="350"/>
      <c r="W70" s="1963" t="s">
        <v>1366</v>
      </c>
      <c r="X70" s="1974" t="s">
        <v>2349</v>
      </c>
      <c r="Y70" s="1963"/>
    </row>
    <row r="71" spans="1:25" x14ac:dyDescent="0.25">
      <c r="A71" s="1970"/>
      <c r="B71" s="1970"/>
      <c r="C71" s="1963"/>
      <c r="D71" s="1963"/>
      <c r="E71" s="1963"/>
      <c r="F71" s="1963"/>
      <c r="G71" s="1963"/>
      <c r="H71" s="1963"/>
      <c r="I71" s="350" t="s">
        <v>2350</v>
      </c>
      <c r="J71" s="359">
        <v>2</v>
      </c>
      <c r="K71" s="350"/>
      <c r="L71" s="350"/>
      <c r="M71" s="350"/>
      <c r="N71" s="350"/>
      <c r="O71" s="350"/>
      <c r="P71" s="350"/>
      <c r="Q71" s="350"/>
      <c r="R71" s="350"/>
      <c r="S71" s="354"/>
      <c r="T71" s="350"/>
      <c r="U71" s="350"/>
      <c r="V71" s="350"/>
      <c r="W71" s="1963"/>
      <c r="X71" s="1974"/>
      <c r="Y71" s="1963"/>
    </row>
    <row r="72" spans="1:25" x14ac:dyDescent="0.25">
      <c r="A72" s="1970"/>
      <c r="B72" s="1970"/>
      <c r="C72" s="1963"/>
      <c r="D72" s="1963"/>
      <c r="E72" s="1963"/>
      <c r="F72" s="1963"/>
      <c r="G72" s="1963"/>
      <c r="H72" s="1963"/>
      <c r="I72" s="350" t="s">
        <v>2351</v>
      </c>
      <c r="J72" s="359">
        <v>0.5</v>
      </c>
      <c r="K72" s="350"/>
      <c r="L72" s="350"/>
      <c r="M72" s="350"/>
      <c r="N72" s="350"/>
      <c r="O72" s="350"/>
      <c r="P72" s="350"/>
      <c r="Q72" s="350"/>
      <c r="R72" s="350"/>
      <c r="S72" s="354"/>
      <c r="T72" s="350"/>
      <c r="U72" s="350"/>
      <c r="V72" s="350"/>
      <c r="W72" s="1963"/>
      <c r="X72" s="1974"/>
      <c r="Y72" s="1963"/>
    </row>
    <row r="73" spans="1:25" x14ac:dyDescent="0.25">
      <c r="A73" s="1970"/>
      <c r="B73" s="1970"/>
      <c r="C73" s="1963"/>
      <c r="D73" s="1963"/>
      <c r="E73" s="1963"/>
      <c r="F73" s="1963"/>
      <c r="G73" s="1963"/>
      <c r="H73" s="1963"/>
      <c r="I73" s="350" t="s">
        <v>2352</v>
      </c>
      <c r="J73" s="359">
        <v>0.15</v>
      </c>
      <c r="K73" s="350"/>
      <c r="L73" s="350"/>
      <c r="M73" s="350"/>
      <c r="N73" s="350"/>
      <c r="O73" s="350"/>
      <c r="P73" s="350"/>
      <c r="Q73" s="350"/>
      <c r="R73" s="350"/>
      <c r="S73" s="354"/>
      <c r="T73" s="350"/>
      <c r="U73" s="350"/>
      <c r="V73" s="350"/>
      <c r="W73" s="1963"/>
      <c r="X73" s="1974"/>
      <c r="Y73" s="1963"/>
    </row>
    <row r="74" spans="1:25" x14ac:dyDescent="0.25">
      <c r="A74" s="1970"/>
      <c r="B74" s="1970"/>
      <c r="C74" s="1963"/>
      <c r="D74" s="1963"/>
      <c r="E74" s="1963"/>
      <c r="F74" s="1963"/>
      <c r="G74" s="1963"/>
      <c r="H74" s="1963"/>
      <c r="I74" s="355" t="s">
        <v>168</v>
      </c>
      <c r="J74" s="356">
        <f>SUM(J70:J73)</f>
        <v>3.65</v>
      </c>
      <c r="K74" s="1967"/>
      <c r="L74" s="1967"/>
      <c r="M74" s="1967"/>
      <c r="N74" s="1967"/>
      <c r="O74" s="1967"/>
      <c r="P74" s="1967"/>
      <c r="Q74" s="1967"/>
      <c r="R74" s="1967"/>
      <c r="S74" s="1967"/>
      <c r="T74" s="1967"/>
      <c r="U74" s="1967"/>
      <c r="V74" s="1967"/>
      <c r="W74" s="1963"/>
      <c r="X74" s="1974"/>
      <c r="Y74" s="1963"/>
    </row>
    <row r="75" spans="1:25" ht="24" x14ac:dyDescent="0.25">
      <c r="A75" s="1970"/>
      <c r="B75" s="1970"/>
      <c r="C75" s="1963" t="s">
        <v>2263</v>
      </c>
      <c r="D75" s="1972" t="s">
        <v>2264</v>
      </c>
      <c r="E75" s="1963" t="s">
        <v>2346</v>
      </c>
      <c r="F75" s="1963" t="s">
        <v>632</v>
      </c>
      <c r="G75" s="1963" t="s">
        <v>2353</v>
      </c>
      <c r="H75" s="1963" t="s">
        <v>2354</v>
      </c>
      <c r="I75" s="350" t="s">
        <v>2355</v>
      </c>
      <c r="J75" s="358">
        <v>1</v>
      </c>
      <c r="K75" s="350"/>
      <c r="L75" s="350"/>
      <c r="M75" s="350"/>
      <c r="N75" s="354"/>
      <c r="O75" s="350"/>
      <c r="P75" s="350"/>
      <c r="Q75" s="354"/>
      <c r="R75" s="350"/>
      <c r="S75" s="350"/>
      <c r="T75" s="354"/>
      <c r="U75" s="350"/>
      <c r="V75" s="350"/>
      <c r="W75" s="1963" t="s">
        <v>2356</v>
      </c>
      <c r="X75" s="1974" t="s">
        <v>2357</v>
      </c>
      <c r="Y75" s="1963"/>
    </row>
    <row r="76" spans="1:25" ht="24" x14ac:dyDescent="0.25">
      <c r="A76" s="1970"/>
      <c r="B76" s="1970"/>
      <c r="C76" s="1963"/>
      <c r="D76" s="1963"/>
      <c r="E76" s="1963"/>
      <c r="F76" s="1963"/>
      <c r="G76" s="1963"/>
      <c r="H76" s="1963"/>
      <c r="I76" s="350" t="s">
        <v>2358</v>
      </c>
      <c r="J76" s="359">
        <v>1</v>
      </c>
      <c r="K76" s="350"/>
      <c r="L76" s="350"/>
      <c r="M76" s="350"/>
      <c r="N76" s="354"/>
      <c r="O76" s="350"/>
      <c r="P76" s="350"/>
      <c r="Q76" s="354"/>
      <c r="R76" s="350"/>
      <c r="S76" s="350"/>
      <c r="T76" s="354"/>
      <c r="U76" s="350"/>
      <c r="V76" s="350"/>
      <c r="W76" s="1963"/>
      <c r="X76" s="1974"/>
      <c r="Y76" s="1963"/>
    </row>
    <row r="77" spans="1:25" ht="24" x14ac:dyDescent="0.25">
      <c r="A77" s="1970"/>
      <c r="B77" s="1970"/>
      <c r="C77" s="1963"/>
      <c r="D77" s="1963"/>
      <c r="E77" s="1963"/>
      <c r="F77" s="1963"/>
      <c r="G77" s="1963"/>
      <c r="H77" s="1963"/>
      <c r="I77" s="350" t="s">
        <v>2359</v>
      </c>
      <c r="J77" s="359">
        <v>1</v>
      </c>
      <c r="K77" s="350"/>
      <c r="L77" s="350"/>
      <c r="M77" s="350"/>
      <c r="N77" s="354"/>
      <c r="O77" s="350"/>
      <c r="P77" s="350"/>
      <c r="Q77" s="354"/>
      <c r="R77" s="350"/>
      <c r="S77" s="350"/>
      <c r="T77" s="354"/>
      <c r="U77" s="350"/>
      <c r="V77" s="350"/>
      <c r="W77" s="1963"/>
      <c r="X77" s="1974"/>
      <c r="Y77" s="1963"/>
    </row>
    <row r="78" spans="1:25" ht="24" x14ac:dyDescent="0.25">
      <c r="A78" s="1970"/>
      <c r="B78" s="1970"/>
      <c r="C78" s="1963"/>
      <c r="D78" s="1963"/>
      <c r="E78" s="1963"/>
      <c r="F78" s="1963"/>
      <c r="G78" s="1963"/>
      <c r="H78" s="1963"/>
      <c r="I78" s="350" t="s">
        <v>2360</v>
      </c>
      <c r="J78" s="359">
        <v>1</v>
      </c>
      <c r="K78" s="350"/>
      <c r="L78" s="350"/>
      <c r="M78" s="350"/>
      <c r="N78" s="354"/>
      <c r="O78" s="350"/>
      <c r="P78" s="350"/>
      <c r="Q78" s="354"/>
      <c r="R78" s="350"/>
      <c r="S78" s="350"/>
      <c r="T78" s="354"/>
      <c r="U78" s="350"/>
      <c r="V78" s="350"/>
      <c r="W78" s="1963"/>
      <c r="X78" s="1974"/>
      <c r="Y78" s="1963"/>
    </row>
    <row r="79" spans="1:25" x14ac:dyDescent="0.25">
      <c r="A79" s="1970"/>
      <c r="B79" s="1971"/>
      <c r="C79" s="1963"/>
      <c r="D79" s="1963"/>
      <c r="E79" s="1963"/>
      <c r="F79" s="1963"/>
      <c r="G79" s="1963"/>
      <c r="H79" s="1963"/>
      <c r="I79" s="355" t="s">
        <v>168</v>
      </c>
      <c r="J79" s="356">
        <f>SUM(J75:J78)</f>
        <v>4</v>
      </c>
      <c r="K79" s="1967"/>
      <c r="L79" s="1967"/>
      <c r="M79" s="1967"/>
      <c r="N79" s="1967"/>
      <c r="O79" s="1967"/>
      <c r="P79" s="1967"/>
      <c r="Q79" s="1967"/>
      <c r="R79" s="1967"/>
      <c r="S79" s="1967"/>
      <c r="T79" s="1967"/>
      <c r="U79" s="1967"/>
      <c r="V79" s="1967"/>
      <c r="W79" s="1963"/>
      <c r="X79" s="1974"/>
      <c r="Y79" s="1963"/>
    </row>
    <row r="80" spans="1:25" ht="36" x14ac:dyDescent="0.25">
      <c r="A80" s="1970"/>
      <c r="B80" s="1963" t="s">
        <v>857</v>
      </c>
      <c r="C80" s="1963" t="s">
        <v>2263</v>
      </c>
      <c r="D80" s="1963" t="s">
        <v>2361</v>
      </c>
      <c r="E80" s="1963" t="s">
        <v>2362</v>
      </c>
      <c r="F80" s="1963" t="s">
        <v>632</v>
      </c>
      <c r="G80" s="1963" t="s">
        <v>1835</v>
      </c>
      <c r="H80" s="1963" t="s">
        <v>2363</v>
      </c>
      <c r="I80" s="350" t="s">
        <v>2364</v>
      </c>
      <c r="J80" s="358">
        <v>1</v>
      </c>
      <c r="K80" s="350"/>
      <c r="L80" s="350"/>
      <c r="M80" s="350"/>
      <c r="N80" s="350"/>
      <c r="O80" s="350"/>
      <c r="P80" s="350"/>
      <c r="Q80" s="354"/>
      <c r="R80" s="350"/>
      <c r="S80" s="350"/>
      <c r="T80" s="350"/>
      <c r="U80" s="350"/>
      <c r="V80" s="350"/>
      <c r="W80" s="1963" t="s">
        <v>1387</v>
      </c>
      <c r="X80" s="1974" t="s">
        <v>2365</v>
      </c>
      <c r="Y80" s="1963"/>
    </row>
    <row r="81" spans="1:25" ht="24" x14ac:dyDescent="0.25">
      <c r="A81" s="1970"/>
      <c r="B81" s="1963"/>
      <c r="C81" s="1963"/>
      <c r="D81" s="1963"/>
      <c r="E81" s="1963"/>
      <c r="F81" s="1963"/>
      <c r="G81" s="1963"/>
      <c r="H81" s="1963"/>
      <c r="I81" s="350" t="s">
        <v>2366</v>
      </c>
      <c r="J81" s="359">
        <v>1</v>
      </c>
      <c r="K81" s="350"/>
      <c r="L81" s="350"/>
      <c r="M81" s="350"/>
      <c r="N81" s="350"/>
      <c r="O81" s="350"/>
      <c r="P81" s="350"/>
      <c r="Q81" s="354"/>
      <c r="R81" s="350"/>
      <c r="S81" s="350"/>
      <c r="T81" s="350"/>
      <c r="U81" s="350"/>
      <c r="V81" s="350"/>
      <c r="W81" s="1963"/>
      <c r="X81" s="1974"/>
      <c r="Y81" s="1963"/>
    </row>
    <row r="82" spans="1:25" x14ac:dyDescent="0.25">
      <c r="A82" s="1970"/>
      <c r="B82" s="1963"/>
      <c r="C82" s="1963"/>
      <c r="D82" s="1963"/>
      <c r="E82" s="1963"/>
      <c r="F82" s="1963"/>
      <c r="G82" s="1963"/>
      <c r="H82" s="1963"/>
      <c r="I82" s="350" t="s">
        <v>2367</v>
      </c>
      <c r="J82" s="359">
        <v>0.5</v>
      </c>
      <c r="K82" s="350"/>
      <c r="L82" s="350"/>
      <c r="M82" s="350"/>
      <c r="N82" s="350"/>
      <c r="O82" s="350"/>
      <c r="P82" s="350"/>
      <c r="Q82" s="354"/>
      <c r="R82" s="350"/>
      <c r="S82" s="350"/>
      <c r="T82" s="350"/>
      <c r="U82" s="350"/>
      <c r="V82" s="350"/>
      <c r="W82" s="1963"/>
      <c r="X82" s="1974"/>
      <c r="Y82" s="1963"/>
    </row>
    <row r="83" spans="1:25" x14ac:dyDescent="0.25">
      <c r="A83" s="1970"/>
      <c r="B83" s="1963"/>
      <c r="C83" s="1963"/>
      <c r="D83" s="1963"/>
      <c r="E83" s="1963"/>
      <c r="F83" s="1963"/>
      <c r="G83" s="1963"/>
      <c r="H83" s="1963"/>
      <c r="I83" s="350" t="s">
        <v>2368</v>
      </c>
      <c r="J83" s="359">
        <v>1</v>
      </c>
      <c r="K83" s="350"/>
      <c r="L83" s="350"/>
      <c r="M83" s="350"/>
      <c r="N83" s="350"/>
      <c r="O83" s="350"/>
      <c r="P83" s="350"/>
      <c r="Q83" s="354"/>
      <c r="R83" s="350"/>
      <c r="S83" s="350"/>
      <c r="T83" s="350"/>
      <c r="U83" s="350"/>
      <c r="V83" s="350"/>
      <c r="W83" s="1963"/>
      <c r="X83" s="1974"/>
      <c r="Y83" s="1963"/>
    </row>
    <row r="84" spans="1:25" ht="36" x14ac:dyDescent="0.25">
      <c r="A84" s="1970"/>
      <c r="B84" s="1963"/>
      <c r="C84" s="1963"/>
      <c r="D84" s="1963"/>
      <c r="E84" s="1963"/>
      <c r="F84" s="1963"/>
      <c r="G84" s="1963"/>
      <c r="H84" s="1963"/>
      <c r="I84" s="350" t="s">
        <v>2369</v>
      </c>
      <c r="J84" s="359">
        <v>0.15</v>
      </c>
      <c r="K84" s="350"/>
      <c r="L84" s="350"/>
      <c r="M84" s="350"/>
      <c r="N84" s="350"/>
      <c r="O84" s="350"/>
      <c r="P84" s="350"/>
      <c r="Q84" s="354"/>
      <c r="R84" s="350"/>
      <c r="S84" s="350"/>
      <c r="T84" s="350"/>
      <c r="U84" s="350"/>
      <c r="V84" s="350"/>
      <c r="W84" s="1963"/>
      <c r="X84" s="1974"/>
      <c r="Y84" s="1963"/>
    </row>
    <row r="85" spans="1:25" x14ac:dyDescent="0.25">
      <c r="A85" s="1970"/>
      <c r="B85" s="1963"/>
      <c r="C85" s="1963"/>
      <c r="D85" s="1963"/>
      <c r="E85" s="1963"/>
      <c r="F85" s="1963"/>
      <c r="G85" s="1963"/>
      <c r="H85" s="1963"/>
      <c r="I85" s="355" t="s">
        <v>168</v>
      </c>
      <c r="J85" s="356">
        <f>SUM(J80:J84)</f>
        <v>3.65</v>
      </c>
      <c r="K85" s="1967"/>
      <c r="L85" s="1967"/>
      <c r="M85" s="1967"/>
      <c r="N85" s="1967"/>
      <c r="O85" s="1967"/>
      <c r="P85" s="1967"/>
      <c r="Q85" s="1967"/>
      <c r="R85" s="1967"/>
      <c r="S85" s="1967"/>
      <c r="T85" s="1967"/>
      <c r="U85" s="1967"/>
      <c r="V85" s="1967"/>
      <c r="W85" s="1963"/>
      <c r="X85" s="1974"/>
      <c r="Y85" s="1963"/>
    </row>
    <row r="86" spans="1:25" ht="36" x14ac:dyDescent="0.25">
      <c r="A86" s="1970"/>
      <c r="B86" s="1963" t="s">
        <v>1842</v>
      </c>
      <c r="C86" s="1963" t="s">
        <v>2263</v>
      </c>
      <c r="D86" s="1963" t="s">
        <v>2361</v>
      </c>
      <c r="E86" s="1963" t="s">
        <v>2370</v>
      </c>
      <c r="F86" s="1963" t="s">
        <v>632</v>
      </c>
      <c r="G86" s="1963" t="s">
        <v>1843</v>
      </c>
      <c r="H86" s="1963" t="s">
        <v>2371</v>
      </c>
      <c r="I86" s="350" t="s">
        <v>2372</v>
      </c>
      <c r="J86" s="358">
        <v>2</v>
      </c>
      <c r="K86" s="350"/>
      <c r="L86" s="350"/>
      <c r="M86" s="350"/>
      <c r="N86" s="354"/>
      <c r="O86" s="350"/>
      <c r="P86" s="350"/>
      <c r="Q86" s="350"/>
      <c r="R86" s="350"/>
      <c r="S86" s="350"/>
      <c r="T86" s="350"/>
      <c r="U86" s="350"/>
      <c r="V86" s="350"/>
      <c r="W86" s="1963" t="s">
        <v>1393</v>
      </c>
      <c r="X86" s="1974" t="s">
        <v>2373</v>
      </c>
      <c r="Y86" s="1963"/>
    </row>
    <row r="87" spans="1:25" x14ac:dyDescent="0.25">
      <c r="A87" s="1970"/>
      <c r="B87" s="1963"/>
      <c r="C87" s="1963"/>
      <c r="D87" s="1963"/>
      <c r="E87" s="1963"/>
      <c r="F87" s="1963"/>
      <c r="G87" s="1963"/>
      <c r="H87" s="1963"/>
      <c r="I87" s="350" t="s">
        <v>2374</v>
      </c>
      <c r="J87" s="359">
        <v>0.5</v>
      </c>
      <c r="K87" s="350"/>
      <c r="L87" s="350"/>
      <c r="M87" s="350"/>
      <c r="N87" s="354"/>
      <c r="O87" s="350"/>
      <c r="P87" s="350"/>
      <c r="Q87" s="350"/>
      <c r="R87" s="350"/>
      <c r="S87" s="350"/>
      <c r="T87" s="350"/>
      <c r="U87" s="350"/>
      <c r="V87" s="350"/>
      <c r="W87" s="1963"/>
      <c r="X87" s="1974"/>
      <c r="Y87" s="1963"/>
    </row>
    <row r="88" spans="1:25" x14ac:dyDescent="0.25">
      <c r="A88" s="1970"/>
      <c r="B88" s="1963"/>
      <c r="C88" s="1963"/>
      <c r="D88" s="1963"/>
      <c r="E88" s="1963"/>
      <c r="F88" s="1963"/>
      <c r="G88" s="1963"/>
      <c r="H88" s="1963"/>
      <c r="I88" s="350" t="s">
        <v>2375</v>
      </c>
      <c r="J88" s="359">
        <v>0.15</v>
      </c>
      <c r="K88" s="350"/>
      <c r="L88" s="350"/>
      <c r="M88" s="350"/>
      <c r="N88" s="354"/>
      <c r="O88" s="350"/>
      <c r="P88" s="350"/>
      <c r="Q88" s="350"/>
      <c r="R88" s="350"/>
      <c r="S88" s="350"/>
      <c r="T88" s="350"/>
      <c r="U88" s="350"/>
      <c r="V88" s="350"/>
      <c r="W88" s="1963"/>
      <c r="X88" s="1974"/>
      <c r="Y88" s="1963"/>
    </row>
    <row r="89" spans="1:25" x14ac:dyDescent="0.25">
      <c r="A89" s="1970"/>
      <c r="B89" s="1963"/>
      <c r="C89" s="1963"/>
      <c r="D89" s="1963"/>
      <c r="E89" s="1963"/>
      <c r="F89" s="1963"/>
      <c r="G89" s="1963"/>
      <c r="H89" s="1963"/>
      <c r="I89" s="355" t="s">
        <v>168</v>
      </c>
      <c r="J89" s="356">
        <f>SUM(J86:J88)</f>
        <v>2.65</v>
      </c>
      <c r="K89" s="1967"/>
      <c r="L89" s="1967"/>
      <c r="M89" s="1967"/>
      <c r="N89" s="1967"/>
      <c r="O89" s="1967"/>
      <c r="P89" s="1967"/>
      <c r="Q89" s="1967"/>
      <c r="R89" s="1967"/>
      <c r="S89" s="1967"/>
      <c r="T89" s="1967"/>
      <c r="U89" s="1967"/>
      <c r="V89" s="1967"/>
      <c r="W89" s="1963"/>
      <c r="X89" s="1974"/>
      <c r="Y89" s="1963"/>
    </row>
    <row r="90" spans="1:25" ht="24" x14ac:dyDescent="0.25">
      <c r="A90" s="1970"/>
      <c r="B90" s="1963" t="s">
        <v>895</v>
      </c>
      <c r="C90" s="1963" t="s">
        <v>2263</v>
      </c>
      <c r="D90" s="1963" t="s">
        <v>2361</v>
      </c>
      <c r="E90" s="1963" t="s">
        <v>2376</v>
      </c>
      <c r="F90" s="1963" t="s">
        <v>632</v>
      </c>
      <c r="G90" s="1963" t="s">
        <v>1848</v>
      </c>
      <c r="H90" s="1963" t="s">
        <v>2377</v>
      </c>
      <c r="I90" s="350" t="s">
        <v>2378</v>
      </c>
      <c r="J90" s="358">
        <v>2</v>
      </c>
      <c r="K90" s="350"/>
      <c r="L90" s="350"/>
      <c r="M90" s="350"/>
      <c r="N90" s="350"/>
      <c r="O90" s="354"/>
      <c r="P90" s="354"/>
      <c r="Q90" s="354"/>
      <c r="R90" s="350"/>
      <c r="S90" s="350"/>
      <c r="T90" s="350"/>
      <c r="U90" s="350"/>
      <c r="V90" s="350"/>
      <c r="W90" s="1963" t="s">
        <v>1402</v>
      </c>
      <c r="X90" s="1974" t="s">
        <v>2379</v>
      </c>
      <c r="Y90" s="1963"/>
    </row>
    <row r="91" spans="1:25" x14ac:dyDescent="0.25">
      <c r="A91" s="1970"/>
      <c r="B91" s="1963"/>
      <c r="C91" s="1963"/>
      <c r="D91" s="1963"/>
      <c r="E91" s="1963"/>
      <c r="F91" s="1963"/>
      <c r="G91" s="1963"/>
      <c r="H91" s="1963"/>
      <c r="I91" s="350" t="s">
        <v>2380</v>
      </c>
      <c r="J91" s="359">
        <v>0.5</v>
      </c>
      <c r="K91" s="350"/>
      <c r="L91" s="350"/>
      <c r="M91" s="350"/>
      <c r="N91" s="350"/>
      <c r="O91" s="354"/>
      <c r="P91" s="354"/>
      <c r="Q91" s="354"/>
      <c r="R91" s="350"/>
      <c r="S91" s="350"/>
      <c r="T91" s="350"/>
      <c r="U91" s="350"/>
      <c r="V91" s="350"/>
      <c r="W91" s="1963"/>
      <c r="X91" s="1974"/>
      <c r="Y91" s="1963"/>
    </row>
    <row r="92" spans="1:25" x14ac:dyDescent="0.25">
      <c r="A92" s="1970"/>
      <c r="B92" s="1963"/>
      <c r="C92" s="1963"/>
      <c r="D92" s="1963"/>
      <c r="E92" s="1963"/>
      <c r="F92" s="1963"/>
      <c r="G92" s="1963"/>
      <c r="H92" s="1963"/>
      <c r="I92" s="350" t="s">
        <v>2381</v>
      </c>
      <c r="J92" s="359">
        <v>0.15</v>
      </c>
      <c r="K92" s="350"/>
      <c r="L92" s="350"/>
      <c r="M92" s="350"/>
      <c r="N92" s="350"/>
      <c r="O92" s="354"/>
      <c r="P92" s="354"/>
      <c r="Q92" s="354"/>
      <c r="R92" s="350"/>
      <c r="S92" s="350"/>
      <c r="T92" s="350"/>
      <c r="U92" s="350"/>
      <c r="V92" s="350"/>
      <c r="W92" s="1963"/>
      <c r="X92" s="1974"/>
      <c r="Y92" s="1963"/>
    </row>
    <row r="93" spans="1:25" x14ac:dyDescent="0.25">
      <c r="A93" s="1970"/>
      <c r="B93" s="1963"/>
      <c r="C93" s="1963"/>
      <c r="D93" s="1963"/>
      <c r="E93" s="1963"/>
      <c r="F93" s="1963"/>
      <c r="G93" s="1963"/>
      <c r="H93" s="1963"/>
      <c r="I93" s="355" t="s">
        <v>168</v>
      </c>
      <c r="J93" s="356">
        <f>SUM(J90:J92)</f>
        <v>2.65</v>
      </c>
      <c r="K93" s="1967"/>
      <c r="L93" s="1967"/>
      <c r="M93" s="1967"/>
      <c r="N93" s="1967"/>
      <c r="O93" s="1967"/>
      <c r="P93" s="1967"/>
      <c r="Q93" s="1967"/>
      <c r="R93" s="1967"/>
      <c r="S93" s="1967"/>
      <c r="T93" s="1967"/>
      <c r="U93" s="1967"/>
      <c r="V93" s="1967"/>
      <c r="W93" s="1963"/>
      <c r="X93" s="1974"/>
      <c r="Y93" s="1963"/>
    </row>
    <row r="94" spans="1:25" ht="24" x14ac:dyDescent="0.25">
      <c r="A94" s="1970"/>
      <c r="B94" s="1963" t="s">
        <v>917</v>
      </c>
      <c r="C94" s="1963" t="s">
        <v>2263</v>
      </c>
      <c r="D94" s="1963" t="s">
        <v>2361</v>
      </c>
      <c r="E94" s="1963" t="s">
        <v>2382</v>
      </c>
      <c r="F94" s="1963" t="s">
        <v>632</v>
      </c>
      <c r="G94" s="1963" t="s">
        <v>1863</v>
      </c>
      <c r="H94" s="1963" t="s">
        <v>2383</v>
      </c>
      <c r="I94" s="350" t="s">
        <v>2384</v>
      </c>
      <c r="J94" s="358">
        <v>2</v>
      </c>
      <c r="K94" s="350"/>
      <c r="L94" s="350"/>
      <c r="M94" s="354"/>
      <c r="N94" s="350"/>
      <c r="O94" s="350"/>
      <c r="P94" s="354"/>
      <c r="Q94" s="350"/>
      <c r="R94" s="350"/>
      <c r="S94" s="354"/>
      <c r="T94" s="350"/>
      <c r="U94" s="350"/>
      <c r="V94" s="350"/>
      <c r="W94" s="1963" t="s">
        <v>1409</v>
      </c>
      <c r="X94" s="1974" t="s">
        <v>2385</v>
      </c>
      <c r="Y94" s="1963" t="s">
        <v>2386</v>
      </c>
    </row>
    <row r="95" spans="1:25" x14ac:dyDescent="0.25">
      <c r="A95" s="1970"/>
      <c r="B95" s="1963"/>
      <c r="C95" s="1963"/>
      <c r="D95" s="1963"/>
      <c r="E95" s="1963"/>
      <c r="F95" s="1963"/>
      <c r="G95" s="1963"/>
      <c r="H95" s="1963"/>
      <c r="I95" s="350" t="s">
        <v>2387</v>
      </c>
      <c r="J95" s="359">
        <v>1</v>
      </c>
      <c r="K95" s="350"/>
      <c r="L95" s="350"/>
      <c r="M95" s="354"/>
      <c r="N95" s="350"/>
      <c r="O95" s="350"/>
      <c r="P95" s="354"/>
      <c r="Q95" s="350"/>
      <c r="R95" s="350"/>
      <c r="S95" s="354"/>
      <c r="T95" s="350"/>
      <c r="U95" s="350"/>
      <c r="V95" s="350"/>
      <c r="W95" s="1963"/>
      <c r="X95" s="1974"/>
      <c r="Y95" s="1963"/>
    </row>
    <row r="96" spans="1:25" x14ac:dyDescent="0.25">
      <c r="A96" s="1970"/>
      <c r="B96" s="1963"/>
      <c r="C96" s="1963"/>
      <c r="D96" s="1963"/>
      <c r="E96" s="1963"/>
      <c r="F96" s="1963"/>
      <c r="G96" s="1963"/>
      <c r="H96" s="1963"/>
      <c r="I96" s="350" t="s">
        <v>2388</v>
      </c>
      <c r="J96" s="359">
        <v>0.15</v>
      </c>
      <c r="K96" s="350"/>
      <c r="L96" s="350"/>
      <c r="M96" s="354"/>
      <c r="N96" s="350"/>
      <c r="O96" s="350"/>
      <c r="P96" s="354"/>
      <c r="Q96" s="350"/>
      <c r="R96" s="350"/>
      <c r="S96" s="354"/>
      <c r="T96" s="350"/>
      <c r="U96" s="350"/>
      <c r="V96" s="350"/>
      <c r="W96" s="1963"/>
      <c r="X96" s="1974"/>
      <c r="Y96" s="1963"/>
    </row>
    <row r="97" spans="1:25" x14ac:dyDescent="0.25">
      <c r="A97" s="1970"/>
      <c r="B97" s="1963"/>
      <c r="C97" s="1963"/>
      <c r="D97" s="1963"/>
      <c r="E97" s="1963"/>
      <c r="F97" s="1963"/>
      <c r="G97" s="1963"/>
      <c r="H97" s="1963"/>
      <c r="I97" s="355" t="s">
        <v>168</v>
      </c>
      <c r="J97" s="356">
        <f>SUM(J94:J96)</f>
        <v>3.15</v>
      </c>
      <c r="K97" s="1967"/>
      <c r="L97" s="1967"/>
      <c r="M97" s="1967"/>
      <c r="N97" s="1967"/>
      <c r="O97" s="1967"/>
      <c r="P97" s="1967"/>
      <c r="Q97" s="1967"/>
      <c r="R97" s="1967"/>
      <c r="S97" s="1967"/>
      <c r="T97" s="1967"/>
      <c r="U97" s="1967"/>
      <c r="V97" s="1967"/>
      <c r="W97" s="1963"/>
      <c r="X97" s="1974"/>
      <c r="Y97" s="1963"/>
    </row>
    <row r="98" spans="1:25" ht="24" x14ac:dyDescent="0.25">
      <c r="A98" s="1970"/>
      <c r="B98" s="1963" t="s">
        <v>2389</v>
      </c>
      <c r="C98" s="1963" t="s">
        <v>2263</v>
      </c>
      <c r="D98" s="1963" t="s">
        <v>2361</v>
      </c>
      <c r="E98" s="1963" t="s">
        <v>2390</v>
      </c>
      <c r="F98" s="1963" t="s">
        <v>632</v>
      </c>
      <c r="G98" s="1963" t="s">
        <v>2391</v>
      </c>
      <c r="H98" s="1963" t="s">
        <v>2392</v>
      </c>
      <c r="I98" s="350" t="s">
        <v>2393</v>
      </c>
      <c r="J98" s="358">
        <v>1</v>
      </c>
      <c r="K98" s="350"/>
      <c r="L98" s="350"/>
      <c r="M98" s="350"/>
      <c r="N98" s="354"/>
      <c r="O98" s="354"/>
      <c r="P98" s="354"/>
      <c r="Q98" s="354"/>
      <c r="R98" s="354"/>
      <c r="S98" s="354"/>
      <c r="T98" s="354"/>
      <c r="U98" s="354"/>
      <c r="V98" s="354"/>
      <c r="W98" s="1963" t="s">
        <v>160</v>
      </c>
      <c r="X98" s="1974" t="s">
        <v>2394</v>
      </c>
      <c r="Y98" s="1963"/>
    </row>
    <row r="99" spans="1:25" x14ac:dyDescent="0.25">
      <c r="A99" s="1970"/>
      <c r="B99" s="1963"/>
      <c r="C99" s="1963"/>
      <c r="D99" s="1963"/>
      <c r="E99" s="1963"/>
      <c r="F99" s="1963"/>
      <c r="G99" s="1963"/>
      <c r="H99" s="1963"/>
      <c r="I99" s="350" t="s">
        <v>2395</v>
      </c>
      <c r="J99" s="359">
        <v>1</v>
      </c>
      <c r="K99" s="350"/>
      <c r="L99" s="350"/>
      <c r="M99" s="350"/>
      <c r="N99" s="354"/>
      <c r="O99" s="354"/>
      <c r="P99" s="354"/>
      <c r="Q99" s="354"/>
      <c r="R99" s="354"/>
      <c r="S99" s="354"/>
      <c r="T99" s="354"/>
      <c r="U99" s="354"/>
      <c r="V99" s="354"/>
      <c r="W99" s="1963"/>
      <c r="X99" s="1974"/>
      <c r="Y99" s="1963"/>
    </row>
    <row r="100" spans="1:25" x14ac:dyDescent="0.25">
      <c r="A100" s="1970"/>
      <c r="B100" s="1963"/>
      <c r="C100" s="1963"/>
      <c r="D100" s="1963"/>
      <c r="E100" s="1963"/>
      <c r="F100" s="1963"/>
      <c r="G100" s="1963"/>
      <c r="H100" s="1963"/>
      <c r="I100" s="350" t="s">
        <v>2396</v>
      </c>
      <c r="J100" s="359">
        <v>0.5</v>
      </c>
      <c r="K100" s="350"/>
      <c r="L100" s="350"/>
      <c r="M100" s="350"/>
      <c r="N100" s="354"/>
      <c r="O100" s="354"/>
      <c r="P100" s="354"/>
      <c r="Q100" s="354"/>
      <c r="R100" s="354"/>
      <c r="S100" s="354"/>
      <c r="T100" s="354"/>
      <c r="U100" s="354"/>
      <c r="V100" s="354"/>
      <c r="W100" s="1963"/>
      <c r="X100" s="1974"/>
      <c r="Y100" s="1963"/>
    </row>
    <row r="101" spans="1:25" ht="24" x14ac:dyDescent="0.25">
      <c r="A101" s="1970"/>
      <c r="B101" s="1963"/>
      <c r="C101" s="1963"/>
      <c r="D101" s="1963"/>
      <c r="E101" s="1963"/>
      <c r="F101" s="1963"/>
      <c r="G101" s="1963"/>
      <c r="H101" s="1963"/>
      <c r="I101" s="350" t="s">
        <v>2397</v>
      </c>
      <c r="J101" s="359">
        <v>0.5</v>
      </c>
      <c r="K101" s="350"/>
      <c r="L101" s="350"/>
      <c r="M101" s="350"/>
      <c r="N101" s="354"/>
      <c r="O101" s="354"/>
      <c r="P101" s="354"/>
      <c r="Q101" s="354"/>
      <c r="R101" s="354"/>
      <c r="S101" s="354"/>
      <c r="T101" s="354"/>
      <c r="U101" s="354"/>
      <c r="V101" s="354"/>
      <c r="W101" s="1963"/>
      <c r="X101" s="1974"/>
      <c r="Y101" s="1963"/>
    </row>
    <row r="102" spans="1:25" x14ac:dyDescent="0.25">
      <c r="A102" s="1971"/>
      <c r="B102" s="1963"/>
      <c r="C102" s="1963"/>
      <c r="D102" s="1963"/>
      <c r="E102" s="1963"/>
      <c r="F102" s="1963"/>
      <c r="G102" s="1963"/>
      <c r="H102" s="1963"/>
      <c r="I102" s="355" t="s">
        <v>168</v>
      </c>
      <c r="J102" s="356">
        <f>SUM(J98:J101)</f>
        <v>3</v>
      </c>
      <c r="K102" s="1967"/>
      <c r="L102" s="1967"/>
      <c r="M102" s="1967"/>
      <c r="N102" s="1967"/>
      <c r="O102" s="1967"/>
      <c r="P102" s="1967"/>
      <c r="Q102" s="1967"/>
      <c r="R102" s="1967"/>
      <c r="S102" s="1967"/>
      <c r="T102" s="1967"/>
      <c r="U102" s="1967"/>
      <c r="V102" s="1967"/>
      <c r="W102" s="1963"/>
      <c r="X102" s="1974"/>
      <c r="Y102" s="1963"/>
    </row>
    <row r="103" spans="1:25" x14ac:dyDescent="0.25">
      <c r="A103" s="1962" t="s">
        <v>728</v>
      </c>
      <c r="B103" s="1963" t="s">
        <v>2398</v>
      </c>
      <c r="C103" s="1963" t="s">
        <v>2263</v>
      </c>
      <c r="D103" s="1963" t="s">
        <v>2361</v>
      </c>
      <c r="E103" s="1963" t="s">
        <v>605</v>
      </c>
      <c r="F103" s="1963" t="s">
        <v>632</v>
      </c>
      <c r="G103" s="1963" t="s">
        <v>2399</v>
      </c>
      <c r="H103" s="1963" t="s">
        <v>2400</v>
      </c>
      <c r="I103" s="350" t="s">
        <v>2401</v>
      </c>
      <c r="J103" s="358">
        <v>1</v>
      </c>
      <c r="K103" s="350"/>
      <c r="L103" s="350"/>
      <c r="M103" s="350"/>
      <c r="N103" s="350"/>
      <c r="O103" s="350"/>
      <c r="P103" s="350"/>
      <c r="Q103" s="350"/>
      <c r="R103" s="350"/>
      <c r="S103" s="354"/>
      <c r="T103" s="354"/>
      <c r="U103" s="354"/>
      <c r="V103" s="354"/>
      <c r="W103" s="1963" t="s">
        <v>1523</v>
      </c>
      <c r="X103" s="1974" t="s">
        <v>2402</v>
      </c>
      <c r="Y103" s="1963" t="s">
        <v>2403</v>
      </c>
    </row>
    <row r="104" spans="1:25" x14ac:dyDescent="0.25">
      <c r="A104" s="1962"/>
      <c r="B104" s="1963"/>
      <c r="C104" s="1963"/>
      <c r="D104" s="1963"/>
      <c r="E104" s="1963"/>
      <c r="F104" s="1963"/>
      <c r="G104" s="1963"/>
      <c r="H104" s="1963"/>
      <c r="I104" s="350" t="s">
        <v>2404</v>
      </c>
      <c r="J104" s="359">
        <v>0.5</v>
      </c>
      <c r="K104" s="350"/>
      <c r="L104" s="350"/>
      <c r="M104" s="350"/>
      <c r="N104" s="350"/>
      <c r="O104" s="350"/>
      <c r="P104" s="350"/>
      <c r="Q104" s="350"/>
      <c r="R104" s="350"/>
      <c r="S104" s="354"/>
      <c r="T104" s="354"/>
      <c r="U104" s="354"/>
      <c r="V104" s="354"/>
      <c r="W104" s="1963"/>
      <c r="X104" s="1974"/>
      <c r="Y104" s="1963"/>
    </row>
    <row r="105" spans="1:25" x14ac:dyDescent="0.25">
      <c r="A105" s="1962"/>
      <c r="B105" s="1963"/>
      <c r="C105" s="1963"/>
      <c r="D105" s="1963"/>
      <c r="E105" s="1963"/>
      <c r="F105" s="1963"/>
      <c r="G105" s="1963"/>
      <c r="H105" s="1963"/>
      <c r="I105" s="350" t="s">
        <v>2405</v>
      </c>
      <c r="J105" s="359">
        <v>0.15</v>
      </c>
      <c r="K105" s="350"/>
      <c r="L105" s="350"/>
      <c r="M105" s="350"/>
      <c r="N105" s="350"/>
      <c r="O105" s="350"/>
      <c r="P105" s="350"/>
      <c r="Q105" s="350"/>
      <c r="R105" s="350"/>
      <c r="S105" s="354"/>
      <c r="T105" s="354"/>
      <c r="U105" s="354"/>
      <c r="V105" s="354"/>
      <c r="W105" s="1963"/>
      <c r="X105" s="1974"/>
      <c r="Y105" s="1963"/>
    </row>
    <row r="106" spans="1:25" x14ac:dyDescent="0.25">
      <c r="A106" s="1962"/>
      <c r="B106" s="1963"/>
      <c r="C106" s="1963"/>
      <c r="D106" s="1963"/>
      <c r="E106" s="1963"/>
      <c r="F106" s="1963"/>
      <c r="G106" s="1963"/>
      <c r="H106" s="1963"/>
      <c r="I106" s="355" t="s">
        <v>168</v>
      </c>
      <c r="J106" s="356">
        <f>SUM(J103:J105)</f>
        <v>1.65</v>
      </c>
      <c r="K106" s="1967"/>
      <c r="L106" s="1967"/>
      <c r="M106" s="1967"/>
      <c r="N106" s="1967"/>
      <c r="O106" s="1967"/>
      <c r="P106" s="1967"/>
      <c r="Q106" s="1967"/>
      <c r="R106" s="1967"/>
      <c r="S106" s="1967"/>
      <c r="T106" s="1967"/>
      <c r="U106" s="1967"/>
      <c r="V106" s="1967"/>
      <c r="W106" s="1963"/>
      <c r="X106" s="1974"/>
      <c r="Y106" s="1963"/>
    </row>
    <row r="107" spans="1:25" ht="24" x14ac:dyDescent="0.25">
      <c r="A107" s="1962"/>
      <c r="B107" s="1969" t="s">
        <v>2406</v>
      </c>
      <c r="C107" s="1963" t="s">
        <v>2263</v>
      </c>
      <c r="D107" s="1963" t="s">
        <v>2361</v>
      </c>
      <c r="E107" s="1963" t="s">
        <v>2407</v>
      </c>
      <c r="F107" s="1963" t="s">
        <v>632</v>
      </c>
      <c r="G107" s="1963" t="s">
        <v>2408</v>
      </c>
      <c r="H107" s="1963" t="s">
        <v>2409</v>
      </c>
      <c r="I107" s="350" t="s">
        <v>2410</v>
      </c>
      <c r="J107" s="358">
        <v>1</v>
      </c>
      <c r="K107" s="354"/>
      <c r="L107" s="354"/>
      <c r="M107" s="354"/>
      <c r="N107" s="354"/>
      <c r="O107" s="354"/>
      <c r="P107" s="354"/>
      <c r="Q107" s="354"/>
      <c r="R107" s="354"/>
      <c r="S107" s="354"/>
      <c r="T107" s="354"/>
      <c r="U107" s="354"/>
      <c r="V107" s="354"/>
      <c r="W107" s="1963" t="s">
        <v>1541</v>
      </c>
      <c r="X107" s="1974" t="s">
        <v>2411</v>
      </c>
      <c r="Y107" s="1963" t="s">
        <v>2412</v>
      </c>
    </row>
    <row r="108" spans="1:25" x14ac:dyDescent="0.25">
      <c r="A108" s="1962"/>
      <c r="B108" s="1970"/>
      <c r="C108" s="1963"/>
      <c r="D108" s="1963"/>
      <c r="E108" s="1963"/>
      <c r="F108" s="1963"/>
      <c r="G108" s="1963"/>
      <c r="H108" s="1963"/>
      <c r="I108" s="350" t="s">
        <v>2413</v>
      </c>
      <c r="J108" s="359">
        <v>1</v>
      </c>
      <c r="K108" s="354"/>
      <c r="L108" s="354"/>
      <c r="M108" s="354"/>
      <c r="N108" s="354"/>
      <c r="O108" s="354"/>
      <c r="P108" s="354"/>
      <c r="Q108" s="354"/>
      <c r="R108" s="354"/>
      <c r="S108" s="354"/>
      <c r="T108" s="354"/>
      <c r="U108" s="354"/>
      <c r="V108" s="354"/>
      <c r="W108" s="1963"/>
      <c r="X108" s="1974"/>
      <c r="Y108" s="1963"/>
    </row>
    <row r="109" spans="1:25" x14ac:dyDescent="0.25">
      <c r="A109" s="1962"/>
      <c r="B109" s="1970"/>
      <c r="C109" s="1963"/>
      <c r="D109" s="1963"/>
      <c r="E109" s="1963"/>
      <c r="F109" s="1963"/>
      <c r="G109" s="1963"/>
      <c r="H109" s="1963"/>
      <c r="I109" s="350" t="s">
        <v>2414</v>
      </c>
      <c r="J109" s="359">
        <v>0.15</v>
      </c>
      <c r="K109" s="354"/>
      <c r="L109" s="354"/>
      <c r="M109" s="354"/>
      <c r="N109" s="354"/>
      <c r="O109" s="354"/>
      <c r="P109" s="354"/>
      <c r="Q109" s="354"/>
      <c r="R109" s="354"/>
      <c r="S109" s="354"/>
      <c r="T109" s="354"/>
      <c r="U109" s="354"/>
      <c r="V109" s="354"/>
      <c r="W109" s="1963"/>
      <c r="X109" s="1974"/>
      <c r="Y109" s="1963"/>
    </row>
    <row r="110" spans="1:25" x14ac:dyDescent="0.25">
      <c r="A110" s="1962"/>
      <c r="B110" s="1970"/>
      <c r="C110" s="1963"/>
      <c r="D110" s="1963"/>
      <c r="E110" s="1963"/>
      <c r="F110" s="1963"/>
      <c r="G110" s="1963"/>
      <c r="H110" s="1963"/>
      <c r="I110" s="355" t="s">
        <v>168</v>
      </c>
      <c r="J110" s="356">
        <f>SUM(J107:J109)</f>
        <v>2.15</v>
      </c>
      <c r="K110" s="1967"/>
      <c r="L110" s="1967"/>
      <c r="M110" s="1967"/>
      <c r="N110" s="1967"/>
      <c r="O110" s="1967"/>
      <c r="P110" s="1967"/>
      <c r="Q110" s="1967"/>
      <c r="R110" s="1967"/>
      <c r="S110" s="1967"/>
      <c r="T110" s="1967"/>
      <c r="U110" s="1967"/>
      <c r="V110" s="1967"/>
      <c r="W110" s="1963"/>
      <c r="X110" s="1974"/>
      <c r="Y110" s="1963"/>
    </row>
    <row r="111" spans="1:25" ht="24" x14ac:dyDescent="0.25">
      <c r="A111" s="1962"/>
      <c r="B111" s="1970"/>
      <c r="C111" s="1963" t="s">
        <v>2263</v>
      </c>
      <c r="D111" s="1963" t="s">
        <v>2361</v>
      </c>
      <c r="E111" s="1963" t="s">
        <v>605</v>
      </c>
      <c r="F111" s="1963" t="s">
        <v>632</v>
      </c>
      <c r="G111" s="1963" t="s">
        <v>2415</v>
      </c>
      <c r="H111" s="1963" t="s">
        <v>2416</v>
      </c>
      <c r="I111" s="350" t="s">
        <v>2417</v>
      </c>
      <c r="J111" s="358">
        <v>1</v>
      </c>
      <c r="K111" s="354"/>
      <c r="L111" s="354"/>
      <c r="M111" s="354"/>
      <c r="N111" s="354"/>
      <c r="O111" s="354"/>
      <c r="P111" s="354"/>
      <c r="Q111" s="354"/>
      <c r="R111" s="354"/>
      <c r="S111" s="354"/>
      <c r="T111" s="354"/>
      <c r="U111" s="354"/>
      <c r="V111" s="354"/>
      <c r="W111" s="1963" t="s">
        <v>1561</v>
      </c>
      <c r="X111" s="1974" t="s">
        <v>2418</v>
      </c>
      <c r="Y111" s="1963" t="s">
        <v>2412</v>
      </c>
    </row>
    <row r="112" spans="1:25" x14ac:dyDescent="0.25">
      <c r="A112" s="1962"/>
      <c r="B112" s="1970"/>
      <c r="C112" s="1963"/>
      <c r="D112" s="1963"/>
      <c r="E112" s="1963"/>
      <c r="F112" s="1963"/>
      <c r="G112" s="1963"/>
      <c r="H112" s="1963"/>
      <c r="I112" s="350" t="s">
        <v>2419</v>
      </c>
      <c r="J112" s="359">
        <v>1</v>
      </c>
      <c r="K112" s="354"/>
      <c r="L112" s="354"/>
      <c r="M112" s="354"/>
      <c r="N112" s="354"/>
      <c r="O112" s="354"/>
      <c r="P112" s="354"/>
      <c r="Q112" s="354"/>
      <c r="R112" s="354"/>
      <c r="S112" s="354"/>
      <c r="T112" s="354"/>
      <c r="U112" s="354"/>
      <c r="V112" s="354"/>
      <c r="W112" s="1963"/>
      <c r="X112" s="1974"/>
      <c r="Y112" s="1963"/>
    </row>
    <row r="113" spans="1:25" x14ac:dyDescent="0.25">
      <c r="A113" s="1962"/>
      <c r="B113" s="1970"/>
      <c r="C113" s="1963"/>
      <c r="D113" s="1963"/>
      <c r="E113" s="1963"/>
      <c r="F113" s="1963"/>
      <c r="G113" s="1963"/>
      <c r="H113" s="1963"/>
      <c r="I113" s="350" t="s">
        <v>2420</v>
      </c>
      <c r="J113" s="359">
        <v>0.5</v>
      </c>
      <c r="K113" s="354"/>
      <c r="L113" s="354"/>
      <c r="M113" s="354"/>
      <c r="N113" s="354"/>
      <c r="O113" s="354"/>
      <c r="P113" s="354"/>
      <c r="Q113" s="354"/>
      <c r="R113" s="354"/>
      <c r="S113" s="354"/>
      <c r="T113" s="354"/>
      <c r="U113" s="354"/>
      <c r="V113" s="354"/>
      <c r="W113" s="1963"/>
      <c r="X113" s="1974"/>
      <c r="Y113" s="1963"/>
    </row>
    <row r="114" spans="1:25" x14ac:dyDescent="0.25">
      <c r="A114" s="1962"/>
      <c r="B114" s="1970"/>
      <c r="C114" s="1963"/>
      <c r="D114" s="1963"/>
      <c r="E114" s="1963"/>
      <c r="F114" s="1963"/>
      <c r="G114" s="1963"/>
      <c r="H114" s="1963"/>
      <c r="I114" s="355" t="s">
        <v>168</v>
      </c>
      <c r="J114" s="356">
        <f>SUM(J111:J113)</f>
        <v>2.5</v>
      </c>
      <c r="K114" s="1967"/>
      <c r="L114" s="1967"/>
      <c r="M114" s="1967"/>
      <c r="N114" s="1967"/>
      <c r="O114" s="1967"/>
      <c r="P114" s="1967"/>
      <c r="Q114" s="1967"/>
      <c r="R114" s="1967"/>
      <c r="S114" s="1967"/>
      <c r="T114" s="1967"/>
      <c r="U114" s="1967"/>
      <c r="V114" s="1967"/>
      <c r="W114" s="1963"/>
      <c r="X114" s="1974"/>
      <c r="Y114" s="1963"/>
    </row>
    <row r="115" spans="1:25" ht="24" x14ac:dyDescent="0.25">
      <c r="A115" s="1962"/>
      <c r="B115" s="1970"/>
      <c r="C115" s="1963" t="s">
        <v>2263</v>
      </c>
      <c r="D115" s="1963" t="s">
        <v>2361</v>
      </c>
      <c r="E115" s="1963" t="s">
        <v>605</v>
      </c>
      <c r="F115" s="1963" t="s">
        <v>632</v>
      </c>
      <c r="G115" s="1963" t="s">
        <v>2421</v>
      </c>
      <c r="H115" s="1963" t="s">
        <v>2422</v>
      </c>
      <c r="I115" s="350" t="s">
        <v>2423</v>
      </c>
      <c r="J115" s="358">
        <v>0.5</v>
      </c>
      <c r="K115" s="350"/>
      <c r="L115" s="350"/>
      <c r="M115" s="350"/>
      <c r="N115" s="350"/>
      <c r="O115" s="350"/>
      <c r="P115" s="350"/>
      <c r="Q115" s="350"/>
      <c r="R115" s="350"/>
      <c r="S115" s="354"/>
      <c r="T115" s="350"/>
      <c r="U115" s="350"/>
      <c r="V115" s="350"/>
      <c r="W115" s="1963" t="s">
        <v>1574</v>
      </c>
      <c r="X115" s="1974" t="s">
        <v>2424</v>
      </c>
      <c r="Y115" s="1963"/>
    </row>
    <row r="116" spans="1:25" ht="36" x14ac:dyDescent="0.25">
      <c r="A116" s="1962"/>
      <c r="B116" s="1970"/>
      <c r="C116" s="1963"/>
      <c r="D116" s="1963"/>
      <c r="E116" s="1963"/>
      <c r="F116" s="1963"/>
      <c r="G116" s="1963"/>
      <c r="H116" s="1963"/>
      <c r="I116" s="350" t="s">
        <v>2425</v>
      </c>
      <c r="J116" s="359">
        <v>1</v>
      </c>
      <c r="K116" s="350"/>
      <c r="L116" s="350"/>
      <c r="M116" s="350"/>
      <c r="N116" s="350"/>
      <c r="O116" s="350"/>
      <c r="P116" s="350"/>
      <c r="Q116" s="350"/>
      <c r="R116" s="350"/>
      <c r="S116" s="354"/>
      <c r="T116" s="350"/>
      <c r="U116" s="350"/>
      <c r="V116" s="350"/>
      <c r="W116" s="1963"/>
      <c r="X116" s="1974"/>
      <c r="Y116" s="1963"/>
    </row>
    <row r="117" spans="1:25" x14ac:dyDescent="0.25">
      <c r="A117" s="1962"/>
      <c r="B117" s="1970"/>
      <c r="C117" s="1963"/>
      <c r="D117" s="1963"/>
      <c r="E117" s="1963"/>
      <c r="F117" s="1963"/>
      <c r="G117" s="1963"/>
      <c r="H117" s="1963"/>
      <c r="I117" s="350" t="s">
        <v>2426</v>
      </c>
      <c r="J117" s="359">
        <v>1</v>
      </c>
      <c r="K117" s="350"/>
      <c r="L117" s="350"/>
      <c r="M117" s="350"/>
      <c r="N117" s="350"/>
      <c r="O117" s="350"/>
      <c r="P117" s="350"/>
      <c r="Q117" s="350"/>
      <c r="R117" s="350"/>
      <c r="S117" s="354"/>
      <c r="T117" s="350"/>
      <c r="U117" s="350"/>
      <c r="V117" s="350"/>
      <c r="W117" s="1963"/>
      <c r="X117" s="1974"/>
      <c r="Y117" s="1963"/>
    </row>
    <row r="118" spans="1:25" x14ac:dyDescent="0.25">
      <c r="A118" s="1962"/>
      <c r="B118" s="1970"/>
      <c r="C118" s="1963"/>
      <c r="D118" s="1963"/>
      <c r="E118" s="1963"/>
      <c r="F118" s="1963"/>
      <c r="G118" s="1963"/>
      <c r="H118" s="1963"/>
      <c r="I118" s="350" t="s">
        <v>2427</v>
      </c>
      <c r="J118" s="359">
        <v>0.5</v>
      </c>
      <c r="K118" s="350"/>
      <c r="L118" s="350"/>
      <c r="M118" s="350"/>
      <c r="N118" s="350"/>
      <c r="O118" s="350"/>
      <c r="P118" s="350"/>
      <c r="Q118" s="350"/>
      <c r="R118" s="350"/>
      <c r="S118" s="354"/>
      <c r="T118" s="350"/>
      <c r="U118" s="350"/>
      <c r="V118" s="350"/>
      <c r="W118" s="1963"/>
      <c r="X118" s="1974"/>
      <c r="Y118" s="1963"/>
    </row>
    <row r="119" spans="1:25" x14ac:dyDescent="0.25">
      <c r="A119" s="1962"/>
      <c r="B119" s="1971"/>
      <c r="C119" s="1963"/>
      <c r="D119" s="1963"/>
      <c r="E119" s="1963"/>
      <c r="F119" s="1963"/>
      <c r="G119" s="1963"/>
      <c r="H119" s="1963"/>
      <c r="I119" s="355" t="s">
        <v>168</v>
      </c>
      <c r="J119" s="356">
        <f>SUM(J115:J118)</f>
        <v>3</v>
      </c>
      <c r="K119" s="1967"/>
      <c r="L119" s="1967"/>
      <c r="M119" s="1967"/>
      <c r="N119" s="1967"/>
      <c r="O119" s="1967"/>
      <c r="P119" s="1967"/>
      <c r="Q119" s="1967"/>
      <c r="R119" s="1967"/>
      <c r="S119" s="1967"/>
      <c r="T119" s="1967"/>
      <c r="U119" s="1967"/>
      <c r="V119" s="1967"/>
      <c r="W119" s="1963"/>
      <c r="X119" s="1974"/>
      <c r="Y119" s="1963"/>
    </row>
    <row r="120" spans="1:25" ht="24" x14ac:dyDescent="0.25">
      <c r="A120" s="1962" t="s">
        <v>1108</v>
      </c>
      <c r="B120" s="1963" t="s">
        <v>1109</v>
      </c>
      <c r="C120" s="1963" t="s">
        <v>2263</v>
      </c>
      <c r="D120" s="1972" t="s">
        <v>2428</v>
      </c>
      <c r="E120" s="1963" t="s">
        <v>2429</v>
      </c>
      <c r="F120" s="1963" t="s">
        <v>632</v>
      </c>
      <c r="G120" s="1962" t="s">
        <v>2430</v>
      </c>
      <c r="H120" s="1963" t="s">
        <v>2431</v>
      </c>
      <c r="I120" s="350" t="s">
        <v>2432</v>
      </c>
      <c r="J120" s="358">
        <v>3</v>
      </c>
      <c r="K120" s="354"/>
      <c r="L120" s="354"/>
      <c r="M120" s="354"/>
      <c r="N120" s="350"/>
      <c r="O120" s="350"/>
      <c r="P120" s="350"/>
      <c r="Q120" s="350"/>
      <c r="R120" s="350"/>
      <c r="S120" s="350"/>
      <c r="T120" s="350"/>
      <c r="U120" s="350"/>
      <c r="V120" s="350"/>
      <c r="W120" s="1963" t="s">
        <v>1583</v>
      </c>
      <c r="X120" s="1962" t="s">
        <v>2433</v>
      </c>
      <c r="Y120" s="1980" t="s">
        <v>2434</v>
      </c>
    </row>
    <row r="121" spans="1:25" ht="24" x14ac:dyDescent="0.25">
      <c r="A121" s="1962"/>
      <c r="B121" s="1963"/>
      <c r="C121" s="1963"/>
      <c r="D121" s="1963"/>
      <c r="E121" s="1963"/>
      <c r="F121" s="1963"/>
      <c r="G121" s="1962"/>
      <c r="H121" s="1963"/>
      <c r="I121" s="350" t="s">
        <v>2435</v>
      </c>
      <c r="J121" s="359">
        <v>2</v>
      </c>
      <c r="K121" s="350"/>
      <c r="L121" s="350"/>
      <c r="M121" s="350"/>
      <c r="N121" s="354"/>
      <c r="O121" s="350"/>
      <c r="P121" s="350"/>
      <c r="Q121" s="350"/>
      <c r="R121" s="350"/>
      <c r="S121" s="350"/>
      <c r="T121" s="350"/>
      <c r="U121" s="350"/>
      <c r="V121" s="350"/>
      <c r="W121" s="1963"/>
      <c r="X121" s="1962"/>
      <c r="Y121" s="1980"/>
    </row>
    <row r="122" spans="1:25" x14ac:dyDescent="0.25">
      <c r="A122" s="1962"/>
      <c r="B122" s="1963"/>
      <c r="C122" s="1963"/>
      <c r="D122" s="1963"/>
      <c r="E122" s="1963"/>
      <c r="F122" s="1963"/>
      <c r="G122" s="1962"/>
      <c r="H122" s="1963"/>
      <c r="I122" s="350" t="s">
        <v>2436</v>
      </c>
      <c r="J122" s="359">
        <v>2</v>
      </c>
      <c r="K122" s="350"/>
      <c r="L122" s="350"/>
      <c r="M122" s="350"/>
      <c r="N122" s="350"/>
      <c r="O122" s="354"/>
      <c r="P122" s="350"/>
      <c r="Q122" s="350"/>
      <c r="R122" s="350"/>
      <c r="S122" s="350"/>
      <c r="T122" s="350"/>
      <c r="U122" s="350"/>
      <c r="V122" s="350"/>
      <c r="W122" s="1963"/>
      <c r="X122" s="1962"/>
      <c r="Y122" s="1980"/>
    </row>
    <row r="123" spans="1:25" x14ac:dyDescent="0.25">
      <c r="A123" s="1962"/>
      <c r="B123" s="1963"/>
      <c r="C123" s="1963"/>
      <c r="D123" s="1963"/>
      <c r="E123" s="1963"/>
      <c r="F123" s="1963"/>
      <c r="G123" s="1962"/>
      <c r="H123" s="1963"/>
      <c r="I123" s="350" t="s">
        <v>2437</v>
      </c>
      <c r="J123" s="359">
        <v>0.5</v>
      </c>
      <c r="K123" s="350"/>
      <c r="L123" s="350"/>
      <c r="M123" s="350"/>
      <c r="N123" s="350"/>
      <c r="O123" s="354"/>
      <c r="P123" s="350"/>
      <c r="Q123" s="350"/>
      <c r="R123" s="350"/>
      <c r="S123" s="350"/>
      <c r="T123" s="350"/>
      <c r="U123" s="350"/>
      <c r="V123" s="350"/>
      <c r="W123" s="1963"/>
      <c r="X123" s="1962"/>
      <c r="Y123" s="1980"/>
    </row>
    <row r="124" spans="1:25" ht="24" x14ac:dyDescent="0.25">
      <c r="A124" s="1962"/>
      <c r="B124" s="1963"/>
      <c r="C124" s="1963"/>
      <c r="D124" s="1963"/>
      <c r="E124" s="1963"/>
      <c r="F124" s="1963"/>
      <c r="G124" s="1962"/>
      <c r="H124" s="1963"/>
      <c r="I124" s="350" t="s">
        <v>2438</v>
      </c>
      <c r="J124" s="359">
        <v>0.5</v>
      </c>
      <c r="K124" s="350"/>
      <c r="L124" s="350"/>
      <c r="M124" s="350"/>
      <c r="N124" s="350"/>
      <c r="O124" s="350"/>
      <c r="P124" s="354"/>
      <c r="Q124" s="350"/>
      <c r="R124" s="350"/>
      <c r="S124" s="350"/>
      <c r="T124" s="350"/>
      <c r="U124" s="350"/>
      <c r="V124" s="350"/>
      <c r="W124" s="1963"/>
      <c r="X124" s="1962"/>
      <c r="Y124" s="1980"/>
    </row>
    <row r="125" spans="1:25" x14ac:dyDescent="0.25">
      <c r="A125" s="1962"/>
      <c r="B125" s="1963"/>
      <c r="C125" s="1963"/>
      <c r="D125" s="1963"/>
      <c r="E125" s="1963"/>
      <c r="F125" s="1963"/>
      <c r="G125" s="1962"/>
      <c r="H125" s="1963"/>
      <c r="I125" s="355" t="s">
        <v>168</v>
      </c>
      <c r="J125" s="356">
        <f>SUM(J120:J124)</f>
        <v>8</v>
      </c>
      <c r="K125" s="1967"/>
      <c r="L125" s="1967"/>
      <c r="M125" s="1967"/>
      <c r="N125" s="1967"/>
      <c r="O125" s="1967"/>
      <c r="P125" s="1967"/>
      <c r="Q125" s="1967"/>
      <c r="R125" s="1967"/>
      <c r="S125" s="1967"/>
      <c r="T125" s="1967"/>
      <c r="U125" s="1967"/>
      <c r="V125" s="1967"/>
      <c r="W125" s="1963"/>
      <c r="X125" s="1962"/>
      <c r="Y125" s="1980"/>
    </row>
    <row r="126" spans="1:25" ht="24" x14ac:dyDescent="0.25">
      <c r="A126" s="1962" t="s">
        <v>1117</v>
      </c>
      <c r="B126" s="1963" t="s">
        <v>2439</v>
      </c>
      <c r="C126" s="1963" t="s">
        <v>2263</v>
      </c>
      <c r="D126" s="1963" t="s">
        <v>2440</v>
      </c>
      <c r="E126" s="1963" t="s">
        <v>2441</v>
      </c>
      <c r="F126" s="1963" t="s">
        <v>632</v>
      </c>
      <c r="G126" s="1963" t="s">
        <v>2022</v>
      </c>
      <c r="H126" s="1963" t="s">
        <v>2442</v>
      </c>
      <c r="I126" s="350" t="s">
        <v>2443</v>
      </c>
      <c r="J126" s="358">
        <v>3</v>
      </c>
      <c r="K126" s="350"/>
      <c r="L126" s="350"/>
      <c r="M126" s="350"/>
      <c r="N126" s="354"/>
      <c r="O126" s="354"/>
      <c r="P126" s="354"/>
      <c r="Q126" s="350"/>
      <c r="R126" s="350"/>
      <c r="S126" s="350"/>
      <c r="T126" s="350"/>
      <c r="U126" s="350"/>
      <c r="V126" s="350"/>
      <c r="W126" s="1963" t="s">
        <v>1592</v>
      </c>
      <c r="X126" s="1963" t="s">
        <v>2444</v>
      </c>
      <c r="Y126" s="1963" t="s">
        <v>2445</v>
      </c>
    </row>
    <row r="127" spans="1:25" x14ac:dyDescent="0.25">
      <c r="A127" s="1962"/>
      <c r="B127" s="1963"/>
      <c r="C127" s="1963"/>
      <c r="D127" s="1963"/>
      <c r="E127" s="1963"/>
      <c r="F127" s="1963"/>
      <c r="G127" s="1963"/>
      <c r="H127" s="1963"/>
      <c r="I127" s="350" t="s">
        <v>2446</v>
      </c>
      <c r="J127" s="359">
        <v>0.15</v>
      </c>
      <c r="K127" s="350"/>
      <c r="L127" s="350"/>
      <c r="M127" s="350"/>
      <c r="N127" s="354"/>
      <c r="O127" s="354"/>
      <c r="P127" s="354"/>
      <c r="Q127" s="350"/>
      <c r="R127" s="350"/>
      <c r="S127" s="350"/>
      <c r="T127" s="350"/>
      <c r="U127" s="350"/>
      <c r="V127" s="350"/>
      <c r="W127" s="1963"/>
      <c r="X127" s="1963"/>
      <c r="Y127" s="1963"/>
    </row>
    <row r="128" spans="1:25" x14ac:dyDescent="0.25">
      <c r="A128" s="1962"/>
      <c r="B128" s="1963"/>
      <c r="C128" s="1963"/>
      <c r="D128" s="1963"/>
      <c r="E128" s="1963"/>
      <c r="F128" s="1963"/>
      <c r="G128" s="1963"/>
      <c r="H128" s="1963"/>
      <c r="I128" s="355" t="s">
        <v>168</v>
      </c>
      <c r="J128" s="356">
        <f>SUM(J126:J127)</f>
        <v>3.15</v>
      </c>
      <c r="K128" s="1967"/>
      <c r="L128" s="1967"/>
      <c r="M128" s="1967"/>
      <c r="N128" s="1967"/>
      <c r="O128" s="1967"/>
      <c r="P128" s="1967"/>
      <c r="Q128" s="1967"/>
      <c r="R128" s="1967"/>
      <c r="S128" s="1967"/>
      <c r="T128" s="1967"/>
      <c r="U128" s="1967"/>
      <c r="V128" s="1967"/>
      <c r="W128" s="1963"/>
      <c r="X128" s="1963"/>
      <c r="Y128" s="1963"/>
    </row>
    <row r="129" spans="1:25" ht="24" x14ac:dyDescent="0.25">
      <c r="A129" s="1969" t="s">
        <v>2447</v>
      </c>
      <c r="B129" s="1969" t="s">
        <v>1139</v>
      </c>
      <c r="C129" s="1963" t="s">
        <v>2263</v>
      </c>
      <c r="D129" s="1963" t="s">
        <v>2288</v>
      </c>
      <c r="E129" s="1963" t="s">
        <v>2441</v>
      </c>
      <c r="F129" s="1963" t="s">
        <v>632</v>
      </c>
      <c r="G129" s="1963" t="s">
        <v>2031</v>
      </c>
      <c r="H129" s="1962" t="s">
        <v>2448</v>
      </c>
      <c r="I129" s="350" t="s">
        <v>2449</v>
      </c>
      <c r="J129" s="358">
        <v>3</v>
      </c>
      <c r="K129" s="354"/>
      <c r="L129" s="354"/>
      <c r="M129" s="354"/>
      <c r="N129" s="354"/>
      <c r="O129" s="354"/>
      <c r="P129" s="354"/>
      <c r="Q129" s="354"/>
      <c r="R129" s="354"/>
      <c r="S129" s="354"/>
      <c r="T129" s="354"/>
      <c r="U129" s="354"/>
      <c r="V129" s="354"/>
      <c r="W129" s="1963" t="s">
        <v>2034</v>
      </c>
      <c r="X129" s="1962" t="s">
        <v>2450</v>
      </c>
      <c r="Y129" s="1963" t="s">
        <v>2451</v>
      </c>
    </row>
    <row r="130" spans="1:25" x14ac:dyDescent="0.25">
      <c r="A130" s="1970"/>
      <c r="B130" s="1970"/>
      <c r="C130" s="1963"/>
      <c r="D130" s="1963"/>
      <c r="E130" s="1963"/>
      <c r="F130" s="1963"/>
      <c r="G130" s="1963"/>
      <c r="H130" s="1962"/>
      <c r="I130" s="350" t="s">
        <v>2452</v>
      </c>
      <c r="J130" s="359">
        <v>0.15</v>
      </c>
      <c r="K130" s="354"/>
      <c r="L130" s="354"/>
      <c r="M130" s="354"/>
      <c r="N130" s="354"/>
      <c r="O130" s="354"/>
      <c r="P130" s="354"/>
      <c r="Q130" s="354"/>
      <c r="R130" s="354"/>
      <c r="S130" s="354"/>
      <c r="T130" s="354"/>
      <c r="U130" s="354"/>
      <c r="V130" s="354"/>
      <c r="W130" s="1963"/>
      <c r="X130" s="1962"/>
      <c r="Y130" s="1963"/>
    </row>
    <row r="131" spans="1:25" x14ac:dyDescent="0.25">
      <c r="A131" s="1970"/>
      <c r="B131" s="1970"/>
      <c r="C131" s="1963"/>
      <c r="D131" s="1963"/>
      <c r="E131" s="1963"/>
      <c r="F131" s="1963"/>
      <c r="G131" s="1963"/>
      <c r="H131" s="1962"/>
      <c r="I131" s="355" t="s">
        <v>168</v>
      </c>
      <c r="J131" s="356">
        <f>SUM(J129:J130)</f>
        <v>3.15</v>
      </c>
      <c r="K131" s="1967"/>
      <c r="L131" s="1967"/>
      <c r="M131" s="1967"/>
      <c r="N131" s="1967"/>
      <c r="O131" s="1967"/>
      <c r="P131" s="1967"/>
      <c r="Q131" s="1967"/>
      <c r="R131" s="1967"/>
      <c r="S131" s="1967"/>
      <c r="T131" s="1967"/>
      <c r="U131" s="1967"/>
      <c r="V131" s="1967"/>
      <c r="W131" s="1963"/>
      <c r="X131" s="1962"/>
      <c r="Y131" s="1963"/>
    </row>
    <row r="132" spans="1:25" ht="36" x14ac:dyDescent="0.25">
      <c r="A132" s="1970"/>
      <c r="B132" s="1970"/>
      <c r="C132" s="1963" t="s">
        <v>2263</v>
      </c>
      <c r="D132" s="1963" t="s">
        <v>2453</v>
      </c>
      <c r="E132" s="1963" t="s">
        <v>2441</v>
      </c>
      <c r="F132" s="1963" t="s">
        <v>632</v>
      </c>
      <c r="G132" s="1963" t="s">
        <v>2040</v>
      </c>
      <c r="H132" s="1962" t="s">
        <v>2454</v>
      </c>
      <c r="I132" s="350" t="s">
        <v>2455</v>
      </c>
      <c r="J132" s="358">
        <v>3</v>
      </c>
      <c r="K132" s="350"/>
      <c r="L132" s="350"/>
      <c r="M132" s="350"/>
      <c r="N132" s="350"/>
      <c r="O132" s="350"/>
      <c r="P132" s="350"/>
      <c r="Q132" s="350"/>
      <c r="R132" s="350"/>
      <c r="S132" s="350"/>
      <c r="T132" s="354"/>
      <c r="U132" s="354"/>
      <c r="V132" s="350"/>
      <c r="W132" s="1963" t="s">
        <v>1146</v>
      </c>
      <c r="X132" s="1962" t="s">
        <v>1147</v>
      </c>
      <c r="Y132" s="1963" t="s">
        <v>2445</v>
      </c>
    </row>
    <row r="133" spans="1:25" x14ac:dyDescent="0.25">
      <c r="A133" s="1970"/>
      <c r="B133" s="1970"/>
      <c r="C133" s="1963"/>
      <c r="D133" s="1963"/>
      <c r="E133" s="1963"/>
      <c r="F133" s="1963"/>
      <c r="G133" s="1963"/>
      <c r="H133" s="1962"/>
      <c r="I133" s="350" t="s">
        <v>2456</v>
      </c>
      <c r="J133" s="359">
        <v>0.5</v>
      </c>
      <c r="K133" s="350"/>
      <c r="L133" s="350"/>
      <c r="M133" s="350"/>
      <c r="N133" s="350"/>
      <c r="O133" s="350"/>
      <c r="P133" s="350"/>
      <c r="Q133" s="350"/>
      <c r="R133" s="350"/>
      <c r="S133" s="350"/>
      <c r="T133" s="354"/>
      <c r="U133" s="354"/>
      <c r="V133" s="350"/>
      <c r="W133" s="1963"/>
      <c r="X133" s="1962"/>
      <c r="Y133" s="1963"/>
    </row>
    <row r="134" spans="1:25" x14ac:dyDescent="0.25">
      <c r="A134" s="1970"/>
      <c r="B134" s="1970"/>
      <c r="C134" s="1963"/>
      <c r="D134" s="1963"/>
      <c r="E134" s="1963"/>
      <c r="F134" s="1963"/>
      <c r="G134" s="1963"/>
      <c r="H134" s="1962"/>
      <c r="I134" s="350" t="s">
        <v>2457</v>
      </c>
      <c r="J134" s="359">
        <v>0.15</v>
      </c>
      <c r="K134" s="350"/>
      <c r="L134" s="350"/>
      <c r="M134" s="350"/>
      <c r="N134" s="350"/>
      <c r="O134" s="350"/>
      <c r="P134" s="350"/>
      <c r="Q134" s="350"/>
      <c r="R134" s="350"/>
      <c r="S134" s="350"/>
      <c r="T134" s="354"/>
      <c r="U134" s="354"/>
      <c r="V134" s="350"/>
      <c r="W134" s="1963"/>
      <c r="X134" s="1962"/>
      <c r="Y134" s="1963"/>
    </row>
    <row r="135" spans="1:25" x14ac:dyDescent="0.25">
      <c r="A135" s="1970"/>
      <c r="B135" s="1970"/>
      <c r="C135" s="1963"/>
      <c r="D135" s="1963"/>
      <c r="E135" s="1963"/>
      <c r="F135" s="1963"/>
      <c r="G135" s="1963"/>
      <c r="H135" s="1962"/>
      <c r="I135" s="355" t="s">
        <v>168</v>
      </c>
      <c r="J135" s="356">
        <f>SUM(J132:J134)</f>
        <v>3.65</v>
      </c>
      <c r="K135" s="1967"/>
      <c r="L135" s="1967"/>
      <c r="M135" s="1967"/>
      <c r="N135" s="1967"/>
      <c r="O135" s="1967"/>
      <c r="P135" s="1967"/>
      <c r="Q135" s="1967"/>
      <c r="R135" s="1967"/>
      <c r="S135" s="1967"/>
      <c r="T135" s="1967"/>
      <c r="U135" s="1967"/>
      <c r="V135" s="1967"/>
      <c r="W135" s="1963"/>
      <c r="X135" s="1962"/>
      <c r="Y135" s="1963"/>
    </row>
    <row r="136" spans="1:25" ht="36" x14ac:dyDescent="0.25">
      <c r="A136" s="1970"/>
      <c r="B136" s="1970"/>
      <c r="C136" s="1963" t="s">
        <v>2263</v>
      </c>
      <c r="D136" s="1963" t="s">
        <v>2453</v>
      </c>
      <c r="E136" s="1963" t="s">
        <v>2441</v>
      </c>
      <c r="F136" s="1963" t="s">
        <v>632</v>
      </c>
      <c r="G136" s="1963" t="s">
        <v>2042</v>
      </c>
      <c r="H136" s="1962" t="s">
        <v>2454</v>
      </c>
      <c r="I136" s="350" t="s">
        <v>2458</v>
      </c>
      <c r="J136" s="358">
        <v>3</v>
      </c>
      <c r="K136" s="350"/>
      <c r="L136" s="350"/>
      <c r="M136" s="350"/>
      <c r="N136" s="350"/>
      <c r="O136" s="350"/>
      <c r="P136" s="350"/>
      <c r="Q136" s="350"/>
      <c r="R136" s="350"/>
      <c r="S136" s="350"/>
      <c r="T136" s="354"/>
      <c r="U136" s="354"/>
      <c r="V136" s="350"/>
      <c r="W136" s="1963" t="s">
        <v>1146</v>
      </c>
      <c r="X136" s="1962" t="s">
        <v>1147</v>
      </c>
      <c r="Y136" s="1963" t="s">
        <v>2445</v>
      </c>
    </row>
    <row r="137" spans="1:25" x14ac:dyDescent="0.25">
      <c r="A137" s="1970"/>
      <c r="B137" s="1970"/>
      <c r="C137" s="1963"/>
      <c r="D137" s="1963"/>
      <c r="E137" s="1963"/>
      <c r="F137" s="1963"/>
      <c r="G137" s="1963"/>
      <c r="H137" s="1962"/>
      <c r="I137" s="350" t="s">
        <v>2459</v>
      </c>
      <c r="J137" s="359">
        <v>0.5</v>
      </c>
      <c r="K137" s="350"/>
      <c r="L137" s="350"/>
      <c r="M137" s="350"/>
      <c r="N137" s="350"/>
      <c r="O137" s="350"/>
      <c r="P137" s="350"/>
      <c r="Q137" s="350"/>
      <c r="R137" s="350"/>
      <c r="S137" s="350"/>
      <c r="T137" s="354"/>
      <c r="U137" s="354"/>
      <c r="V137" s="350"/>
      <c r="W137" s="1963"/>
      <c r="X137" s="1962"/>
      <c r="Y137" s="1963"/>
    </row>
    <row r="138" spans="1:25" x14ac:dyDescent="0.25">
      <c r="A138" s="1970"/>
      <c r="B138" s="1970"/>
      <c r="C138" s="1963"/>
      <c r="D138" s="1963"/>
      <c r="E138" s="1963"/>
      <c r="F138" s="1963"/>
      <c r="G138" s="1963"/>
      <c r="H138" s="1962"/>
      <c r="I138" s="350" t="s">
        <v>2460</v>
      </c>
      <c r="J138" s="359">
        <v>0.15</v>
      </c>
      <c r="K138" s="350"/>
      <c r="L138" s="350"/>
      <c r="M138" s="350"/>
      <c r="N138" s="350"/>
      <c r="O138" s="350"/>
      <c r="P138" s="350"/>
      <c r="Q138" s="350"/>
      <c r="R138" s="350"/>
      <c r="S138" s="350"/>
      <c r="T138" s="354"/>
      <c r="U138" s="354"/>
      <c r="V138" s="350"/>
      <c r="W138" s="1963"/>
      <c r="X138" s="1962"/>
      <c r="Y138" s="1963"/>
    </row>
    <row r="139" spans="1:25" x14ac:dyDescent="0.25">
      <c r="A139" s="1970"/>
      <c r="B139" s="1970"/>
      <c r="C139" s="1963"/>
      <c r="D139" s="1963"/>
      <c r="E139" s="1963"/>
      <c r="F139" s="1963"/>
      <c r="G139" s="1963"/>
      <c r="H139" s="1962"/>
      <c r="I139" s="355" t="s">
        <v>168</v>
      </c>
      <c r="J139" s="356">
        <f>SUM(J136:J138)</f>
        <v>3.65</v>
      </c>
      <c r="K139" s="1967"/>
      <c r="L139" s="1967"/>
      <c r="M139" s="1967"/>
      <c r="N139" s="1967"/>
      <c r="O139" s="1967"/>
      <c r="P139" s="1967"/>
      <c r="Q139" s="1967"/>
      <c r="R139" s="1967"/>
      <c r="S139" s="1967"/>
      <c r="T139" s="1967"/>
      <c r="U139" s="1967"/>
      <c r="V139" s="1967"/>
      <c r="W139" s="1963"/>
      <c r="X139" s="1962"/>
      <c r="Y139" s="1963"/>
    </row>
    <row r="140" spans="1:25" ht="36" x14ac:dyDescent="0.25">
      <c r="A140" s="1970"/>
      <c r="B140" s="1970"/>
      <c r="C140" s="1963" t="s">
        <v>2263</v>
      </c>
      <c r="D140" s="1963" t="s">
        <v>2453</v>
      </c>
      <c r="E140" s="1963" t="s">
        <v>2441</v>
      </c>
      <c r="F140" s="1963" t="s">
        <v>632</v>
      </c>
      <c r="G140" s="1963" t="s">
        <v>2044</v>
      </c>
      <c r="H140" s="1962" t="s">
        <v>2454</v>
      </c>
      <c r="I140" s="350" t="s">
        <v>2461</v>
      </c>
      <c r="J140" s="358">
        <v>3</v>
      </c>
      <c r="K140" s="350"/>
      <c r="L140" s="350"/>
      <c r="M140" s="350"/>
      <c r="N140" s="350"/>
      <c r="O140" s="350"/>
      <c r="P140" s="350"/>
      <c r="Q140" s="350"/>
      <c r="R140" s="350"/>
      <c r="S140" s="350"/>
      <c r="T140" s="354"/>
      <c r="U140" s="354"/>
      <c r="V140" s="350"/>
      <c r="W140" s="1963" t="s">
        <v>1146</v>
      </c>
      <c r="X140" s="1962" t="s">
        <v>1147</v>
      </c>
      <c r="Y140" s="1963" t="s">
        <v>2445</v>
      </c>
    </row>
    <row r="141" spans="1:25" x14ac:dyDescent="0.25">
      <c r="A141" s="1970"/>
      <c r="B141" s="1970"/>
      <c r="C141" s="1963"/>
      <c r="D141" s="1963"/>
      <c r="E141" s="1963"/>
      <c r="F141" s="1963"/>
      <c r="G141" s="1963"/>
      <c r="H141" s="1962"/>
      <c r="I141" s="350" t="s">
        <v>2462</v>
      </c>
      <c r="J141" s="359">
        <v>0.5</v>
      </c>
      <c r="K141" s="350"/>
      <c r="L141" s="350"/>
      <c r="M141" s="350"/>
      <c r="N141" s="350"/>
      <c r="O141" s="350"/>
      <c r="P141" s="350"/>
      <c r="Q141" s="350"/>
      <c r="R141" s="350"/>
      <c r="S141" s="350"/>
      <c r="T141" s="354"/>
      <c r="U141" s="354"/>
      <c r="V141" s="350"/>
      <c r="W141" s="1963"/>
      <c r="X141" s="1962"/>
      <c r="Y141" s="1963"/>
    </row>
    <row r="142" spans="1:25" x14ac:dyDescent="0.25">
      <c r="A142" s="1970"/>
      <c r="B142" s="1970"/>
      <c r="C142" s="1963"/>
      <c r="D142" s="1963"/>
      <c r="E142" s="1963"/>
      <c r="F142" s="1963"/>
      <c r="G142" s="1963"/>
      <c r="H142" s="1962"/>
      <c r="I142" s="350" t="s">
        <v>2463</v>
      </c>
      <c r="J142" s="359">
        <v>0.15</v>
      </c>
      <c r="K142" s="350"/>
      <c r="L142" s="350"/>
      <c r="M142" s="350"/>
      <c r="N142" s="350"/>
      <c r="O142" s="350"/>
      <c r="P142" s="350"/>
      <c r="Q142" s="350"/>
      <c r="R142" s="350"/>
      <c r="S142" s="350"/>
      <c r="T142" s="354"/>
      <c r="U142" s="354"/>
      <c r="V142" s="350"/>
      <c r="W142" s="1963"/>
      <c r="X142" s="1962"/>
      <c r="Y142" s="1963"/>
    </row>
    <row r="143" spans="1:25" x14ac:dyDescent="0.25">
      <c r="A143" s="1970"/>
      <c r="B143" s="1970"/>
      <c r="C143" s="1963"/>
      <c r="D143" s="1963"/>
      <c r="E143" s="1963"/>
      <c r="F143" s="1963"/>
      <c r="G143" s="1963"/>
      <c r="H143" s="1962"/>
      <c r="I143" s="355" t="s">
        <v>168</v>
      </c>
      <c r="J143" s="356">
        <f>SUM(J140:J142)</f>
        <v>3.65</v>
      </c>
      <c r="K143" s="1967"/>
      <c r="L143" s="1967"/>
      <c r="M143" s="1967"/>
      <c r="N143" s="1967"/>
      <c r="O143" s="1967"/>
      <c r="P143" s="1967"/>
      <c r="Q143" s="1967"/>
      <c r="R143" s="1967"/>
      <c r="S143" s="1967"/>
      <c r="T143" s="1967"/>
      <c r="U143" s="1967"/>
      <c r="V143" s="1967"/>
      <c r="W143" s="1963"/>
      <c r="X143" s="1962"/>
      <c r="Y143" s="1963"/>
    </row>
    <row r="144" spans="1:25" ht="36" x14ac:dyDescent="0.25">
      <c r="A144" s="1970"/>
      <c r="B144" s="1970"/>
      <c r="C144" s="1963" t="s">
        <v>2263</v>
      </c>
      <c r="D144" s="1963" t="s">
        <v>2453</v>
      </c>
      <c r="E144" s="1963" t="s">
        <v>2441</v>
      </c>
      <c r="F144" s="1963" t="s">
        <v>632</v>
      </c>
      <c r="G144" s="1963" t="s">
        <v>2046</v>
      </c>
      <c r="H144" s="1962" t="s">
        <v>2454</v>
      </c>
      <c r="I144" s="350" t="s">
        <v>2464</v>
      </c>
      <c r="J144" s="358">
        <v>3</v>
      </c>
      <c r="K144" s="350"/>
      <c r="L144" s="350"/>
      <c r="M144" s="350"/>
      <c r="N144" s="350"/>
      <c r="O144" s="350"/>
      <c r="P144" s="350"/>
      <c r="Q144" s="350"/>
      <c r="R144" s="350"/>
      <c r="S144" s="350"/>
      <c r="T144" s="354"/>
      <c r="U144" s="354"/>
      <c r="V144" s="350"/>
      <c r="W144" s="1974" t="s">
        <v>1146</v>
      </c>
      <c r="X144" s="1979" t="s">
        <v>1147</v>
      </c>
      <c r="Y144" s="1963" t="s">
        <v>2445</v>
      </c>
    </row>
    <row r="145" spans="1:25" x14ac:dyDescent="0.25">
      <c r="A145" s="1970"/>
      <c r="B145" s="1970"/>
      <c r="C145" s="1963"/>
      <c r="D145" s="1963"/>
      <c r="E145" s="1963"/>
      <c r="F145" s="1963"/>
      <c r="G145" s="1963"/>
      <c r="H145" s="1962"/>
      <c r="I145" s="350" t="s">
        <v>2465</v>
      </c>
      <c r="J145" s="359">
        <v>0.5</v>
      </c>
      <c r="K145" s="350"/>
      <c r="L145" s="350"/>
      <c r="M145" s="350"/>
      <c r="N145" s="350"/>
      <c r="O145" s="350"/>
      <c r="P145" s="350"/>
      <c r="Q145" s="350"/>
      <c r="R145" s="350"/>
      <c r="S145" s="350"/>
      <c r="T145" s="354"/>
      <c r="U145" s="354"/>
      <c r="V145" s="350"/>
      <c r="W145" s="1974"/>
      <c r="X145" s="1979"/>
      <c r="Y145" s="1963"/>
    </row>
    <row r="146" spans="1:25" x14ac:dyDescent="0.25">
      <c r="A146" s="1970"/>
      <c r="B146" s="1970"/>
      <c r="C146" s="1963"/>
      <c r="D146" s="1963"/>
      <c r="E146" s="1963"/>
      <c r="F146" s="1963"/>
      <c r="G146" s="1963"/>
      <c r="H146" s="1962"/>
      <c r="I146" s="350" t="s">
        <v>2466</v>
      </c>
      <c r="J146" s="359">
        <v>0.15</v>
      </c>
      <c r="K146" s="350"/>
      <c r="L146" s="350"/>
      <c r="M146" s="350"/>
      <c r="N146" s="350"/>
      <c r="O146" s="350"/>
      <c r="P146" s="350"/>
      <c r="Q146" s="350"/>
      <c r="R146" s="350"/>
      <c r="S146" s="350"/>
      <c r="T146" s="354"/>
      <c r="U146" s="354"/>
      <c r="V146" s="350"/>
      <c r="W146" s="1974"/>
      <c r="X146" s="1979"/>
      <c r="Y146" s="1963"/>
    </row>
    <row r="147" spans="1:25" x14ac:dyDescent="0.25">
      <c r="A147" s="1970"/>
      <c r="B147" s="1971"/>
      <c r="C147" s="1963"/>
      <c r="D147" s="1963"/>
      <c r="E147" s="1963"/>
      <c r="F147" s="1963"/>
      <c r="G147" s="1963"/>
      <c r="H147" s="1962"/>
      <c r="I147" s="355" t="s">
        <v>168</v>
      </c>
      <c r="J147" s="356">
        <f>SUM(J144:J146)</f>
        <v>3.65</v>
      </c>
      <c r="K147" s="1967"/>
      <c r="L147" s="1967"/>
      <c r="M147" s="1967"/>
      <c r="N147" s="1967"/>
      <c r="O147" s="1967"/>
      <c r="P147" s="1967"/>
      <c r="Q147" s="1967"/>
      <c r="R147" s="1967"/>
      <c r="S147" s="1967"/>
      <c r="T147" s="1967"/>
      <c r="U147" s="1967"/>
      <c r="V147" s="1967"/>
      <c r="W147" s="1974"/>
      <c r="X147" s="1979"/>
      <c r="Y147" s="1963"/>
    </row>
    <row r="148" spans="1:25" ht="36" x14ac:dyDescent="0.25">
      <c r="A148" s="1970"/>
      <c r="B148" s="1963" t="s">
        <v>2067</v>
      </c>
      <c r="C148" s="1963" t="s">
        <v>2263</v>
      </c>
      <c r="D148" s="1963" t="s">
        <v>2453</v>
      </c>
      <c r="E148" s="1963" t="s">
        <v>2441</v>
      </c>
      <c r="F148" s="1963" t="s">
        <v>632</v>
      </c>
      <c r="G148" s="1963" t="s">
        <v>2069</v>
      </c>
      <c r="H148" s="1962" t="s">
        <v>2454</v>
      </c>
      <c r="I148" s="350" t="s">
        <v>2467</v>
      </c>
      <c r="J148" s="358">
        <v>3</v>
      </c>
      <c r="K148" s="350"/>
      <c r="L148" s="350"/>
      <c r="M148" s="350"/>
      <c r="N148" s="350"/>
      <c r="O148" s="350"/>
      <c r="P148" s="350"/>
      <c r="Q148" s="350"/>
      <c r="R148" s="350"/>
      <c r="S148" s="350"/>
      <c r="T148" s="354"/>
      <c r="U148" s="354"/>
      <c r="V148" s="350"/>
      <c r="W148" s="1974" t="s">
        <v>1653</v>
      </c>
      <c r="X148" s="1979" t="s">
        <v>2468</v>
      </c>
      <c r="Y148" s="1963" t="s">
        <v>2445</v>
      </c>
    </row>
    <row r="149" spans="1:25" x14ac:dyDescent="0.25">
      <c r="A149" s="1970"/>
      <c r="B149" s="1963"/>
      <c r="C149" s="1963"/>
      <c r="D149" s="1963"/>
      <c r="E149" s="1963"/>
      <c r="F149" s="1963"/>
      <c r="G149" s="1963"/>
      <c r="H149" s="1962"/>
      <c r="I149" s="350" t="s">
        <v>2469</v>
      </c>
      <c r="J149" s="359">
        <v>0.5</v>
      </c>
      <c r="K149" s="350"/>
      <c r="L149" s="350"/>
      <c r="M149" s="350"/>
      <c r="N149" s="350"/>
      <c r="O149" s="350"/>
      <c r="P149" s="350"/>
      <c r="Q149" s="350"/>
      <c r="R149" s="350"/>
      <c r="S149" s="350"/>
      <c r="T149" s="354"/>
      <c r="U149" s="354"/>
      <c r="V149" s="350"/>
      <c r="W149" s="1974"/>
      <c r="X149" s="1979"/>
      <c r="Y149" s="1963"/>
    </row>
    <row r="150" spans="1:25" x14ac:dyDescent="0.25">
      <c r="A150" s="1970"/>
      <c r="B150" s="1963"/>
      <c r="C150" s="1963"/>
      <c r="D150" s="1963"/>
      <c r="E150" s="1963"/>
      <c r="F150" s="1963"/>
      <c r="G150" s="1963"/>
      <c r="H150" s="1962"/>
      <c r="I150" s="350" t="s">
        <v>2470</v>
      </c>
      <c r="J150" s="359">
        <v>0.15</v>
      </c>
      <c r="K150" s="350"/>
      <c r="L150" s="350"/>
      <c r="M150" s="350"/>
      <c r="N150" s="350"/>
      <c r="O150" s="350"/>
      <c r="P150" s="350"/>
      <c r="Q150" s="350"/>
      <c r="R150" s="350"/>
      <c r="S150" s="350"/>
      <c r="T150" s="354"/>
      <c r="U150" s="354"/>
      <c r="V150" s="350"/>
      <c r="W150" s="1974"/>
      <c r="X150" s="1979"/>
      <c r="Y150" s="1963"/>
    </row>
    <row r="151" spans="1:25" x14ac:dyDescent="0.25">
      <c r="A151" s="1971"/>
      <c r="B151" s="1963"/>
      <c r="C151" s="1963"/>
      <c r="D151" s="1963"/>
      <c r="E151" s="1963"/>
      <c r="F151" s="1963"/>
      <c r="G151" s="1963"/>
      <c r="H151" s="1962"/>
      <c r="I151" s="355" t="s">
        <v>168</v>
      </c>
      <c r="J151" s="356">
        <f>SUM(J148:J150)</f>
        <v>3.65</v>
      </c>
      <c r="K151" s="1967"/>
      <c r="L151" s="1967"/>
      <c r="M151" s="1967"/>
      <c r="N151" s="1967"/>
      <c r="O151" s="1967"/>
      <c r="P151" s="1967"/>
      <c r="Q151" s="1967"/>
      <c r="R151" s="1967"/>
      <c r="S151" s="1967"/>
      <c r="T151" s="1967"/>
      <c r="U151" s="1967"/>
      <c r="V151" s="1967"/>
      <c r="W151" s="1974"/>
      <c r="X151" s="1979"/>
      <c r="Y151" s="1963"/>
    </row>
    <row r="152" spans="1:25" ht="25.5" x14ac:dyDescent="0.25">
      <c r="A152" s="1984" t="s">
        <v>1698</v>
      </c>
      <c r="B152" s="1990" t="s">
        <v>1699</v>
      </c>
      <c r="C152" s="1982" t="s">
        <v>1213</v>
      </c>
      <c r="D152" s="1982" t="s">
        <v>2471</v>
      </c>
      <c r="E152" s="1982" t="s">
        <v>2429</v>
      </c>
      <c r="F152" s="1982" t="s">
        <v>632</v>
      </c>
      <c r="G152" s="1991" t="s">
        <v>1701</v>
      </c>
      <c r="H152" s="1989" t="s">
        <v>2472</v>
      </c>
      <c r="I152" s="363" t="s">
        <v>2473</v>
      </c>
      <c r="J152" s="353">
        <v>1</v>
      </c>
      <c r="K152" s="364"/>
      <c r="L152" s="365"/>
      <c r="M152" s="365"/>
      <c r="N152" s="365"/>
      <c r="O152" s="365"/>
      <c r="P152" s="365"/>
      <c r="Q152" s="365"/>
      <c r="R152" s="365"/>
      <c r="S152" s="365"/>
      <c r="T152" s="365"/>
      <c r="U152" s="365"/>
      <c r="V152" s="365"/>
      <c r="W152" s="1981" t="s">
        <v>1219</v>
      </c>
      <c r="X152" s="1981" t="s">
        <v>2474</v>
      </c>
      <c r="Y152" s="1982" t="s">
        <v>2475</v>
      </c>
    </row>
    <row r="153" spans="1:25" ht="25.5" x14ac:dyDescent="0.25">
      <c r="A153" s="1984"/>
      <c r="B153" s="1990"/>
      <c r="C153" s="1982"/>
      <c r="D153" s="1982"/>
      <c r="E153" s="1982"/>
      <c r="F153" s="1982"/>
      <c r="G153" s="1991"/>
      <c r="H153" s="1989"/>
      <c r="I153" s="363" t="s">
        <v>2476</v>
      </c>
      <c r="J153" s="353">
        <v>2</v>
      </c>
      <c r="K153" s="364"/>
      <c r="L153" s="365"/>
      <c r="M153" s="365"/>
      <c r="N153" s="365"/>
      <c r="O153" s="365"/>
      <c r="P153" s="365"/>
      <c r="Q153" s="365"/>
      <c r="R153" s="365"/>
      <c r="S153" s="365"/>
      <c r="T153" s="365"/>
      <c r="U153" s="365"/>
      <c r="V153" s="365"/>
      <c r="W153" s="1981"/>
      <c r="X153" s="1981"/>
      <c r="Y153" s="1982"/>
    </row>
    <row r="154" spans="1:25" ht="25.5" x14ac:dyDescent="0.25">
      <c r="A154" s="1984"/>
      <c r="B154" s="1990"/>
      <c r="C154" s="1982"/>
      <c r="D154" s="1982"/>
      <c r="E154" s="1982"/>
      <c r="F154" s="1982"/>
      <c r="G154" s="1991"/>
      <c r="H154" s="1989"/>
      <c r="I154" s="363" t="s">
        <v>2477</v>
      </c>
      <c r="J154" s="353">
        <v>1</v>
      </c>
      <c r="K154" s="365"/>
      <c r="L154" s="364"/>
      <c r="M154" s="365"/>
      <c r="N154" s="365"/>
      <c r="O154" s="365"/>
      <c r="P154" s="365"/>
      <c r="Q154" s="365"/>
      <c r="R154" s="365"/>
      <c r="S154" s="365"/>
      <c r="T154" s="365"/>
      <c r="U154" s="365"/>
      <c r="V154" s="365"/>
      <c r="W154" s="1981"/>
      <c r="X154" s="1981"/>
      <c r="Y154" s="1982"/>
    </row>
    <row r="155" spans="1:25" ht="25.5" x14ac:dyDescent="0.25">
      <c r="A155" s="1984"/>
      <c r="B155" s="1990"/>
      <c r="C155" s="1982"/>
      <c r="D155" s="1982"/>
      <c r="E155" s="1982"/>
      <c r="F155" s="1982"/>
      <c r="G155" s="1991"/>
      <c r="H155" s="1989"/>
      <c r="I155" s="363" t="s">
        <v>2478</v>
      </c>
      <c r="J155" s="353">
        <v>0.15</v>
      </c>
      <c r="K155" s="365"/>
      <c r="L155" s="364"/>
      <c r="M155" s="365"/>
      <c r="N155" s="365"/>
      <c r="O155" s="365"/>
      <c r="P155" s="365"/>
      <c r="Q155" s="365"/>
      <c r="R155" s="365"/>
      <c r="S155" s="365"/>
      <c r="T155" s="365"/>
      <c r="U155" s="365"/>
      <c r="V155" s="365"/>
      <c r="W155" s="1981"/>
      <c r="X155" s="1981"/>
      <c r="Y155" s="1982"/>
    </row>
    <row r="156" spans="1:25" ht="25.5" x14ac:dyDescent="0.25">
      <c r="A156" s="1984"/>
      <c r="B156" s="1990"/>
      <c r="C156" s="1982"/>
      <c r="D156" s="1982"/>
      <c r="E156" s="1982"/>
      <c r="F156" s="1982"/>
      <c r="G156" s="1991"/>
      <c r="H156" s="1989"/>
      <c r="I156" s="363" t="s">
        <v>2479</v>
      </c>
      <c r="J156" s="353">
        <v>1</v>
      </c>
      <c r="K156" s="365"/>
      <c r="L156" s="365"/>
      <c r="M156" s="365"/>
      <c r="N156" s="365"/>
      <c r="O156" s="365"/>
      <c r="P156" s="365"/>
      <c r="Q156" s="364"/>
      <c r="R156" s="365"/>
      <c r="S156" s="365"/>
      <c r="T156" s="365"/>
      <c r="U156" s="365"/>
      <c r="V156" s="365"/>
      <c r="W156" s="1981"/>
      <c r="X156" s="1981"/>
      <c r="Y156" s="1982"/>
    </row>
    <row r="157" spans="1:25" ht="25.5" x14ac:dyDescent="0.25">
      <c r="A157" s="1984"/>
      <c r="B157" s="1990"/>
      <c r="C157" s="1982"/>
      <c r="D157" s="1982"/>
      <c r="E157" s="1982"/>
      <c r="F157" s="1982"/>
      <c r="G157" s="1991"/>
      <c r="H157" s="1989"/>
      <c r="I157" s="363" t="s">
        <v>2480</v>
      </c>
      <c r="J157" s="353">
        <v>3</v>
      </c>
      <c r="K157" s="365"/>
      <c r="L157" s="365"/>
      <c r="M157" s="365"/>
      <c r="N157" s="365"/>
      <c r="O157" s="365"/>
      <c r="P157" s="365"/>
      <c r="Q157" s="364"/>
      <c r="R157" s="365"/>
      <c r="S157" s="365"/>
      <c r="T157" s="365"/>
      <c r="U157" s="365"/>
      <c r="V157" s="365"/>
      <c r="W157" s="1981"/>
      <c r="X157" s="1981"/>
      <c r="Y157" s="1982"/>
    </row>
    <row r="158" spans="1:25" ht="25.5" x14ac:dyDescent="0.25">
      <c r="A158" s="1984"/>
      <c r="B158" s="1990"/>
      <c r="C158" s="1982"/>
      <c r="D158" s="1982"/>
      <c r="E158" s="1982"/>
      <c r="F158" s="1982"/>
      <c r="G158" s="1991"/>
      <c r="H158" s="1989"/>
      <c r="I158" s="363" t="s">
        <v>2481</v>
      </c>
      <c r="J158" s="353">
        <v>1</v>
      </c>
      <c r="K158" s="365"/>
      <c r="L158" s="365"/>
      <c r="M158" s="365"/>
      <c r="N158" s="365"/>
      <c r="O158" s="365"/>
      <c r="P158" s="365"/>
      <c r="Q158" s="365"/>
      <c r="R158" s="364"/>
      <c r="S158" s="365"/>
      <c r="T158" s="365"/>
      <c r="U158" s="365"/>
      <c r="V158" s="365"/>
      <c r="W158" s="1981"/>
      <c r="X158" s="1981"/>
      <c r="Y158" s="1982"/>
    </row>
    <row r="159" spans="1:25" ht="25.5" x14ac:dyDescent="0.25">
      <c r="A159" s="1984"/>
      <c r="B159" s="1990"/>
      <c r="C159" s="1982"/>
      <c r="D159" s="1982"/>
      <c r="E159" s="1982"/>
      <c r="F159" s="1982"/>
      <c r="G159" s="1991"/>
      <c r="H159" s="1989"/>
      <c r="I159" s="363" t="s">
        <v>2482</v>
      </c>
      <c r="J159" s="353">
        <v>0.15</v>
      </c>
      <c r="K159" s="365"/>
      <c r="L159" s="365"/>
      <c r="M159" s="365"/>
      <c r="N159" s="365"/>
      <c r="O159" s="365"/>
      <c r="P159" s="365"/>
      <c r="Q159" s="365"/>
      <c r="R159" s="364"/>
      <c r="S159" s="365"/>
      <c r="T159" s="365"/>
      <c r="U159" s="365"/>
      <c r="V159" s="365"/>
      <c r="W159" s="1981"/>
      <c r="X159" s="1981"/>
      <c r="Y159" s="1982"/>
    </row>
    <row r="160" spans="1:25" x14ac:dyDescent="0.25">
      <c r="A160" s="1984"/>
      <c r="B160" s="1990"/>
      <c r="C160" s="1982"/>
      <c r="D160" s="1982"/>
      <c r="E160" s="1982"/>
      <c r="F160" s="1982"/>
      <c r="G160" s="1991"/>
      <c r="H160" s="1989"/>
      <c r="I160" s="355" t="s">
        <v>168</v>
      </c>
      <c r="J160" s="356">
        <f>SUM(J152:J159)</f>
        <v>9.3000000000000007</v>
      </c>
      <c r="K160" s="1983"/>
      <c r="L160" s="1983"/>
      <c r="M160" s="1983"/>
      <c r="N160" s="1983"/>
      <c r="O160" s="1983"/>
      <c r="P160" s="1983"/>
      <c r="Q160" s="1983"/>
      <c r="R160" s="1983"/>
      <c r="S160" s="1983"/>
      <c r="T160" s="1983"/>
      <c r="U160" s="1983"/>
      <c r="V160" s="1983"/>
      <c r="W160" s="1981"/>
      <c r="X160" s="1981"/>
      <c r="Y160" s="1982"/>
    </row>
    <row r="161" spans="1:25" ht="25.5" x14ac:dyDescent="0.25">
      <c r="A161" s="1984" t="s">
        <v>1698</v>
      </c>
      <c r="B161" s="1985" t="s">
        <v>1709</v>
      </c>
      <c r="C161" s="1982" t="s">
        <v>2483</v>
      </c>
      <c r="D161" s="1982" t="s">
        <v>2484</v>
      </c>
      <c r="E161" s="1982" t="s">
        <v>2429</v>
      </c>
      <c r="F161" s="1982" t="s">
        <v>632</v>
      </c>
      <c r="G161" s="1986" t="s">
        <v>1711</v>
      </c>
      <c r="H161" s="1989" t="s">
        <v>2485</v>
      </c>
      <c r="I161" s="363" t="s">
        <v>2486</v>
      </c>
      <c r="J161" s="353">
        <v>1</v>
      </c>
      <c r="K161" s="366"/>
      <c r="L161" s="366"/>
      <c r="M161" s="366"/>
      <c r="N161" s="366"/>
      <c r="O161" s="366"/>
      <c r="P161" s="366"/>
      <c r="Q161" s="366"/>
      <c r="R161" s="366"/>
      <c r="S161" s="366"/>
      <c r="T161" s="366"/>
      <c r="U161" s="366"/>
      <c r="V161" s="366"/>
      <c r="W161" s="1982" t="s">
        <v>160</v>
      </c>
      <c r="X161" s="1982" t="s">
        <v>2487</v>
      </c>
      <c r="Y161" s="1982" t="s">
        <v>2475</v>
      </c>
    </row>
    <row r="162" spans="1:25" ht="25.5" x14ac:dyDescent="0.25">
      <c r="A162" s="1984"/>
      <c r="B162" s="1985"/>
      <c r="C162" s="1982"/>
      <c r="D162" s="1982"/>
      <c r="E162" s="1982"/>
      <c r="F162" s="1982"/>
      <c r="G162" s="1987"/>
      <c r="H162" s="1989"/>
      <c r="I162" s="363" t="s">
        <v>2488</v>
      </c>
      <c r="J162" s="353">
        <v>2</v>
      </c>
      <c r="K162" s="366"/>
      <c r="L162" s="366"/>
      <c r="M162" s="366"/>
      <c r="N162" s="366"/>
      <c r="O162" s="366"/>
      <c r="P162" s="366"/>
      <c r="Q162" s="366"/>
      <c r="R162" s="366"/>
      <c r="S162" s="366"/>
      <c r="T162" s="366"/>
      <c r="U162" s="366"/>
      <c r="V162" s="366"/>
      <c r="W162" s="1982"/>
      <c r="X162" s="1982"/>
      <c r="Y162" s="1982"/>
    </row>
    <row r="163" spans="1:25" ht="25.5" x14ac:dyDescent="0.25">
      <c r="A163" s="1984"/>
      <c r="B163" s="1985"/>
      <c r="C163" s="1982"/>
      <c r="D163" s="1982"/>
      <c r="E163" s="1982"/>
      <c r="F163" s="1982"/>
      <c r="G163" s="1987"/>
      <c r="H163" s="1989"/>
      <c r="I163" s="363" t="s">
        <v>2489</v>
      </c>
      <c r="J163" s="353">
        <v>1</v>
      </c>
      <c r="K163" s="366"/>
      <c r="L163" s="366"/>
      <c r="M163" s="366"/>
      <c r="N163" s="366"/>
      <c r="O163" s="366"/>
      <c r="P163" s="366"/>
      <c r="Q163" s="366"/>
      <c r="R163" s="366"/>
      <c r="S163" s="366"/>
      <c r="T163" s="366"/>
      <c r="U163" s="366"/>
      <c r="V163" s="366"/>
      <c r="W163" s="1982"/>
      <c r="X163" s="1982"/>
      <c r="Y163" s="1982"/>
    </row>
    <row r="164" spans="1:25" ht="25.5" x14ac:dyDescent="0.25">
      <c r="A164" s="1984"/>
      <c r="B164" s="1985"/>
      <c r="C164" s="1982"/>
      <c r="D164" s="1982"/>
      <c r="E164" s="1982"/>
      <c r="F164" s="1982"/>
      <c r="G164" s="1987"/>
      <c r="H164" s="1989"/>
      <c r="I164" s="363" t="s">
        <v>2490</v>
      </c>
      <c r="J164" s="353">
        <v>1</v>
      </c>
      <c r="K164" s="366"/>
      <c r="L164" s="366"/>
      <c r="M164" s="366"/>
      <c r="N164" s="366"/>
      <c r="O164" s="366"/>
      <c r="P164" s="366"/>
      <c r="Q164" s="366"/>
      <c r="R164" s="366"/>
      <c r="S164" s="366"/>
      <c r="T164" s="366"/>
      <c r="U164" s="366"/>
      <c r="V164" s="366"/>
      <c r="W164" s="1982"/>
      <c r="X164" s="1982"/>
      <c r="Y164" s="1982"/>
    </row>
    <row r="165" spans="1:25" ht="25.5" x14ac:dyDescent="0.25">
      <c r="A165" s="1984"/>
      <c r="B165" s="1985"/>
      <c r="C165" s="1982"/>
      <c r="D165" s="1982"/>
      <c r="E165" s="1982"/>
      <c r="F165" s="1982"/>
      <c r="G165" s="1987"/>
      <c r="H165" s="1989"/>
      <c r="I165" s="363" t="s">
        <v>2491</v>
      </c>
      <c r="J165" s="353">
        <v>1</v>
      </c>
      <c r="K165" s="367"/>
      <c r="L165" s="367"/>
      <c r="M165" s="367"/>
      <c r="N165" s="367"/>
      <c r="O165" s="367"/>
      <c r="P165" s="367"/>
      <c r="Q165" s="366"/>
      <c r="R165" s="366"/>
      <c r="S165" s="366"/>
      <c r="T165" s="366"/>
      <c r="U165" s="366"/>
      <c r="V165" s="366"/>
      <c r="W165" s="1982"/>
      <c r="X165" s="1982"/>
      <c r="Y165" s="1982"/>
    </row>
    <row r="166" spans="1:25" ht="25.5" x14ac:dyDescent="0.25">
      <c r="A166" s="1984"/>
      <c r="B166" s="1985"/>
      <c r="C166" s="1982"/>
      <c r="D166" s="1982"/>
      <c r="E166" s="1982"/>
      <c r="F166" s="1982"/>
      <c r="G166" s="1987"/>
      <c r="H166" s="1989"/>
      <c r="I166" s="363" t="s">
        <v>2492</v>
      </c>
      <c r="J166" s="353">
        <v>2</v>
      </c>
      <c r="K166" s="367"/>
      <c r="L166" s="367"/>
      <c r="M166" s="367"/>
      <c r="N166" s="367"/>
      <c r="O166" s="367"/>
      <c r="P166" s="367"/>
      <c r="Q166" s="366"/>
      <c r="R166" s="366"/>
      <c r="S166" s="366"/>
      <c r="T166" s="366"/>
      <c r="U166" s="366"/>
      <c r="V166" s="366"/>
      <c r="W166" s="1982"/>
      <c r="X166" s="1982"/>
      <c r="Y166" s="1982"/>
    </row>
    <row r="167" spans="1:25" ht="25.5" x14ac:dyDescent="0.25">
      <c r="A167" s="1984"/>
      <c r="B167" s="1985"/>
      <c r="C167" s="1982"/>
      <c r="D167" s="1982"/>
      <c r="E167" s="1982"/>
      <c r="F167" s="1982"/>
      <c r="G167" s="1987"/>
      <c r="H167" s="1989"/>
      <c r="I167" s="363" t="s">
        <v>2493</v>
      </c>
      <c r="J167" s="353">
        <v>1</v>
      </c>
      <c r="K167" s="367"/>
      <c r="L167" s="367"/>
      <c r="M167" s="367"/>
      <c r="N167" s="367"/>
      <c r="O167" s="367"/>
      <c r="P167" s="367"/>
      <c r="Q167" s="366"/>
      <c r="R167" s="366"/>
      <c r="S167" s="366"/>
      <c r="T167" s="366"/>
      <c r="U167" s="366"/>
      <c r="V167" s="366"/>
      <c r="W167" s="1982"/>
      <c r="X167" s="1982"/>
      <c r="Y167" s="1982"/>
    </row>
    <row r="168" spans="1:25" ht="25.5" x14ac:dyDescent="0.25">
      <c r="A168" s="1984"/>
      <c r="B168" s="1985"/>
      <c r="C168" s="1982"/>
      <c r="D168" s="1982"/>
      <c r="E168" s="1982"/>
      <c r="F168" s="1982"/>
      <c r="G168" s="1987"/>
      <c r="H168" s="1989"/>
      <c r="I168" s="363" t="s">
        <v>2494</v>
      </c>
      <c r="J168" s="359">
        <v>0.15</v>
      </c>
      <c r="K168" s="367"/>
      <c r="L168" s="367"/>
      <c r="M168" s="367"/>
      <c r="N168" s="367"/>
      <c r="O168" s="367"/>
      <c r="P168" s="367"/>
      <c r="Q168" s="366"/>
      <c r="R168" s="366"/>
      <c r="S168" s="366"/>
      <c r="T168" s="366"/>
      <c r="U168" s="366"/>
      <c r="V168" s="366"/>
      <c r="W168" s="1982"/>
      <c r="X168" s="1982"/>
      <c r="Y168" s="1982"/>
    </row>
    <row r="169" spans="1:25" x14ac:dyDescent="0.25">
      <c r="A169" s="1984"/>
      <c r="B169" s="1985"/>
      <c r="C169" s="1982"/>
      <c r="D169" s="1982"/>
      <c r="E169" s="1982"/>
      <c r="F169" s="1982"/>
      <c r="G169" s="1988"/>
      <c r="H169" s="1989"/>
      <c r="I169" s="355" t="s">
        <v>168</v>
      </c>
      <c r="J169" s="356">
        <f>SUM(J161:J168)</f>
        <v>9.15</v>
      </c>
      <c r="K169" s="1983"/>
      <c r="L169" s="1983"/>
      <c r="M169" s="1983"/>
      <c r="N169" s="1983"/>
      <c r="O169" s="1983"/>
      <c r="P169" s="1983"/>
      <c r="Q169" s="1983"/>
      <c r="R169" s="1983"/>
      <c r="S169" s="1983"/>
      <c r="T169" s="1983"/>
      <c r="U169" s="1983"/>
      <c r="V169" s="1983"/>
      <c r="W169" s="1982"/>
      <c r="X169" s="1982"/>
      <c r="Y169" s="1982"/>
    </row>
    <row r="170" spans="1:25" ht="24" x14ac:dyDescent="0.25">
      <c r="A170" s="1992" t="s">
        <v>2495</v>
      </c>
      <c r="B170" s="1985" t="s">
        <v>2496</v>
      </c>
      <c r="C170" s="1982" t="s">
        <v>2497</v>
      </c>
      <c r="D170" s="1983" t="s">
        <v>2498</v>
      </c>
      <c r="E170" s="1982" t="s">
        <v>2499</v>
      </c>
      <c r="F170" s="1982" t="s">
        <v>632</v>
      </c>
      <c r="G170" s="1995" t="s">
        <v>2500</v>
      </c>
      <c r="H170" s="1989" t="s">
        <v>2501</v>
      </c>
      <c r="I170" s="368" t="s">
        <v>2502</v>
      </c>
      <c r="J170" s="369">
        <v>1</v>
      </c>
      <c r="K170" s="365"/>
      <c r="L170" s="365"/>
      <c r="M170" s="365"/>
      <c r="N170" s="365"/>
      <c r="O170" s="365"/>
      <c r="P170" s="365"/>
      <c r="Q170" s="364"/>
      <c r="R170" s="365"/>
      <c r="S170" s="365"/>
      <c r="T170" s="365"/>
      <c r="U170" s="365"/>
      <c r="V170" s="365"/>
      <c r="W170" s="1982" t="s">
        <v>1268</v>
      </c>
      <c r="X170" s="1982" t="s">
        <v>2503</v>
      </c>
      <c r="Y170" s="1983"/>
    </row>
    <row r="171" spans="1:25" ht="24" x14ac:dyDescent="0.25">
      <c r="A171" s="1993"/>
      <c r="B171" s="1985"/>
      <c r="C171" s="1982"/>
      <c r="D171" s="1983"/>
      <c r="E171" s="1982"/>
      <c r="F171" s="1982"/>
      <c r="G171" s="1995"/>
      <c r="H171" s="1989"/>
      <c r="I171" s="368" t="s">
        <v>2504</v>
      </c>
      <c r="J171" s="369">
        <v>1</v>
      </c>
      <c r="K171" s="365"/>
      <c r="L171" s="365"/>
      <c r="M171" s="365"/>
      <c r="N171" s="365"/>
      <c r="O171" s="365"/>
      <c r="P171" s="365"/>
      <c r="Q171" s="364"/>
      <c r="R171" s="365"/>
      <c r="S171" s="365"/>
      <c r="T171" s="365"/>
      <c r="U171" s="365"/>
      <c r="V171" s="365"/>
      <c r="W171" s="1982"/>
      <c r="X171" s="1982"/>
      <c r="Y171" s="1983"/>
    </row>
    <row r="172" spans="1:25" x14ac:dyDescent="0.25">
      <c r="A172" s="1993"/>
      <c r="B172" s="1985"/>
      <c r="C172" s="1982"/>
      <c r="D172" s="1983"/>
      <c r="E172" s="1982"/>
      <c r="F172" s="1982"/>
      <c r="G172" s="1995"/>
      <c r="H172" s="1989"/>
      <c r="I172" s="368" t="s">
        <v>2505</v>
      </c>
      <c r="J172" s="369">
        <v>0.15</v>
      </c>
      <c r="K172" s="365"/>
      <c r="L172" s="365"/>
      <c r="M172" s="365"/>
      <c r="N172" s="365"/>
      <c r="O172" s="365"/>
      <c r="P172" s="365"/>
      <c r="Q172" s="365"/>
      <c r="R172" s="364"/>
      <c r="S172" s="365"/>
      <c r="T172" s="365"/>
      <c r="U172" s="365"/>
      <c r="V172" s="365"/>
      <c r="W172" s="1982"/>
      <c r="X172" s="1982"/>
      <c r="Y172" s="1983"/>
    </row>
    <row r="173" spans="1:25" x14ac:dyDescent="0.25">
      <c r="A173" s="1993"/>
      <c r="B173" s="1985"/>
      <c r="C173" s="1982"/>
      <c r="D173" s="1983"/>
      <c r="E173" s="1982"/>
      <c r="F173" s="1982"/>
      <c r="G173" s="1995"/>
      <c r="H173" s="1989"/>
      <c r="I173" s="355" t="s">
        <v>168</v>
      </c>
      <c r="J173" s="356">
        <f>SUM(J170:J172)</f>
        <v>2.15</v>
      </c>
      <c r="K173" s="1983"/>
      <c r="L173" s="1983"/>
      <c r="M173" s="1983"/>
      <c r="N173" s="1983"/>
      <c r="O173" s="1983"/>
      <c r="P173" s="1983"/>
      <c r="Q173" s="1983"/>
      <c r="R173" s="1983"/>
      <c r="S173" s="1983"/>
      <c r="T173" s="1983"/>
      <c r="U173" s="1983"/>
      <c r="V173" s="1983"/>
      <c r="W173" s="1982"/>
      <c r="X173" s="1982"/>
      <c r="Y173" s="1983"/>
    </row>
    <row r="174" spans="1:25" ht="24" x14ac:dyDescent="0.25">
      <c r="A174" s="1993"/>
      <c r="B174" s="1985"/>
      <c r="C174" s="1982" t="s">
        <v>2497</v>
      </c>
      <c r="D174" s="1983" t="s">
        <v>2506</v>
      </c>
      <c r="E174" s="1982" t="s">
        <v>2499</v>
      </c>
      <c r="F174" s="1982" t="s">
        <v>632</v>
      </c>
      <c r="G174" s="1995" t="s">
        <v>1748</v>
      </c>
      <c r="H174" s="1989" t="s">
        <v>2507</v>
      </c>
      <c r="I174" s="368" t="s">
        <v>2508</v>
      </c>
      <c r="J174" s="369">
        <v>1</v>
      </c>
      <c r="K174" s="366"/>
      <c r="L174" s="366"/>
      <c r="M174" s="366"/>
      <c r="N174" s="366"/>
      <c r="O174" s="366"/>
      <c r="P174" s="366"/>
      <c r="Q174" s="366"/>
      <c r="R174" s="366"/>
      <c r="S174" s="366"/>
      <c r="T174" s="366"/>
      <c r="U174" s="366"/>
      <c r="V174" s="366"/>
      <c r="W174" s="1982" t="s">
        <v>1276</v>
      </c>
      <c r="X174" s="1982" t="s">
        <v>2509</v>
      </c>
      <c r="Y174" s="1983"/>
    </row>
    <row r="175" spans="1:25" ht="24" x14ac:dyDescent="0.25">
      <c r="A175" s="1993"/>
      <c r="B175" s="1985"/>
      <c r="C175" s="1982"/>
      <c r="D175" s="1983"/>
      <c r="E175" s="1982"/>
      <c r="F175" s="1982"/>
      <c r="G175" s="1995"/>
      <c r="H175" s="1989"/>
      <c r="I175" s="368" t="s">
        <v>2510</v>
      </c>
      <c r="J175" s="369">
        <v>1</v>
      </c>
      <c r="K175" s="366"/>
      <c r="L175" s="366"/>
      <c r="M175" s="366"/>
      <c r="N175" s="366"/>
      <c r="O175" s="366"/>
      <c r="P175" s="366"/>
      <c r="Q175" s="366"/>
      <c r="R175" s="366"/>
      <c r="S175" s="366"/>
      <c r="T175" s="366"/>
      <c r="U175" s="366"/>
      <c r="V175" s="366"/>
      <c r="W175" s="1982"/>
      <c r="X175" s="1982"/>
      <c r="Y175" s="1983"/>
    </row>
    <row r="176" spans="1:25" x14ac:dyDescent="0.25">
      <c r="A176" s="1993"/>
      <c r="B176" s="1985"/>
      <c r="C176" s="1982"/>
      <c r="D176" s="1983"/>
      <c r="E176" s="1982"/>
      <c r="F176" s="1982"/>
      <c r="G176" s="1995"/>
      <c r="H176" s="1989"/>
      <c r="I176" s="368" t="s">
        <v>2511</v>
      </c>
      <c r="J176" s="369">
        <v>0.15</v>
      </c>
      <c r="K176" s="366"/>
      <c r="L176" s="366"/>
      <c r="M176" s="366"/>
      <c r="N176" s="366"/>
      <c r="O176" s="366"/>
      <c r="P176" s="366"/>
      <c r="Q176" s="366"/>
      <c r="R176" s="366"/>
      <c r="S176" s="366"/>
      <c r="T176" s="366"/>
      <c r="U176" s="366"/>
      <c r="V176" s="366"/>
      <c r="W176" s="1982"/>
      <c r="X176" s="1982"/>
      <c r="Y176" s="1983"/>
    </row>
    <row r="177" spans="1:25" x14ac:dyDescent="0.25">
      <c r="A177" s="1993"/>
      <c r="B177" s="1985"/>
      <c r="C177" s="1982"/>
      <c r="D177" s="1983"/>
      <c r="E177" s="1982"/>
      <c r="F177" s="1982"/>
      <c r="G177" s="1995"/>
      <c r="H177" s="1989"/>
      <c r="I177" s="355" t="s">
        <v>168</v>
      </c>
      <c r="J177" s="356">
        <f>SUM(J174:J176)</f>
        <v>2.15</v>
      </c>
      <c r="K177" s="1983"/>
      <c r="L177" s="1983"/>
      <c r="M177" s="1983"/>
      <c r="N177" s="1983"/>
      <c r="O177" s="1983"/>
      <c r="P177" s="1983"/>
      <c r="Q177" s="1983"/>
      <c r="R177" s="1983"/>
      <c r="S177" s="1983"/>
      <c r="T177" s="1983"/>
      <c r="U177" s="1983"/>
      <c r="V177" s="1983"/>
      <c r="W177" s="1982"/>
      <c r="X177" s="1982"/>
      <c r="Y177" s="1983"/>
    </row>
    <row r="178" spans="1:25" ht="24" x14ac:dyDescent="0.25">
      <c r="A178" s="1993"/>
      <c r="B178" s="1985"/>
      <c r="C178" s="1982" t="s">
        <v>2497</v>
      </c>
      <c r="D178" s="1982" t="s">
        <v>2512</v>
      </c>
      <c r="E178" s="1982" t="s">
        <v>2513</v>
      </c>
      <c r="F178" s="1982" t="s">
        <v>632</v>
      </c>
      <c r="G178" s="1991" t="s">
        <v>1756</v>
      </c>
      <c r="H178" s="1996" t="s">
        <v>2514</v>
      </c>
      <c r="I178" s="368" t="s">
        <v>2515</v>
      </c>
      <c r="J178" s="369">
        <v>1</v>
      </c>
      <c r="K178" s="367"/>
      <c r="L178" s="367"/>
      <c r="M178" s="367"/>
      <c r="N178" s="366"/>
      <c r="O178" s="367"/>
      <c r="P178" s="367"/>
      <c r="Q178" s="367"/>
      <c r="R178" s="367"/>
      <c r="S178" s="367"/>
      <c r="T178" s="366"/>
      <c r="U178" s="367"/>
      <c r="V178" s="367"/>
      <c r="W178" s="1982" t="s">
        <v>1283</v>
      </c>
      <c r="X178" s="1982" t="s">
        <v>2516</v>
      </c>
      <c r="Y178" s="1983"/>
    </row>
    <row r="179" spans="1:25" ht="24" x14ac:dyDescent="0.25">
      <c r="A179" s="1993"/>
      <c r="B179" s="1985"/>
      <c r="C179" s="1982"/>
      <c r="D179" s="1982"/>
      <c r="E179" s="1982"/>
      <c r="F179" s="1982"/>
      <c r="G179" s="1991"/>
      <c r="H179" s="1996"/>
      <c r="I179" s="368" t="s">
        <v>2517</v>
      </c>
      <c r="J179" s="369">
        <v>1</v>
      </c>
      <c r="K179" s="367"/>
      <c r="L179" s="367"/>
      <c r="M179" s="367"/>
      <c r="N179" s="366"/>
      <c r="O179" s="367"/>
      <c r="P179" s="367"/>
      <c r="Q179" s="367"/>
      <c r="R179" s="367"/>
      <c r="S179" s="367"/>
      <c r="T179" s="366"/>
      <c r="U179" s="367"/>
      <c r="V179" s="367"/>
      <c r="W179" s="1982"/>
      <c r="X179" s="1982"/>
      <c r="Y179" s="1983"/>
    </row>
    <row r="180" spans="1:25" x14ac:dyDescent="0.25">
      <c r="A180" s="1993"/>
      <c r="B180" s="1985"/>
      <c r="C180" s="1982"/>
      <c r="D180" s="1982"/>
      <c r="E180" s="1982"/>
      <c r="F180" s="1982"/>
      <c r="G180" s="1991"/>
      <c r="H180" s="1996"/>
      <c r="I180" s="368" t="s">
        <v>2518</v>
      </c>
      <c r="J180" s="369">
        <v>0.15</v>
      </c>
      <c r="K180" s="367"/>
      <c r="L180" s="367"/>
      <c r="M180" s="367"/>
      <c r="N180" s="366"/>
      <c r="O180" s="367"/>
      <c r="P180" s="367"/>
      <c r="Q180" s="367"/>
      <c r="R180" s="367"/>
      <c r="S180" s="367"/>
      <c r="T180" s="366"/>
      <c r="U180" s="367"/>
      <c r="V180" s="367"/>
      <c r="W180" s="1982"/>
      <c r="X180" s="1982"/>
      <c r="Y180" s="1983"/>
    </row>
    <row r="181" spans="1:25" x14ac:dyDescent="0.25">
      <c r="A181" s="1994"/>
      <c r="B181" s="1985"/>
      <c r="C181" s="1982"/>
      <c r="D181" s="1982"/>
      <c r="E181" s="1982"/>
      <c r="F181" s="1982"/>
      <c r="G181" s="1991"/>
      <c r="H181" s="1996"/>
      <c r="I181" s="355" t="s">
        <v>168</v>
      </c>
      <c r="J181" s="356">
        <f>SUM(J178:J180)</f>
        <v>2.15</v>
      </c>
      <c r="K181" s="1983"/>
      <c r="L181" s="1983"/>
      <c r="M181" s="1983"/>
      <c r="N181" s="1983"/>
      <c r="O181" s="1983"/>
      <c r="P181" s="1983"/>
      <c r="Q181" s="1983"/>
      <c r="R181" s="1983"/>
      <c r="S181" s="1983"/>
      <c r="T181" s="1983"/>
      <c r="U181" s="1983"/>
      <c r="V181" s="1983"/>
      <c r="W181" s="1982"/>
      <c r="X181" s="1982"/>
      <c r="Y181" s="1983"/>
    </row>
    <row r="182" spans="1:25" ht="24" x14ac:dyDescent="0.25">
      <c r="A182" s="1997" t="s">
        <v>2519</v>
      </c>
      <c r="B182" s="1985" t="s">
        <v>1870</v>
      </c>
      <c r="C182" s="1982" t="s">
        <v>1289</v>
      </c>
      <c r="D182" s="1982" t="s">
        <v>2512</v>
      </c>
      <c r="E182" s="1982" t="s">
        <v>2520</v>
      </c>
      <c r="F182" s="1982" t="s">
        <v>632</v>
      </c>
      <c r="G182" s="1991" t="s">
        <v>2521</v>
      </c>
      <c r="H182" s="1989" t="s">
        <v>2522</v>
      </c>
      <c r="I182" s="368" t="s">
        <v>2523</v>
      </c>
      <c r="J182" s="369">
        <v>1</v>
      </c>
      <c r="K182" s="366"/>
      <c r="L182" s="366"/>
      <c r="M182" s="366"/>
      <c r="N182" s="366"/>
      <c r="O182" s="366"/>
      <c r="P182" s="366"/>
      <c r="Q182" s="366"/>
      <c r="R182" s="366"/>
      <c r="S182" s="366"/>
      <c r="T182" s="366"/>
      <c r="U182" s="366"/>
      <c r="V182" s="366"/>
      <c r="W182" s="1998" t="s">
        <v>2524</v>
      </c>
      <c r="X182" s="1998" t="s">
        <v>2525</v>
      </c>
      <c r="Y182" s="1983"/>
    </row>
    <row r="183" spans="1:25" ht="24" x14ac:dyDescent="0.25">
      <c r="A183" s="1997"/>
      <c r="B183" s="1985"/>
      <c r="C183" s="1982"/>
      <c r="D183" s="1982"/>
      <c r="E183" s="1982"/>
      <c r="F183" s="1982"/>
      <c r="G183" s="1991"/>
      <c r="H183" s="1989"/>
      <c r="I183" s="368" t="s">
        <v>2526</v>
      </c>
      <c r="J183" s="369">
        <v>1</v>
      </c>
      <c r="K183" s="366"/>
      <c r="L183" s="366"/>
      <c r="M183" s="366"/>
      <c r="N183" s="366"/>
      <c r="O183" s="366"/>
      <c r="P183" s="366"/>
      <c r="Q183" s="366"/>
      <c r="R183" s="366"/>
      <c r="S183" s="366"/>
      <c r="T183" s="366"/>
      <c r="U183" s="366"/>
      <c r="V183" s="366"/>
      <c r="W183" s="1998"/>
      <c r="X183" s="1998"/>
      <c r="Y183" s="1983"/>
    </row>
    <row r="184" spans="1:25" x14ac:dyDescent="0.25">
      <c r="A184" s="1997"/>
      <c r="B184" s="1985"/>
      <c r="C184" s="1982"/>
      <c r="D184" s="1982"/>
      <c r="E184" s="1982"/>
      <c r="F184" s="1982"/>
      <c r="G184" s="1991"/>
      <c r="H184" s="1989"/>
      <c r="I184" s="368" t="s">
        <v>2527</v>
      </c>
      <c r="J184" s="369">
        <v>0.15</v>
      </c>
      <c r="K184" s="366"/>
      <c r="L184" s="366"/>
      <c r="M184" s="366"/>
      <c r="N184" s="366"/>
      <c r="O184" s="366"/>
      <c r="P184" s="366"/>
      <c r="Q184" s="366"/>
      <c r="R184" s="366"/>
      <c r="S184" s="366"/>
      <c r="T184" s="366"/>
      <c r="U184" s="366"/>
      <c r="V184" s="366"/>
      <c r="W184" s="1998"/>
      <c r="X184" s="1998"/>
      <c r="Y184" s="1983"/>
    </row>
    <row r="185" spans="1:25" x14ac:dyDescent="0.25">
      <c r="A185" s="1997"/>
      <c r="B185" s="1985"/>
      <c r="C185" s="1982"/>
      <c r="D185" s="1982"/>
      <c r="E185" s="1982"/>
      <c r="F185" s="1982"/>
      <c r="G185" s="1991"/>
      <c r="H185" s="1989"/>
      <c r="I185" s="355" t="s">
        <v>168</v>
      </c>
      <c r="J185" s="356">
        <f>SUM(J182:J184)</f>
        <v>2.15</v>
      </c>
      <c r="K185" s="365"/>
      <c r="L185" s="365"/>
      <c r="M185" s="365"/>
      <c r="N185" s="365"/>
      <c r="O185" s="365"/>
      <c r="P185" s="365"/>
      <c r="Q185" s="365"/>
      <c r="R185" s="365"/>
      <c r="S185" s="365"/>
      <c r="T185" s="365"/>
      <c r="U185" s="365"/>
      <c r="V185" s="365"/>
      <c r="W185" s="1998"/>
      <c r="X185" s="1998"/>
      <c r="Y185" s="1983"/>
    </row>
    <row r="186" spans="1:25" ht="48" x14ac:dyDescent="0.25">
      <c r="A186" s="1997"/>
      <c r="B186" s="1999" t="s">
        <v>1883</v>
      </c>
      <c r="C186" s="1982" t="s">
        <v>1213</v>
      </c>
      <c r="D186" s="1983" t="s">
        <v>2528</v>
      </c>
      <c r="E186" s="1982" t="s">
        <v>2529</v>
      </c>
      <c r="F186" s="1982" t="s">
        <v>632</v>
      </c>
      <c r="G186" s="1991" t="s">
        <v>1884</v>
      </c>
      <c r="H186" s="1996" t="s">
        <v>2530</v>
      </c>
      <c r="I186" s="368" t="s">
        <v>2531</v>
      </c>
      <c r="J186" s="369">
        <v>1</v>
      </c>
      <c r="K186" s="364"/>
      <c r="L186" s="364"/>
      <c r="M186" s="364"/>
      <c r="N186" s="364"/>
      <c r="O186" s="364"/>
      <c r="P186" s="364"/>
      <c r="Q186" s="364"/>
      <c r="R186" s="364"/>
      <c r="S186" s="364"/>
      <c r="T186" s="364"/>
      <c r="U186" s="364"/>
      <c r="V186" s="364"/>
      <c r="W186" s="1998" t="s">
        <v>1425</v>
      </c>
      <c r="X186" s="1998" t="s">
        <v>2532</v>
      </c>
      <c r="Y186" s="1983"/>
    </row>
    <row r="187" spans="1:25" ht="24" x14ac:dyDescent="0.25">
      <c r="A187" s="1997"/>
      <c r="B187" s="1999"/>
      <c r="C187" s="1982"/>
      <c r="D187" s="1983"/>
      <c r="E187" s="1982"/>
      <c r="F187" s="1982"/>
      <c r="G187" s="1991"/>
      <c r="H187" s="1996"/>
      <c r="I187" s="368" t="s">
        <v>2533</v>
      </c>
      <c r="J187" s="369">
        <v>1</v>
      </c>
      <c r="K187" s="364"/>
      <c r="L187" s="364"/>
      <c r="M187" s="364"/>
      <c r="N187" s="364"/>
      <c r="O187" s="364"/>
      <c r="P187" s="364"/>
      <c r="Q187" s="364"/>
      <c r="R187" s="364"/>
      <c r="S187" s="364"/>
      <c r="T187" s="364"/>
      <c r="U187" s="364"/>
      <c r="V187" s="364"/>
      <c r="W187" s="1998"/>
      <c r="X187" s="1998"/>
      <c r="Y187" s="1983"/>
    </row>
    <row r="188" spans="1:25" x14ac:dyDescent="0.25">
      <c r="A188" s="1997"/>
      <c r="B188" s="1999"/>
      <c r="C188" s="1982"/>
      <c r="D188" s="1983"/>
      <c r="E188" s="1982"/>
      <c r="F188" s="1982"/>
      <c r="G188" s="1991"/>
      <c r="H188" s="1996"/>
      <c r="I188" s="368" t="s">
        <v>2534</v>
      </c>
      <c r="J188" s="369">
        <v>0.15</v>
      </c>
      <c r="K188" s="364"/>
      <c r="L188" s="364"/>
      <c r="M188" s="364"/>
      <c r="N188" s="364"/>
      <c r="O188" s="364"/>
      <c r="P188" s="364"/>
      <c r="Q188" s="364"/>
      <c r="R188" s="364"/>
      <c r="S188" s="364"/>
      <c r="T188" s="364"/>
      <c r="U188" s="364"/>
      <c r="V188" s="364"/>
      <c r="W188" s="1998"/>
      <c r="X188" s="1998"/>
      <c r="Y188" s="1983"/>
    </row>
    <row r="189" spans="1:25" x14ac:dyDescent="0.25">
      <c r="A189" s="1997"/>
      <c r="B189" s="1999"/>
      <c r="C189" s="1982"/>
      <c r="D189" s="1983"/>
      <c r="E189" s="1982"/>
      <c r="F189" s="1982"/>
      <c r="G189" s="1991"/>
      <c r="H189" s="1996"/>
      <c r="I189" s="355" t="s">
        <v>168</v>
      </c>
      <c r="J189" s="356">
        <f>SUM(J186:J188)</f>
        <v>2.15</v>
      </c>
      <c r="K189" s="1983"/>
      <c r="L189" s="1983"/>
      <c r="M189" s="1983"/>
      <c r="N189" s="1983"/>
      <c r="O189" s="1983"/>
      <c r="P189" s="1983"/>
      <c r="Q189" s="1983"/>
      <c r="R189" s="1983"/>
      <c r="S189" s="1983"/>
      <c r="T189" s="1983"/>
      <c r="U189" s="1983"/>
      <c r="V189" s="1983"/>
      <c r="W189" s="1998"/>
      <c r="X189" s="1998"/>
      <c r="Y189" s="1983"/>
    </row>
    <row r="190" spans="1:25" ht="48" x14ac:dyDescent="0.25">
      <c r="A190" s="1997"/>
      <c r="B190" s="1999"/>
      <c r="C190" s="1982" t="s">
        <v>1213</v>
      </c>
      <c r="D190" s="1982" t="s">
        <v>2512</v>
      </c>
      <c r="E190" s="1982" t="s">
        <v>2535</v>
      </c>
      <c r="F190" s="1982" t="s">
        <v>632</v>
      </c>
      <c r="G190" s="1991" t="s">
        <v>1893</v>
      </c>
      <c r="H190" s="1996" t="s">
        <v>2536</v>
      </c>
      <c r="I190" s="368" t="s">
        <v>2537</v>
      </c>
      <c r="J190" s="369">
        <v>1</v>
      </c>
      <c r="K190" s="367"/>
      <c r="L190" s="366"/>
      <c r="M190" s="366"/>
      <c r="N190" s="366"/>
      <c r="O190" s="366"/>
      <c r="P190" s="366"/>
      <c r="Q190" s="366"/>
      <c r="R190" s="366"/>
      <c r="S190" s="366"/>
      <c r="T190" s="366"/>
      <c r="U190" s="366"/>
      <c r="V190" s="367"/>
      <c r="W190" s="1981" t="s">
        <v>1432</v>
      </c>
      <c r="X190" s="1981" t="s">
        <v>2538</v>
      </c>
      <c r="Y190" s="1983"/>
    </row>
    <row r="191" spans="1:25" ht="24" x14ac:dyDescent="0.25">
      <c r="A191" s="1997"/>
      <c r="B191" s="1999"/>
      <c r="C191" s="1982"/>
      <c r="D191" s="1982"/>
      <c r="E191" s="1982"/>
      <c r="F191" s="1982"/>
      <c r="G191" s="1991"/>
      <c r="H191" s="1996"/>
      <c r="I191" s="368" t="s">
        <v>2539</v>
      </c>
      <c r="J191" s="369">
        <v>1</v>
      </c>
      <c r="K191" s="367"/>
      <c r="L191" s="366"/>
      <c r="M191" s="366"/>
      <c r="N191" s="366"/>
      <c r="O191" s="366"/>
      <c r="P191" s="366"/>
      <c r="Q191" s="366"/>
      <c r="R191" s="366"/>
      <c r="S191" s="366"/>
      <c r="T191" s="366"/>
      <c r="U191" s="366"/>
      <c r="V191" s="367"/>
      <c r="W191" s="1981"/>
      <c r="X191" s="1981"/>
      <c r="Y191" s="1983"/>
    </row>
    <row r="192" spans="1:25" x14ac:dyDescent="0.25">
      <c r="A192" s="1997"/>
      <c r="B192" s="1999"/>
      <c r="C192" s="1982"/>
      <c r="D192" s="1982"/>
      <c r="E192" s="1982"/>
      <c r="F192" s="1982"/>
      <c r="G192" s="1991"/>
      <c r="H192" s="1996"/>
      <c r="I192" s="368" t="s">
        <v>2540</v>
      </c>
      <c r="J192" s="369">
        <v>0.15</v>
      </c>
      <c r="K192" s="367"/>
      <c r="L192" s="366"/>
      <c r="M192" s="366"/>
      <c r="N192" s="366"/>
      <c r="O192" s="366"/>
      <c r="P192" s="366"/>
      <c r="Q192" s="366"/>
      <c r="R192" s="366"/>
      <c r="S192" s="366"/>
      <c r="T192" s="366"/>
      <c r="U192" s="366"/>
      <c r="V192" s="367"/>
      <c r="W192" s="1981"/>
      <c r="X192" s="1981"/>
      <c r="Y192" s="1983"/>
    </row>
    <row r="193" spans="1:25" x14ac:dyDescent="0.25">
      <c r="A193" s="1997"/>
      <c r="B193" s="1999"/>
      <c r="C193" s="1982"/>
      <c r="D193" s="1982"/>
      <c r="E193" s="1982"/>
      <c r="F193" s="1982"/>
      <c r="G193" s="1991"/>
      <c r="H193" s="1996"/>
      <c r="I193" s="355" t="s">
        <v>168</v>
      </c>
      <c r="J193" s="356">
        <f>SUM(J190:J192)</f>
        <v>2.15</v>
      </c>
      <c r="K193" s="1983"/>
      <c r="L193" s="1983"/>
      <c r="M193" s="1983"/>
      <c r="N193" s="1983"/>
      <c r="O193" s="1983"/>
      <c r="P193" s="1983"/>
      <c r="Q193" s="1983"/>
      <c r="R193" s="1983"/>
      <c r="S193" s="1983"/>
      <c r="T193" s="1983"/>
      <c r="U193" s="1983"/>
      <c r="V193" s="1983"/>
      <c r="W193" s="1981"/>
      <c r="X193" s="1981"/>
      <c r="Y193" s="1983"/>
    </row>
    <row r="194" spans="1:25" ht="36" x14ac:dyDescent="0.25">
      <c r="A194" s="1997"/>
      <c r="B194" s="1999"/>
      <c r="C194" s="1982" t="s">
        <v>1213</v>
      </c>
      <c r="D194" s="1982" t="s">
        <v>2471</v>
      </c>
      <c r="E194" s="1982" t="s">
        <v>2541</v>
      </c>
      <c r="F194" s="1982" t="s">
        <v>632</v>
      </c>
      <c r="G194" s="1986" t="s">
        <v>1901</v>
      </c>
      <c r="H194" s="1989" t="s">
        <v>2542</v>
      </c>
      <c r="I194" s="368" t="s">
        <v>2543</v>
      </c>
      <c r="J194" s="369">
        <v>1</v>
      </c>
      <c r="K194" s="366"/>
      <c r="L194" s="366"/>
      <c r="M194" s="366"/>
      <c r="N194" s="366"/>
      <c r="O194" s="366"/>
      <c r="P194" s="366"/>
      <c r="Q194" s="366"/>
      <c r="R194" s="366"/>
      <c r="S194" s="366"/>
      <c r="T194" s="366"/>
      <c r="U194" s="366"/>
      <c r="V194" s="366"/>
      <c r="W194" s="1981" t="s">
        <v>1439</v>
      </c>
      <c r="X194" s="1981" t="s">
        <v>2544</v>
      </c>
      <c r="Y194" s="1983"/>
    </row>
    <row r="195" spans="1:25" ht="24" x14ac:dyDescent="0.25">
      <c r="A195" s="1997"/>
      <c r="B195" s="1999"/>
      <c r="C195" s="1982"/>
      <c r="D195" s="1982"/>
      <c r="E195" s="1982"/>
      <c r="F195" s="1982"/>
      <c r="G195" s="1987"/>
      <c r="H195" s="1989"/>
      <c r="I195" s="368" t="s">
        <v>2545</v>
      </c>
      <c r="J195" s="369">
        <v>1</v>
      </c>
      <c r="K195" s="366"/>
      <c r="L195" s="366"/>
      <c r="M195" s="366"/>
      <c r="N195" s="366"/>
      <c r="O195" s="366"/>
      <c r="P195" s="366"/>
      <c r="Q195" s="366"/>
      <c r="R195" s="366"/>
      <c r="S195" s="366"/>
      <c r="T195" s="366"/>
      <c r="U195" s="366"/>
      <c r="V195" s="366"/>
      <c r="W195" s="1981"/>
      <c r="X195" s="1981"/>
      <c r="Y195" s="1983"/>
    </row>
    <row r="196" spans="1:25" ht="24" x14ac:dyDescent="0.25">
      <c r="A196" s="1997"/>
      <c r="B196" s="1999"/>
      <c r="C196" s="1982"/>
      <c r="D196" s="1982"/>
      <c r="E196" s="1982"/>
      <c r="F196" s="1982"/>
      <c r="G196" s="1987"/>
      <c r="H196" s="1989"/>
      <c r="I196" s="368" t="s">
        <v>2546</v>
      </c>
      <c r="J196" s="369">
        <v>0.15</v>
      </c>
      <c r="K196" s="366"/>
      <c r="L196" s="366"/>
      <c r="M196" s="366"/>
      <c r="N196" s="366"/>
      <c r="O196" s="366"/>
      <c r="P196" s="366"/>
      <c r="Q196" s="366"/>
      <c r="R196" s="366"/>
      <c r="S196" s="366"/>
      <c r="T196" s="366"/>
      <c r="U196" s="366"/>
      <c r="V196" s="366"/>
      <c r="W196" s="1981"/>
      <c r="X196" s="1981"/>
      <c r="Y196" s="1983"/>
    </row>
    <row r="197" spans="1:25" ht="24" x14ac:dyDescent="0.25">
      <c r="A197" s="1997"/>
      <c r="B197" s="1999"/>
      <c r="C197" s="1982"/>
      <c r="D197" s="1982"/>
      <c r="E197" s="1982"/>
      <c r="F197" s="1982"/>
      <c r="G197" s="1987"/>
      <c r="H197" s="1989"/>
      <c r="I197" s="368" t="s">
        <v>2547</v>
      </c>
      <c r="J197" s="369">
        <v>0.15</v>
      </c>
      <c r="K197" s="366"/>
      <c r="L197" s="366"/>
      <c r="M197" s="366"/>
      <c r="N197" s="366"/>
      <c r="O197" s="366"/>
      <c r="P197" s="366"/>
      <c r="Q197" s="366"/>
      <c r="R197" s="366"/>
      <c r="S197" s="366"/>
      <c r="T197" s="366"/>
      <c r="U197" s="366"/>
      <c r="V197" s="366"/>
      <c r="W197" s="1981"/>
      <c r="X197" s="1981"/>
      <c r="Y197" s="1983"/>
    </row>
    <row r="198" spans="1:25" x14ac:dyDescent="0.25">
      <c r="A198" s="1997"/>
      <c r="B198" s="1999"/>
      <c r="C198" s="1982"/>
      <c r="D198" s="1982"/>
      <c r="E198" s="1982"/>
      <c r="F198" s="1982"/>
      <c r="G198" s="1988"/>
      <c r="H198" s="1989"/>
      <c r="I198" s="355" t="s">
        <v>168</v>
      </c>
      <c r="J198" s="356">
        <f>SUM(J194:J197)</f>
        <v>2.2999999999999998</v>
      </c>
      <c r="K198" s="1983"/>
      <c r="L198" s="1983"/>
      <c r="M198" s="1983"/>
      <c r="N198" s="1983"/>
      <c r="O198" s="1983"/>
      <c r="P198" s="1983"/>
      <c r="Q198" s="1983"/>
      <c r="R198" s="1983"/>
      <c r="S198" s="1983"/>
      <c r="T198" s="1983"/>
      <c r="U198" s="1983"/>
      <c r="V198" s="1983"/>
      <c r="W198" s="1981"/>
      <c r="X198" s="1981"/>
      <c r="Y198" s="1983"/>
    </row>
    <row r="199" spans="1:25" ht="24" x14ac:dyDescent="0.25">
      <c r="A199" s="1997"/>
      <c r="B199" s="1999" t="s">
        <v>2548</v>
      </c>
      <c r="C199" s="1982" t="s">
        <v>1289</v>
      </c>
      <c r="D199" s="1982" t="s">
        <v>2512</v>
      </c>
      <c r="E199" s="1982" t="s">
        <v>2549</v>
      </c>
      <c r="F199" s="1982" t="s">
        <v>632</v>
      </c>
      <c r="G199" s="2000" t="s">
        <v>1912</v>
      </c>
      <c r="H199" s="1989" t="s">
        <v>2550</v>
      </c>
      <c r="I199" s="368" t="s">
        <v>2551</v>
      </c>
      <c r="J199" s="369">
        <v>1</v>
      </c>
      <c r="K199" s="367"/>
      <c r="L199" s="367"/>
      <c r="M199" s="367"/>
      <c r="N199" s="364"/>
      <c r="O199" s="366"/>
      <c r="P199" s="364"/>
      <c r="Q199" s="366"/>
      <c r="R199" s="367"/>
      <c r="S199" s="367"/>
      <c r="T199" s="367"/>
      <c r="U199" s="367"/>
      <c r="V199" s="367"/>
      <c r="W199" s="1981" t="s">
        <v>1447</v>
      </c>
      <c r="X199" s="1981" t="s">
        <v>2552</v>
      </c>
      <c r="Y199" s="1983"/>
    </row>
    <row r="200" spans="1:25" ht="24" x14ac:dyDescent="0.25">
      <c r="A200" s="1997"/>
      <c r="B200" s="1999"/>
      <c r="C200" s="1982"/>
      <c r="D200" s="1982"/>
      <c r="E200" s="1982"/>
      <c r="F200" s="1982"/>
      <c r="G200" s="2000"/>
      <c r="H200" s="1989"/>
      <c r="I200" s="368" t="s">
        <v>2553</v>
      </c>
      <c r="J200" s="369">
        <v>1</v>
      </c>
      <c r="K200" s="367"/>
      <c r="L200" s="367"/>
      <c r="M200" s="367"/>
      <c r="N200" s="366"/>
      <c r="O200" s="366"/>
      <c r="P200" s="366"/>
      <c r="Q200" s="366"/>
      <c r="R200" s="367"/>
      <c r="S200" s="367"/>
      <c r="T200" s="367"/>
      <c r="U200" s="367"/>
      <c r="V200" s="367"/>
      <c r="W200" s="1981"/>
      <c r="X200" s="1981"/>
      <c r="Y200" s="1983"/>
    </row>
    <row r="201" spans="1:25" x14ac:dyDescent="0.25">
      <c r="A201" s="1997"/>
      <c r="B201" s="1999"/>
      <c r="C201" s="1982"/>
      <c r="D201" s="1982"/>
      <c r="E201" s="1982"/>
      <c r="F201" s="1982"/>
      <c r="G201" s="2000"/>
      <c r="H201" s="1989"/>
      <c r="I201" s="368" t="s">
        <v>2554</v>
      </c>
      <c r="J201" s="369">
        <v>1</v>
      </c>
      <c r="K201" s="367"/>
      <c r="L201" s="367"/>
      <c r="M201" s="367"/>
      <c r="N201" s="366"/>
      <c r="O201" s="366"/>
      <c r="P201" s="366"/>
      <c r="Q201" s="366"/>
      <c r="R201" s="367"/>
      <c r="S201" s="367"/>
      <c r="T201" s="367"/>
      <c r="U201" s="367"/>
      <c r="V201" s="367"/>
      <c r="W201" s="1981"/>
      <c r="X201" s="1981"/>
      <c r="Y201" s="1983"/>
    </row>
    <row r="202" spans="1:25" ht="24" x14ac:dyDescent="0.25">
      <c r="A202" s="1997"/>
      <c r="B202" s="1999"/>
      <c r="C202" s="1982"/>
      <c r="D202" s="1982"/>
      <c r="E202" s="1982"/>
      <c r="F202" s="1982"/>
      <c r="G202" s="2000"/>
      <c r="H202" s="1989"/>
      <c r="I202" s="368" t="s">
        <v>2555</v>
      </c>
      <c r="J202" s="369">
        <v>1</v>
      </c>
      <c r="K202" s="367"/>
      <c r="L202" s="367"/>
      <c r="M202" s="367"/>
      <c r="N202" s="366"/>
      <c r="O202" s="366"/>
      <c r="P202" s="366"/>
      <c r="Q202" s="366"/>
      <c r="R202" s="367"/>
      <c r="S202" s="367"/>
      <c r="T202" s="367"/>
      <c r="U202" s="367"/>
      <c r="V202" s="367"/>
      <c r="W202" s="1981"/>
      <c r="X202" s="1981"/>
      <c r="Y202" s="1983"/>
    </row>
    <row r="203" spans="1:25" ht="48" x14ac:dyDescent="0.25">
      <c r="A203" s="1997"/>
      <c r="B203" s="1999"/>
      <c r="C203" s="1982"/>
      <c r="D203" s="1982"/>
      <c r="E203" s="1982"/>
      <c r="F203" s="1982"/>
      <c r="G203" s="2000"/>
      <c r="H203" s="1989"/>
      <c r="I203" s="368" t="s">
        <v>2556</v>
      </c>
      <c r="J203" s="369" t="s">
        <v>2557</v>
      </c>
      <c r="K203" s="367"/>
      <c r="L203" s="367"/>
      <c r="M203" s="367"/>
      <c r="N203" s="366"/>
      <c r="O203" s="366"/>
      <c r="P203" s="366"/>
      <c r="Q203" s="366"/>
      <c r="R203" s="367"/>
      <c r="S203" s="367"/>
      <c r="T203" s="367"/>
      <c r="U203" s="367"/>
      <c r="V203" s="367"/>
      <c r="W203" s="1981"/>
      <c r="X203" s="1981"/>
      <c r="Y203" s="1983"/>
    </row>
    <row r="204" spans="1:25" x14ac:dyDescent="0.25">
      <c r="A204" s="1997"/>
      <c r="B204" s="1999"/>
      <c r="C204" s="1982"/>
      <c r="D204" s="1982"/>
      <c r="E204" s="1982"/>
      <c r="F204" s="1982"/>
      <c r="G204" s="2000"/>
      <c r="H204" s="1989"/>
      <c r="I204" s="355" t="s">
        <v>168</v>
      </c>
      <c r="J204" s="356">
        <f>SUM(J199:J203)</f>
        <v>4</v>
      </c>
      <c r="K204" s="1983"/>
      <c r="L204" s="1983"/>
      <c r="M204" s="1983"/>
      <c r="N204" s="1983"/>
      <c r="O204" s="1983"/>
      <c r="P204" s="1983"/>
      <c r="Q204" s="1983"/>
      <c r="R204" s="1983"/>
      <c r="S204" s="1983"/>
      <c r="T204" s="1983"/>
      <c r="U204" s="1983"/>
      <c r="V204" s="1983"/>
      <c r="W204" s="1981"/>
      <c r="X204" s="1981"/>
      <c r="Y204" s="1983"/>
    </row>
    <row r="205" spans="1:25" ht="24" x14ac:dyDescent="0.25">
      <c r="A205" s="1997"/>
      <c r="B205" s="1999" t="s">
        <v>1919</v>
      </c>
      <c r="C205" s="1982" t="s">
        <v>1289</v>
      </c>
      <c r="D205" s="1982" t="s">
        <v>2512</v>
      </c>
      <c r="E205" s="1982" t="s">
        <v>2529</v>
      </c>
      <c r="F205" s="1982" t="s">
        <v>632</v>
      </c>
      <c r="G205" s="2000" t="s">
        <v>1920</v>
      </c>
      <c r="H205" s="1996" t="s">
        <v>2558</v>
      </c>
      <c r="I205" s="368" t="s">
        <v>2559</v>
      </c>
      <c r="J205" s="369">
        <v>1</v>
      </c>
      <c r="K205" s="365"/>
      <c r="L205" s="365"/>
      <c r="M205" s="365"/>
      <c r="N205" s="365"/>
      <c r="O205" s="365"/>
      <c r="P205" s="365"/>
      <c r="Q205" s="365"/>
      <c r="R205" s="365"/>
      <c r="S205" s="364"/>
      <c r="T205" s="364"/>
      <c r="U205" s="364"/>
      <c r="V205" s="364"/>
      <c r="W205" s="1981" t="s">
        <v>1455</v>
      </c>
      <c r="X205" s="1981" t="s">
        <v>2560</v>
      </c>
      <c r="Y205" s="1983"/>
    </row>
    <row r="206" spans="1:25" ht="24" x14ac:dyDescent="0.25">
      <c r="A206" s="1997"/>
      <c r="B206" s="1999"/>
      <c r="C206" s="1982"/>
      <c r="D206" s="1982"/>
      <c r="E206" s="1982"/>
      <c r="F206" s="1982"/>
      <c r="G206" s="2000"/>
      <c r="H206" s="1996"/>
      <c r="I206" s="368" t="s">
        <v>2561</v>
      </c>
      <c r="J206" s="369">
        <v>1</v>
      </c>
      <c r="K206" s="365"/>
      <c r="L206" s="365"/>
      <c r="M206" s="365"/>
      <c r="N206" s="365"/>
      <c r="O206" s="365"/>
      <c r="P206" s="365"/>
      <c r="Q206" s="365"/>
      <c r="R206" s="365"/>
      <c r="S206" s="364"/>
      <c r="T206" s="364"/>
      <c r="U206" s="364"/>
      <c r="V206" s="364"/>
      <c r="W206" s="1981"/>
      <c r="X206" s="1981"/>
      <c r="Y206" s="1983"/>
    </row>
    <row r="207" spans="1:25" ht="24" x14ac:dyDescent="0.25">
      <c r="A207" s="1997"/>
      <c r="B207" s="1999"/>
      <c r="C207" s="1982"/>
      <c r="D207" s="1982"/>
      <c r="E207" s="1982"/>
      <c r="F207" s="1982"/>
      <c r="G207" s="2000"/>
      <c r="H207" s="1996"/>
      <c r="I207" s="368" t="s">
        <v>2562</v>
      </c>
      <c r="J207" s="369">
        <v>0.15</v>
      </c>
      <c r="K207" s="365"/>
      <c r="L207" s="365"/>
      <c r="M207" s="365"/>
      <c r="N207" s="365"/>
      <c r="O207" s="365"/>
      <c r="P207" s="365"/>
      <c r="Q207" s="365"/>
      <c r="R207" s="365"/>
      <c r="S207" s="364"/>
      <c r="T207" s="364"/>
      <c r="U207" s="364"/>
      <c r="V207" s="364"/>
      <c r="W207" s="1981"/>
      <c r="X207" s="1981"/>
      <c r="Y207" s="1983"/>
    </row>
    <row r="208" spans="1:25" x14ac:dyDescent="0.25">
      <c r="A208" s="1997"/>
      <c r="B208" s="1999"/>
      <c r="C208" s="1982"/>
      <c r="D208" s="1982"/>
      <c r="E208" s="1982"/>
      <c r="F208" s="1982"/>
      <c r="G208" s="2000"/>
      <c r="H208" s="1996"/>
      <c r="I208" s="355" t="s">
        <v>168</v>
      </c>
      <c r="J208" s="370">
        <f>SUM(J205:J207)</f>
        <v>2.15</v>
      </c>
      <c r="K208" s="1983"/>
      <c r="L208" s="1983"/>
      <c r="M208" s="1983"/>
      <c r="N208" s="1983"/>
      <c r="O208" s="1983"/>
      <c r="P208" s="1983"/>
      <c r="Q208" s="1983"/>
      <c r="R208" s="1983"/>
      <c r="S208" s="1983"/>
      <c r="T208" s="1983"/>
      <c r="U208" s="1983"/>
      <c r="V208" s="1983"/>
      <c r="W208" s="1981"/>
      <c r="X208" s="1981"/>
      <c r="Y208" s="1983"/>
    </row>
    <row r="209" spans="1:25" ht="36" x14ac:dyDescent="0.25">
      <c r="A209" s="1997"/>
      <c r="B209" s="1999" t="s">
        <v>1926</v>
      </c>
      <c r="C209" s="1982" t="s">
        <v>1213</v>
      </c>
      <c r="D209" s="1982" t="s">
        <v>2563</v>
      </c>
      <c r="E209" s="1982" t="s">
        <v>2529</v>
      </c>
      <c r="F209" s="1982" t="s">
        <v>632</v>
      </c>
      <c r="G209" s="2000" t="s">
        <v>2564</v>
      </c>
      <c r="H209" s="1989" t="s">
        <v>2565</v>
      </c>
      <c r="I209" s="368" t="s">
        <v>2566</v>
      </c>
      <c r="J209" s="371">
        <v>1</v>
      </c>
      <c r="K209" s="367"/>
      <c r="L209" s="366"/>
      <c r="M209" s="366"/>
      <c r="N209" s="366"/>
      <c r="O209" s="366"/>
      <c r="P209" s="366"/>
      <c r="Q209" s="366"/>
      <c r="R209" s="366"/>
      <c r="S209" s="366"/>
      <c r="T209" s="366"/>
      <c r="U209" s="366"/>
      <c r="V209" s="366"/>
      <c r="W209" s="1998" t="s">
        <v>1463</v>
      </c>
      <c r="X209" s="1981" t="s">
        <v>2567</v>
      </c>
      <c r="Y209" s="1981" t="s">
        <v>2568</v>
      </c>
    </row>
    <row r="210" spans="1:25" ht="24" x14ac:dyDescent="0.25">
      <c r="A210" s="1997"/>
      <c r="B210" s="1999"/>
      <c r="C210" s="1982"/>
      <c r="D210" s="1982"/>
      <c r="E210" s="1982"/>
      <c r="F210" s="1982"/>
      <c r="G210" s="2000"/>
      <c r="H210" s="1989"/>
      <c r="I210" s="368" t="s">
        <v>2569</v>
      </c>
      <c r="J210" s="371">
        <v>1</v>
      </c>
      <c r="K210" s="367"/>
      <c r="L210" s="366"/>
      <c r="M210" s="366"/>
      <c r="N210" s="366"/>
      <c r="O210" s="366"/>
      <c r="P210" s="366"/>
      <c r="Q210" s="366"/>
      <c r="R210" s="366"/>
      <c r="S210" s="366"/>
      <c r="T210" s="366"/>
      <c r="U210" s="366"/>
      <c r="V210" s="366"/>
      <c r="W210" s="1998"/>
      <c r="X210" s="1981"/>
      <c r="Y210" s="1981"/>
    </row>
    <row r="211" spans="1:25" x14ac:dyDescent="0.25">
      <c r="A211" s="1997"/>
      <c r="B211" s="1999"/>
      <c r="C211" s="1982"/>
      <c r="D211" s="1982"/>
      <c r="E211" s="1982"/>
      <c r="F211" s="1982"/>
      <c r="G211" s="2000"/>
      <c r="H211" s="1989"/>
      <c r="I211" s="368" t="s">
        <v>2570</v>
      </c>
      <c r="J211" s="371">
        <v>0.15</v>
      </c>
      <c r="K211" s="367"/>
      <c r="L211" s="366"/>
      <c r="M211" s="366"/>
      <c r="N211" s="366"/>
      <c r="O211" s="366"/>
      <c r="P211" s="366"/>
      <c r="Q211" s="366"/>
      <c r="R211" s="366"/>
      <c r="S211" s="366"/>
      <c r="T211" s="366"/>
      <c r="U211" s="366"/>
      <c r="V211" s="366"/>
      <c r="W211" s="1998"/>
      <c r="X211" s="1981"/>
      <c r="Y211" s="1981"/>
    </row>
    <row r="212" spans="1:25" x14ac:dyDescent="0.25">
      <c r="A212" s="1997"/>
      <c r="B212" s="1999"/>
      <c r="C212" s="1982"/>
      <c r="D212" s="1982"/>
      <c r="E212" s="1982"/>
      <c r="F212" s="1982"/>
      <c r="G212" s="2000"/>
      <c r="H212" s="1989"/>
      <c r="I212" s="355" t="s">
        <v>168</v>
      </c>
      <c r="J212" s="372">
        <f>SUM(J209:J211)</f>
        <v>2.15</v>
      </c>
      <c r="K212" s="1983"/>
      <c r="L212" s="1983"/>
      <c r="M212" s="1983"/>
      <c r="N212" s="1983"/>
      <c r="O212" s="1983"/>
      <c r="P212" s="1983"/>
      <c r="Q212" s="1983"/>
      <c r="R212" s="1983"/>
      <c r="S212" s="1983"/>
      <c r="T212" s="1983"/>
      <c r="U212" s="1983"/>
      <c r="V212" s="1983"/>
      <c r="W212" s="1998"/>
      <c r="X212" s="1981"/>
      <c r="Y212" s="1981"/>
    </row>
    <row r="213" spans="1:25" ht="60" x14ac:dyDescent="0.25">
      <c r="A213" s="1997"/>
      <c r="B213" s="1999"/>
      <c r="C213" s="1982" t="s">
        <v>1213</v>
      </c>
      <c r="D213" s="1982" t="s">
        <v>2471</v>
      </c>
      <c r="E213" s="1982" t="s">
        <v>1086</v>
      </c>
      <c r="F213" s="1982" t="s">
        <v>632</v>
      </c>
      <c r="G213" s="2000" t="s">
        <v>2571</v>
      </c>
      <c r="H213" s="1989" t="s">
        <v>2572</v>
      </c>
      <c r="I213" s="368" t="s">
        <v>2573</v>
      </c>
      <c r="J213" s="353">
        <v>1</v>
      </c>
      <c r="K213" s="367"/>
      <c r="L213" s="367"/>
      <c r="M213" s="367"/>
      <c r="N213" s="366"/>
      <c r="O213" s="366"/>
      <c r="P213" s="366"/>
      <c r="Q213" s="366"/>
      <c r="R213" s="366"/>
      <c r="S213" s="366"/>
      <c r="T213" s="366"/>
      <c r="U213" s="366"/>
      <c r="V213" s="366"/>
      <c r="W213" s="1981" t="s">
        <v>1468</v>
      </c>
      <c r="X213" s="1981" t="s">
        <v>2574</v>
      </c>
      <c r="Y213" s="1981"/>
    </row>
    <row r="214" spans="1:25" ht="24" x14ac:dyDescent="0.25">
      <c r="A214" s="1997"/>
      <c r="B214" s="1999"/>
      <c r="C214" s="1982"/>
      <c r="D214" s="1982"/>
      <c r="E214" s="1982"/>
      <c r="F214" s="1982"/>
      <c r="G214" s="2000"/>
      <c r="H214" s="1989"/>
      <c r="I214" s="368" t="s">
        <v>2569</v>
      </c>
      <c r="J214" s="353">
        <v>1</v>
      </c>
      <c r="K214" s="367"/>
      <c r="L214" s="367"/>
      <c r="M214" s="367"/>
      <c r="N214" s="366"/>
      <c r="O214" s="366"/>
      <c r="P214" s="366"/>
      <c r="Q214" s="366"/>
      <c r="R214" s="366"/>
      <c r="S214" s="366"/>
      <c r="T214" s="366"/>
      <c r="U214" s="366"/>
      <c r="V214" s="366"/>
      <c r="W214" s="1981"/>
      <c r="X214" s="1981"/>
      <c r="Y214" s="1981"/>
    </row>
    <row r="215" spans="1:25" x14ac:dyDescent="0.25">
      <c r="A215" s="1997"/>
      <c r="B215" s="1999"/>
      <c r="C215" s="1982"/>
      <c r="D215" s="1982"/>
      <c r="E215" s="1982"/>
      <c r="F215" s="1982"/>
      <c r="G215" s="2000"/>
      <c r="H215" s="1989"/>
      <c r="I215" s="368" t="s">
        <v>2570</v>
      </c>
      <c r="J215" s="353">
        <v>0.15</v>
      </c>
      <c r="K215" s="367"/>
      <c r="L215" s="367"/>
      <c r="M215" s="367"/>
      <c r="N215" s="366"/>
      <c r="O215" s="366"/>
      <c r="P215" s="366"/>
      <c r="Q215" s="366"/>
      <c r="R215" s="366"/>
      <c r="S215" s="366"/>
      <c r="T215" s="366"/>
      <c r="U215" s="366"/>
      <c r="V215" s="366"/>
      <c r="W215" s="1981"/>
      <c r="X215" s="1981"/>
      <c r="Y215" s="1981"/>
    </row>
    <row r="216" spans="1:25" x14ac:dyDescent="0.25">
      <c r="A216" s="1997"/>
      <c r="B216" s="1999"/>
      <c r="C216" s="1982"/>
      <c r="D216" s="1982"/>
      <c r="E216" s="1982"/>
      <c r="F216" s="1982"/>
      <c r="G216" s="2000"/>
      <c r="H216" s="1989"/>
      <c r="I216" s="355" t="s">
        <v>168</v>
      </c>
      <c r="J216" s="372">
        <f>SUM(J213:J215)</f>
        <v>2.15</v>
      </c>
      <c r="K216" s="1983"/>
      <c r="L216" s="1983"/>
      <c r="M216" s="1983"/>
      <c r="N216" s="1983"/>
      <c r="O216" s="1983"/>
      <c r="P216" s="1983"/>
      <c r="Q216" s="1983"/>
      <c r="R216" s="1983"/>
      <c r="S216" s="1983"/>
      <c r="T216" s="1983"/>
      <c r="U216" s="1983"/>
      <c r="V216" s="1983"/>
      <c r="W216" s="1981"/>
      <c r="X216" s="1981"/>
      <c r="Y216" s="1981"/>
    </row>
    <row r="217" spans="1:25" ht="24" x14ac:dyDescent="0.25">
      <c r="A217" s="1997"/>
      <c r="B217" s="1999"/>
      <c r="C217" s="1982" t="s">
        <v>1213</v>
      </c>
      <c r="D217" s="1982" t="s">
        <v>2471</v>
      </c>
      <c r="E217" s="1982" t="s">
        <v>1086</v>
      </c>
      <c r="F217" s="1982" t="s">
        <v>632</v>
      </c>
      <c r="G217" s="2004" t="s">
        <v>1941</v>
      </c>
      <c r="H217" s="1989" t="s">
        <v>2575</v>
      </c>
      <c r="I217" s="368" t="s">
        <v>2576</v>
      </c>
      <c r="J217" s="353">
        <v>1</v>
      </c>
      <c r="K217" s="367"/>
      <c r="L217" s="366"/>
      <c r="M217" s="366"/>
      <c r="N217" s="366"/>
      <c r="O217" s="366"/>
      <c r="P217" s="366"/>
      <c r="Q217" s="366"/>
      <c r="R217" s="366"/>
      <c r="S217" s="366"/>
      <c r="T217" s="366"/>
      <c r="U217" s="366"/>
      <c r="V217" s="366"/>
      <c r="W217" s="1981" t="s">
        <v>1476</v>
      </c>
      <c r="X217" s="1981" t="s">
        <v>2577</v>
      </c>
      <c r="Y217" s="1981"/>
    </row>
    <row r="218" spans="1:25" ht="24" x14ac:dyDescent="0.25">
      <c r="A218" s="1997"/>
      <c r="B218" s="1999"/>
      <c r="C218" s="1982"/>
      <c r="D218" s="1982"/>
      <c r="E218" s="1982"/>
      <c r="F218" s="1982"/>
      <c r="G218" s="2004"/>
      <c r="H218" s="1989"/>
      <c r="I218" s="368" t="s">
        <v>2578</v>
      </c>
      <c r="J218" s="353">
        <v>1</v>
      </c>
      <c r="K218" s="367"/>
      <c r="L218" s="366"/>
      <c r="M218" s="366"/>
      <c r="N218" s="366"/>
      <c r="O218" s="366"/>
      <c r="P218" s="366"/>
      <c r="Q218" s="366"/>
      <c r="R218" s="366"/>
      <c r="S218" s="366"/>
      <c r="T218" s="366"/>
      <c r="U218" s="366"/>
      <c r="V218" s="366"/>
      <c r="W218" s="1981"/>
      <c r="X218" s="1981"/>
      <c r="Y218" s="1981"/>
    </row>
    <row r="219" spans="1:25" ht="24" x14ac:dyDescent="0.25">
      <c r="A219" s="1997"/>
      <c r="B219" s="1999"/>
      <c r="C219" s="1982"/>
      <c r="D219" s="1982"/>
      <c r="E219" s="1982"/>
      <c r="F219" s="1982"/>
      <c r="G219" s="2004"/>
      <c r="H219" s="1989"/>
      <c r="I219" s="368" t="s">
        <v>2579</v>
      </c>
      <c r="J219" s="353">
        <v>0.15</v>
      </c>
      <c r="K219" s="367"/>
      <c r="L219" s="366"/>
      <c r="M219" s="366"/>
      <c r="N219" s="366"/>
      <c r="O219" s="366"/>
      <c r="P219" s="366"/>
      <c r="Q219" s="366"/>
      <c r="R219" s="366"/>
      <c r="S219" s="366"/>
      <c r="T219" s="366"/>
      <c r="U219" s="366"/>
      <c r="V219" s="366"/>
      <c r="W219" s="1981"/>
      <c r="X219" s="1981"/>
      <c r="Y219" s="1981"/>
    </row>
    <row r="220" spans="1:25" x14ac:dyDescent="0.25">
      <c r="A220" s="1997"/>
      <c r="B220" s="1999"/>
      <c r="C220" s="1982"/>
      <c r="D220" s="1982"/>
      <c r="E220" s="1982"/>
      <c r="F220" s="1982"/>
      <c r="G220" s="2004"/>
      <c r="H220" s="1989"/>
      <c r="I220" s="355" t="s">
        <v>168</v>
      </c>
      <c r="J220" s="372">
        <f>SUM(J217:J219)</f>
        <v>2.15</v>
      </c>
      <c r="K220" s="1983"/>
      <c r="L220" s="1983"/>
      <c r="M220" s="1983"/>
      <c r="N220" s="1983"/>
      <c r="O220" s="1983"/>
      <c r="P220" s="1983"/>
      <c r="Q220" s="1983"/>
      <c r="R220" s="1983"/>
      <c r="S220" s="1983"/>
      <c r="T220" s="1983"/>
      <c r="U220" s="1983"/>
      <c r="V220" s="1983"/>
      <c r="W220" s="1981"/>
      <c r="X220" s="1981"/>
      <c r="Y220" s="1981"/>
    </row>
    <row r="221" spans="1:25" x14ac:dyDescent="0.25">
      <c r="A221" s="1997"/>
      <c r="B221" s="2001" t="s">
        <v>1948</v>
      </c>
      <c r="C221" s="1982" t="s">
        <v>1289</v>
      </c>
      <c r="D221" s="1983" t="s">
        <v>2528</v>
      </c>
      <c r="E221" s="1982" t="s">
        <v>1086</v>
      </c>
      <c r="F221" s="1982" t="s">
        <v>632</v>
      </c>
      <c r="G221" s="2000" t="s">
        <v>1949</v>
      </c>
      <c r="H221" s="1996" t="s">
        <v>2580</v>
      </c>
      <c r="I221" s="368" t="s">
        <v>2581</v>
      </c>
      <c r="J221" s="353">
        <v>4</v>
      </c>
      <c r="K221" s="366"/>
      <c r="L221" s="366"/>
      <c r="M221" s="366"/>
      <c r="N221" s="366"/>
      <c r="O221" s="366"/>
      <c r="P221" s="366"/>
      <c r="Q221" s="366"/>
      <c r="R221" s="366"/>
      <c r="S221" s="366"/>
      <c r="T221" s="366"/>
      <c r="U221" s="366"/>
      <c r="V221" s="366"/>
      <c r="W221" s="1981" t="s">
        <v>1484</v>
      </c>
      <c r="X221" s="1981" t="s">
        <v>2582</v>
      </c>
      <c r="Y221" s="1981"/>
    </row>
    <row r="222" spans="1:25" ht="24" x14ac:dyDescent="0.25">
      <c r="A222" s="1997"/>
      <c r="B222" s="2002"/>
      <c r="C222" s="1982"/>
      <c r="D222" s="1982"/>
      <c r="E222" s="1982"/>
      <c r="F222" s="1982"/>
      <c r="G222" s="2000"/>
      <c r="H222" s="1996"/>
      <c r="I222" s="368" t="s">
        <v>2583</v>
      </c>
      <c r="J222" s="353">
        <v>4</v>
      </c>
      <c r="K222" s="366"/>
      <c r="L222" s="366"/>
      <c r="M222" s="366"/>
      <c r="N222" s="366"/>
      <c r="O222" s="366"/>
      <c r="P222" s="366"/>
      <c r="Q222" s="366"/>
      <c r="R222" s="366"/>
      <c r="S222" s="366"/>
      <c r="T222" s="366"/>
      <c r="U222" s="366"/>
      <c r="V222" s="366"/>
      <c r="W222" s="1981"/>
      <c r="X222" s="1981"/>
      <c r="Y222" s="1981"/>
    </row>
    <row r="223" spans="1:25" x14ac:dyDescent="0.25">
      <c r="A223" s="1997"/>
      <c r="B223" s="2002"/>
      <c r="C223" s="1982"/>
      <c r="D223" s="1982"/>
      <c r="E223" s="1982"/>
      <c r="F223" s="1982"/>
      <c r="G223" s="2000"/>
      <c r="H223" s="1996"/>
      <c r="I223" s="368" t="s">
        <v>2584</v>
      </c>
      <c r="J223" s="353">
        <v>2</v>
      </c>
      <c r="K223" s="366"/>
      <c r="L223" s="366"/>
      <c r="M223" s="366"/>
      <c r="N223" s="366"/>
      <c r="O223" s="366"/>
      <c r="P223" s="366"/>
      <c r="Q223" s="366"/>
      <c r="R223" s="366"/>
      <c r="S223" s="366"/>
      <c r="T223" s="366"/>
      <c r="U223" s="366"/>
      <c r="V223" s="366"/>
      <c r="W223" s="1981"/>
      <c r="X223" s="1981"/>
      <c r="Y223" s="1981"/>
    </row>
    <row r="224" spans="1:25" x14ac:dyDescent="0.25">
      <c r="A224" s="1997"/>
      <c r="B224" s="2003"/>
      <c r="C224" s="1982"/>
      <c r="D224" s="1982"/>
      <c r="E224" s="1982"/>
      <c r="F224" s="1982"/>
      <c r="G224" s="2000"/>
      <c r="H224" s="1996"/>
      <c r="I224" s="355" t="s">
        <v>168</v>
      </c>
      <c r="J224" s="372">
        <f>SUM(J221:J223)</f>
        <v>10</v>
      </c>
      <c r="K224" s="1983"/>
      <c r="L224" s="1983"/>
      <c r="M224" s="1983"/>
      <c r="N224" s="1983"/>
      <c r="O224" s="1983"/>
      <c r="P224" s="1983"/>
      <c r="Q224" s="1983"/>
      <c r="R224" s="1983"/>
      <c r="S224" s="1983"/>
      <c r="T224" s="1983"/>
      <c r="U224" s="1983"/>
      <c r="V224" s="1983"/>
      <c r="W224" s="1981"/>
      <c r="X224" s="1981"/>
      <c r="Y224" s="1981"/>
    </row>
    <row r="225" spans="1:25" x14ac:dyDescent="0.25">
      <c r="A225" s="1997" t="s">
        <v>2585</v>
      </c>
      <c r="B225" s="1999" t="s">
        <v>2586</v>
      </c>
      <c r="C225" s="1982" t="s">
        <v>1289</v>
      </c>
      <c r="D225" s="1982" t="s">
        <v>2512</v>
      </c>
      <c r="E225" s="1982" t="s">
        <v>1086</v>
      </c>
      <c r="F225" s="1982" t="s">
        <v>632</v>
      </c>
      <c r="G225" s="1991" t="s">
        <v>2587</v>
      </c>
      <c r="H225" s="1989" t="s">
        <v>1972</v>
      </c>
      <c r="I225" s="368" t="s">
        <v>2588</v>
      </c>
      <c r="J225" s="353">
        <v>1</v>
      </c>
      <c r="K225" s="366"/>
      <c r="L225" s="366"/>
      <c r="M225" s="366"/>
      <c r="N225" s="366"/>
      <c r="O225" s="366"/>
      <c r="P225" s="366"/>
      <c r="Q225" s="366"/>
      <c r="R225" s="366"/>
      <c r="S225" s="366"/>
      <c r="T225" s="366"/>
      <c r="U225" s="366"/>
      <c r="V225" s="366"/>
      <c r="W225" s="1981" t="s">
        <v>1500</v>
      </c>
      <c r="X225" s="1981" t="s">
        <v>2589</v>
      </c>
      <c r="Y225" s="1981"/>
    </row>
    <row r="226" spans="1:25" ht="24" x14ac:dyDescent="0.25">
      <c r="A226" s="1997"/>
      <c r="B226" s="1999"/>
      <c r="C226" s="1982"/>
      <c r="D226" s="1982"/>
      <c r="E226" s="1982"/>
      <c r="F226" s="1982"/>
      <c r="G226" s="1991"/>
      <c r="H226" s="1989"/>
      <c r="I226" s="368" t="s">
        <v>2590</v>
      </c>
      <c r="J226" s="353">
        <v>1</v>
      </c>
      <c r="K226" s="366"/>
      <c r="L226" s="366"/>
      <c r="M226" s="366"/>
      <c r="N226" s="366"/>
      <c r="O226" s="366"/>
      <c r="P226" s="366"/>
      <c r="Q226" s="366"/>
      <c r="R226" s="366"/>
      <c r="S226" s="366"/>
      <c r="T226" s="366"/>
      <c r="U226" s="366"/>
      <c r="V226" s="366"/>
      <c r="W226" s="1981"/>
      <c r="X226" s="1981"/>
      <c r="Y226" s="1981"/>
    </row>
    <row r="227" spans="1:25" x14ac:dyDescent="0.25">
      <c r="A227" s="1997"/>
      <c r="B227" s="1999"/>
      <c r="C227" s="1982"/>
      <c r="D227" s="1982"/>
      <c r="E227" s="1982"/>
      <c r="F227" s="1982"/>
      <c r="G227" s="1991"/>
      <c r="H227" s="1989"/>
      <c r="I227" s="368" t="s">
        <v>2591</v>
      </c>
      <c r="J227" s="353">
        <v>0.15</v>
      </c>
      <c r="K227" s="366"/>
      <c r="L227" s="366"/>
      <c r="M227" s="366"/>
      <c r="N227" s="366"/>
      <c r="O227" s="366"/>
      <c r="P227" s="366"/>
      <c r="Q227" s="366"/>
      <c r="R227" s="366"/>
      <c r="S227" s="366"/>
      <c r="T227" s="366"/>
      <c r="U227" s="366"/>
      <c r="V227" s="366"/>
      <c r="W227" s="1981"/>
      <c r="X227" s="1981"/>
      <c r="Y227" s="1981"/>
    </row>
    <row r="228" spans="1:25" x14ac:dyDescent="0.25">
      <c r="A228" s="1997"/>
      <c r="B228" s="1999"/>
      <c r="C228" s="1982"/>
      <c r="D228" s="1982"/>
      <c r="E228" s="1982"/>
      <c r="F228" s="1982"/>
      <c r="G228" s="1991"/>
      <c r="H228" s="1989"/>
      <c r="I228" s="355" t="s">
        <v>168</v>
      </c>
      <c r="J228" s="373">
        <f>SUM(J225:J227)</f>
        <v>2.15</v>
      </c>
      <c r="K228" s="1983"/>
      <c r="L228" s="1983"/>
      <c r="M228" s="1983"/>
      <c r="N228" s="1983"/>
      <c r="O228" s="1983"/>
      <c r="P228" s="1983"/>
      <c r="Q228" s="1983"/>
      <c r="R228" s="1983"/>
      <c r="S228" s="1983"/>
      <c r="T228" s="1983"/>
      <c r="U228" s="1983"/>
      <c r="V228" s="1983"/>
      <c r="W228" s="1981"/>
      <c r="X228" s="1981"/>
      <c r="Y228" s="1981"/>
    </row>
    <row r="229" spans="1:25" x14ac:dyDescent="0.25">
      <c r="A229" s="2005" t="s">
        <v>2592</v>
      </c>
      <c r="B229" s="2005"/>
      <c r="C229" s="2005"/>
      <c r="D229" s="2005"/>
      <c r="E229" s="2005"/>
      <c r="F229" s="2005"/>
      <c r="G229" s="2005"/>
      <c r="H229" s="2005"/>
      <c r="I229" s="2005"/>
      <c r="J229" s="2005"/>
      <c r="K229" s="2005"/>
      <c r="L229" s="2005"/>
      <c r="M229" s="2005"/>
      <c r="N229" s="2005"/>
      <c r="O229" s="2005"/>
      <c r="P229" s="2005"/>
      <c r="Q229" s="2005"/>
      <c r="R229" s="2005"/>
      <c r="S229" s="2005"/>
      <c r="T229" s="2005"/>
      <c r="U229" s="2005"/>
      <c r="V229" s="2005"/>
      <c r="W229" s="2005"/>
      <c r="X229" s="2005"/>
      <c r="Y229" s="2005"/>
    </row>
    <row r="230" spans="1:25" ht="36" x14ac:dyDescent="0.25">
      <c r="A230" s="1958" t="s">
        <v>2593</v>
      </c>
      <c r="B230" s="1962" t="s">
        <v>2594</v>
      </c>
      <c r="C230" s="1962" t="s">
        <v>2595</v>
      </c>
      <c r="D230" s="1962" t="s">
        <v>2596</v>
      </c>
      <c r="E230" s="1962" t="s">
        <v>2597</v>
      </c>
      <c r="F230" s="1962" t="s">
        <v>2598</v>
      </c>
      <c r="G230" s="1962" t="s">
        <v>2599</v>
      </c>
      <c r="H230" s="1962" t="s">
        <v>2600</v>
      </c>
      <c r="I230" s="374" t="s">
        <v>2601</v>
      </c>
      <c r="J230" s="375">
        <v>1</v>
      </c>
      <c r="K230" s="376"/>
      <c r="L230" s="376"/>
      <c r="M230" s="376"/>
      <c r="N230" s="376"/>
      <c r="O230" s="376"/>
      <c r="P230" s="376"/>
      <c r="Q230" s="376"/>
      <c r="R230" s="376"/>
      <c r="S230" s="376"/>
      <c r="T230" s="376"/>
      <c r="U230" s="376"/>
      <c r="V230" s="376"/>
      <c r="W230" s="1962" t="s">
        <v>2602</v>
      </c>
      <c r="X230" s="1962" t="s">
        <v>2603</v>
      </c>
      <c r="Y230" s="1968"/>
    </row>
    <row r="231" spans="1:25" ht="36" x14ac:dyDescent="0.25">
      <c r="A231" s="1959"/>
      <c r="B231" s="1962"/>
      <c r="C231" s="1962"/>
      <c r="D231" s="1962"/>
      <c r="E231" s="1962"/>
      <c r="F231" s="1962"/>
      <c r="G231" s="1962"/>
      <c r="H231" s="1962"/>
      <c r="I231" s="374" t="s">
        <v>2604</v>
      </c>
      <c r="J231" s="375">
        <v>1</v>
      </c>
      <c r="K231" s="376"/>
      <c r="L231" s="376"/>
      <c r="M231" s="376"/>
      <c r="N231" s="376"/>
      <c r="O231" s="376"/>
      <c r="P231" s="376"/>
      <c r="Q231" s="376"/>
      <c r="R231" s="376"/>
      <c r="S231" s="376"/>
      <c r="T231" s="376"/>
      <c r="U231" s="376"/>
      <c r="V231" s="376"/>
      <c r="W231" s="1962"/>
      <c r="X231" s="1962"/>
      <c r="Y231" s="1968"/>
    </row>
    <row r="232" spans="1:25" ht="36" x14ac:dyDescent="0.25">
      <c r="A232" s="1959"/>
      <c r="B232" s="1962"/>
      <c r="C232" s="1962"/>
      <c r="D232" s="1962"/>
      <c r="E232" s="1962"/>
      <c r="F232" s="1962"/>
      <c r="G232" s="1962"/>
      <c r="H232" s="1962"/>
      <c r="I232" s="374" t="s">
        <v>2605</v>
      </c>
      <c r="J232" s="375">
        <v>1</v>
      </c>
      <c r="K232" s="376"/>
      <c r="L232" s="376"/>
      <c r="M232" s="376"/>
      <c r="N232" s="376"/>
      <c r="O232" s="376"/>
      <c r="P232" s="376"/>
      <c r="Q232" s="376"/>
      <c r="R232" s="376"/>
      <c r="S232" s="376"/>
      <c r="T232" s="376"/>
      <c r="U232" s="376"/>
      <c r="V232" s="376"/>
      <c r="W232" s="1962"/>
      <c r="X232" s="1962"/>
      <c r="Y232" s="1968"/>
    </row>
    <row r="233" spans="1:25" x14ac:dyDescent="0.25">
      <c r="A233" s="1959"/>
      <c r="B233" s="1962"/>
      <c r="C233" s="1962"/>
      <c r="D233" s="1962"/>
      <c r="E233" s="1962"/>
      <c r="F233" s="1962"/>
      <c r="G233" s="1962"/>
      <c r="H233" s="1962"/>
      <c r="I233" s="374" t="s">
        <v>2606</v>
      </c>
      <c r="J233" s="375">
        <v>1</v>
      </c>
      <c r="K233" s="376"/>
      <c r="L233" s="376"/>
      <c r="M233" s="376"/>
      <c r="N233" s="376"/>
      <c r="O233" s="376"/>
      <c r="P233" s="376"/>
      <c r="Q233" s="376"/>
      <c r="R233" s="376"/>
      <c r="S233" s="376"/>
      <c r="T233" s="376"/>
      <c r="U233" s="376"/>
      <c r="V233" s="376"/>
      <c r="W233" s="1962"/>
      <c r="X233" s="1962"/>
      <c r="Y233" s="1968"/>
    </row>
    <row r="234" spans="1:25" x14ac:dyDescent="0.25">
      <c r="A234" s="1960"/>
      <c r="B234" s="1962"/>
      <c r="C234" s="1962"/>
      <c r="D234" s="1962"/>
      <c r="E234" s="1962"/>
      <c r="F234" s="1962"/>
      <c r="G234" s="1962"/>
      <c r="H234" s="1962"/>
      <c r="I234" s="355" t="s">
        <v>168</v>
      </c>
      <c r="J234" s="373">
        <f>SUM(J230:J233)</f>
        <v>4</v>
      </c>
      <c r="K234" s="1968"/>
      <c r="L234" s="1968"/>
      <c r="M234" s="1968"/>
      <c r="N234" s="1968"/>
      <c r="O234" s="1968"/>
      <c r="P234" s="1968"/>
      <c r="Q234" s="1968"/>
      <c r="R234" s="1968"/>
      <c r="S234" s="1968"/>
      <c r="T234" s="1968"/>
      <c r="U234" s="1968"/>
      <c r="V234" s="1968"/>
      <c r="W234" s="1962"/>
      <c r="X234" s="1962"/>
      <c r="Y234" s="1968"/>
    </row>
    <row r="235" spans="1:25" ht="36" x14ac:dyDescent="0.25">
      <c r="A235" s="1958" t="s">
        <v>2607</v>
      </c>
      <c r="B235" s="1962" t="s">
        <v>2608</v>
      </c>
      <c r="C235" s="1962" t="s">
        <v>2595</v>
      </c>
      <c r="D235" s="1962" t="s">
        <v>2596</v>
      </c>
      <c r="E235" s="1962" t="s">
        <v>2597</v>
      </c>
      <c r="F235" s="1962" t="s">
        <v>2598</v>
      </c>
      <c r="G235" s="1962" t="s">
        <v>2609</v>
      </c>
      <c r="H235" s="1962" t="s">
        <v>2600</v>
      </c>
      <c r="I235" s="374" t="s">
        <v>2610</v>
      </c>
      <c r="J235" s="375">
        <v>1</v>
      </c>
      <c r="K235" s="376"/>
      <c r="L235" s="376"/>
      <c r="M235" s="376"/>
      <c r="N235" s="376"/>
      <c r="O235" s="376"/>
      <c r="P235" s="376"/>
      <c r="Q235" s="376"/>
      <c r="R235" s="376"/>
      <c r="S235" s="376"/>
      <c r="T235" s="376"/>
      <c r="U235" s="376"/>
      <c r="V235" s="376"/>
      <c r="W235" s="1962" t="s">
        <v>2611</v>
      </c>
      <c r="X235" s="1962" t="s">
        <v>2612</v>
      </c>
      <c r="Y235" s="1968"/>
    </row>
    <row r="236" spans="1:25" ht="36" x14ac:dyDescent="0.25">
      <c r="A236" s="1959"/>
      <c r="B236" s="1962"/>
      <c r="C236" s="1962"/>
      <c r="D236" s="1962"/>
      <c r="E236" s="1962"/>
      <c r="F236" s="1962"/>
      <c r="G236" s="1962"/>
      <c r="H236" s="1962"/>
      <c r="I236" s="374" t="s">
        <v>2613</v>
      </c>
      <c r="J236" s="375">
        <v>1</v>
      </c>
      <c r="K236" s="376"/>
      <c r="L236" s="376"/>
      <c r="M236" s="376"/>
      <c r="N236" s="376"/>
      <c r="O236" s="376"/>
      <c r="P236" s="376"/>
      <c r="Q236" s="376"/>
      <c r="R236" s="376"/>
      <c r="S236" s="376"/>
      <c r="T236" s="376"/>
      <c r="U236" s="376"/>
      <c r="V236" s="376"/>
      <c r="W236" s="1962"/>
      <c r="X236" s="1962"/>
      <c r="Y236" s="1968"/>
    </row>
    <row r="237" spans="1:25" ht="36" x14ac:dyDescent="0.25">
      <c r="A237" s="1959"/>
      <c r="B237" s="1962"/>
      <c r="C237" s="1962"/>
      <c r="D237" s="1962"/>
      <c r="E237" s="1962"/>
      <c r="F237" s="1962"/>
      <c r="G237" s="1962"/>
      <c r="H237" s="1962"/>
      <c r="I237" s="374" t="s">
        <v>2614</v>
      </c>
      <c r="J237" s="375">
        <v>1</v>
      </c>
      <c r="K237" s="376"/>
      <c r="L237" s="376"/>
      <c r="M237" s="376"/>
      <c r="N237" s="376"/>
      <c r="O237" s="376"/>
      <c r="P237" s="376"/>
      <c r="Q237" s="376"/>
      <c r="R237" s="376"/>
      <c r="S237" s="376"/>
      <c r="T237" s="376"/>
      <c r="U237" s="376"/>
      <c r="V237" s="376"/>
      <c r="W237" s="1962"/>
      <c r="X237" s="1962"/>
      <c r="Y237" s="1968"/>
    </row>
    <row r="238" spans="1:25" ht="36" x14ac:dyDescent="0.25">
      <c r="A238" s="1959"/>
      <c r="B238" s="1962"/>
      <c r="C238" s="1962"/>
      <c r="D238" s="1962"/>
      <c r="E238" s="1962"/>
      <c r="F238" s="1962"/>
      <c r="G238" s="1962"/>
      <c r="H238" s="1962"/>
      <c r="I238" s="374" t="s">
        <v>2615</v>
      </c>
      <c r="J238" s="375">
        <v>1</v>
      </c>
      <c r="K238" s="376"/>
      <c r="L238" s="376"/>
      <c r="M238" s="376"/>
      <c r="N238" s="376"/>
      <c r="O238" s="376"/>
      <c r="P238" s="376"/>
      <c r="Q238" s="376"/>
      <c r="R238" s="376"/>
      <c r="S238" s="376"/>
      <c r="T238" s="376"/>
      <c r="U238" s="376"/>
      <c r="V238" s="376"/>
      <c r="W238" s="1962"/>
      <c r="X238" s="1962"/>
      <c r="Y238" s="1968"/>
    </row>
    <row r="239" spans="1:25" x14ac:dyDescent="0.25">
      <c r="A239" s="1960"/>
      <c r="B239" s="1962"/>
      <c r="C239" s="1962"/>
      <c r="D239" s="1962"/>
      <c r="E239" s="1962"/>
      <c r="F239" s="1962"/>
      <c r="G239" s="1962"/>
      <c r="H239" s="1962"/>
      <c r="I239" s="355" t="s">
        <v>168</v>
      </c>
      <c r="J239" s="373">
        <f>SUM(J235:J238)</f>
        <v>4</v>
      </c>
      <c r="K239" s="1968"/>
      <c r="L239" s="1968"/>
      <c r="M239" s="1968"/>
      <c r="N239" s="1968"/>
      <c r="O239" s="1968"/>
      <c r="P239" s="1968"/>
      <c r="Q239" s="1968"/>
      <c r="R239" s="1968"/>
      <c r="S239" s="1968"/>
      <c r="T239" s="1968"/>
      <c r="U239" s="1968"/>
      <c r="V239" s="1968"/>
      <c r="W239" s="1962"/>
      <c r="X239" s="1962"/>
      <c r="Y239" s="1968"/>
    </row>
    <row r="240" spans="1:25" x14ac:dyDescent="0.25">
      <c r="A240" s="2005" t="s">
        <v>2616</v>
      </c>
      <c r="B240" s="2005"/>
      <c r="C240" s="2005"/>
      <c r="D240" s="2005"/>
      <c r="E240" s="2005"/>
      <c r="F240" s="2005"/>
      <c r="G240" s="2005"/>
      <c r="H240" s="2005"/>
      <c r="I240" s="2005"/>
      <c r="J240" s="2005"/>
      <c r="K240" s="2005"/>
      <c r="L240" s="2005"/>
      <c r="M240" s="2005"/>
      <c r="N240" s="2005"/>
      <c r="O240" s="2005"/>
      <c r="P240" s="2005"/>
      <c r="Q240" s="2005"/>
      <c r="R240" s="2005"/>
      <c r="S240" s="2005"/>
      <c r="T240" s="2005"/>
      <c r="U240" s="2005"/>
      <c r="V240" s="2005"/>
      <c r="W240" s="2005"/>
      <c r="X240" s="2005"/>
      <c r="Y240" s="2005"/>
    </row>
    <row r="241" spans="1:25" x14ac:dyDescent="0.25">
      <c r="A241" s="2006" t="s">
        <v>74</v>
      </c>
      <c r="B241" s="2006" t="s">
        <v>1169</v>
      </c>
      <c r="C241" s="2008" t="s">
        <v>2617</v>
      </c>
      <c r="D241" s="2008" t="s">
        <v>2618</v>
      </c>
      <c r="E241" s="2008" t="s">
        <v>2619</v>
      </c>
      <c r="F241" s="2008" t="s">
        <v>1173</v>
      </c>
      <c r="G241" s="1973" t="s">
        <v>2620</v>
      </c>
      <c r="H241" s="1973" t="s">
        <v>2621</v>
      </c>
      <c r="I241" s="350" t="s">
        <v>2622</v>
      </c>
      <c r="J241" s="377">
        <v>1</v>
      </c>
      <c r="K241" s="378"/>
      <c r="L241" s="379"/>
      <c r="M241" s="379"/>
      <c r="N241" s="380"/>
      <c r="O241" s="380"/>
      <c r="P241" s="380"/>
      <c r="Q241" s="380"/>
      <c r="R241" s="380"/>
      <c r="S241" s="380"/>
      <c r="T241" s="380"/>
      <c r="U241" s="380"/>
      <c r="V241" s="380"/>
      <c r="W241" s="1973" t="s">
        <v>160</v>
      </c>
      <c r="X241" s="2009" t="s">
        <v>2623</v>
      </c>
      <c r="Y241" s="2010"/>
    </row>
    <row r="242" spans="1:25" x14ac:dyDescent="0.25">
      <c r="A242" s="2007"/>
      <c r="B242" s="2007"/>
      <c r="C242" s="2008"/>
      <c r="D242" s="2008"/>
      <c r="E242" s="2008"/>
      <c r="F242" s="2008"/>
      <c r="G242" s="1973"/>
      <c r="H242" s="1973"/>
      <c r="I242" s="350" t="s">
        <v>2624</v>
      </c>
      <c r="J242" s="377">
        <v>0.15</v>
      </c>
      <c r="K242" s="378"/>
      <c r="L242" s="379"/>
      <c r="M242" s="379"/>
      <c r="N242" s="380"/>
      <c r="O242" s="380"/>
      <c r="P242" s="380"/>
      <c r="Q242" s="380"/>
      <c r="R242" s="380"/>
      <c r="S242" s="380"/>
      <c r="T242" s="380"/>
      <c r="U242" s="380"/>
      <c r="V242" s="380"/>
      <c r="W242" s="1973"/>
      <c r="X242" s="2010"/>
      <c r="Y242" s="2010"/>
    </row>
    <row r="243" spans="1:25" ht="24" x14ac:dyDescent="0.25">
      <c r="A243" s="2007"/>
      <c r="B243" s="2007"/>
      <c r="C243" s="2008"/>
      <c r="D243" s="2008"/>
      <c r="E243" s="2008"/>
      <c r="F243" s="2008"/>
      <c r="G243" s="1973"/>
      <c r="H243" s="1973"/>
      <c r="I243" s="350" t="s">
        <v>2625</v>
      </c>
      <c r="J243" s="377">
        <v>1</v>
      </c>
      <c r="K243" s="380"/>
      <c r="L243" s="378"/>
      <c r="M243" s="378"/>
      <c r="N243" s="378"/>
      <c r="O243" s="378"/>
      <c r="P243" s="378"/>
      <c r="Q243" s="378"/>
      <c r="R243" s="378"/>
      <c r="S243" s="378"/>
      <c r="T243" s="378"/>
      <c r="U243" s="378"/>
      <c r="V243" s="378"/>
      <c r="W243" s="1973"/>
      <c r="X243" s="2010"/>
      <c r="Y243" s="2010"/>
    </row>
    <row r="244" spans="1:25" x14ac:dyDescent="0.25">
      <c r="A244" s="2007"/>
      <c r="B244" s="2007"/>
      <c r="C244" s="2008"/>
      <c r="D244" s="2008"/>
      <c r="E244" s="2008"/>
      <c r="F244" s="2008"/>
      <c r="G244" s="1973"/>
      <c r="H244" s="1973"/>
      <c r="I244" s="355" t="s">
        <v>168</v>
      </c>
      <c r="J244" s="356">
        <f>SUM(J241:J243)</f>
        <v>2.15</v>
      </c>
      <c r="K244" s="1967"/>
      <c r="L244" s="1967"/>
      <c r="M244" s="1967"/>
      <c r="N244" s="1967"/>
      <c r="O244" s="1967"/>
      <c r="P244" s="1967"/>
      <c r="Q244" s="1967"/>
      <c r="R244" s="1967"/>
      <c r="S244" s="1967"/>
      <c r="T244" s="1967"/>
      <c r="U244" s="1967"/>
      <c r="V244" s="1967"/>
      <c r="W244" s="1973"/>
      <c r="X244" s="2010"/>
      <c r="Y244" s="2010"/>
    </row>
    <row r="245" spans="1:25" x14ac:dyDescent="0.25">
      <c r="A245" s="2007"/>
      <c r="B245" s="2007"/>
      <c r="C245" s="2008" t="s">
        <v>2617</v>
      </c>
      <c r="D245" s="2008" t="s">
        <v>2626</v>
      </c>
      <c r="E245" s="2008" t="s">
        <v>2619</v>
      </c>
      <c r="F245" s="2008" t="s">
        <v>1173</v>
      </c>
      <c r="G245" s="1973" t="s">
        <v>2627</v>
      </c>
      <c r="H245" s="1973" t="s">
        <v>2628</v>
      </c>
      <c r="I245" s="350" t="s">
        <v>2629</v>
      </c>
      <c r="J245" s="377">
        <v>1</v>
      </c>
      <c r="K245" s="378"/>
      <c r="L245" s="379"/>
      <c r="M245" s="379"/>
      <c r="N245" s="380"/>
      <c r="O245" s="380"/>
      <c r="P245" s="380"/>
      <c r="Q245" s="380"/>
      <c r="R245" s="380"/>
      <c r="S245" s="380"/>
      <c r="T245" s="380"/>
      <c r="U245" s="380"/>
      <c r="V245" s="380"/>
      <c r="W245" s="1973" t="s">
        <v>160</v>
      </c>
      <c r="X245" s="2009" t="s">
        <v>2623</v>
      </c>
      <c r="Y245" s="2010"/>
    </row>
    <row r="246" spans="1:25" x14ac:dyDescent="0.25">
      <c r="A246" s="2007"/>
      <c r="B246" s="2007"/>
      <c r="C246" s="2008"/>
      <c r="D246" s="2008"/>
      <c r="E246" s="2008"/>
      <c r="F246" s="2008"/>
      <c r="G246" s="1973"/>
      <c r="H246" s="1973"/>
      <c r="I246" s="350" t="s">
        <v>2630</v>
      </c>
      <c r="J246" s="377">
        <v>0.15</v>
      </c>
      <c r="K246" s="380"/>
      <c r="L246" s="378"/>
      <c r="M246" s="379"/>
      <c r="N246" s="380"/>
      <c r="O246" s="380"/>
      <c r="P246" s="380"/>
      <c r="Q246" s="380"/>
      <c r="R246" s="380"/>
      <c r="S246" s="380"/>
      <c r="T246" s="380"/>
      <c r="U246" s="380"/>
      <c r="V246" s="380"/>
      <c r="W246" s="1973"/>
      <c r="X246" s="2010"/>
      <c r="Y246" s="2010"/>
    </row>
    <row r="247" spans="1:25" ht="24" x14ac:dyDescent="0.25">
      <c r="A247" s="2007"/>
      <c r="B247" s="2007"/>
      <c r="C247" s="2008"/>
      <c r="D247" s="2008"/>
      <c r="E247" s="2008"/>
      <c r="F247" s="2008"/>
      <c r="G247" s="1973"/>
      <c r="H247" s="1973"/>
      <c r="I247" s="350" t="s">
        <v>2631</v>
      </c>
      <c r="J247" s="377">
        <v>1</v>
      </c>
      <c r="K247" s="380"/>
      <c r="L247" s="378"/>
      <c r="M247" s="378"/>
      <c r="N247" s="378"/>
      <c r="O247" s="378"/>
      <c r="P247" s="378"/>
      <c r="Q247" s="378"/>
      <c r="R247" s="378"/>
      <c r="S247" s="378"/>
      <c r="T247" s="378"/>
      <c r="U247" s="378"/>
      <c r="V247" s="378"/>
      <c r="W247" s="1973"/>
      <c r="X247" s="2010"/>
      <c r="Y247" s="2010"/>
    </row>
    <row r="248" spans="1:25" x14ac:dyDescent="0.25">
      <c r="A248" s="2007"/>
      <c r="B248" s="2007"/>
      <c r="C248" s="2008"/>
      <c r="D248" s="2008"/>
      <c r="E248" s="2008"/>
      <c r="F248" s="2008"/>
      <c r="G248" s="1973"/>
      <c r="H248" s="1973"/>
      <c r="I248" s="355" t="s">
        <v>168</v>
      </c>
      <c r="J248" s="356">
        <f>SUM(J245:J247)</f>
        <v>2.15</v>
      </c>
      <c r="K248" s="1967"/>
      <c r="L248" s="1967"/>
      <c r="M248" s="1967"/>
      <c r="N248" s="1967"/>
      <c r="O248" s="1967"/>
      <c r="P248" s="1967"/>
      <c r="Q248" s="1967"/>
      <c r="R248" s="1967"/>
      <c r="S248" s="1967"/>
      <c r="T248" s="1967"/>
      <c r="U248" s="1967"/>
      <c r="V248" s="1967"/>
      <c r="W248" s="1973"/>
      <c r="X248" s="2010"/>
      <c r="Y248" s="2010"/>
    </row>
    <row r="249" spans="1:25" x14ac:dyDescent="0.25">
      <c r="A249" s="2007"/>
      <c r="B249" s="2007"/>
      <c r="C249" s="2008" t="s">
        <v>2617</v>
      </c>
      <c r="D249" s="2008" t="s">
        <v>2626</v>
      </c>
      <c r="E249" s="2008" t="s">
        <v>2619</v>
      </c>
      <c r="F249" s="2008" t="s">
        <v>1173</v>
      </c>
      <c r="G249" s="1973" t="s">
        <v>2632</v>
      </c>
      <c r="H249" s="1973" t="s">
        <v>2628</v>
      </c>
      <c r="I249" s="350" t="s">
        <v>2633</v>
      </c>
      <c r="J249" s="377">
        <v>1</v>
      </c>
      <c r="K249" s="378"/>
      <c r="L249" s="379"/>
      <c r="M249" s="379"/>
      <c r="N249" s="380"/>
      <c r="O249" s="380"/>
      <c r="P249" s="380"/>
      <c r="Q249" s="380"/>
      <c r="R249" s="380"/>
      <c r="S249" s="380"/>
      <c r="T249" s="380"/>
      <c r="U249" s="380"/>
      <c r="V249" s="380"/>
      <c r="W249" s="1973" t="s">
        <v>160</v>
      </c>
      <c r="X249" s="2009" t="s">
        <v>2623</v>
      </c>
      <c r="Y249" s="2010"/>
    </row>
    <row r="250" spans="1:25" x14ac:dyDescent="0.25">
      <c r="A250" s="2007"/>
      <c r="B250" s="2007"/>
      <c r="C250" s="2008"/>
      <c r="D250" s="2008"/>
      <c r="E250" s="2008"/>
      <c r="F250" s="2008"/>
      <c r="G250" s="1973"/>
      <c r="H250" s="1973"/>
      <c r="I250" s="350" t="s">
        <v>2634</v>
      </c>
      <c r="J250" s="377">
        <v>0.15</v>
      </c>
      <c r="K250" s="380"/>
      <c r="L250" s="378"/>
      <c r="M250" s="379"/>
      <c r="N250" s="380"/>
      <c r="O250" s="380"/>
      <c r="P250" s="380"/>
      <c r="Q250" s="380"/>
      <c r="R250" s="380"/>
      <c r="S250" s="380"/>
      <c r="T250" s="380"/>
      <c r="U250" s="380"/>
      <c r="V250" s="380"/>
      <c r="W250" s="1973"/>
      <c r="X250" s="2010"/>
      <c r="Y250" s="2010"/>
    </row>
    <row r="251" spans="1:25" ht="24" x14ac:dyDescent="0.25">
      <c r="A251" s="2007"/>
      <c r="B251" s="2007"/>
      <c r="C251" s="2008"/>
      <c r="D251" s="2008"/>
      <c r="E251" s="2008"/>
      <c r="F251" s="2008"/>
      <c r="G251" s="1973"/>
      <c r="H251" s="1973"/>
      <c r="I251" s="350" t="s">
        <v>2635</v>
      </c>
      <c r="J251" s="377">
        <v>1</v>
      </c>
      <c r="K251" s="380"/>
      <c r="L251" s="378"/>
      <c r="M251" s="378"/>
      <c r="N251" s="378"/>
      <c r="O251" s="378"/>
      <c r="P251" s="378"/>
      <c r="Q251" s="378"/>
      <c r="R251" s="378"/>
      <c r="S251" s="378"/>
      <c r="T251" s="378"/>
      <c r="U251" s="378"/>
      <c r="V251" s="378"/>
      <c r="W251" s="1973"/>
      <c r="X251" s="2010"/>
      <c r="Y251" s="2010"/>
    </row>
    <row r="252" spans="1:25" x14ac:dyDescent="0.25">
      <c r="A252" s="2007"/>
      <c r="B252" s="2007"/>
      <c r="C252" s="2008"/>
      <c r="D252" s="2008"/>
      <c r="E252" s="2008"/>
      <c r="F252" s="2008"/>
      <c r="G252" s="1973"/>
      <c r="H252" s="1973"/>
      <c r="I252" s="355" t="s">
        <v>168</v>
      </c>
      <c r="J252" s="356">
        <f>SUM(J249:J251)</f>
        <v>2.15</v>
      </c>
      <c r="K252" s="1967"/>
      <c r="L252" s="1967"/>
      <c r="M252" s="1967"/>
      <c r="N252" s="1967"/>
      <c r="O252" s="1967"/>
      <c r="P252" s="1967"/>
      <c r="Q252" s="1967"/>
      <c r="R252" s="1967"/>
      <c r="S252" s="1967"/>
      <c r="T252" s="1967"/>
      <c r="U252" s="1967"/>
      <c r="V252" s="1967"/>
      <c r="W252" s="1973"/>
      <c r="X252" s="2010"/>
      <c r="Y252" s="2010"/>
    </row>
    <row r="253" spans="1:25" x14ac:dyDescent="0.25">
      <c r="A253" s="2007"/>
      <c r="B253" s="2007"/>
      <c r="C253" s="2008" t="s">
        <v>2617</v>
      </c>
      <c r="D253" s="2008" t="s">
        <v>2636</v>
      </c>
      <c r="E253" s="2008" t="s">
        <v>2619</v>
      </c>
      <c r="F253" s="2008" t="s">
        <v>1173</v>
      </c>
      <c r="G253" s="1973" t="s">
        <v>2637</v>
      </c>
      <c r="H253" s="1974" t="s">
        <v>2628</v>
      </c>
      <c r="I253" s="350" t="s">
        <v>2638</v>
      </c>
      <c r="J253" s="377">
        <v>1</v>
      </c>
      <c r="K253" s="378"/>
      <c r="L253" s="379"/>
      <c r="M253" s="379"/>
      <c r="N253" s="380"/>
      <c r="O253" s="380"/>
      <c r="P253" s="380"/>
      <c r="Q253" s="380"/>
      <c r="R253" s="380"/>
      <c r="S253" s="380"/>
      <c r="T253" s="380"/>
      <c r="U253" s="380"/>
      <c r="V253" s="380"/>
      <c r="W253" s="1973" t="s">
        <v>160</v>
      </c>
      <c r="X253" s="2009" t="s">
        <v>2623</v>
      </c>
      <c r="Y253" s="2010"/>
    </row>
    <row r="254" spans="1:25" x14ac:dyDescent="0.25">
      <c r="A254" s="2007"/>
      <c r="B254" s="2007"/>
      <c r="C254" s="2008"/>
      <c r="D254" s="2008"/>
      <c r="E254" s="2008"/>
      <c r="F254" s="2008"/>
      <c r="G254" s="1973"/>
      <c r="H254" s="1974"/>
      <c r="I254" s="350" t="s">
        <v>2639</v>
      </c>
      <c r="J254" s="377">
        <v>0.15</v>
      </c>
      <c r="K254" s="380"/>
      <c r="L254" s="378"/>
      <c r="M254" s="379"/>
      <c r="N254" s="380"/>
      <c r="O254" s="380"/>
      <c r="P254" s="380"/>
      <c r="Q254" s="380"/>
      <c r="R254" s="380"/>
      <c r="S254" s="380"/>
      <c r="T254" s="380"/>
      <c r="U254" s="380"/>
      <c r="V254" s="380"/>
      <c r="W254" s="1973"/>
      <c r="X254" s="2010"/>
      <c r="Y254" s="2010"/>
    </row>
    <row r="255" spans="1:25" ht="24" x14ac:dyDescent="0.25">
      <c r="A255" s="2007"/>
      <c r="B255" s="2007"/>
      <c r="C255" s="2008"/>
      <c r="D255" s="2008"/>
      <c r="E255" s="2008"/>
      <c r="F255" s="2008"/>
      <c r="G255" s="1973"/>
      <c r="H255" s="1974"/>
      <c r="I255" s="350" t="s">
        <v>2640</v>
      </c>
      <c r="J255" s="377">
        <v>1</v>
      </c>
      <c r="K255" s="380"/>
      <c r="L255" s="378"/>
      <c r="M255" s="378"/>
      <c r="N255" s="378"/>
      <c r="O255" s="378"/>
      <c r="P255" s="378"/>
      <c r="Q255" s="378"/>
      <c r="R255" s="378"/>
      <c r="S255" s="378"/>
      <c r="T255" s="378"/>
      <c r="U255" s="378"/>
      <c r="V255" s="378"/>
      <c r="W255" s="1973"/>
      <c r="X255" s="2010"/>
      <c r="Y255" s="2010"/>
    </row>
    <row r="256" spans="1:25" x14ac:dyDescent="0.25">
      <c r="A256" s="2007"/>
      <c r="B256" s="2007"/>
      <c r="C256" s="2008"/>
      <c r="D256" s="2008"/>
      <c r="E256" s="2008"/>
      <c r="F256" s="2008"/>
      <c r="G256" s="1973"/>
      <c r="H256" s="1974"/>
      <c r="I256" s="355" t="s">
        <v>168</v>
      </c>
      <c r="J256" s="356">
        <f>SUM(J253:J255)</f>
        <v>2.15</v>
      </c>
      <c r="K256" s="1967"/>
      <c r="L256" s="1967"/>
      <c r="M256" s="1967"/>
      <c r="N256" s="1967"/>
      <c r="O256" s="1967"/>
      <c r="P256" s="1967"/>
      <c r="Q256" s="1967"/>
      <c r="R256" s="1967"/>
      <c r="S256" s="1967"/>
      <c r="T256" s="1967"/>
      <c r="U256" s="1967"/>
      <c r="V256" s="1967"/>
      <c r="W256" s="1973"/>
      <c r="X256" s="2010"/>
      <c r="Y256" s="2010"/>
    </row>
    <row r="257" spans="1:25" x14ac:dyDescent="0.25">
      <c r="A257" s="2007"/>
      <c r="B257" s="2007"/>
      <c r="C257" s="2008" t="s">
        <v>2617</v>
      </c>
      <c r="D257" s="2008" t="s">
        <v>2641</v>
      </c>
      <c r="E257" s="2008" t="s">
        <v>2619</v>
      </c>
      <c r="F257" s="2008" t="s">
        <v>1173</v>
      </c>
      <c r="G257" s="1973" t="s">
        <v>2642</v>
      </c>
      <c r="H257" s="1974" t="s">
        <v>2628</v>
      </c>
      <c r="I257" s="350" t="s">
        <v>2643</v>
      </c>
      <c r="J257" s="377">
        <v>1</v>
      </c>
      <c r="K257" s="378"/>
      <c r="L257" s="380"/>
      <c r="M257" s="380"/>
      <c r="N257" s="380"/>
      <c r="O257" s="380"/>
      <c r="P257" s="380"/>
      <c r="Q257" s="380"/>
      <c r="R257" s="380"/>
      <c r="S257" s="380"/>
      <c r="T257" s="380"/>
      <c r="U257" s="380"/>
      <c r="V257" s="380"/>
      <c r="W257" s="1973" t="s">
        <v>160</v>
      </c>
      <c r="X257" s="2009" t="s">
        <v>2623</v>
      </c>
      <c r="Y257" s="2010"/>
    </row>
    <row r="258" spans="1:25" x14ac:dyDescent="0.25">
      <c r="A258" s="2007"/>
      <c r="B258" s="2007"/>
      <c r="C258" s="2008"/>
      <c r="D258" s="2008"/>
      <c r="E258" s="2008"/>
      <c r="F258" s="2008"/>
      <c r="G258" s="1973"/>
      <c r="H258" s="1974"/>
      <c r="I258" s="350" t="s">
        <v>2644</v>
      </c>
      <c r="J258" s="377">
        <v>0.15</v>
      </c>
      <c r="K258" s="378"/>
      <c r="L258" s="380"/>
      <c r="M258" s="380"/>
      <c r="N258" s="380"/>
      <c r="O258" s="380"/>
      <c r="P258" s="380"/>
      <c r="Q258" s="380"/>
      <c r="R258" s="380"/>
      <c r="S258" s="380"/>
      <c r="T258" s="380"/>
      <c r="U258" s="380"/>
      <c r="V258" s="380"/>
      <c r="W258" s="1973"/>
      <c r="X258" s="2010"/>
      <c r="Y258" s="2010"/>
    </row>
    <row r="259" spans="1:25" ht="24" x14ac:dyDescent="0.25">
      <c r="A259" s="2007"/>
      <c r="B259" s="2007"/>
      <c r="C259" s="2008"/>
      <c r="D259" s="2008"/>
      <c r="E259" s="2008"/>
      <c r="F259" s="2008"/>
      <c r="G259" s="1973"/>
      <c r="H259" s="1974"/>
      <c r="I259" s="350" t="s">
        <v>2645</v>
      </c>
      <c r="J259" s="377">
        <v>1</v>
      </c>
      <c r="K259" s="380"/>
      <c r="L259" s="378"/>
      <c r="M259" s="378"/>
      <c r="N259" s="378"/>
      <c r="O259" s="378"/>
      <c r="P259" s="378"/>
      <c r="Q259" s="378"/>
      <c r="R259" s="378"/>
      <c r="S259" s="378"/>
      <c r="T259" s="378"/>
      <c r="U259" s="379"/>
      <c r="V259" s="379"/>
      <c r="W259" s="1973"/>
      <c r="X259" s="2010"/>
      <c r="Y259" s="2010"/>
    </row>
    <row r="260" spans="1:25" x14ac:dyDescent="0.25">
      <c r="A260" s="2007"/>
      <c r="B260" s="2007"/>
      <c r="C260" s="2008"/>
      <c r="D260" s="2008"/>
      <c r="E260" s="2008"/>
      <c r="F260" s="2008"/>
      <c r="G260" s="1973"/>
      <c r="H260" s="1974"/>
      <c r="I260" s="355" t="s">
        <v>168</v>
      </c>
      <c r="J260" s="356">
        <f>SUM(J257:J259)</f>
        <v>2.15</v>
      </c>
      <c r="K260" s="2011"/>
      <c r="L260" s="2011"/>
      <c r="M260" s="2011"/>
      <c r="N260" s="2011"/>
      <c r="O260" s="2011"/>
      <c r="P260" s="2011"/>
      <c r="Q260" s="2011"/>
      <c r="R260" s="2011"/>
      <c r="S260" s="2011"/>
      <c r="T260" s="2011"/>
      <c r="U260" s="2011"/>
      <c r="V260" s="2011"/>
      <c r="W260" s="1973"/>
      <c r="X260" s="2010"/>
      <c r="Y260" s="2010"/>
    </row>
    <row r="261" spans="1:25" ht="48.75" x14ac:dyDescent="0.25">
      <c r="A261" s="2007"/>
      <c r="B261" s="2007"/>
      <c r="C261" s="2008"/>
      <c r="D261" s="2008"/>
      <c r="E261" s="2008"/>
      <c r="F261" s="2008"/>
      <c r="G261" s="1973" t="s">
        <v>2646</v>
      </c>
      <c r="H261" s="1974"/>
      <c r="I261" s="381" t="s">
        <v>2647</v>
      </c>
      <c r="J261" s="382">
        <v>1</v>
      </c>
      <c r="K261" s="383"/>
      <c r="L261" s="384"/>
      <c r="M261" s="384"/>
      <c r="N261" s="384"/>
      <c r="O261" s="384"/>
      <c r="P261" s="384"/>
      <c r="Q261" s="384"/>
      <c r="R261" s="384"/>
      <c r="S261" s="384"/>
      <c r="T261" s="384"/>
      <c r="U261" s="384"/>
      <c r="V261" s="384"/>
      <c r="W261" s="1973" t="s">
        <v>160</v>
      </c>
      <c r="X261" s="2009" t="s">
        <v>2623</v>
      </c>
      <c r="Y261" s="2009"/>
    </row>
    <row r="262" spans="1:25" ht="24.75" x14ac:dyDescent="0.25">
      <c r="A262" s="2007"/>
      <c r="B262" s="2007"/>
      <c r="C262" s="2008"/>
      <c r="D262" s="2008"/>
      <c r="E262" s="2008"/>
      <c r="F262" s="2008"/>
      <c r="G262" s="1973"/>
      <c r="H262" s="1974"/>
      <c r="I262" s="381" t="s">
        <v>2648</v>
      </c>
      <c r="J262" s="377">
        <v>0.15</v>
      </c>
      <c r="K262" s="384"/>
      <c r="L262" s="383"/>
      <c r="M262" s="384"/>
      <c r="N262" s="384"/>
      <c r="O262" s="384"/>
      <c r="P262" s="384"/>
      <c r="Q262" s="384"/>
      <c r="R262" s="384"/>
      <c r="S262" s="384"/>
      <c r="T262" s="384"/>
      <c r="U262" s="384"/>
      <c r="V262" s="384"/>
      <c r="W262" s="1973"/>
      <c r="X262" s="2010"/>
      <c r="Y262" s="2009"/>
    </row>
    <row r="263" spans="1:25" x14ac:dyDescent="0.25">
      <c r="A263" s="2007"/>
      <c r="B263" s="2007"/>
      <c r="C263" s="2008"/>
      <c r="D263" s="2008"/>
      <c r="E263" s="2008"/>
      <c r="F263" s="2008"/>
      <c r="G263" s="1973"/>
      <c r="H263" s="1974"/>
      <c r="I263" s="381" t="s">
        <v>2649</v>
      </c>
      <c r="J263" s="377">
        <v>0.15</v>
      </c>
      <c r="K263" s="384"/>
      <c r="L263" s="385"/>
      <c r="M263" s="383"/>
      <c r="N263" s="383"/>
      <c r="O263" s="383"/>
      <c r="P263" s="383"/>
      <c r="Q263" s="383"/>
      <c r="R263" s="383"/>
      <c r="S263" s="383"/>
      <c r="T263" s="383"/>
      <c r="U263" s="384"/>
      <c r="V263" s="384"/>
      <c r="W263" s="1973"/>
      <c r="X263" s="2010"/>
      <c r="Y263" s="2009"/>
    </row>
    <row r="264" spans="1:25" x14ac:dyDescent="0.25">
      <c r="A264" s="2007"/>
      <c r="B264" s="2007"/>
      <c r="C264" s="2008"/>
      <c r="D264" s="2008"/>
      <c r="E264" s="2008"/>
      <c r="F264" s="2008"/>
      <c r="G264" s="1973"/>
      <c r="H264" s="1974"/>
      <c r="I264" s="355" t="s">
        <v>168</v>
      </c>
      <c r="J264" s="386">
        <f>SUM(J261:J263)</f>
        <v>1.2999999999999998</v>
      </c>
      <c r="K264" s="1967"/>
      <c r="L264" s="1967"/>
      <c r="M264" s="1967"/>
      <c r="N264" s="1967"/>
      <c r="O264" s="1967"/>
      <c r="P264" s="1967"/>
      <c r="Q264" s="1967"/>
      <c r="R264" s="1967"/>
      <c r="S264" s="1967"/>
      <c r="T264" s="1967"/>
      <c r="U264" s="1967"/>
      <c r="V264" s="1967"/>
      <c r="W264" s="1973"/>
      <c r="X264" s="2010"/>
      <c r="Y264" s="2009"/>
    </row>
    <row r="265" spans="1:25" x14ac:dyDescent="0.25">
      <c r="A265" s="2005" t="s">
        <v>2650</v>
      </c>
      <c r="B265" s="2005"/>
      <c r="C265" s="2005"/>
      <c r="D265" s="2005"/>
      <c r="E265" s="2005"/>
      <c r="F265" s="2005"/>
      <c r="G265" s="2005"/>
      <c r="H265" s="2005"/>
      <c r="I265" s="2005"/>
      <c r="J265" s="2005"/>
      <c r="K265" s="2005"/>
      <c r="L265" s="2005"/>
      <c r="M265" s="2005"/>
      <c r="N265" s="2005"/>
      <c r="O265" s="2005"/>
      <c r="P265" s="2005"/>
      <c r="Q265" s="2005"/>
      <c r="R265" s="2005"/>
      <c r="S265" s="2005"/>
      <c r="T265" s="2005"/>
      <c r="U265" s="2005"/>
      <c r="V265" s="2005"/>
      <c r="W265" s="2005"/>
      <c r="X265" s="2005"/>
      <c r="Y265" s="2005"/>
    </row>
    <row r="266" spans="1:25" x14ac:dyDescent="0.25">
      <c r="A266" s="2006" t="s">
        <v>74</v>
      </c>
      <c r="B266" s="1641" t="s">
        <v>2651</v>
      </c>
      <c r="C266" s="2007" t="s">
        <v>2652</v>
      </c>
      <c r="D266" s="2012" t="s">
        <v>2641</v>
      </c>
      <c r="E266" s="1973" t="s">
        <v>2653</v>
      </c>
      <c r="F266" s="2008" t="s">
        <v>2654</v>
      </c>
      <c r="G266" s="2015" t="s">
        <v>2655</v>
      </c>
      <c r="H266" s="1966" t="s">
        <v>2656</v>
      </c>
      <c r="I266" s="387" t="s">
        <v>2657</v>
      </c>
      <c r="J266" s="359">
        <v>0.5</v>
      </c>
      <c r="K266" s="378"/>
      <c r="L266" s="378"/>
      <c r="M266" s="378"/>
      <c r="N266" s="378"/>
      <c r="O266" s="378"/>
      <c r="P266" s="378"/>
      <c r="Q266" s="378"/>
      <c r="R266" s="378"/>
      <c r="S266" s="378"/>
      <c r="T266" s="378"/>
      <c r="U266" s="378"/>
      <c r="V266" s="378"/>
      <c r="W266" s="2007" t="s">
        <v>160</v>
      </c>
      <c r="X266" s="2011" t="s">
        <v>2658</v>
      </c>
      <c r="Y266" s="1967"/>
    </row>
    <row r="267" spans="1:25" ht="33.75" x14ac:dyDescent="0.25">
      <c r="A267" s="2007"/>
      <c r="B267" s="1668"/>
      <c r="C267" s="2007"/>
      <c r="D267" s="2013"/>
      <c r="E267" s="1973"/>
      <c r="F267" s="2008"/>
      <c r="G267" s="2015"/>
      <c r="H267" s="1966"/>
      <c r="I267" s="387" t="s">
        <v>2659</v>
      </c>
      <c r="J267" s="359">
        <v>0.5</v>
      </c>
      <c r="K267" s="378"/>
      <c r="L267" s="378"/>
      <c r="M267" s="378"/>
      <c r="N267" s="378"/>
      <c r="O267" s="378"/>
      <c r="P267" s="378"/>
      <c r="Q267" s="378"/>
      <c r="R267" s="378"/>
      <c r="S267" s="378"/>
      <c r="T267" s="378"/>
      <c r="U267" s="378"/>
      <c r="V267" s="378"/>
      <c r="W267" s="2007"/>
      <c r="X267" s="1967"/>
      <c r="Y267" s="1967"/>
    </row>
    <row r="268" spans="1:25" ht="33.75" x14ac:dyDescent="0.25">
      <c r="A268" s="2007"/>
      <c r="B268" s="1668"/>
      <c r="C268" s="2007"/>
      <c r="D268" s="2013"/>
      <c r="E268" s="1973"/>
      <c r="F268" s="2008"/>
      <c r="G268" s="2015"/>
      <c r="H268" s="1966"/>
      <c r="I268" s="387" t="s">
        <v>2660</v>
      </c>
      <c r="J268" s="359">
        <v>0.5</v>
      </c>
      <c r="K268" s="378"/>
      <c r="L268" s="378"/>
      <c r="M268" s="378"/>
      <c r="N268" s="378"/>
      <c r="O268" s="378"/>
      <c r="P268" s="378"/>
      <c r="Q268" s="378"/>
      <c r="R268" s="378"/>
      <c r="S268" s="378"/>
      <c r="T268" s="378"/>
      <c r="U268" s="378"/>
      <c r="V268" s="378"/>
      <c r="W268" s="2007"/>
      <c r="X268" s="1967"/>
      <c r="Y268" s="1967"/>
    </row>
    <row r="269" spans="1:25" x14ac:dyDescent="0.25">
      <c r="A269" s="2007"/>
      <c r="B269" s="1668"/>
      <c r="C269" s="2007"/>
      <c r="D269" s="2013"/>
      <c r="E269" s="1973"/>
      <c r="F269" s="2008"/>
      <c r="G269" s="2015"/>
      <c r="H269" s="1966"/>
      <c r="I269" s="387" t="s">
        <v>2661</v>
      </c>
      <c r="J269" s="359">
        <v>0.25</v>
      </c>
      <c r="K269" s="378"/>
      <c r="L269" s="378"/>
      <c r="M269" s="378"/>
      <c r="N269" s="378"/>
      <c r="O269" s="378"/>
      <c r="P269" s="378"/>
      <c r="Q269" s="378"/>
      <c r="R269" s="378"/>
      <c r="S269" s="378"/>
      <c r="T269" s="378"/>
      <c r="U269" s="378"/>
      <c r="V269" s="378"/>
      <c r="W269" s="2007"/>
      <c r="X269" s="1967"/>
      <c r="Y269" s="1967"/>
    </row>
    <row r="270" spans="1:25" x14ac:dyDescent="0.25">
      <c r="A270" s="2007"/>
      <c r="B270" s="1668"/>
      <c r="C270" s="2007"/>
      <c r="D270" s="2014"/>
      <c r="E270" s="1973"/>
      <c r="F270" s="2008"/>
      <c r="G270" s="2015"/>
      <c r="H270" s="1966"/>
      <c r="I270" s="355" t="s">
        <v>168</v>
      </c>
      <c r="J270" s="356">
        <f>SUM(J266:J269)</f>
        <v>1.75</v>
      </c>
      <c r="K270" s="1967"/>
      <c r="L270" s="1967"/>
      <c r="M270" s="1967"/>
      <c r="N270" s="1967"/>
      <c r="O270" s="1967"/>
      <c r="P270" s="1967"/>
      <c r="Q270" s="1967"/>
      <c r="R270" s="1967"/>
      <c r="S270" s="1967"/>
      <c r="T270" s="1967"/>
      <c r="U270" s="1967"/>
      <c r="V270" s="1967"/>
      <c r="W270" s="2007"/>
      <c r="X270" s="1967"/>
      <c r="Y270" s="1967"/>
    </row>
    <row r="271" spans="1:25" ht="22.5" x14ac:dyDescent="0.25">
      <c r="A271" s="2007"/>
      <c r="B271" s="1668"/>
      <c r="C271" s="2007" t="s">
        <v>2662</v>
      </c>
      <c r="D271" s="2008" t="s">
        <v>2663</v>
      </c>
      <c r="E271" s="2007" t="s">
        <v>2664</v>
      </c>
      <c r="F271" s="2008" t="s">
        <v>2654</v>
      </c>
      <c r="G271" s="2015" t="s">
        <v>2665</v>
      </c>
      <c r="H271" s="1966" t="s">
        <v>2666</v>
      </c>
      <c r="I271" s="387" t="s">
        <v>2667</v>
      </c>
      <c r="J271" s="359">
        <v>1</v>
      </c>
      <c r="K271" s="378"/>
      <c r="L271" s="378"/>
      <c r="M271" s="378"/>
      <c r="N271" s="378"/>
      <c r="O271" s="378"/>
      <c r="P271" s="378"/>
      <c r="Q271" s="378"/>
      <c r="R271" s="378"/>
      <c r="S271" s="378"/>
      <c r="T271" s="378"/>
      <c r="U271" s="378"/>
      <c r="V271" s="378"/>
      <c r="W271" s="2007" t="s">
        <v>160</v>
      </c>
      <c r="X271" s="2011" t="s">
        <v>2658</v>
      </c>
      <c r="Y271" s="1967"/>
    </row>
    <row r="272" spans="1:25" ht="22.5" x14ac:dyDescent="0.25">
      <c r="A272" s="2007"/>
      <c r="B272" s="1668"/>
      <c r="C272" s="2007"/>
      <c r="D272" s="2008"/>
      <c r="E272" s="2007"/>
      <c r="F272" s="2008"/>
      <c r="G272" s="2015"/>
      <c r="H272" s="1966"/>
      <c r="I272" s="387" t="s">
        <v>2668</v>
      </c>
      <c r="J272" s="359">
        <v>2</v>
      </c>
      <c r="K272" s="378"/>
      <c r="L272" s="378"/>
      <c r="M272" s="378"/>
      <c r="N272" s="378"/>
      <c r="O272" s="378"/>
      <c r="P272" s="378"/>
      <c r="Q272" s="378"/>
      <c r="R272" s="378"/>
      <c r="S272" s="378"/>
      <c r="T272" s="378"/>
      <c r="U272" s="378"/>
      <c r="V272" s="378"/>
      <c r="W272" s="2007"/>
      <c r="X272" s="1967"/>
      <c r="Y272" s="1967"/>
    </row>
    <row r="273" spans="1:25" x14ac:dyDescent="0.25">
      <c r="A273" s="2007"/>
      <c r="B273" s="1668"/>
      <c r="C273" s="2007"/>
      <c r="D273" s="2008"/>
      <c r="E273" s="2007"/>
      <c r="F273" s="2008"/>
      <c r="G273" s="2015"/>
      <c r="H273" s="1966"/>
      <c r="I273" s="387" t="s">
        <v>2669</v>
      </c>
      <c r="J273" s="359">
        <v>2</v>
      </c>
      <c r="K273" s="380"/>
      <c r="L273" s="378"/>
      <c r="M273" s="378"/>
      <c r="N273" s="378"/>
      <c r="O273" s="378"/>
      <c r="P273" s="378"/>
      <c r="Q273" s="378"/>
      <c r="R273" s="378"/>
      <c r="S273" s="378"/>
      <c r="T273" s="378"/>
      <c r="U273" s="378"/>
      <c r="V273" s="378"/>
      <c r="W273" s="2007"/>
      <c r="X273" s="1967"/>
      <c r="Y273" s="1967"/>
    </row>
    <row r="274" spans="1:25" ht="22.5" x14ac:dyDescent="0.25">
      <c r="A274" s="2007"/>
      <c r="B274" s="1668"/>
      <c r="C274" s="2007"/>
      <c r="D274" s="2008"/>
      <c r="E274" s="2007"/>
      <c r="F274" s="2008"/>
      <c r="G274" s="2015"/>
      <c r="H274" s="1966"/>
      <c r="I274" s="387" t="s">
        <v>2670</v>
      </c>
      <c r="J274" s="359">
        <v>0.25</v>
      </c>
      <c r="K274" s="378"/>
      <c r="L274" s="378"/>
      <c r="M274" s="378"/>
      <c r="N274" s="378"/>
      <c r="O274" s="378"/>
      <c r="P274" s="378"/>
      <c r="Q274" s="378"/>
      <c r="R274" s="378"/>
      <c r="S274" s="378"/>
      <c r="T274" s="378"/>
      <c r="U274" s="378"/>
      <c r="V274" s="378"/>
      <c r="W274" s="2007"/>
      <c r="X274" s="1967"/>
      <c r="Y274" s="1967"/>
    </row>
    <row r="275" spans="1:25" x14ac:dyDescent="0.25">
      <c r="A275" s="2007"/>
      <c r="B275" s="1668"/>
      <c r="C275" s="2007"/>
      <c r="D275" s="2008"/>
      <c r="E275" s="2007"/>
      <c r="F275" s="2008"/>
      <c r="G275" s="2015"/>
      <c r="H275" s="1966"/>
      <c r="I275" s="355" t="s">
        <v>168</v>
      </c>
      <c r="J275" s="356">
        <f>SUM(J271:J274)</f>
        <v>5.25</v>
      </c>
      <c r="K275" s="1967"/>
      <c r="L275" s="1967"/>
      <c r="M275" s="1967"/>
      <c r="N275" s="1967"/>
      <c r="O275" s="1967"/>
      <c r="P275" s="1967"/>
      <c r="Q275" s="1967"/>
      <c r="R275" s="1967"/>
      <c r="S275" s="1967"/>
      <c r="T275" s="1967"/>
      <c r="U275" s="1967"/>
      <c r="V275" s="1967"/>
      <c r="W275" s="2007"/>
      <c r="X275" s="1967"/>
      <c r="Y275" s="1967"/>
    </row>
    <row r="276" spans="1:25" ht="24.75" x14ac:dyDescent="0.25">
      <c r="A276" s="2007"/>
      <c r="B276" s="1668"/>
      <c r="C276" s="1966" t="s">
        <v>2671</v>
      </c>
      <c r="D276" s="1969" t="s">
        <v>2672</v>
      </c>
      <c r="E276" s="1966" t="s">
        <v>2673</v>
      </c>
      <c r="F276" s="1963" t="s">
        <v>2654</v>
      </c>
      <c r="G276" s="2020" t="s">
        <v>2674</v>
      </c>
      <c r="H276" s="1966" t="s">
        <v>2675</v>
      </c>
      <c r="I276" s="388" t="s">
        <v>2676</v>
      </c>
      <c r="J276" s="389">
        <v>1</v>
      </c>
      <c r="K276" s="380"/>
      <c r="L276" s="380"/>
      <c r="M276" s="378"/>
      <c r="N276" s="380"/>
      <c r="O276" s="380"/>
      <c r="P276" s="378"/>
      <c r="Q276" s="380"/>
      <c r="R276" s="380"/>
      <c r="S276" s="378"/>
      <c r="T276" s="380"/>
      <c r="U276" s="380"/>
      <c r="V276" s="378"/>
      <c r="W276" s="2007" t="s">
        <v>160</v>
      </c>
      <c r="X276" s="2007" t="s">
        <v>2658</v>
      </c>
      <c r="Y276" s="1967"/>
    </row>
    <row r="277" spans="1:25" ht="24.75" x14ac:dyDescent="0.25">
      <c r="A277" s="2007"/>
      <c r="B277" s="1668"/>
      <c r="C277" s="1966"/>
      <c r="D277" s="1970"/>
      <c r="E277" s="1966"/>
      <c r="F277" s="1963"/>
      <c r="G277" s="2021"/>
      <c r="H277" s="1966"/>
      <c r="I277" s="388" t="s">
        <v>2677</v>
      </c>
      <c r="J277" s="389">
        <v>1</v>
      </c>
      <c r="K277" s="378"/>
      <c r="L277" s="378"/>
      <c r="M277" s="378"/>
      <c r="N277" s="378"/>
      <c r="O277" s="378"/>
      <c r="P277" s="378"/>
      <c r="Q277" s="378"/>
      <c r="R277" s="378"/>
      <c r="S277" s="378"/>
      <c r="T277" s="378"/>
      <c r="U277" s="378"/>
      <c r="V277" s="378"/>
      <c r="W277" s="2007"/>
      <c r="X277" s="2016"/>
      <c r="Y277" s="1967"/>
    </row>
    <row r="278" spans="1:25" ht="24.75" x14ac:dyDescent="0.25">
      <c r="A278" s="2007"/>
      <c r="B278" s="1668"/>
      <c r="C278" s="1966"/>
      <c r="D278" s="1970"/>
      <c r="E278" s="1966"/>
      <c r="F278" s="1963"/>
      <c r="G278" s="2021"/>
      <c r="H278" s="1966"/>
      <c r="I278" s="388" t="s">
        <v>2678</v>
      </c>
      <c r="J278" s="389">
        <v>1</v>
      </c>
      <c r="K278" s="378"/>
      <c r="L278" s="378"/>
      <c r="M278" s="378"/>
      <c r="N278" s="378"/>
      <c r="O278" s="378"/>
      <c r="P278" s="378"/>
      <c r="Q278" s="378"/>
      <c r="R278" s="378"/>
      <c r="S278" s="378"/>
      <c r="T278" s="378"/>
      <c r="U278" s="378"/>
      <c r="V278" s="378"/>
      <c r="W278" s="2007"/>
      <c r="X278" s="2016"/>
      <c r="Y278" s="1967"/>
    </row>
    <row r="279" spans="1:25" ht="24.75" x14ac:dyDescent="0.25">
      <c r="A279" s="2007"/>
      <c r="B279" s="1668"/>
      <c r="C279" s="1966"/>
      <c r="D279" s="1970"/>
      <c r="E279" s="1966"/>
      <c r="F279" s="1963"/>
      <c r="G279" s="2021"/>
      <c r="H279" s="1966"/>
      <c r="I279" s="388" t="s">
        <v>2679</v>
      </c>
      <c r="J279" s="389">
        <v>1</v>
      </c>
      <c r="K279" s="378"/>
      <c r="L279" s="378"/>
      <c r="M279" s="378"/>
      <c r="N279" s="378"/>
      <c r="O279" s="378"/>
      <c r="P279" s="378"/>
      <c r="Q279" s="378"/>
      <c r="R279" s="378"/>
      <c r="S279" s="378"/>
      <c r="T279" s="378"/>
      <c r="U279" s="378"/>
      <c r="V279" s="378"/>
      <c r="W279" s="2007"/>
      <c r="X279" s="2016"/>
      <c r="Y279" s="1967"/>
    </row>
    <row r="280" spans="1:25" x14ac:dyDescent="0.25">
      <c r="A280" s="2007"/>
      <c r="B280" s="1668"/>
      <c r="C280" s="1966"/>
      <c r="D280" s="1970"/>
      <c r="E280" s="1966"/>
      <c r="F280" s="1963"/>
      <c r="G280" s="2021"/>
      <c r="H280" s="1966"/>
      <c r="I280" s="388" t="s">
        <v>2680</v>
      </c>
      <c r="J280" s="389">
        <v>1</v>
      </c>
      <c r="K280" s="378"/>
      <c r="L280" s="378"/>
      <c r="M280" s="378"/>
      <c r="N280" s="378"/>
      <c r="O280" s="378"/>
      <c r="P280" s="378"/>
      <c r="Q280" s="378"/>
      <c r="R280" s="378"/>
      <c r="S280" s="378"/>
      <c r="T280" s="378"/>
      <c r="U280" s="378"/>
      <c r="V280" s="378"/>
      <c r="W280" s="2007"/>
      <c r="X280" s="2016"/>
      <c r="Y280" s="1967"/>
    </row>
    <row r="281" spans="1:25" x14ac:dyDescent="0.25">
      <c r="A281" s="2007"/>
      <c r="B281" s="1668"/>
      <c r="C281" s="1966"/>
      <c r="D281" s="1970"/>
      <c r="E281" s="1966"/>
      <c r="F281" s="1963"/>
      <c r="G281" s="2021"/>
      <c r="H281" s="1966"/>
      <c r="I281" s="388" t="s">
        <v>2681</v>
      </c>
      <c r="J281" s="389">
        <v>1</v>
      </c>
      <c r="K281" s="378"/>
      <c r="L281" s="378"/>
      <c r="M281" s="378"/>
      <c r="N281" s="378"/>
      <c r="O281" s="378"/>
      <c r="P281" s="378"/>
      <c r="Q281" s="378"/>
      <c r="R281" s="378"/>
      <c r="S281" s="378"/>
      <c r="T281" s="378"/>
      <c r="U281" s="378"/>
      <c r="V281" s="378"/>
      <c r="W281" s="2007"/>
      <c r="X281" s="2016"/>
      <c r="Y281" s="1967"/>
    </row>
    <row r="282" spans="1:25" ht="24.75" x14ac:dyDescent="0.25">
      <c r="A282" s="2007"/>
      <c r="B282" s="1668"/>
      <c r="C282" s="1966"/>
      <c r="D282" s="1970"/>
      <c r="E282" s="1966"/>
      <c r="F282" s="1963"/>
      <c r="G282" s="2021"/>
      <c r="H282" s="1966"/>
      <c r="I282" s="388" t="s">
        <v>2682</v>
      </c>
      <c r="J282" s="377">
        <v>0.25</v>
      </c>
      <c r="K282" s="378"/>
      <c r="L282" s="378"/>
      <c r="M282" s="378"/>
      <c r="N282" s="378"/>
      <c r="O282" s="378"/>
      <c r="P282" s="378"/>
      <c r="Q282" s="378"/>
      <c r="R282" s="378"/>
      <c r="S282" s="378"/>
      <c r="T282" s="378"/>
      <c r="U282" s="378"/>
      <c r="V282" s="378"/>
      <c r="W282" s="2007"/>
      <c r="X282" s="2016"/>
      <c r="Y282" s="1967"/>
    </row>
    <row r="283" spans="1:25" ht="24.75" x14ac:dyDescent="0.25">
      <c r="A283" s="2007"/>
      <c r="B283" s="1668"/>
      <c r="C283" s="1966"/>
      <c r="D283" s="1970"/>
      <c r="E283" s="1966"/>
      <c r="F283" s="1963"/>
      <c r="G283" s="2021"/>
      <c r="H283" s="1966"/>
      <c r="I283" s="388" t="s">
        <v>2683</v>
      </c>
      <c r="J283" s="389">
        <v>0.5</v>
      </c>
      <c r="K283" s="378"/>
      <c r="L283" s="378"/>
      <c r="M283" s="378"/>
      <c r="N283" s="378"/>
      <c r="O283" s="378"/>
      <c r="P283" s="378"/>
      <c r="Q283" s="378"/>
      <c r="R283" s="378"/>
      <c r="S283" s="378"/>
      <c r="T283" s="378"/>
      <c r="U283" s="378"/>
      <c r="V283" s="378"/>
      <c r="W283" s="2007"/>
      <c r="X283" s="2016"/>
      <c r="Y283" s="1967"/>
    </row>
    <row r="284" spans="1:25" ht="24.75" x14ac:dyDescent="0.25">
      <c r="A284" s="2007"/>
      <c r="B284" s="1668"/>
      <c r="C284" s="1966"/>
      <c r="D284" s="1970"/>
      <c r="E284" s="1966"/>
      <c r="F284" s="1963"/>
      <c r="G284" s="2021"/>
      <c r="H284" s="1966"/>
      <c r="I284" s="388" t="s">
        <v>2684</v>
      </c>
      <c r="J284" s="389">
        <v>0.5</v>
      </c>
      <c r="K284" s="378"/>
      <c r="L284" s="378"/>
      <c r="M284" s="378"/>
      <c r="N284" s="378"/>
      <c r="O284" s="378"/>
      <c r="P284" s="378"/>
      <c r="Q284" s="378"/>
      <c r="R284" s="378"/>
      <c r="S284" s="378"/>
      <c r="T284" s="378"/>
      <c r="U284" s="378"/>
      <c r="V284" s="378"/>
      <c r="W284" s="2007"/>
      <c r="X284" s="2016"/>
      <c r="Y284" s="1967"/>
    </row>
    <row r="285" spans="1:25" x14ac:dyDescent="0.25">
      <c r="A285" s="2007"/>
      <c r="B285" s="1669"/>
      <c r="C285" s="1966"/>
      <c r="D285" s="1971"/>
      <c r="E285" s="1966"/>
      <c r="F285" s="1963"/>
      <c r="G285" s="2022"/>
      <c r="H285" s="1966"/>
      <c r="I285" s="355" t="s">
        <v>168</v>
      </c>
      <c r="J285" s="356">
        <f>SUM(J276:J284)</f>
        <v>7.25</v>
      </c>
      <c r="K285" s="1967"/>
      <c r="L285" s="1967"/>
      <c r="M285" s="1967"/>
      <c r="N285" s="1967"/>
      <c r="O285" s="1967"/>
      <c r="P285" s="1967"/>
      <c r="Q285" s="1967"/>
      <c r="R285" s="1967"/>
      <c r="S285" s="1967"/>
      <c r="T285" s="1967"/>
      <c r="U285" s="1967"/>
      <c r="V285" s="1967"/>
      <c r="W285" s="2007"/>
      <c r="X285" s="2016"/>
      <c r="Y285" s="1967"/>
    </row>
    <row r="286" spans="1:25" ht="15.75" thickBot="1" x14ac:dyDescent="0.3">
      <c r="A286" s="2017" t="s">
        <v>2685</v>
      </c>
      <c r="B286" s="2018"/>
      <c r="C286" s="2018"/>
      <c r="D286" s="2018"/>
      <c r="E286" s="2018"/>
      <c r="F286" s="2018"/>
      <c r="G286" s="2018"/>
      <c r="H286" s="2018"/>
      <c r="I286" s="2019"/>
      <c r="J286" s="390">
        <f>(J10+J14+J18+J20+J22+J31+J36+J41+J45+J53+J57+J61+J65+J69+J74+J79+J85+J89+J93+J97+J102+J106+J110+J114+J119+J125+J128+J131+J135+J139+J143+J147+J151+J160+J169+J173+J177+J181+J185+J189+J193+J198+J204+J208+J212+J216+J220+J224+J228+J234+J239+J244+J248+J252+J256+J260+J264+J270+J275+J285)</f>
        <v>200.45000000000016</v>
      </c>
      <c r="K286" s="391"/>
      <c r="L286" s="391"/>
      <c r="M286" s="391"/>
      <c r="N286" s="391"/>
      <c r="O286" s="391"/>
      <c r="P286" s="391"/>
      <c r="Q286" s="391"/>
      <c r="R286" s="391"/>
      <c r="S286" s="391"/>
      <c r="T286" s="391"/>
      <c r="U286" s="391"/>
      <c r="V286" s="391"/>
      <c r="W286" s="392"/>
      <c r="X286" s="393"/>
      <c r="Y286" s="391"/>
    </row>
  </sheetData>
  <mergeCells count="662">
    <mergeCell ref="A286:I286"/>
    <mergeCell ref="X271:X275"/>
    <mergeCell ref="Y271:Y275"/>
    <mergeCell ref="K275:V275"/>
    <mergeCell ref="C276:C285"/>
    <mergeCell ref="D276:D285"/>
    <mergeCell ref="E276:E285"/>
    <mergeCell ref="F276:F285"/>
    <mergeCell ref="G276:G285"/>
    <mergeCell ref="H276:H285"/>
    <mergeCell ref="A265:Y265"/>
    <mergeCell ref="A266:A285"/>
    <mergeCell ref="B266:B285"/>
    <mergeCell ref="C266:C270"/>
    <mergeCell ref="D266:D270"/>
    <mergeCell ref="E266:E270"/>
    <mergeCell ref="F266:F270"/>
    <mergeCell ref="G266:G270"/>
    <mergeCell ref="H266:H270"/>
    <mergeCell ref="W266:W270"/>
    <mergeCell ref="C271:C275"/>
    <mergeCell ref="D271:D275"/>
    <mergeCell ref="E271:E275"/>
    <mergeCell ref="F271:F275"/>
    <mergeCell ref="G271:G275"/>
    <mergeCell ref="H271:H275"/>
    <mergeCell ref="W276:W285"/>
    <mergeCell ref="X266:X270"/>
    <mergeCell ref="Y266:Y270"/>
    <mergeCell ref="K270:V270"/>
    <mergeCell ref="W271:W275"/>
    <mergeCell ref="X276:X285"/>
    <mergeCell ref="Y276:Y285"/>
    <mergeCell ref="K285:V285"/>
    <mergeCell ref="C257:C264"/>
    <mergeCell ref="D257:D264"/>
    <mergeCell ref="E257:E264"/>
    <mergeCell ref="F257:F264"/>
    <mergeCell ref="G257:G260"/>
    <mergeCell ref="H257:H264"/>
    <mergeCell ref="W257:W260"/>
    <mergeCell ref="X257:X260"/>
    <mergeCell ref="Y257:Y260"/>
    <mergeCell ref="K260:V260"/>
    <mergeCell ref="G261:G264"/>
    <mergeCell ref="W261:W264"/>
    <mergeCell ref="X261:X264"/>
    <mergeCell ref="Y261:Y264"/>
    <mergeCell ref="K264:V264"/>
    <mergeCell ref="C253:C256"/>
    <mergeCell ref="D253:D256"/>
    <mergeCell ref="E253:E256"/>
    <mergeCell ref="F253:F256"/>
    <mergeCell ref="G253:G256"/>
    <mergeCell ref="H253:H256"/>
    <mergeCell ref="W253:W256"/>
    <mergeCell ref="X253:X256"/>
    <mergeCell ref="Y253:Y256"/>
    <mergeCell ref="K256:V256"/>
    <mergeCell ref="Y245:Y248"/>
    <mergeCell ref="K248:V248"/>
    <mergeCell ref="C249:C252"/>
    <mergeCell ref="D249:D252"/>
    <mergeCell ref="E249:E252"/>
    <mergeCell ref="F249:F252"/>
    <mergeCell ref="G249:G252"/>
    <mergeCell ref="H249:H252"/>
    <mergeCell ref="W249:W252"/>
    <mergeCell ref="X249:X252"/>
    <mergeCell ref="Y249:Y252"/>
    <mergeCell ref="K252:V252"/>
    <mergeCell ref="X235:X239"/>
    <mergeCell ref="Y235:Y239"/>
    <mergeCell ref="K239:V239"/>
    <mergeCell ref="A240:Y240"/>
    <mergeCell ref="A241:A264"/>
    <mergeCell ref="B241:B264"/>
    <mergeCell ref="C241:C244"/>
    <mergeCell ref="D241:D244"/>
    <mergeCell ref="E241:E244"/>
    <mergeCell ref="F241:F244"/>
    <mergeCell ref="C245:C248"/>
    <mergeCell ref="D245:D248"/>
    <mergeCell ref="E245:E248"/>
    <mergeCell ref="F245:F248"/>
    <mergeCell ref="G241:G244"/>
    <mergeCell ref="H241:H244"/>
    <mergeCell ref="W241:W244"/>
    <mergeCell ref="X241:X244"/>
    <mergeCell ref="Y241:Y244"/>
    <mergeCell ref="K244:V244"/>
    <mergeCell ref="G245:G248"/>
    <mergeCell ref="H245:H248"/>
    <mergeCell ref="W245:W248"/>
    <mergeCell ref="X245:X248"/>
    <mergeCell ref="A235:A239"/>
    <mergeCell ref="B235:B239"/>
    <mergeCell ref="C235:C239"/>
    <mergeCell ref="D235:D239"/>
    <mergeCell ref="E235:E239"/>
    <mergeCell ref="F235:F239"/>
    <mergeCell ref="G235:G239"/>
    <mergeCell ref="H235:H239"/>
    <mergeCell ref="W235:W239"/>
    <mergeCell ref="Y225:Y228"/>
    <mergeCell ref="K228:V228"/>
    <mergeCell ref="A229:Y229"/>
    <mergeCell ref="A230:A234"/>
    <mergeCell ref="B230:B234"/>
    <mergeCell ref="C230:C234"/>
    <mergeCell ref="D230:D234"/>
    <mergeCell ref="E230:E234"/>
    <mergeCell ref="F230:F234"/>
    <mergeCell ref="G230:G234"/>
    <mergeCell ref="H230:H234"/>
    <mergeCell ref="W230:W234"/>
    <mergeCell ref="X230:X234"/>
    <mergeCell ref="Y230:Y234"/>
    <mergeCell ref="K234:V234"/>
    <mergeCell ref="A225:A228"/>
    <mergeCell ref="B225:B228"/>
    <mergeCell ref="C225:C228"/>
    <mergeCell ref="D225:D228"/>
    <mergeCell ref="E225:E228"/>
    <mergeCell ref="F225:F228"/>
    <mergeCell ref="G225:G228"/>
    <mergeCell ref="H225:H228"/>
    <mergeCell ref="W225:W228"/>
    <mergeCell ref="B209:B220"/>
    <mergeCell ref="C217:C220"/>
    <mergeCell ref="D217:D220"/>
    <mergeCell ref="E217:E220"/>
    <mergeCell ref="F217:F220"/>
    <mergeCell ref="G217:G220"/>
    <mergeCell ref="H217:H220"/>
    <mergeCell ref="W217:W220"/>
    <mergeCell ref="X217:X220"/>
    <mergeCell ref="B221:B224"/>
    <mergeCell ref="C221:C224"/>
    <mergeCell ref="D221:D224"/>
    <mergeCell ref="E221:E224"/>
    <mergeCell ref="F221:F224"/>
    <mergeCell ref="G221:G224"/>
    <mergeCell ref="H221:H224"/>
    <mergeCell ref="W221:W224"/>
    <mergeCell ref="X221:X224"/>
    <mergeCell ref="K224:V224"/>
    <mergeCell ref="X225:X228"/>
    <mergeCell ref="Y209:Y212"/>
    <mergeCell ref="K212:V212"/>
    <mergeCell ref="C213:C216"/>
    <mergeCell ref="D213:D216"/>
    <mergeCell ref="E213:E216"/>
    <mergeCell ref="F213:F216"/>
    <mergeCell ref="G213:G216"/>
    <mergeCell ref="H213:H216"/>
    <mergeCell ref="W213:W216"/>
    <mergeCell ref="X213:X216"/>
    <mergeCell ref="Y213:Y216"/>
    <mergeCell ref="K216:V216"/>
    <mergeCell ref="C209:C212"/>
    <mergeCell ref="D209:D212"/>
    <mergeCell ref="E209:E212"/>
    <mergeCell ref="F209:F212"/>
    <mergeCell ref="G209:G212"/>
    <mergeCell ref="H209:H212"/>
    <mergeCell ref="W209:W212"/>
    <mergeCell ref="X209:X212"/>
    <mergeCell ref="Y217:Y220"/>
    <mergeCell ref="K220:V220"/>
    <mergeCell ref="Y221:Y224"/>
    <mergeCell ref="Y199:Y204"/>
    <mergeCell ref="K204:V204"/>
    <mergeCell ref="B205:B208"/>
    <mergeCell ref="C205:C208"/>
    <mergeCell ref="D205:D208"/>
    <mergeCell ref="E205:E208"/>
    <mergeCell ref="F205:F208"/>
    <mergeCell ref="G205:G208"/>
    <mergeCell ref="H205:H208"/>
    <mergeCell ref="W205:W208"/>
    <mergeCell ref="X205:X208"/>
    <mergeCell ref="Y205:Y208"/>
    <mergeCell ref="K208:V208"/>
    <mergeCell ref="B199:B204"/>
    <mergeCell ref="C199:C204"/>
    <mergeCell ref="D199:D204"/>
    <mergeCell ref="E199:E204"/>
    <mergeCell ref="F199:F204"/>
    <mergeCell ref="G199:G204"/>
    <mergeCell ref="H199:H204"/>
    <mergeCell ref="W199:W204"/>
    <mergeCell ref="X199:X204"/>
    <mergeCell ref="C194:C198"/>
    <mergeCell ref="D194:D198"/>
    <mergeCell ref="E194:E198"/>
    <mergeCell ref="F194:F198"/>
    <mergeCell ref="G194:G198"/>
    <mergeCell ref="H194:H198"/>
    <mergeCell ref="W194:W198"/>
    <mergeCell ref="X194:X198"/>
    <mergeCell ref="Y194:Y198"/>
    <mergeCell ref="K198:V198"/>
    <mergeCell ref="W186:W189"/>
    <mergeCell ref="X186:X189"/>
    <mergeCell ref="Y186:Y189"/>
    <mergeCell ref="K189:V189"/>
    <mergeCell ref="C190:C193"/>
    <mergeCell ref="D190:D193"/>
    <mergeCell ref="E190:E193"/>
    <mergeCell ref="F190:F193"/>
    <mergeCell ref="G190:G193"/>
    <mergeCell ref="H190:H193"/>
    <mergeCell ref="W190:W193"/>
    <mergeCell ref="X190:X193"/>
    <mergeCell ref="Y190:Y193"/>
    <mergeCell ref="K193:V193"/>
    <mergeCell ref="G178:G181"/>
    <mergeCell ref="H178:H181"/>
    <mergeCell ref="W178:W181"/>
    <mergeCell ref="X178:X181"/>
    <mergeCell ref="Y178:Y181"/>
    <mergeCell ref="K181:V181"/>
    <mergeCell ref="A182:A224"/>
    <mergeCell ref="B182:B185"/>
    <mergeCell ref="C182:C185"/>
    <mergeCell ref="D182:D185"/>
    <mergeCell ref="E182:E185"/>
    <mergeCell ref="F182:F185"/>
    <mergeCell ref="G182:G185"/>
    <mergeCell ref="H182:H185"/>
    <mergeCell ref="W182:W185"/>
    <mergeCell ref="X182:X185"/>
    <mergeCell ref="Y182:Y185"/>
    <mergeCell ref="B186:B198"/>
    <mergeCell ref="C186:C189"/>
    <mergeCell ref="D186:D189"/>
    <mergeCell ref="E186:E189"/>
    <mergeCell ref="F186:F189"/>
    <mergeCell ref="G186:G189"/>
    <mergeCell ref="H186:H189"/>
    <mergeCell ref="G170:G173"/>
    <mergeCell ref="H170:H173"/>
    <mergeCell ref="W170:W173"/>
    <mergeCell ref="X170:X173"/>
    <mergeCell ref="Y170:Y173"/>
    <mergeCell ref="K173:V173"/>
    <mergeCell ref="G174:G177"/>
    <mergeCell ref="H174:H177"/>
    <mergeCell ref="W174:W177"/>
    <mergeCell ref="X174:X177"/>
    <mergeCell ref="Y174:Y177"/>
    <mergeCell ref="K177:V177"/>
    <mergeCell ref="A170:A181"/>
    <mergeCell ref="B170:B181"/>
    <mergeCell ref="C170:C173"/>
    <mergeCell ref="D170:D173"/>
    <mergeCell ref="E170:E173"/>
    <mergeCell ref="F170:F173"/>
    <mergeCell ref="C174:C177"/>
    <mergeCell ref="D174:D177"/>
    <mergeCell ref="E174:E177"/>
    <mergeCell ref="F174:F177"/>
    <mergeCell ref="C178:C181"/>
    <mergeCell ref="D178:D181"/>
    <mergeCell ref="E178:E181"/>
    <mergeCell ref="F178:F181"/>
    <mergeCell ref="X152:X160"/>
    <mergeCell ref="Y152:Y160"/>
    <mergeCell ref="K160:V160"/>
    <mergeCell ref="A161:A169"/>
    <mergeCell ref="B161:B169"/>
    <mergeCell ref="C161:C169"/>
    <mergeCell ref="D161:D169"/>
    <mergeCell ref="E161:E169"/>
    <mergeCell ref="F161:F169"/>
    <mergeCell ref="G161:G169"/>
    <mergeCell ref="H161:H169"/>
    <mergeCell ref="W161:W169"/>
    <mergeCell ref="X161:X169"/>
    <mergeCell ref="Y161:Y169"/>
    <mergeCell ref="K169:V169"/>
    <mergeCell ref="A152:A160"/>
    <mergeCell ref="B152:B160"/>
    <mergeCell ref="C152:C160"/>
    <mergeCell ref="D152:D160"/>
    <mergeCell ref="E152:E160"/>
    <mergeCell ref="F152:F160"/>
    <mergeCell ref="G152:G160"/>
    <mergeCell ref="H152:H160"/>
    <mergeCell ref="W152:W160"/>
    <mergeCell ref="G144:G147"/>
    <mergeCell ref="H144:H147"/>
    <mergeCell ref="W144:W147"/>
    <mergeCell ref="X144:X147"/>
    <mergeCell ref="Y144:Y147"/>
    <mergeCell ref="K147:V147"/>
    <mergeCell ref="B148:B151"/>
    <mergeCell ref="C148:C151"/>
    <mergeCell ref="D148:D151"/>
    <mergeCell ref="E148:E151"/>
    <mergeCell ref="F148:F151"/>
    <mergeCell ref="G148:G151"/>
    <mergeCell ref="H148:H151"/>
    <mergeCell ref="W148:W151"/>
    <mergeCell ref="X148:X151"/>
    <mergeCell ref="Y148:Y151"/>
    <mergeCell ref="K151:V151"/>
    <mergeCell ref="G136:G139"/>
    <mergeCell ref="H136:H139"/>
    <mergeCell ref="W136:W139"/>
    <mergeCell ref="X136:X139"/>
    <mergeCell ref="Y136:Y139"/>
    <mergeCell ref="K139:V139"/>
    <mergeCell ref="C140:C143"/>
    <mergeCell ref="D140:D143"/>
    <mergeCell ref="E140:E143"/>
    <mergeCell ref="F140:F143"/>
    <mergeCell ref="G140:G143"/>
    <mergeCell ref="H140:H143"/>
    <mergeCell ref="W140:W143"/>
    <mergeCell ref="X140:X143"/>
    <mergeCell ref="Y140:Y143"/>
    <mergeCell ref="K143:V143"/>
    <mergeCell ref="G129:G131"/>
    <mergeCell ref="H129:H131"/>
    <mergeCell ref="W129:W131"/>
    <mergeCell ref="X129:X131"/>
    <mergeCell ref="Y129:Y131"/>
    <mergeCell ref="K131:V131"/>
    <mergeCell ref="G132:G135"/>
    <mergeCell ref="H132:H135"/>
    <mergeCell ref="W132:W135"/>
    <mergeCell ref="X132:X135"/>
    <mergeCell ref="Y132:Y135"/>
    <mergeCell ref="K135:V135"/>
    <mergeCell ref="A129:A151"/>
    <mergeCell ref="B129:B147"/>
    <mergeCell ref="C129:C131"/>
    <mergeCell ref="D129:D131"/>
    <mergeCell ref="E129:E131"/>
    <mergeCell ref="F129:F131"/>
    <mergeCell ref="C132:C135"/>
    <mergeCell ref="D132:D135"/>
    <mergeCell ref="E132:E135"/>
    <mergeCell ref="F132:F135"/>
    <mergeCell ref="C136:C139"/>
    <mergeCell ref="D136:D139"/>
    <mergeCell ref="E136:E139"/>
    <mergeCell ref="F136:F139"/>
    <mergeCell ref="C144:C147"/>
    <mergeCell ref="D144:D147"/>
    <mergeCell ref="E144:E147"/>
    <mergeCell ref="F144:F147"/>
    <mergeCell ref="X120:X125"/>
    <mergeCell ref="Y120:Y125"/>
    <mergeCell ref="K125:V125"/>
    <mergeCell ref="A126:A128"/>
    <mergeCell ref="B126:B128"/>
    <mergeCell ref="C126:C128"/>
    <mergeCell ref="D126:D128"/>
    <mergeCell ref="E126:E128"/>
    <mergeCell ref="F126:F128"/>
    <mergeCell ref="G126:G128"/>
    <mergeCell ref="H126:H128"/>
    <mergeCell ref="W126:W128"/>
    <mergeCell ref="X126:X128"/>
    <mergeCell ref="Y126:Y128"/>
    <mergeCell ref="K128:V128"/>
    <mergeCell ref="A120:A125"/>
    <mergeCell ref="B120:B125"/>
    <mergeCell ref="C120:C125"/>
    <mergeCell ref="D120:D125"/>
    <mergeCell ref="E120:E125"/>
    <mergeCell ref="F120:F125"/>
    <mergeCell ref="G120:G125"/>
    <mergeCell ref="H120:H125"/>
    <mergeCell ref="W120:W125"/>
    <mergeCell ref="Y111:Y114"/>
    <mergeCell ref="K114:V114"/>
    <mergeCell ref="C115:C119"/>
    <mergeCell ref="D115:D119"/>
    <mergeCell ref="E115:E119"/>
    <mergeCell ref="F115:F119"/>
    <mergeCell ref="G115:G119"/>
    <mergeCell ref="H115:H119"/>
    <mergeCell ref="W115:W119"/>
    <mergeCell ref="X115:X119"/>
    <mergeCell ref="Y115:Y119"/>
    <mergeCell ref="K119:V119"/>
    <mergeCell ref="K110:V110"/>
    <mergeCell ref="C111:C114"/>
    <mergeCell ref="D111:D114"/>
    <mergeCell ref="E111:E114"/>
    <mergeCell ref="F111:F114"/>
    <mergeCell ref="G111:G114"/>
    <mergeCell ref="H111:H114"/>
    <mergeCell ref="W111:W114"/>
    <mergeCell ref="X111:X114"/>
    <mergeCell ref="Y98:Y102"/>
    <mergeCell ref="K102:V102"/>
    <mergeCell ref="A103:A119"/>
    <mergeCell ref="B103:B106"/>
    <mergeCell ref="C103:C106"/>
    <mergeCell ref="D103:D106"/>
    <mergeCell ref="E103:E106"/>
    <mergeCell ref="F103:F106"/>
    <mergeCell ref="G103:G106"/>
    <mergeCell ref="H103:H106"/>
    <mergeCell ref="W103:W106"/>
    <mergeCell ref="X103:X106"/>
    <mergeCell ref="Y103:Y106"/>
    <mergeCell ref="K106:V106"/>
    <mergeCell ref="B107:B119"/>
    <mergeCell ref="C107:C110"/>
    <mergeCell ref="D107:D110"/>
    <mergeCell ref="E107:E110"/>
    <mergeCell ref="F107:F110"/>
    <mergeCell ref="G107:G110"/>
    <mergeCell ref="H107:H110"/>
    <mergeCell ref="W107:W110"/>
    <mergeCell ref="X107:X110"/>
    <mergeCell ref="Y107:Y110"/>
    <mergeCell ref="B98:B102"/>
    <mergeCell ref="C98:C102"/>
    <mergeCell ref="D98:D102"/>
    <mergeCell ref="E98:E102"/>
    <mergeCell ref="F98:F102"/>
    <mergeCell ref="G98:G102"/>
    <mergeCell ref="H98:H102"/>
    <mergeCell ref="W98:W102"/>
    <mergeCell ref="X98:X102"/>
    <mergeCell ref="Y90:Y93"/>
    <mergeCell ref="K93:V93"/>
    <mergeCell ref="B94:B97"/>
    <mergeCell ref="C94:C97"/>
    <mergeCell ref="D94:D97"/>
    <mergeCell ref="E94:E97"/>
    <mergeCell ref="F94:F97"/>
    <mergeCell ref="G94:G97"/>
    <mergeCell ref="H94:H97"/>
    <mergeCell ref="W94:W97"/>
    <mergeCell ref="X94:X97"/>
    <mergeCell ref="Y94:Y97"/>
    <mergeCell ref="K97:V97"/>
    <mergeCell ref="B90:B93"/>
    <mergeCell ref="C90:C93"/>
    <mergeCell ref="D90:D93"/>
    <mergeCell ref="E90:E93"/>
    <mergeCell ref="F90:F93"/>
    <mergeCell ref="G90:G93"/>
    <mergeCell ref="H90:H93"/>
    <mergeCell ref="W90:W93"/>
    <mergeCell ref="X90:X93"/>
    <mergeCell ref="B66:B69"/>
    <mergeCell ref="Y80:Y85"/>
    <mergeCell ref="K85:V85"/>
    <mergeCell ref="B86:B89"/>
    <mergeCell ref="C86:C89"/>
    <mergeCell ref="D86:D89"/>
    <mergeCell ref="E86:E89"/>
    <mergeCell ref="F86:F89"/>
    <mergeCell ref="G86:G89"/>
    <mergeCell ref="H86:H89"/>
    <mergeCell ref="W86:W89"/>
    <mergeCell ref="X86:X89"/>
    <mergeCell ref="Y86:Y89"/>
    <mergeCell ref="K89:V89"/>
    <mergeCell ref="B80:B85"/>
    <mergeCell ref="C80:C85"/>
    <mergeCell ref="D80:D85"/>
    <mergeCell ref="E80:E85"/>
    <mergeCell ref="F80:F85"/>
    <mergeCell ref="G80:G85"/>
    <mergeCell ref="H80:H85"/>
    <mergeCell ref="W80:W85"/>
    <mergeCell ref="X80:X85"/>
    <mergeCell ref="Y70:Y74"/>
    <mergeCell ref="Y75:Y79"/>
    <mergeCell ref="K79:V79"/>
    <mergeCell ref="B70:B79"/>
    <mergeCell ref="C70:C74"/>
    <mergeCell ref="D70:D74"/>
    <mergeCell ref="E70:E74"/>
    <mergeCell ref="F70:F74"/>
    <mergeCell ref="G70:G74"/>
    <mergeCell ref="H70:H74"/>
    <mergeCell ref="W70:W74"/>
    <mergeCell ref="X70:X74"/>
    <mergeCell ref="K74:V74"/>
    <mergeCell ref="C75:C79"/>
    <mergeCell ref="D75:D79"/>
    <mergeCell ref="E75:E79"/>
    <mergeCell ref="F75:F79"/>
    <mergeCell ref="G75:G79"/>
    <mergeCell ref="H75:H79"/>
    <mergeCell ref="W75:W79"/>
    <mergeCell ref="X75:X79"/>
    <mergeCell ref="C66:C69"/>
    <mergeCell ref="D66:D69"/>
    <mergeCell ref="E66:E69"/>
    <mergeCell ref="F66:F69"/>
    <mergeCell ref="G66:G69"/>
    <mergeCell ref="H66:H69"/>
    <mergeCell ref="W66:W69"/>
    <mergeCell ref="X66:X69"/>
    <mergeCell ref="Y58:Y61"/>
    <mergeCell ref="K61:V61"/>
    <mergeCell ref="C62:C65"/>
    <mergeCell ref="D62:D65"/>
    <mergeCell ref="E62:E65"/>
    <mergeCell ref="F62:F65"/>
    <mergeCell ref="G62:G65"/>
    <mergeCell ref="H62:H65"/>
    <mergeCell ref="W62:W65"/>
    <mergeCell ref="X62:X65"/>
    <mergeCell ref="Y62:Y65"/>
    <mergeCell ref="K65:V65"/>
    <mergeCell ref="Y66:Y69"/>
    <mergeCell ref="K69:V69"/>
    <mergeCell ref="B58:B65"/>
    <mergeCell ref="C58:C61"/>
    <mergeCell ref="D58:D61"/>
    <mergeCell ref="E58:E61"/>
    <mergeCell ref="F58:F61"/>
    <mergeCell ref="G58:G61"/>
    <mergeCell ref="H58:H61"/>
    <mergeCell ref="W58:W61"/>
    <mergeCell ref="X58:X61"/>
    <mergeCell ref="Y42:Y45"/>
    <mergeCell ref="K45:V45"/>
    <mergeCell ref="B46:B57"/>
    <mergeCell ref="C46:C53"/>
    <mergeCell ref="D46:D53"/>
    <mergeCell ref="E46:E53"/>
    <mergeCell ref="F46:F53"/>
    <mergeCell ref="G46:G53"/>
    <mergeCell ref="H46:H53"/>
    <mergeCell ref="W46:W53"/>
    <mergeCell ref="X46:X53"/>
    <mergeCell ref="Y46:Y53"/>
    <mergeCell ref="K53:V53"/>
    <mergeCell ref="C54:C57"/>
    <mergeCell ref="D54:D57"/>
    <mergeCell ref="E54:E57"/>
    <mergeCell ref="F54:F57"/>
    <mergeCell ref="G54:G57"/>
    <mergeCell ref="H54:H57"/>
    <mergeCell ref="W54:W57"/>
    <mergeCell ref="X54:X57"/>
    <mergeCell ref="Y54:Y57"/>
    <mergeCell ref="K57:V57"/>
    <mergeCell ref="K41:V41"/>
    <mergeCell ref="C42:C45"/>
    <mergeCell ref="D42:D45"/>
    <mergeCell ref="E42:E45"/>
    <mergeCell ref="F42:F45"/>
    <mergeCell ref="G42:G45"/>
    <mergeCell ref="H42:H45"/>
    <mergeCell ref="W42:W45"/>
    <mergeCell ref="X42:X45"/>
    <mergeCell ref="X23:X31"/>
    <mergeCell ref="Y23:Y31"/>
    <mergeCell ref="K31:V31"/>
    <mergeCell ref="A32:A102"/>
    <mergeCell ref="B32:B45"/>
    <mergeCell ref="C32:C36"/>
    <mergeCell ref="D32:D36"/>
    <mergeCell ref="E32:E36"/>
    <mergeCell ref="F32:F36"/>
    <mergeCell ref="G32:G36"/>
    <mergeCell ref="H32:H36"/>
    <mergeCell ref="W32:W36"/>
    <mergeCell ref="X32:X36"/>
    <mergeCell ref="Y32:Y36"/>
    <mergeCell ref="K36:V36"/>
    <mergeCell ref="C37:C41"/>
    <mergeCell ref="D37:D41"/>
    <mergeCell ref="E37:E41"/>
    <mergeCell ref="F37:F41"/>
    <mergeCell ref="G37:G41"/>
    <mergeCell ref="H37:H41"/>
    <mergeCell ref="W37:W41"/>
    <mergeCell ref="X37:X41"/>
    <mergeCell ref="Y37:Y41"/>
    <mergeCell ref="X19:X20"/>
    <mergeCell ref="Y19:Y20"/>
    <mergeCell ref="K20:V20"/>
    <mergeCell ref="C21:C22"/>
    <mergeCell ref="D21:D22"/>
    <mergeCell ref="E21:E22"/>
    <mergeCell ref="F21:F22"/>
    <mergeCell ref="G21:G22"/>
    <mergeCell ref="H21:H22"/>
    <mergeCell ref="W21:W22"/>
    <mergeCell ref="X21:X22"/>
    <mergeCell ref="Y21:Y22"/>
    <mergeCell ref="K22:V22"/>
    <mergeCell ref="A19:A31"/>
    <mergeCell ref="B19:B31"/>
    <mergeCell ref="C19:C20"/>
    <mergeCell ref="D19:D20"/>
    <mergeCell ref="E19:E20"/>
    <mergeCell ref="F19:F20"/>
    <mergeCell ref="G19:G20"/>
    <mergeCell ref="H19:H20"/>
    <mergeCell ref="W19:W20"/>
    <mergeCell ref="C23:C31"/>
    <mergeCell ref="D23:D31"/>
    <mergeCell ref="E23:E31"/>
    <mergeCell ref="F23:F31"/>
    <mergeCell ref="G23:G31"/>
    <mergeCell ref="H23:H31"/>
    <mergeCell ref="W23:W31"/>
    <mergeCell ref="D15:D18"/>
    <mergeCell ref="E15:E18"/>
    <mergeCell ref="F15:F18"/>
    <mergeCell ref="G15:G18"/>
    <mergeCell ref="H15:H18"/>
    <mergeCell ref="W15:W18"/>
    <mergeCell ref="X15:X18"/>
    <mergeCell ref="Y15:Y18"/>
    <mergeCell ref="K18:V18"/>
    <mergeCell ref="A6:Y6"/>
    <mergeCell ref="A7:A18"/>
    <mergeCell ref="B7:B18"/>
    <mergeCell ref="C7:C10"/>
    <mergeCell ref="D7:D10"/>
    <mergeCell ref="E7:E10"/>
    <mergeCell ref="F7:F10"/>
    <mergeCell ref="C11:C14"/>
    <mergeCell ref="D11:D14"/>
    <mergeCell ref="E11:E14"/>
    <mergeCell ref="F11:F14"/>
    <mergeCell ref="G7:G10"/>
    <mergeCell ref="H7:H10"/>
    <mergeCell ref="W7:W10"/>
    <mergeCell ref="X7:X10"/>
    <mergeCell ref="Y7:Y10"/>
    <mergeCell ref="K10:V10"/>
    <mergeCell ref="G11:G14"/>
    <mergeCell ref="H11:H14"/>
    <mergeCell ref="W11:W14"/>
    <mergeCell ref="X11:X14"/>
    <mergeCell ref="Y11:Y14"/>
    <mergeCell ref="K14:V14"/>
    <mergeCell ref="C15:C18"/>
    <mergeCell ref="A1:Y1"/>
    <mergeCell ref="A2:Y2"/>
    <mergeCell ref="A3:Y3"/>
    <mergeCell ref="A4:A5"/>
    <mergeCell ref="B4:B5"/>
    <mergeCell ref="C4:D4"/>
    <mergeCell ref="E4:E5"/>
    <mergeCell ref="F4:F5"/>
    <mergeCell ref="G4:G5"/>
    <mergeCell ref="H4:H5"/>
    <mergeCell ref="I4:I5"/>
    <mergeCell ref="J4:J5"/>
    <mergeCell ref="K4:V4"/>
    <mergeCell ref="W4:X4"/>
    <mergeCell ref="Y4:Y5"/>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workbookViewId="0">
      <selection sqref="A1:Y35"/>
    </sheetView>
  </sheetViews>
  <sheetFormatPr baseColWidth="10" defaultRowHeight="15" x14ac:dyDescent="0.25"/>
  <cols>
    <col min="1" max="2" width="22.5703125" customWidth="1"/>
    <col min="3" max="3" width="20.28515625" customWidth="1"/>
    <col min="4" max="4" width="22.42578125" customWidth="1"/>
    <col min="5" max="5" width="20.28515625" customWidth="1"/>
    <col min="6" max="6" width="23" customWidth="1"/>
    <col min="7" max="7" width="27.140625" customWidth="1"/>
    <col min="8" max="8" width="37.140625" customWidth="1"/>
    <col min="9" max="9" width="38.85546875" customWidth="1"/>
    <col min="10" max="10" width="14.42578125" customWidth="1"/>
    <col min="11" max="22" width="4.42578125" customWidth="1"/>
    <col min="23" max="23" width="15.28515625" customWidth="1"/>
    <col min="24" max="24" width="23.5703125" customWidth="1"/>
    <col min="25" max="25" width="15.28515625" customWidth="1"/>
  </cols>
  <sheetData>
    <row r="1" spans="1:25" ht="34.5" customHeight="1"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37.5" customHeight="1" x14ac:dyDescent="0.25">
      <c r="A2" s="1626" t="s">
        <v>2687</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23.25" customHeight="1"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2023" t="s">
        <v>3</v>
      </c>
      <c r="B4" s="2024" t="s">
        <v>4</v>
      </c>
      <c r="C4" s="2023" t="s">
        <v>145</v>
      </c>
      <c r="D4" s="2023"/>
      <c r="E4" s="2024" t="s">
        <v>146</v>
      </c>
      <c r="F4" s="2023" t="s">
        <v>7</v>
      </c>
      <c r="G4" s="2023" t="s">
        <v>147</v>
      </c>
      <c r="H4" s="2024" t="s">
        <v>2688</v>
      </c>
      <c r="I4" s="2023" t="s">
        <v>149</v>
      </c>
      <c r="J4" s="2023" t="s">
        <v>11</v>
      </c>
      <c r="K4" s="2023" t="s">
        <v>12</v>
      </c>
      <c r="L4" s="2023"/>
      <c r="M4" s="2023"/>
      <c r="N4" s="2023"/>
      <c r="O4" s="2023"/>
      <c r="P4" s="2023"/>
      <c r="Q4" s="2023"/>
      <c r="R4" s="2023"/>
      <c r="S4" s="2023"/>
      <c r="T4" s="2023"/>
      <c r="U4" s="2023"/>
      <c r="V4" s="2023"/>
      <c r="W4" s="2023" t="s">
        <v>13</v>
      </c>
      <c r="X4" s="2023"/>
      <c r="Y4" s="2023" t="s">
        <v>14</v>
      </c>
    </row>
    <row r="5" spans="1:25" ht="33.75" x14ac:dyDescent="0.25">
      <c r="A5" s="2023"/>
      <c r="B5" s="2025"/>
      <c r="C5" s="394" t="s">
        <v>15</v>
      </c>
      <c r="D5" s="394" t="s">
        <v>16</v>
      </c>
      <c r="E5" s="2025"/>
      <c r="F5" s="2023"/>
      <c r="G5" s="2023"/>
      <c r="H5" s="2025"/>
      <c r="I5" s="2023"/>
      <c r="J5" s="2023"/>
      <c r="K5" s="394" t="s">
        <v>17</v>
      </c>
      <c r="L5" s="394" t="s">
        <v>18</v>
      </c>
      <c r="M5" s="394" t="s">
        <v>19</v>
      </c>
      <c r="N5" s="394" t="s">
        <v>20</v>
      </c>
      <c r="O5" s="394" t="s">
        <v>21</v>
      </c>
      <c r="P5" s="394" t="s">
        <v>22</v>
      </c>
      <c r="Q5" s="394" t="s">
        <v>23</v>
      </c>
      <c r="R5" s="394" t="s">
        <v>24</v>
      </c>
      <c r="S5" s="394" t="s">
        <v>25</v>
      </c>
      <c r="T5" s="394" t="s">
        <v>26</v>
      </c>
      <c r="U5" s="394" t="s">
        <v>27</v>
      </c>
      <c r="V5" s="394" t="s">
        <v>28</v>
      </c>
      <c r="W5" s="394" t="s">
        <v>15</v>
      </c>
      <c r="X5" s="394" t="s">
        <v>29</v>
      </c>
      <c r="Y5" s="2023"/>
    </row>
    <row r="6" spans="1:25" x14ac:dyDescent="0.25">
      <c r="A6" s="2026" t="s">
        <v>2689</v>
      </c>
      <c r="B6" s="2026"/>
      <c r="C6" s="2026"/>
      <c r="D6" s="2026"/>
      <c r="E6" s="2026"/>
      <c r="F6" s="2026"/>
      <c r="G6" s="2026"/>
      <c r="H6" s="2026"/>
      <c r="I6" s="2026"/>
      <c r="J6" s="2026"/>
      <c r="K6" s="2026"/>
      <c r="L6" s="2026"/>
      <c r="M6" s="2026"/>
      <c r="N6" s="2026"/>
      <c r="O6" s="2026"/>
      <c r="P6" s="2026"/>
      <c r="Q6" s="2026"/>
      <c r="R6" s="2026"/>
      <c r="S6" s="2026"/>
      <c r="T6" s="2026"/>
      <c r="U6" s="2026"/>
      <c r="V6" s="2026"/>
      <c r="W6" s="2026"/>
      <c r="X6" s="2026"/>
      <c r="Y6" s="2026"/>
    </row>
    <row r="7" spans="1:25" ht="327" x14ac:dyDescent="0.25">
      <c r="A7" s="395" t="s">
        <v>2690</v>
      </c>
      <c r="B7" s="26" t="s">
        <v>2691</v>
      </c>
      <c r="C7" s="40" t="s">
        <v>1871</v>
      </c>
      <c r="D7" s="396" t="s">
        <v>2692</v>
      </c>
      <c r="E7" s="40" t="s">
        <v>2693</v>
      </c>
      <c r="F7" s="26" t="s">
        <v>2694</v>
      </c>
      <c r="G7" s="221" t="s">
        <v>2695</v>
      </c>
      <c r="H7" s="40" t="s">
        <v>2696</v>
      </c>
      <c r="I7" s="397" t="s">
        <v>2697</v>
      </c>
      <c r="J7" s="398">
        <v>0.03</v>
      </c>
      <c r="K7" s="399"/>
      <c r="L7" s="399"/>
      <c r="M7" s="400"/>
      <c r="N7" s="399"/>
      <c r="O7" s="399"/>
      <c r="P7" s="400"/>
      <c r="Q7" s="399"/>
      <c r="R7" s="399"/>
      <c r="S7" s="400"/>
      <c r="T7" s="399"/>
      <c r="U7" s="399"/>
      <c r="V7" s="400"/>
      <c r="W7" s="62" t="s">
        <v>2698</v>
      </c>
      <c r="X7" s="401" t="s">
        <v>2699</v>
      </c>
      <c r="Y7" s="399"/>
    </row>
    <row r="8" spans="1:25" ht="180" x14ac:dyDescent="0.25">
      <c r="A8" s="402" t="s">
        <v>1724</v>
      </c>
      <c r="B8" s="26" t="s">
        <v>2700</v>
      </c>
      <c r="C8" s="40" t="s">
        <v>2701</v>
      </c>
      <c r="D8" s="396" t="s">
        <v>2702</v>
      </c>
      <c r="E8" s="40" t="s">
        <v>2703</v>
      </c>
      <c r="F8" s="26" t="s">
        <v>2704</v>
      </c>
      <c r="G8" s="26" t="s">
        <v>2705</v>
      </c>
      <c r="H8" s="40" t="s">
        <v>2706</v>
      </c>
      <c r="I8" s="397" t="s">
        <v>2707</v>
      </c>
      <c r="J8" s="398">
        <v>0.04</v>
      </c>
      <c r="K8" s="400"/>
      <c r="L8" s="400"/>
      <c r="M8" s="400"/>
      <c r="N8" s="400"/>
      <c r="O8" s="400"/>
      <c r="P8" s="400"/>
      <c r="Q8" s="400"/>
      <c r="R8" s="400"/>
      <c r="S8" s="400"/>
      <c r="T8" s="400"/>
      <c r="U8" s="400"/>
      <c r="V8" s="400"/>
      <c r="W8" s="44" t="s">
        <v>2708</v>
      </c>
      <c r="X8" s="26" t="s">
        <v>2709</v>
      </c>
      <c r="Y8" s="399"/>
    </row>
    <row r="9" spans="1:25" ht="225" x14ac:dyDescent="0.25">
      <c r="A9" s="395" t="s">
        <v>728</v>
      </c>
      <c r="B9" s="40" t="s">
        <v>2710</v>
      </c>
      <c r="C9" s="40" t="s">
        <v>2711</v>
      </c>
      <c r="D9" s="396" t="s">
        <v>2712</v>
      </c>
      <c r="E9" s="316" t="s">
        <v>2713</v>
      </c>
      <c r="F9" s="26" t="s">
        <v>2714</v>
      </c>
      <c r="G9" s="26" t="s">
        <v>2715</v>
      </c>
      <c r="H9" s="40" t="s">
        <v>2716</v>
      </c>
      <c r="I9" s="26" t="s">
        <v>2717</v>
      </c>
      <c r="J9" s="398">
        <v>0.1</v>
      </c>
      <c r="K9" s="400"/>
      <c r="L9" s="400"/>
      <c r="M9" s="400"/>
      <c r="N9" s="400"/>
      <c r="O9" s="400"/>
      <c r="P9" s="400"/>
      <c r="Q9" s="400"/>
      <c r="R9" s="400"/>
      <c r="S9" s="400"/>
      <c r="T9" s="400"/>
      <c r="U9" s="400"/>
      <c r="V9" s="400"/>
      <c r="W9" s="44" t="s">
        <v>2718</v>
      </c>
      <c r="X9" s="221" t="s">
        <v>2719</v>
      </c>
      <c r="Y9" s="399"/>
    </row>
    <row r="10" spans="1:25" ht="236.25" x14ac:dyDescent="0.25">
      <c r="A10" s="402" t="s">
        <v>2720</v>
      </c>
      <c r="B10" s="40" t="s">
        <v>2721</v>
      </c>
      <c r="C10" s="40" t="s">
        <v>1871</v>
      </c>
      <c r="D10" s="396" t="s">
        <v>2722</v>
      </c>
      <c r="E10" s="40" t="s">
        <v>2693</v>
      </c>
      <c r="F10" s="26" t="s">
        <v>2723</v>
      </c>
      <c r="G10" s="26" t="s">
        <v>2724</v>
      </c>
      <c r="H10" s="40" t="s">
        <v>2725</v>
      </c>
      <c r="I10" s="397" t="s">
        <v>2726</v>
      </c>
      <c r="J10" s="398">
        <v>0.1</v>
      </c>
      <c r="K10" s="400"/>
      <c r="L10" s="400"/>
      <c r="M10" s="400"/>
      <c r="N10" s="400"/>
      <c r="O10" s="400"/>
      <c r="P10" s="400"/>
      <c r="Q10" s="400"/>
      <c r="R10" s="400"/>
      <c r="S10" s="400"/>
      <c r="T10" s="400"/>
      <c r="U10" s="400"/>
      <c r="V10" s="400"/>
      <c r="W10" s="44" t="s">
        <v>2727</v>
      </c>
      <c r="X10" s="26" t="s">
        <v>2728</v>
      </c>
      <c r="Y10" s="399"/>
    </row>
    <row r="11" spans="1:25" ht="180" x14ac:dyDescent="0.25">
      <c r="A11" s="395" t="s">
        <v>2720</v>
      </c>
      <c r="B11" s="26" t="s">
        <v>2729</v>
      </c>
      <c r="C11" s="40" t="s">
        <v>1871</v>
      </c>
      <c r="D11" s="396" t="s">
        <v>2730</v>
      </c>
      <c r="E11" s="316" t="s">
        <v>2693</v>
      </c>
      <c r="F11" s="26" t="s">
        <v>2723</v>
      </c>
      <c r="G11" s="26" t="s">
        <v>2731</v>
      </c>
      <c r="H11" s="40" t="s">
        <v>2732</v>
      </c>
      <c r="I11" s="397" t="s">
        <v>2733</v>
      </c>
      <c r="J11" s="398">
        <v>0.08</v>
      </c>
      <c r="K11" s="400"/>
      <c r="L11" s="400"/>
      <c r="M11" s="400"/>
      <c r="N11" s="400"/>
      <c r="O11" s="400"/>
      <c r="P11" s="400"/>
      <c r="Q11" s="400"/>
      <c r="R11" s="400"/>
      <c r="S11" s="400"/>
      <c r="T11" s="400"/>
      <c r="U11" s="400"/>
      <c r="V11" s="400"/>
      <c r="W11" s="44" t="s">
        <v>1447</v>
      </c>
      <c r="X11" s="221" t="s">
        <v>2734</v>
      </c>
      <c r="Y11" s="399"/>
    </row>
    <row r="12" spans="1:25" ht="180" x14ac:dyDescent="0.25">
      <c r="A12" s="395" t="s">
        <v>728</v>
      </c>
      <c r="B12" s="26" t="s">
        <v>2735</v>
      </c>
      <c r="C12" s="40" t="s">
        <v>1871</v>
      </c>
      <c r="D12" s="396" t="s">
        <v>2736</v>
      </c>
      <c r="E12" s="316" t="s">
        <v>2693</v>
      </c>
      <c r="F12" s="26" t="s">
        <v>2737</v>
      </c>
      <c r="G12" s="26" t="s">
        <v>1920</v>
      </c>
      <c r="H12" s="40" t="s">
        <v>2738</v>
      </c>
      <c r="I12" s="397" t="s">
        <v>2739</v>
      </c>
      <c r="J12" s="398">
        <v>0.08</v>
      </c>
      <c r="K12" s="400"/>
      <c r="L12" s="400"/>
      <c r="M12" s="400"/>
      <c r="N12" s="400"/>
      <c r="O12" s="400"/>
      <c r="P12" s="400"/>
      <c r="Q12" s="400"/>
      <c r="R12" s="400"/>
      <c r="S12" s="400"/>
      <c r="T12" s="400"/>
      <c r="U12" s="400"/>
      <c r="V12" s="400"/>
      <c r="W12" s="44" t="s">
        <v>2740</v>
      </c>
      <c r="X12" s="221" t="s">
        <v>2741</v>
      </c>
      <c r="Y12" s="399"/>
    </row>
    <row r="13" spans="1:25" ht="204" x14ac:dyDescent="0.25">
      <c r="A13" s="395" t="s">
        <v>728</v>
      </c>
      <c r="B13" s="26" t="s">
        <v>2742</v>
      </c>
      <c r="C13" s="40" t="s">
        <v>1871</v>
      </c>
      <c r="D13" s="396" t="s">
        <v>2743</v>
      </c>
      <c r="E13" s="316" t="s">
        <v>2693</v>
      </c>
      <c r="F13" s="26" t="s">
        <v>2744</v>
      </c>
      <c r="G13" s="26" t="s">
        <v>2745</v>
      </c>
      <c r="H13" s="40" t="s">
        <v>2746</v>
      </c>
      <c r="I13" s="397" t="s">
        <v>2747</v>
      </c>
      <c r="J13" s="398">
        <v>0.05</v>
      </c>
      <c r="K13" s="400"/>
      <c r="L13" s="400"/>
      <c r="M13" s="400"/>
      <c r="N13" s="400"/>
      <c r="O13" s="400"/>
      <c r="P13" s="400"/>
      <c r="Q13" s="400"/>
      <c r="R13" s="400"/>
      <c r="S13" s="400"/>
      <c r="T13" s="400"/>
      <c r="U13" s="400"/>
      <c r="V13" s="400"/>
      <c r="W13" s="31" t="s">
        <v>1484</v>
      </c>
      <c r="X13" s="403" t="s">
        <v>2748</v>
      </c>
      <c r="Y13" s="399"/>
    </row>
    <row r="14" spans="1:25" ht="191.25" x14ac:dyDescent="0.25">
      <c r="A14" s="395" t="s">
        <v>728</v>
      </c>
      <c r="B14" s="26" t="s">
        <v>2749</v>
      </c>
      <c r="C14" s="40" t="s">
        <v>2750</v>
      </c>
      <c r="D14" s="396" t="s">
        <v>2751</v>
      </c>
      <c r="E14" s="316" t="s">
        <v>2693</v>
      </c>
      <c r="F14" s="26" t="s">
        <v>2752</v>
      </c>
      <c r="G14" s="26" t="s">
        <v>2753</v>
      </c>
      <c r="H14" s="40" t="s">
        <v>2754</v>
      </c>
      <c r="I14" s="397" t="s">
        <v>2755</v>
      </c>
      <c r="J14" s="398">
        <v>0.08</v>
      </c>
      <c r="K14" s="400"/>
      <c r="L14" s="400"/>
      <c r="M14" s="400"/>
      <c r="N14" s="400"/>
      <c r="O14" s="400"/>
      <c r="P14" s="400"/>
      <c r="Q14" s="400"/>
      <c r="R14" s="400"/>
      <c r="S14" s="400"/>
      <c r="T14" s="400"/>
      <c r="U14" s="400"/>
      <c r="V14" s="400"/>
      <c r="W14" s="31" t="s">
        <v>1492</v>
      </c>
      <c r="X14" s="403" t="s">
        <v>2756</v>
      </c>
      <c r="Y14" s="399"/>
    </row>
    <row r="15" spans="1:25" ht="168.75" x14ac:dyDescent="0.25">
      <c r="A15" s="395" t="s">
        <v>728</v>
      </c>
      <c r="B15" s="26" t="s">
        <v>2757</v>
      </c>
      <c r="C15" s="40" t="s">
        <v>2750</v>
      </c>
      <c r="D15" s="396" t="s">
        <v>2758</v>
      </c>
      <c r="E15" s="316" t="s">
        <v>2759</v>
      </c>
      <c r="F15" s="26" t="s">
        <v>2760</v>
      </c>
      <c r="G15" s="26" t="s">
        <v>2761</v>
      </c>
      <c r="H15" s="26" t="s">
        <v>2762</v>
      </c>
      <c r="I15" s="397" t="s">
        <v>2763</v>
      </c>
      <c r="J15" s="398">
        <v>0.04</v>
      </c>
      <c r="K15" s="399"/>
      <c r="L15" s="399"/>
      <c r="M15" s="400"/>
      <c r="N15" s="399"/>
      <c r="O15" s="399"/>
      <c r="P15" s="400"/>
      <c r="Q15" s="399"/>
      <c r="R15" s="399"/>
      <c r="S15" s="400"/>
      <c r="T15" s="399"/>
      <c r="U15" s="399"/>
      <c r="V15" s="400"/>
      <c r="W15" s="44" t="s">
        <v>2764</v>
      </c>
      <c r="X15" s="26" t="s">
        <v>2765</v>
      </c>
      <c r="Y15" s="399"/>
    </row>
    <row r="16" spans="1:25" x14ac:dyDescent="0.25">
      <c r="A16" s="2030" t="s">
        <v>2766</v>
      </c>
      <c r="B16" s="2031"/>
      <c r="C16" s="2031"/>
      <c r="D16" s="2031"/>
      <c r="E16" s="2031"/>
      <c r="F16" s="2031"/>
      <c r="G16" s="2031"/>
      <c r="H16" s="2031"/>
      <c r="I16" s="2031"/>
      <c r="J16" s="2031"/>
      <c r="K16" s="2031"/>
      <c r="L16" s="2031"/>
      <c r="M16" s="2031"/>
      <c r="N16" s="2031"/>
      <c r="O16" s="2031"/>
      <c r="P16" s="2031"/>
      <c r="Q16" s="2031"/>
      <c r="R16" s="2031"/>
      <c r="S16" s="2031"/>
      <c r="T16" s="2031"/>
      <c r="U16" s="2031"/>
      <c r="V16" s="2031"/>
      <c r="W16" s="2031"/>
      <c r="X16" s="2031"/>
      <c r="Y16" s="2032"/>
    </row>
    <row r="17" spans="1:25" ht="67.5" x14ac:dyDescent="0.25">
      <c r="A17" s="44" t="s">
        <v>2767</v>
      </c>
      <c r="B17" s="26" t="s">
        <v>2768</v>
      </c>
      <c r="C17" s="40" t="s">
        <v>1871</v>
      </c>
      <c r="D17" s="40" t="s">
        <v>2769</v>
      </c>
      <c r="E17" s="40" t="s">
        <v>2770</v>
      </c>
      <c r="F17" s="26" t="s">
        <v>2771</v>
      </c>
      <c r="G17" s="26" t="s">
        <v>2772</v>
      </c>
      <c r="H17" s="26" t="s">
        <v>2773</v>
      </c>
      <c r="I17" s="26" t="s">
        <v>2774</v>
      </c>
      <c r="J17" s="404">
        <v>0.02</v>
      </c>
      <c r="K17" s="400"/>
      <c r="L17" s="400"/>
      <c r="M17" s="400"/>
      <c r="N17" s="400"/>
      <c r="O17" s="400"/>
      <c r="P17" s="400"/>
      <c r="Q17" s="400"/>
      <c r="R17" s="399"/>
      <c r="S17" s="399"/>
      <c r="T17" s="399"/>
      <c r="U17" s="399"/>
      <c r="V17" s="399"/>
      <c r="W17" s="44" t="s">
        <v>2775</v>
      </c>
      <c r="X17" s="26" t="s">
        <v>2776</v>
      </c>
      <c r="Y17" s="26"/>
    </row>
    <row r="18" spans="1:25" ht="90" x14ac:dyDescent="0.25">
      <c r="A18" s="44" t="s">
        <v>2777</v>
      </c>
      <c r="B18" s="26" t="s">
        <v>2778</v>
      </c>
      <c r="C18" s="40" t="s">
        <v>1871</v>
      </c>
      <c r="D18" s="396" t="s">
        <v>2779</v>
      </c>
      <c r="E18" s="40" t="s">
        <v>2780</v>
      </c>
      <c r="F18" s="26" t="s">
        <v>2781</v>
      </c>
      <c r="G18" s="26" t="s">
        <v>2782</v>
      </c>
      <c r="H18" s="26" t="s">
        <v>2783</v>
      </c>
      <c r="I18" s="26" t="s">
        <v>2784</v>
      </c>
      <c r="J18" s="398">
        <v>0.03</v>
      </c>
      <c r="K18" s="400"/>
      <c r="L18" s="400"/>
      <c r="M18" s="400"/>
      <c r="N18" s="400"/>
      <c r="O18" s="400"/>
      <c r="P18" s="400"/>
      <c r="Q18" s="400"/>
      <c r="R18" s="400"/>
      <c r="S18" s="400"/>
      <c r="T18" s="400"/>
      <c r="U18" s="399"/>
      <c r="V18" s="399"/>
      <c r="W18" s="44" t="s">
        <v>81</v>
      </c>
      <c r="X18" s="26" t="s">
        <v>2785</v>
      </c>
      <c r="Y18" s="26" t="s">
        <v>2786</v>
      </c>
    </row>
    <row r="19" spans="1:25" x14ac:dyDescent="0.25">
      <c r="A19" s="2030" t="s">
        <v>2787</v>
      </c>
      <c r="B19" s="2031"/>
      <c r="C19" s="2031"/>
      <c r="D19" s="2031"/>
      <c r="E19" s="2031"/>
      <c r="F19" s="2031"/>
      <c r="G19" s="2031"/>
      <c r="H19" s="2031"/>
      <c r="I19" s="2031"/>
      <c r="J19" s="2031"/>
      <c r="K19" s="2031"/>
      <c r="L19" s="2031"/>
      <c r="M19" s="2031"/>
      <c r="N19" s="2031"/>
      <c r="O19" s="2031"/>
      <c r="P19" s="2031"/>
      <c r="Q19" s="2031"/>
      <c r="R19" s="2031"/>
      <c r="S19" s="2031"/>
      <c r="T19" s="2031"/>
      <c r="U19" s="2031"/>
      <c r="V19" s="2031"/>
      <c r="W19" s="2031"/>
      <c r="X19" s="2031"/>
      <c r="Y19" s="2032"/>
    </row>
    <row r="20" spans="1:25" ht="101.25" x14ac:dyDescent="0.25">
      <c r="A20" s="405" t="s">
        <v>2788</v>
      </c>
      <c r="B20" s="40" t="s">
        <v>2789</v>
      </c>
      <c r="C20" s="40" t="s">
        <v>2790</v>
      </c>
      <c r="D20" s="396" t="s">
        <v>2791</v>
      </c>
      <c r="E20" s="221" t="s">
        <v>2792</v>
      </c>
      <c r="F20" s="26" t="s">
        <v>2793</v>
      </c>
      <c r="G20" s="221" t="s">
        <v>2794</v>
      </c>
      <c r="H20" s="396" t="s">
        <v>2795</v>
      </c>
      <c r="I20" s="26" t="s">
        <v>2796</v>
      </c>
      <c r="J20" s="398">
        <v>0.03</v>
      </c>
      <c r="K20" s="400"/>
      <c r="L20" s="400"/>
      <c r="M20" s="400"/>
      <c r="N20" s="400"/>
      <c r="O20" s="400"/>
      <c r="P20" s="400"/>
      <c r="Q20" s="400"/>
      <c r="R20" s="400"/>
      <c r="S20" s="400"/>
      <c r="T20" s="400"/>
      <c r="U20" s="400"/>
      <c r="V20" s="400"/>
      <c r="W20" s="406" t="s">
        <v>2797</v>
      </c>
      <c r="X20" s="407" t="s">
        <v>2798</v>
      </c>
      <c r="Y20" s="399"/>
    </row>
    <row r="21" spans="1:25" x14ac:dyDescent="0.25">
      <c r="A21" s="2030" t="s">
        <v>2799</v>
      </c>
      <c r="B21" s="2031"/>
      <c r="C21" s="2031"/>
      <c r="D21" s="2031"/>
      <c r="E21" s="2031"/>
      <c r="F21" s="2031"/>
      <c r="G21" s="2031"/>
      <c r="H21" s="2031"/>
      <c r="I21" s="2031"/>
      <c r="J21" s="2031"/>
      <c r="K21" s="2031"/>
      <c r="L21" s="2031"/>
      <c r="M21" s="2031"/>
      <c r="N21" s="2031"/>
      <c r="O21" s="2031"/>
      <c r="P21" s="2031"/>
      <c r="Q21" s="2031"/>
      <c r="R21" s="2031"/>
      <c r="S21" s="2031"/>
      <c r="T21" s="2031"/>
      <c r="U21" s="2031"/>
      <c r="V21" s="2031"/>
      <c r="W21" s="2031"/>
      <c r="X21" s="2031"/>
      <c r="Y21" s="2032"/>
    </row>
    <row r="22" spans="1:25" ht="202.5" x14ac:dyDescent="0.25">
      <c r="A22" s="221" t="s">
        <v>1138</v>
      </c>
      <c r="B22" s="316" t="s">
        <v>2800</v>
      </c>
      <c r="C22" s="316" t="s">
        <v>2790</v>
      </c>
      <c r="D22" s="408" t="s">
        <v>2801</v>
      </c>
      <c r="E22" s="221" t="s">
        <v>2802</v>
      </c>
      <c r="F22" s="221" t="s">
        <v>2803</v>
      </c>
      <c r="G22" s="316" t="s">
        <v>2804</v>
      </c>
      <c r="H22" s="221" t="s">
        <v>2805</v>
      </c>
      <c r="I22" s="221" t="s">
        <v>2806</v>
      </c>
      <c r="J22" s="409">
        <v>0.03</v>
      </c>
      <c r="K22" s="400"/>
      <c r="L22" s="400"/>
      <c r="M22" s="400"/>
      <c r="N22" s="400"/>
      <c r="O22" s="400"/>
      <c r="P22" s="400"/>
      <c r="Q22" s="400"/>
      <c r="R22" s="400"/>
      <c r="S22" s="400"/>
      <c r="T22" s="400"/>
      <c r="U22" s="400"/>
      <c r="V22" s="400"/>
      <c r="W22" s="44" t="s">
        <v>2807</v>
      </c>
      <c r="X22" s="40" t="s">
        <v>2808</v>
      </c>
      <c r="Y22" s="399"/>
    </row>
    <row r="23" spans="1:25" ht="101.25" x14ac:dyDescent="0.25">
      <c r="A23" s="26" t="s">
        <v>728</v>
      </c>
      <c r="B23" s="40"/>
      <c r="C23" s="40" t="s">
        <v>2790</v>
      </c>
      <c r="D23" s="40" t="s">
        <v>2809</v>
      </c>
      <c r="E23" s="26" t="s">
        <v>2810</v>
      </c>
      <c r="F23" s="26" t="s">
        <v>2811</v>
      </c>
      <c r="G23" s="26" t="s">
        <v>2812</v>
      </c>
      <c r="H23" s="26" t="s">
        <v>2813</v>
      </c>
      <c r="I23" s="26" t="s">
        <v>2814</v>
      </c>
      <c r="J23" s="398">
        <v>0.03</v>
      </c>
      <c r="K23" s="400"/>
      <c r="L23" s="400"/>
      <c r="M23" s="400"/>
      <c r="N23" s="400"/>
      <c r="O23" s="400"/>
      <c r="P23" s="400"/>
      <c r="Q23" s="400"/>
      <c r="R23" s="400"/>
      <c r="S23" s="400"/>
      <c r="T23" s="400"/>
      <c r="U23" s="400"/>
      <c r="V23" s="400"/>
      <c r="W23" s="406" t="s">
        <v>2815</v>
      </c>
      <c r="X23" s="410" t="s">
        <v>2816</v>
      </c>
      <c r="Y23" s="411"/>
    </row>
    <row r="24" spans="1:25" ht="112.5" x14ac:dyDescent="0.25">
      <c r="A24" s="26" t="s">
        <v>728</v>
      </c>
      <c r="B24" s="40"/>
      <c r="C24" s="40" t="s">
        <v>2817</v>
      </c>
      <c r="D24" s="396" t="s">
        <v>2818</v>
      </c>
      <c r="E24" s="221" t="s">
        <v>2819</v>
      </c>
      <c r="F24" s="26" t="s">
        <v>2811</v>
      </c>
      <c r="G24" s="221" t="s">
        <v>2820</v>
      </c>
      <c r="H24" s="26" t="s">
        <v>2821</v>
      </c>
      <c r="I24" s="26" t="s">
        <v>2822</v>
      </c>
      <c r="J24" s="398">
        <v>0.04</v>
      </c>
      <c r="K24" s="400"/>
      <c r="L24" s="400"/>
      <c r="M24" s="400"/>
      <c r="N24" s="400"/>
      <c r="O24" s="400"/>
      <c r="P24" s="400"/>
      <c r="Q24" s="400"/>
      <c r="R24" s="400"/>
      <c r="S24" s="400"/>
      <c r="T24" s="400"/>
      <c r="U24" s="400"/>
      <c r="V24" s="400"/>
      <c r="W24" s="406" t="s">
        <v>2823</v>
      </c>
      <c r="X24" s="410" t="s">
        <v>2824</v>
      </c>
      <c r="Y24" s="412"/>
    </row>
    <row r="25" spans="1:25" ht="67.5" x14ac:dyDescent="0.25">
      <c r="A25" s="26" t="s">
        <v>728</v>
      </c>
      <c r="B25" s="40"/>
      <c r="C25" s="40" t="s">
        <v>2790</v>
      </c>
      <c r="D25" s="396" t="s">
        <v>2825</v>
      </c>
      <c r="E25" s="221" t="s">
        <v>2826</v>
      </c>
      <c r="F25" s="26" t="s">
        <v>2827</v>
      </c>
      <c r="G25" s="221" t="s">
        <v>2828</v>
      </c>
      <c r="H25" s="26" t="s">
        <v>2829</v>
      </c>
      <c r="I25" s="26" t="s">
        <v>2830</v>
      </c>
      <c r="J25" s="404">
        <v>0.02</v>
      </c>
      <c r="K25" s="400"/>
      <c r="L25" s="400"/>
      <c r="M25" s="400"/>
      <c r="N25" s="400"/>
      <c r="O25" s="400"/>
      <c r="P25" s="400"/>
      <c r="Q25" s="400"/>
      <c r="R25" s="400"/>
      <c r="S25" s="400"/>
      <c r="T25" s="400"/>
      <c r="U25" s="400"/>
      <c r="V25" s="400"/>
      <c r="W25" s="406" t="s">
        <v>2831</v>
      </c>
      <c r="X25" s="410" t="s">
        <v>2832</v>
      </c>
      <c r="Y25" s="412"/>
    </row>
    <row r="26" spans="1:25" ht="123.75" x14ac:dyDescent="0.25">
      <c r="A26" s="26" t="s">
        <v>728</v>
      </c>
      <c r="B26" s="40"/>
      <c r="C26" s="40" t="s">
        <v>2790</v>
      </c>
      <c r="D26" s="396" t="s">
        <v>2818</v>
      </c>
      <c r="E26" s="221" t="s">
        <v>2833</v>
      </c>
      <c r="F26" s="26" t="s">
        <v>2811</v>
      </c>
      <c r="G26" s="221" t="s">
        <v>2834</v>
      </c>
      <c r="H26" s="26" t="s">
        <v>2835</v>
      </c>
      <c r="I26" s="26" t="s">
        <v>2836</v>
      </c>
      <c r="J26" s="398">
        <v>0.04</v>
      </c>
      <c r="K26" s="400"/>
      <c r="L26" s="400"/>
      <c r="M26" s="400"/>
      <c r="N26" s="400"/>
      <c r="O26" s="400"/>
      <c r="P26" s="400"/>
      <c r="Q26" s="400"/>
      <c r="R26" s="400"/>
      <c r="S26" s="400"/>
      <c r="T26" s="400"/>
      <c r="U26" s="400"/>
      <c r="V26" s="400"/>
      <c r="W26" s="406" t="s">
        <v>2837</v>
      </c>
      <c r="X26" s="410" t="s">
        <v>2824</v>
      </c>
      <c r="Y26" s="413"/>
    </row>
    <row r="27" spans="1:25" ht="135" x14ac:dyDescent="0.25">
      <c r="A27" s="40" t="s">
        <v>728</v>
      </c>
      <c r="B27" s="40"/>
      <c r="C27" s="40" t="s">
        <v>2817</v>
      </c>
      <c r="D27" s="396" t="s">
        <v>2818</v>
      </c>
      <c r="E27" s="316" t="s">
        <v>1086</v>
      </c>
      <c r="F27" s="40" t="s">
        <v>2838</v>
      </c>
      <c r="G27" s="316" t="s">
        <v>2839</v>
      </c>
      <c r="H27" s="40" t="s">
        <v>2840</v>
      </c>
      <c r="I27" s="40" t="s">
        <v>2841</v>
      </c>
      <c r="J27" s="414">
        <v>0.03</v>
      </c>
      <c r="K27" s="415"/>
      <c r="L27" s="415"/>
      <c r="M27" s="415"/>
      <c r="N27" s="415"/>
      <c r="O27" s="415"/>
      <c r="P27" s="415"/>
      <c r="Q27" s="415"/>
      <c r="R27" s="415"/>
      <c r="S27" s="415"/>
      <c r="T27" s="415"/>
      <c r="U27" s="415"/>
      <c r="V27" s="415"/>
      <c r="W27" s="416" t="s">
        <v>2842</v>
      </c>
      <c r="X27" s="417" t="s">
        <v>2843</v>
      </c>
      <c r="Y27" s="399"/>
    </row>
    <row r="28" spans="1:25" ht="67.5" x14ac:dyDescent="0.25">
      <c r="A28" s="40" t="s">
        <v>728</v>
      </c>
      <c r="B28" s="418"/>
      <c r="C28" s="40" t="s">
        <v>2844</v>
      </c>
      <c r="D28" s="396" t="s">
        <v>2845</v>
      </c>
      <c r="E28" s="316" t="s">
        <v>2846</v>
      </c>
      <c r="F28" s="40" t="s">
        <v>2847</v>
      </c>
      <c r="G28" s="221" t="s">
        <v>2848</v>
      </c>
      <c r="H28" s="405" t="s">
        <v>2849</v>
      </c>
      <c r="I28" s="40" t="s">
        <v>2850</v>
      </c>
      <c r="J28" s="404">
        <v>0.02</v>
      </c>
      <c r="K28" s="400"/>
      <c r="L28" s="400"/>
      <c r="M28" s="400"/>
      <c r="N28" s="400"/>
      <c r="O28" s="400"/>
      <c r="P28" s="400"/>
      <c r="Q28" s="400"/>
      <c r="R28" s="400"/>
      <c r="S28" s="400"/>
      <c r="T28" s="400"/>
      <c r="U28" s="400"/>
      <c r="V28" s="400"/>
      <c r="W28" s="416" t="s">
        <v>2851</v>
      </c>
      <c r="X28" s="417" t="s">
        <v>2852</v>
      </c>
    </row>
    <row r="29" spans="1:25" ht="90" x14ac:dyDescent="0.25">
      <c r="A29" s="26" t="s">
        <v>2853</v>
      </c>
      <c r="B29" s="40"/>
      <c r="C29" s="40" t="s">
        <v>2790</v>
      </c>
      <c r="D29" s="396" t="s">
        <v>2854</v>
      </c>
      <c r="E29" s="221" t="s">
        <v>2855</v>
      </c>
      <c r="F29" s="26" t="s">
        <v>2856</v>
      </c>
      <c r="G29" s="221" t="s">
        <v>2857</v>
      </c>
      <c r="H29" s="26" t="s">
        <v>2858</v>
      </c>
      <c r="I29" s="26" t="s">
        <v>2859</v>
      </c>
      <c r="J29" s="398">
        <v>0.03</v>
      </c>
      <c r="K29" s="400"/>
      <c r="L29" s="400"/>
      <c r="M29" s="400"/>
      <c r="N29" s="400"/>
      <c r="O29" s="400"/>
      <c r="P29" s="400"/>
      <c r="Q29" s="400"/>
      <c r="R29" s="400"/>
      <c r="S29" s="400"/>
      <c r="T29" s="400"/>
      <c r="U29" s="400"/>
      <c r="V29" s="400"/>
      <c r="W29" s="406" t="s">
        <v>2860</v>
      </c>
      <c r="X29" s="417" t="s">
        <v>2861</v>
      </c>
      <c r="Y29" s="399"/>
    </row>
    <row r="30" spans="1:25" x14ac:dyDescent="0.25">
      <c r="A30" s="2033" t="s">
        <v>2862</v>
      </c>
      <c r="B30" s="2034"/>
      <c r="C30" s="2034"/>
      <c r="D30" s="2034"/>
      <c r="E30" s="2034"/>
      <c r="F30" s="2034"/>
      <c r="G30" s="2034"/>
      <c r="H30" s="2034"/>
      <c r="I30" s="2034"/>
      <c r="J30" s="2034"/>
      <c r="K30" s="2034"/>
      <c r="L30" s="2034"/>
      <c r="M30" s="2034"/>
      <c r="N30" s="2034"/>
      <c r="O30" s="2034"/>
      <c r="P30" s="2034"/>
      <c r="Q30" s="2034"/>
      <c r="R30" s="2034"/>
      <c r="S30" s="2034"/>
      <c r="T30" s="2034"/>
      <c r="U30" s="2034"/>
      <c r="V30" s="2034"/>
      <c r="W30" s="2034"/>
      <c r="X30" s="2034"/>
      <c r="Y30" s="2035"/>
    </row>
    <row r="31" spans="1:25" ht="101.25" x14ac:dyDescent="0.25">
      <c r="A31" s="1605" t="s">
        <v>2863</v>
      </c>
      <c r="B31" s="1605" t="s">
        <v>2864</v>
      </c>
      <c r="C31" s="40" t="s">
        <v>2711</v>
      </c>
      <c r="D31" s="405" t="s">
        <v>2865</v>
      </c>
      <c r="E31" s="26" t="s">
        <v>2866</v>
      </c>
      <c r="F31" s="26" t="s">
        <v>2867</v>
      </c>
      <c r="G31" s="26" t="s">
        <v>2868</v>
      </c>
      <c r="H31" s="26" t="s">
        <v>2869</v>
      </c>
      <c r="I31" s="26" t="s">
        <v>2870</v>
      </c>
      <c r="J31" s="404">
        <v>0.04</v>
      </c>
      <c r="K31" s="419"/>
      <c r="L31" s="419"/>
      <c r="M31" s="419"/>
      <c r="N31" s="420"/>
      <c r="O31" s="420"/>
      <c r="P31" s="420"/>
      <c r="Q31" s="420"/>
      <c r="R31" s="420"/>
      <c r="S31" s="420"/>
      <c r="T31" s="420"/>
      <c r="U31" s="420"/>
      <c r="V31" s="419"/>
      <c r="W31" s="421" t="s">
        <v>2871</v>
      </c>
      <c r="X31" s="421" t="s">
        <v>2872</v>
      </c>
      <c r="Y31" s="44"/>
    </row>
    <row r="32" spans="1:25" ht="90" x14ac:dyDescent="0.25">
      <c r="A32" s="1852"/>
      <c r="B32" s="1852"/>
      <c r="C32" s="40" t="s">
        <v>2711</v>
      </c>
      <c r="D32" s="405" t="s">
        <v>2873</v>
      </c>
      <c r="E32" s="44" t="s">
        <v>2866</v>
      </c>
      <c r="F32" s="26" t="s">
        <v>2867</v>
      </c>
      <c r="G32" s="26" t="s">
        <v>2874</v>
      </c>
      <c r="H32" s="26" t="s">
        <v>2875</v>
      </c>
      <c r="I32" s="26" t="s">
        <v>2876</v>
      </c>
      <c r="J32" s="404">
        <v>0.02</v>
      </c>
      <c r="K32" s="420"/>
      <c r="L32" s="420"/>
      <c r="M32" s="420"/>
      <c r="N32" s="420"/>
      <c r="O32" s="419"/>
      <c r="P32" s="419"/>
      <c r="Q32" s="419"/>
      <c r="R32" s="419"/>
      <c r="S32" s="419"/>
      <c r="T32" s="419"/>
      <c r="U32" s="419"/>
      <c r="V32" s="419"/>
      <c r="W32" s="421" t="s">
        <v>2871</v>
      </c>
      <c r="X32" s="421" t="s">
        <v>2872</v>
      </c>
      <c r="Y32" s="44" t="s">
        <v>2877</v>
      </c>
    </row>
    <row r="33" spans="1:25" ht="90.75" thickBot="1" x14ac:dyDescent="0.3">
      <c r="A33" s="1852"/>
      <c r="B33" s="1852"/>
      <c r="C33" s="40" t="s">
        <v>2711</v>
      </c>
      <c r="D33" s="396" t="s">
        <v>2873</v>
      </c>
      <c r="E33" s="31" t="s">
        <v>2866</v>
      </c>
      <c r="F33" s="40" t="s">
        <v>2878</v>
      </c>
      <c r="G33" s="40" t="s">
        <v>2879</v>
      </c>
      <c r="H33" s="40" t="s">
        <v>2880</v>
      </c>
      <c r="I33" s="40" t="s">
        <v>2881</v>
      </c>
      <c r="J33" s="422">
        <v>0.02</v>
      </c>
      <c r="K33" s="415"/>
      <c r="L33" s="415"/>
      <c r="M33" s="415"/>
      <c r="N33" s="415"/>
      <c r="O33" s="423"/>
      <c r="P33" s="423"/>
      <c r="Q33" s="423"/>
      <c r="R33" s="423"/>
      <c r="S33" s="423"/>
      <c r="T33" s="423"/>
      <c r="U33" s="423"/>
      <c r="V33" s="423"/>
      <c r="W33" s="424" t="s">
        <v>2871</v>
      </c>
      <c r="X33" s="424" t="s">
        <v>2872</v>
      </c>
      <c r="Y33" s="424" t="s">
        <v>2882</v>
      </c>
    </row>
    <row r="34" spans="1:25" ht="21.75" thickBot="1" x14ac:dyDescent="0.4">
      <c r="A34" s="2027" t="s">
        <v>2236</v>
      </c>
      <c r="B34" s="2028"/>
      <c r="C34" s="2028"/>
      <c r="D34" s="2028"/>
      <c r="E34" s="2028"/>
      <c r="F34" s="2029"/>
      <c r="G34" s="426"/>
      <c r="H34" s="426"/>
      <c r="I34" s="427"/>
      <c r="J34" s="428">
        <f>SUM(J7:J33)</f>
        <v>1.0000000000000004</v>
      </c>
      <c r="K34" s="427"/>
      <c r="L34" s="427"/>
      <c r="M34" s="427"/>
      <c r="N34" s="427"/>
      <c r="O34" s="427"/>
      <c r="P34" s="427"/>
      <c r="Q34" s="427"/>
      <c r="R34" s="427"/>
      <c r="S34" s="427"/>
      <c r="T34" s="427"/>
      <c r="U34" s="427"/>
      <c r="V34" s="427"/>
      <c r="W34" s="426"/>
      <c r="X34" s="429"/>
      <c r="Y34" s="430"/>
    </row>
  </sheetData>
  <mergeCells count="23">
    <mergeCell ref="A6:Y6"/>
    <mergeCell ref="A34:F34"/>
    <mergeCell ref="A16:Y16"/>
    <mergeCell ref="A19:Y19"/>
    <mergeCell ref="A21:Y21"/>
    <mergeCell ref="A30:Y30"/>
    <mergeCell ref="A31:A33"/>
    <mergeCell ref="B31:B33"/>
    <mergeCell ref="A1:Y1"/>
    <mergeCell ref="A2:Y2"/>
    <mergeCell ref="A3:Y3"/>
    <mergeCell ref="A4:A5"/>
    <mergeCell ref="B4:B5"/>
    <mergeCell ref="C4:D4"/>
    <mergeCell ref="E4:E5"/>
    <mergeCell ref="F4:F5"/>
    <mergeCell ref="G4:G5"/>
    <mergeCell ref="H4:H5"/>
    <mergeCell ref="I4:I5"/>
    <mergeCell ref="J4:J5"/>
    <mergeCell ref="K4:V4"/>
    <mergeCell ref="W4:X4"/>
    <mergeCell ref="Y4:Y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3"/>
  <sheetViews>
    <sheetView zoomScale="60" zoomScaleNormal="60" workbookViewId="0">
      <selection activeCell="F8" sqref="F8:F19"/>
    </sheetView>
  </sheetViews>
  <sheetFormatPr baseColWidth="10" defaultRowHeight="15" x14ac:dyDescent="0.25"/>
  <cols>
    <col min="1" max="1" width="22.140625" customWidth="1"/>
    <col min="2" max="4" width="19.28515625" customWidth="1"/>
    <col min="5" max="5" width="22.42578125" customWidth="1"/>
    <col min="6" max="6" width="21.42578125" customWidth="1"/>
    <col min="7" max="7" width="26.28515625" customWidth="1"/>
    <col min="8" max="8" width="24.5703125" customWidth="1"/>
    <col min="9" max="9" width="40.140625" customWidth="1"/>
    <col min="10" max="10" width="9.85546875" customWidth="1"/>
    <col min="11" max="12" width="3.42578125" customWidth="1"/>
    <col min="13" max="22" width="3.85546875" customWidth="1"/>
    <col min="23" max="23" width="31.140625" customWidth="1"/>
    <col min="24" max="25" width="27" customWidth="1"/>
  </cols>
  <sheetData>
    <row r="1" spans="1:25" ht="26.25" x14ac:dyDescent="0.25">
      <c r="A1" s="431"/>
      <c r="B1" s="2036" t="s">
        <v>2883</v>
      </c>
      <c r="C1" s="2036"/>
      <c r="D1" s="2036"/>
      <c r="E1" s="2036"/>
      <c r="F1" s="2036"/>
      <c r="G1" s="2036"/>
      <c r="H1" s="2036"/>
      <c r="I1" s="2036"/>
      <c r="J1" s="2036"/>
      <c r="K1" s="2036"/>
      <c r="L1" s="2036"/>
      <c r="M1" s="2036"/>
      <c r="N1" s="2036"/>
      <c r="O1" s="2036"/>
      <c r="P1" s="2036"/>
      <c r="Q1" s="2036"/>
      <c r="R1" s="2036"/>
      <c r="S1" s="2036"/>
      <c r="T1" s="2036"/>
      <c r="U1" s="2036"/>
      <c r="V1" s="2036"/>
      <c r="W1" s="2036"/>
      <c r="X1" s="2036"/>
      <c r="Y1" s="2037"/>
    </row>
    <row r="2" spans="1:25" ht="15.75" x14ac:dyDescent="0.25">
      <c r="A2" s="2038" t="s">
        <v>2884</v>
      </c>
      <c r="B2" s="2039"/>
      <c r="C2" s="2039"/>
      <c r="D2" s="2039"/>
      <c r="E2" s="2039"/>
      <c r="F2" s="2039"/>
      <c r="G2" s="2039"/>
      <c r="H2" s="2039"/>
      <c r="I2" s="2039"/>
      <c r="J2" s="2039"/>
      <c r="K2" s="2039"/>
      <c r="L2" s="2039"/>
      <c r="M2" s="2039"/>
      <c r="N2" s="2039"/>
      <c r="O2" s="2039"/>
      <c r="P2" s="2039"/>
      <c r="Q2" s="2039"/>
      <c r="R2" s="2039"/>
      <c r="S2" s="2039"/>
      <c r="T2" s="2039"/>
      <c r="U2" s="2039"/>
      <c r="V2" s="2039"/>
      <c r="W2" s="2039"/>
      <c r="X2" s="2039"/>
      <c r="Y2" s="2040"/>
    </row>
    <row r="3" spans="1:25" ht="15.75" x14ac:dyDescent="0.25">
      <c r="A3" s="2038" t="s">
        <v>2885</v>
      </c>
      <c r="B3" s="2039"/>
      <c r="C3" s="2039"/>
      <c r="D3" s="2039"/>
      <c r="E3" s="2039"/>
      <c r="F3" s="2039"/>
      <c r="G3" s="2039"/>
      <c r="H3" s="2039"/>
      <c r="I3" s="2039"/>
      <c r="J3" s="2039"/>
      <c r="K3" s="2039"/>
      <c r="L3" s="2039"/>
      <c r="M3" s="2039"/>
      <c r="N3" s="2039"/>
      <c r="O3" s="2039"/>
      <c r="P3" s="2039"/>
      <c r="Q3" s="2039"/>
      <c r="R3" s="2039"/>
      <c r="S3" s="2039"/>
      <c r="T3" s="2039"/>
      <c r="U3" s="2039"/>
      <c r="V3" s="2039"/>
      <c r="W3" s="2039"/>
      <c r="X3" s="2039"/>
      <c r="Y3" s="2040"/>
    </row>
    <row r="4" spans="1:25" x14ac:dyDescent="0.25">
      <c r="A4" s="2041" t="s">
        <v>3</v>
      </c>
      <c r="B4" s="2041" t="s">
        <v>4</v>
      </c>
      <c r="C4" s="2041" t="s">
        <v>2886</v>
      </c>
      <c r="D4" s="2041"/>
      <c r="E4" s="2042" t="s">
        <v>6</v>
      </c>
      <c r="F4" s="2041" t="s">
        <v>2887</v>
      </c>
      <c r="G4" s="2041" t="s">
        <v>147</v>
      </c>
      <c r="H4" s="2041" t="s">
        <v>148</v>
      </c>
      <c r="I4" s="2041" t="s">
        <v>2888</v>
      </c>
      <c r="J4" s="2043" t="s">
        <v>11</v>
      </c>
      <c r="K4" s="2041" t="s">
        <v>12</v>
      </c>
      <c r="L4" s="2041"/>
      <c r="M4" s="2041"/>
      <c r="N4" s="2041"/>
      <c r="O4" s="2041"/>
      <c r="P4" s="2041"/>
      <c r="Q4" s="2041"/>
      <c r="R4" s="2041"/>
      <c r="S4" s="2041"/>
      <c r="T4" s="2041"/>
      <c r="U4" s="2041"/>
      <c r="V4" s="2041"/>
      <c r="W4" s="2041" t="s">
        <v>13</v>
      </c>
      <c r="X4" s="2041"/>
      <c r="Y4" s="2041" t="s">
        <v>14</v>
      </c>
    </row>
    <row r="5" spans="1:25" ht="51" x14ac:dyDescent="0.25">
      <c r="A5" s="2041"/>
      <c r="B5" s="2041"/>
      <c r="C5" s="432" t="s">
        <v>15</v>
      </c>
      <c r="D5" s="432" t="s">
        <v>2889</v>
      </c>
      <c r="E5" s="2042"/>
      <c r="F5" s="2041"/>
      <c r="G5" s="2041"/>
      <c r="H5" s="2041"/>
      <c r="I5" s="2041"/>
      <c r="J5" s="2043"/>
      <c r="K5" s="433" t="s">
        <v>17</v>
      </c>
      <c r="L5" s="433" t="s">
        <v>18</v>
      </c>
      <c r="M5" s="433" t="s">
        <v>19</v>
      </c>
      <c r="N5" s="433" t="s">
        <v>20</v>
      </c>
      <c r="O5" s="433" t="s">
        <v>21</v>
      </c>
      <c r="P5" s="433" t="s">
        <v>22</v>
      </c>
      <c r="Q5" s="433" t="s">
        <v>23</v>
      </c>
      <c r="R5" s="433" t="s">
        <v>24</v>
      </c>
      <c r="S5" s="433" t="s">
        <v>25</v>
      </c>
      <c r="T5" s="433" t="s">
        <v>26</v>
      </c>
      <c r="U5" s="433" t="s">
        <v>27</v>
      </c>
      <c r="V5" s="433" t="s">
        <v>28</v>
      </c>
      <c r="W5" s="434" t="s">
        <v>2890</v>
      </c>
      <c r="X5" s="434" t="s">
        <v>2891</v>
      </c>
      <c r="Y5" s="2044"/>
    </row>
    <row r="6" spans="1:25" x14ac:dyDescent="0.25">
      <c r="A6" s="435"/>
      <c r="B6" s="435"/>
      <c r="C6" s="435"/>
      <c r="D6" s="435"/>
      <c r="E6" s="436"/>
      <c r="F6" s="437"/>
      <c r="G6" s="437"/>
      <c r="H6" s="437"/>
      <c r="I6" s="435"/>
      <c r="J6" s="437"/>
      <c r="K6" s="437"/>
      <c r="L6" s="437"/>
      <c r="M6" s="437"/>
      <c r="N6" s="437"/>
      <c r="O6" s="437"/>
      <c r="P6" s="437"/>
      <c r="Q6" s="437"/>
      <c r="R6" s="437"/>
      <c r="S6" s="437"/>
      <c r="T6" s="437"/>
      <c r="U6" s="437"/>
      <c r="V6" s="437"/>
      <c r="W6" s="438"/>
      <c r="X6" s="439"/>
      <c r="Y6" s="435"/>
    </row>
    <row r="7" spans="1:25" x14ac:dyDescent="0.25">
      <c r="A7" s="2045" t="s">
        <v>2892</v>
      </c>
      <c r="B7" s="2045"/>
      <c r="C7" s="2045"/>
      <c r="D7" s="2045"/>
      <c r="E7" s="2045"/>
      <c r="F7" s="2045"/>
      <c r="G7" s="2045"/>
      <c r="H7" s="2045"/>
      <c r="I7" s="2045"/>
      <c r="J7" s="2045"/>
      <c r="K7" s="2045"/>
      <c r="L7" s="2045"/>
      <c r="M7" s="2045"/>
      <c r="N7" s="2045"/>
      <c r="O7" s="2045"/>
      <c r="P7" s="2045"/>
      <c r="Q7" s="2045"/>
      <c r="R7" s="2045"/>
      <c r="S7" s="2045"/>
      <c r="T7" s="2045"/>
      <c r="U7" s="2045"/>
      <c r="V7" s="2045"/>
      <c r="W7" s="2045"/>
      <c r="X7" s="2045"/>
      <c r="Y7" s="2045"/>
    </row>
    <row r="8" spans="1:25" ht="60" x14ac:dyDescent="0.25">
      <c r="A8" s="2046" t="s">
        <v>2893</v>
      </c>
      <c r="B8" s="2047" t="s">
        <v>2894</v>
      </c>
      <c r="C8" s="2048" t="s">
        <v>2895</v>
      </c>
      <c r="D8" s="2048" t="s">
        <v>2896</v>
      </c>
      <c r="E8" s="2048" t="s">
        <v>2897</v>
      </c>
      <c r="F8" s="2047" t="s">
        <v>2898</v>
      </c>
      <c r="G8" s="2052" t="s">
        <v>2899</v>
      </c>
      <c r="H8" s="2046" t="s">
        <v>2900</v>
      </c>
      <c r="I8" s="440" t="s">
        <v>2901</v>
      </c>
      <c r="J8" s="441">
        <v>2</v>
      </c>
      <c r="K8" s="315"/>
      <c r="L8" s="315"/>
      <c r="M8" s="315"/>
      <c r="N8" s="328"/>
      <c r="O8" s="328"/>
      <c r="P8" s="328"/>
      <c r="Q8" s="328"/>
      <c r="R8" s="328"/>
      <c r="S8" s="328"/>
      <c r="T8" s="328"/>
      <c r="U8" s="328"/>
      <c r="V8" s="328"/>
      <c r="W8" s="2055" t="s">
        <v>2902</v>
      </c>
      <c r="X8" s="2055" t="s">
        <v>2903</v>
      </c>
      <c r="Y8" s="2056"/>
    </row>
    <row r="9" spans="1:25" ht="45" x14ac:dyDescent="0.25">
      <c r="A9" s="2046"/>
      <c r="B9" s="2047"/>
      <c r="C9" s="2048"/>
      <c r="D9" s="2048"/>
      <c r="E9" s="2048"/>
      <c r="F9" s="2047"/>
      <c r="G9" s="2053"/>
      <c r="H9" s="2046"/>
      <c r="I9" s="442" t="s">
        <v>2904</v>
      </c>
      <c r="J9" s="441">
        <v>1</v>
      </c>
      <c r="K9" s="328"/>
      <c r="L9" s="315"/>
      <c r="M9" s="315"/>
      <c r="N9" s="315"/>
      <c r="O9" s="328"/>
      <c r="P9" s="328"/>
      <c r="Q9" s="328"/>
      <c r="R9" s="328"/>
      <c r="S9" s="328"/>
      <c r="T9" s="328"/>
      <c r="U9" s="328"/>
      <c r="V9" s="328"/>
      <c r="W9" s="2055"/>
      <c r="X9" s="2055"/>
      <c r="Y9" s="2056"/>
    </row>
    <row r="10" spans="1:25" ht="45" x14ac:dyDescent="0.25">
      <c r="A10" s="2046"/>
      <c r="B10" s="2047"/>
      <c r="C10" s="2048"/>
      <c r="D10" s="2048"/>
      <c r="E10" s="2048"/>
      <c r="F10" s="2047"/>
      <c r="G10" s="2053"/>
      <c r="H10" s="2046"/>
      <c r="I10" s="442" t="s">
        <v>2905</v>
      </c>
      <c r="J10" s="441">
        <v>1</v>
      </c>
      <c r="K10" s="328"/>
      <c r="L10" s="328"/>
      <c r="M10" s="315"/>
      <c r="N10" s="315"/>
      <c r="O10" s="328"/>
      <c r="P10" s="328"/>
      <c r="Q10" s="328"/>
      <c r="R10" s="328"/>
      <c r="S10" s="328"/>
      <c r="T10" s="328"/>
      <c r="U10" s="328"/>
      <c r="V10" s="328"/>
      <c r="W10" s="2055"/>
      <c r="X10" s="2055"/>
      <c r="Y10" s="2056"/>
    </row>
    <row r="11" spans="1:25" ht="45" x14ac:dyDescent="0.25">
      <c r="A11" s="2046"/>
      <c r="B11" s="2047"/>
      <c r="C11" s="2048"/>
      <c r="D11" s="2048"/>
      <c r="E11" s="2048"/>
      <c r="F11" s="2047"/>
      <c r="G11" s="2053"/>
      <c r="H11" s="2046"/>
      <c r="I11" s="442" t="s">
        <v>2906</v>
      </c>
      <c r="J11" s="441">
        <v>2</v>
      </c>
      <c r="K11" s="328"/>
      <c r="L11" s="328"/>
      <c r="M11" s="328"/>
      <c r="N11" s="315"/>
      <c r="O11" s="328"/>
      <c r="P11" s="328"/>
      <c r="Q11" s="328"/>
      <c r="R11" s="328"/>
      <c r="S11" s="328"/>
      <c r="T11" s="328"/>
      <c r="U11" s="328"/>
      <c r="V11" s="328"/>
      <c r="W11" s="2055"/>
      <c r="X11" s="2055"/>
      <c r="Y11" s="2056"/>
    </row>
    <row r="12" spans="1:25" x14ac:dyDescent="0.25">
      <c r="A12" s="2046"/>
      <c r="B12" s="2047"/>
      <c r="C12" s="2048"/>
      <c r="D12" s="2048"/>
      <c r="E12" s="2048"/>
      <c r="F12" s="2047"/>
      <c r="G12" s="2053"/>
      <c r="H12" s="2046"/>
      <c r="I12" s="442" t="s">
        <v>2907</v>
      </c>
      <c r="J12" s="441">
        <v>1</v>
      </c>
      <c r="K12" s="328"/>
      <c r="L12" s="328"/>
      <c r="M12" s="328"/>
      <c r="N12" s="328"/>
      <c r="O12" s="315"/>
      <c r="P12" s="315"/>
      <c r="Q12" s="328"/>
      <c r="R12" s="328"/>
      <c r="S12" s="328"/>
      <c r="T12" s="328"/>
      <c r="U12" s="328"/>
      <c r="V12" s="328"/>
      <c r="W12" s="2055"/>
      <c r="X12" s="2055"/>
      <c r="Y12" s="2056"/>
    </row>
    <row r="13" spans="1:25" ht="30" x14ac:dyDescent="0.25">
      <c r="A13" s="2046"/>
      <c r="B13" s="2047"/>
      <c r="C13" s="2048"/>
      <c r="D13" s="2048"/>
      <c r="E13" s="2048"/>
      <c r="F13" s="2047"/>
      <c r="G13" s="2053"/>
      <c r="H13" s="2046"/>
      <c r="I13" s="442" t="s">
        <v>2908</v>
      </c>
      <c r="J13" s="441">
        <v>8</v>
      </c>
      <c r="K13" s="328"/>
      <c r="L13" s="328"/>
      <c r="M13" s="328"/>
      <c r="N13" s="328"/>
      <c r="O13" s="328"/>
      <c r="P13" s="328"/>
      <c r="Q13" s="315"/>
      <c r="R13" s="315"/>
      <c r="S13" s="315"/>
      <c r="T13" s="315"/>
      <c r="U13" s="315"/>
      <c r="V13" s="315"/>
      <c r="W13" s="2055"/>
      <c r="X13" s="2055"/>
      <c r="Y13" s="2056"/>
    </row>
    <row r="14" spans="1:25" ht="45" x14ac:dyDescent="0.25">
      <c r="A14" s="2046"/>
      <c r="B14" s="2047"/>
      <c r="C14" s="2048"/>
      <c r="D14" s="2048"/>
      <c r="E14" s="2048"/>
      <c r="F14" s="2047"/>
      <c r="G14" s="2053"/>
      <c r="H14" s="2046"/>
      <c r="I14" s="442" t="s">
        <v>2909</v>
      </c>
      <c r="J14" s="441">
        <v>1</v>
      </c>
      <c r="K14" s="328"/>
      <c r="L14" s="328"/>
      <c r="M14" s="328"/>
      <c r="N14" s="328"/>
      <c r="O14" s="328"/>
      <c r="P14" s="328"/>
      <c r="Q14" s="315"/>
      <c r="R14" s="315"/>
      <c r="S14" s="315"/>
      <c r="T14" s="315"/>
      <c r="U14" s="315"/>
      <c r="V14" s="315"/>
      <c r="W14" s="2055"/>
      <c r="X14" s="2055"/>
      <c r="Y14" s="2056"/>
    </row>
    <row r="15" spans="1:25" ht="60" x14ac:dyDescent="0.25">
      <c r="A15" s="2046"/>
      <c r="B15" s="2047"/>
      <c r="C15" s="2048"/>
      <c r="D15" s="2048"/>
      <c r="E15" s="2048"/>
      <c r="F15" s="2047"/>
      <c r="G15" s="2054"/>
      <c r="H15" s="2046"/>
      <c r="I15" s="442" t="s">
        <v>2910</v>
      </c>
      <c r="J15" s="441">
        <v>1</v>
      </c>
      <c r="K15" s="328"/>
      <c r="L15" s="328"/>
      <c r="M15" s="328"/>
      <c r="N15" s="328"/>
      <c r="O15" s="328"/>
      <c r="P15" s="328"/>
      <c r="Q15" s="315"/>
      <c r="R15" s="315"/>
      <c r="S15" s="315"/>
      <c r="T15" s="315"/>
      <c r="U15" s="315"/>
      <c r="V15" s="315"/>
      <c r="W15" s="2055"/>
      <c r="X15" s="2055"/>
      <c r="Y15" s="2056"/>
    </row>
    <row r="16" spans="1:25" ht="45" x14ac:dyDescent="0.25">
      <c r="A16" s="2046"/>
      <c r="B16" s="2047"/>
      <c r="C16" s="2048"/>
      <c r="D16" s="2048"/>
      <c r="E16" s="2048"/>
      <c r="F16" s="2047"/>
      <c r="G16" s="2047" t="s">
        <v>2911</v>
      </c>
      <c r="H16" s="2047" t="s">
        <v>2912</v>
      </c>
      <c r="I16" s="442" t="s">
        <v>2913</v>
      </c>
      <c r="J16" s="443">
        <v>2</v>
      </c>
      <c r="K16" s="444"/>
      <c r="L16" s="444"/>
      <c r="M16" s="444"/>
      <c r="N16" s="445"/>
      <c r="O16" s="445"/>
      <c r="P16" s="445"/>
      <c r="Q16" s="445"/>
      <c r="R16" s="445"/>
      <c r="S16" s="445"/>
      <c r="T16" s="445"/>
      <c r="U16" s="445"/>
      <c r="V16" s="445"/>
      <c r="W16" s="2057" t="s">
        <v>2914</v>
      </c>
      <c r="X16" s="2057" t="s">
        <v>2915</v>
      </c>
      <c r="Y16" s="2047"/>
    </row>
    <row r="17" spans="1:25" ht="60" x14ac:dyDescent="0.25">
      <c r="A17" s="2046"/>
      <c r="B17" s="2047"/>
      <c r="C17" s="2048"/>
      <c r="D17" s="2048"/>
      <c r="E17" s="2048"/>
      <c r="F17" s="2047"/>
      <c r="G17" s="2047"/>
      <c r="H17" s="2047"/>
      <c r="I17" s="442" t="s">
        <v>2916</v>
      </c>
      <c r="J17" s="443">
        <v>1</v>
      </c>
      <c r="K17" s="444"/>
      <c r="L17" s="444"/>
      <c r="M17" s="444"/>
      <c r="N17" s="445"/>
      <c r="O17" s="445"/>
      <c r="P17" s="445"/>
      <c r="Q17" s="445"/>
      <c r="R17" s="445"/>
      <c r="S17" s="445"/>
      <c r="T17" s="445"/>
      <c r="U17" s="445"/>
      <c r="V17" s="445"/>
      <c r="W17" s="2057"/>
      <c r="X17" s="2057"/>
      <c r="Y17" s="2047"/>
    </row>
    <row r="18" spans="1:25" ht="75" x14ac:dyDescent="0.25">
      <c r="A18" s="2046"/>
      <c r="B18" s="2047"/>
      <c r="C18" s="2048"/>
      <c r="D18" s="2048"/>
      <c r="E18" s="2048"/>
      <c r="F18" s="2047"/>
      <c r="G18" s="445" t="s">
        <v>2917</v>
      </c>
      <c r="H18" s="445" t="s">
        <v>2918</v>
      </c>
      <c r="I18" s="446" t="s">
        <v>2919</v>
      </c>
      <c r="J18" s="441">
        <v>1</v>
      </c>
      <c r="K18" s="444"/>
      <c r="L18" s="444"/>
      <c r="M18" s="444"/>
      <c r="N18" s="444"/>
      <c r="O18" s="444"/>
      <c r="P18" s="444"/>
      <c r="Q18" s="444"/>
      <c r="R18" s="444"/>
      <c r="S18" s="444"/>
      <c r="T18" s="444"/>
      <c r="U18" s="444"/>
      <c r="V18" s="444"/>
      <c r="W18" s="446" t="s">
        <v>2920</v>
      </c>
      <c r="X18" s="443" t="s">
        <v>2921</v>
      </c>
      <c r="Y18" s="445"/>
    </row>
    <row r="19" spans="1:25" ht="18.75" x14ac:dyDescent="0.25">
      <c r="A19" s="2046"/>
      <c r="B19" s="2047"/>
      <c r="C19" s="2048"/>
      <c r="D19" s="2048"/>
      <c r="E19" s="2048"/>
      <c r="F19" s="2047"/>
      <c r="G19" s="443"/>
      <c r="H19" s="445"/>
      <c r="I19" s="447" t="s">
        <v>168</v>
      </c>
      <c r="J19" s="441">
        <f>SUM(J8:J18)</f>
        <v>21</v>
      </c>
      <c r="K19" s="441"/>
      <c r="L19" s="441"/>
      <c r="M19" s="441"/>
      <c r="N19" s="441"/>
      <c r="O19" s="441"/>
      <c r="P19" s="441"/>
      <c r="Q19" s="441"/>
      <c r="R19" s="441"/>
      <c r="S19" s="441"/>
      <c r="T19" s="441"/>
      <c r="U19" s="441"/>
      <c r="V19" s="441"/>
      <c r="W19" s="448"/>
      <c r="X19" s="448"/>
      <c r="Y19" s="449"/>
    </row>
    <row r="20" spans="1:25" ht="90" x14ac:dyDescent="0.25">
      <c r="A20" s="2046"/>
      <c r="B20" s="2047" t="s">
        <v>2894</v>
      </c>
      <c r="C20" s="450" t="s">
        <v>2922</v>
      </c>
      <c r="D20" s="450" t="s">
        <v>2923</v>
      </c>
      <c r="E20" s="2048" t="s">
        <v>2897</v>
      </c>
      <c r="F20" s="2047" t="s">
        <v>2898</v>
      </c>
      <c r="G20" s="449" t="s">
        <v>2924</v>
      </c>
      <c r="H20" s="449" t="s">
        <v>2900</v>
      </c>
      <c r="I20" s="442" t="s">
        <v>2925</v>
      </c>
      <c r="J20" s="441">
        <v>2</v>
      </c>
      <c r="K20" s="315"/>
      <c r="L20" s="315"/>
      <c r="M20" s="315"/>
      <c r="N20" s="315"/>
      <c r="O20" s="315"/>
      <c r="P20" s="315"/>
      <c r="Q20" s="315"/>
      <c r="R20" s="315"/>
      <c r="S20" s="315"/>
      <c r="T20" s="315"/>
      <c r="U20" s="315"/>
      <c r="V20" s="315"/>
      <c r="W20" s="442" t="s">
        <v>2926</v>
      </c>
      <c r="X20" s="442" t="s">
        <v>2927</v>
      </c>
      <c r="Y20" s="449"/>
    </row>
    <row r="21" spans="1:25" ht="90" x14ac:dyDescent="0.25">
      <c r="A21" s="2046"/>
      <c r="B21" s="2047"/>
      <c r="C21" s="2049" t="s">
        <v>2928</v>
      </c>
      <c r="D21" s="2049" t="s">
        <v>2929</v>
      </c>
      <c r="E21" s="2048"/>
      <c r="F21" s="2047"/>
      <c r="G21" s="2058" t="s">
        <v>2930</v>
      </c>
      <c r="H21" s="449" t="s">
        <v>2931</v>
      </c>
      <c r="I21" s="442" t="s">
        <v>2932</v>
      </c>
      <c r="J21" s="441">
        <v>1</v>
      </c>
      <c r="K21" s="315"/>
      <c r="L21" s="315"/>
      <c r="M21" s="315"/>
      <c r="N21" s="315"/>
      <c r="O21" s="315"/>
      <c r="P21" s="315"/>
      <c r="Q21" s="315"/>
      <c r="R21" s="315"/>
      <c r="S21" s="315"/>
      <c r="T21" s="315"/>
      <c r="U21" s="315"/>
      <c r="V21" s="315"/>
      <c r="W21" s="2055" t="s">
        <v>2933</v>
      </c>
      <c r="X21" s="2055" t="s">
        <v>2934</v>
      </c>
      <c r="Y21" s="2046"/>
    </row>
    <row r="22" spans="1:25" ht="45" x14ac:dyDescent="0.25">
      <c r="A22" s="2046"/>
      <c r="B22" s="2047"/>
      <c r="C22" s="2050"/>
      <c r="D22" s="2050"/>
      <c r="E22" s="2048"/>
      <c r="F22" s="2047"/>
      <c r="G22" s="2059"/>
      <c r="H22" s="449" t="s">
        <v>2935</v>
      </c>
      <c r="I22" s="442" t="s">
        <v>2936</v>
      </c>
      <c r="J22" s="441">
        <v>2</v>
      </c>
      <c r="K22" s="315"/>
      <c r="L22" s="315"/>
      <c r="M22" s="315"/>
      <c r="N22" s="315"/>
      <c r="O22" s="315"/>
      <c r="P22" s="315"/>
      <c r="Q22" s="315"/>
      <c r="R22" s="315"/>
      <c r="S22" s="315"/>
      <c r="T22" s="315"/>
      <c r="U22" s="315"/>
      <c r="V22" s="315"/>
      <c r="W22" s="2055"/>
      <c r="X22" s="2055"/>
      <c r="Y22" s="2046"/>
    </row>
    <row r="23" spans="1:25" ht="18.75" x14ac:dyDescent="0.25">
      <c r="A23" s="2046"/>
      <c r="B23" s="2047"/>
      <c r="C23" s="2051"/>
      <c r="D23" s="2051"/>
      <c r="E23" s="2048"/>
      <c r="F23" s="2047"/>
      <c r="G23" s="2060"/>
      <c r="H23" s="445"/>
      <c r="I23" s="447" t="s">
        <v>168</v>
      </c>
      <c r="J23" s="443">
        <f>SUM(J20:J22)</f>
        <v>5</v>
      </c>
      <c r="K23" s="445"/>
      <c r="L23" s="445"/>
      <c r="M23" s="445"/>
      <c r="N23" s="445"/>
      <c r="O23" s="445"/>
      <c r="P23" s="445"/>
      <c r="Q23" s="445"/>
      <c r="R23" s="445"/>
      <c r="S23" s="445"/>
      <c r="T23" s="445"/>
      <c r="U23" s="445"/>
      <c r="V23" s="445"/>
      <c r="W23" s="446"/>
      <c r="X23" s="446"/>
      <c r="Y23" s="443"/>
    </row>
    <row r="24" spans="1:25" ht="45" x14ac:dyDescent="0.25">
      <c r="A24" s="2046" t="s">
        <v>2937</v>
      </c>
      <c r="B24" s="2046" t="s">
        <v>2938</v>
      </c>
      <c r="C24" s="2061" t="s">
        <v>2939</v>
      </c>
      <c r="D24" s="2061" t="s">
        <v>2940</v>
      </c>
      <c r="E24" s="2061" t="s">
        <v>2941</v>
      </c>
      <c r="F24" s="2046" t="s">
        <v>2942</v>
      </c>
      <c r="G24" s="2046" t="s">
        <v>2943</v>
      </c>
      <c r="H24" s="2046" t="s">
        <v>2944</v>
      </c>
      <c r="I24" s="442" t="s">
        <v>2945</v>
      </c>
      <c r="J24" s="441">
        <v>2</v>
      </c>
      <c r="K24" s="328"/>
      <c r="L24" s="315"/>
      <c r="M24" s="315"/>
      <c r="N24" s="315"/>
      <c r="O24" s="315"/>
      <c r="P24" s="315"/>
      <c r="Q24" s="315"/>
      <c r="R24" s="315"/>
      <c r="S24" s="315"/>
      <c r="T24" s="315"/>
      <c r="U24" s="315"/>
      <c r="V24" s="315"/>
      <c r="W24" s="2046" t="s">
        <v>2946</v>
      </c>
      <c r="X24" s="2046" t="s">
        <v>2947</v>
      </c>
      <c r="Y24" s="2062"/>
    </row>
    <row r="25" spans="1:25" ht="45" x14ac:dyDescent="0.25">
      <c r="A25" s="2046"/>
      <c r="B25" s="2046"/>
      <c r="C25" s="2061"/>
      <c r="D25" s="2061"/>
      <c r="E25" s="2061"/>
      <c r="F25" s="2046"/>
      <c r="G25" s="2046"/>
      <c r="H25" s="2046"/>
      <c r="I25" s="442" t="s">
        <v>2948</v>
      </c>
      <c r="J25" s="441">
        <v>3</v>
      </c>
      <c r="K25" s="315"/>
      <c r="L25" s="315"/>
      <c r="M25" s="315"/>
      <c r="N25" s="315"/>
      <c r="O25" s="315"/>
      <c r="P25" s="315"/>
      <c r="Q25" s="315"/>
      <c r="R25" s="315"/>
      <c r="S25" s="315"/>
      <c r="T25" s="315"/>
      <c r="U25" s="315"/>
      <c r="V25" s="315"/>
      <c r="W25" s="2046"/>
      <c r="X25" s="2046"/>
      <c r="Y25" s="2062"/>
    </row>
    <row r="26" spans="1:25" ht="45" x14ac:dyDescent="0.25">
      <c r="A26" s="2046"/>
      <c r="B26" s="2046"/>
      <c r="C26" s="2061"/>
      <c r="D26" s="2061"/>
      <c r="E26" s="2061"/>
      <c r="F26" s="2046"/>
      <c r="G26" s="2046"/>
      <c r="H26" s="2046"/>
      <c r="I26" s="442" t="s">
        <v>2949</v>
      </c>
      <c r="J26" s="441">
        <v>2</v>
      </c>
      <c r="K26" s="328"/>
      <c r="L26" s="328"/>
      <c r="M26" s="328"/>
      <c r="N26" s="315"/>
      <c r="O26" s="315"/>
      <c r="P26" s="315"/>
      <c r="Q26" s="315"/>
      <c r="R26" s="315"/>
      <c r="S26" s="315"/>
      <c r="T26" s="315"/>
      <c r="U26" s="315"/>
      <c r="V26" s="315"/>
      <c r="W26" s="2046"/>
      <c r="X26" s="2046"/>
      <c r="Y26" s="2062"/>
    </row>
    <row r="27" spans="1:25" ht="105" x14ac:dyDescent="0.25">
      <c r="A27" s="2046"/>
      <c r="B27" s="2046"/>
      <c r="C27" s="2061"/>
      <c r="D27" s="2061"/>
      <c r="E27" s="2061"/>
      <c r="F27" s="2046"/>
      <c r="G27" s="2046"/>
      <c r="H27" s="2046"/>
      <c r="I27" s="442" t="s">
        <v>2950</v>
      </c>
      <c r="J27" s="441">
        <v>1</v>
      </c>
      <c r="K27" s="315"/>
      <c r="L27" s="315"/>
      <c r="M27" s="328"/>
      <c r="N27" s="328"/>
      <c r="O27" s="328"/>
      <c r="P27" s="328"/>
      <c r="Q27" s="328"/>
      <c r="R27" s="328"/>
      <c r="S27" s="328"/>
      <c r="T27" s="328"/>
      <c r="U27" s="328"/>
      <c r="V27" s="328"/>
      <c r="W27" s="451" t="s">
        <v>2951</v>
      </c>
      <c r="X27" s="449" t="s">
        <v>2952</v>
      </c>
      <c r="Y27" s="452"/>
    </row>
    <row r="28" spans="1:25" ht="135" x14ac:dyDescent="0.25">
      <c r="A28" s="2046"/>
      <c r="B28" s="2046"/>
      <c r="C28" s="453" t="s">
        <v>2953</v>
      </c>
      <c r="D28" s="453" t="s">
        <v>2954</v>
      </c>
      <c r="E28" s="2061"/>
      <c r="F28" s="2046"/>
      <c r="G28" s="451" t="s">
        <v>2955</v>
      </c>
      <c r="H28" s="451" t="s">
        <v>2956</v>
      </c>
      <c r="I28" s="451" t="s">
        <v>2957</v>
      </c>
      <c r="J28" s="441">
        <v>1</v>
      </c>
      <c r="K28" s="454"/>
      <c r="L28" s="454"/>
      <c r="M28" s="454"/>
      <c r="N28" s="454"/>
      <c r="O28" s="454"/>
      <c r="P28" s="454"/>
      <c r="Q28" s="454"/>
      <c r="R28" s="454"/>
      <c r="S28" s="454"/>
      <c r="T28" s="454"/>
      <c r="U28" s="454"/>
      <c r="V28" s="454"/>
      <c r="W28" s="442" t="s">
        <v>2958</v>
      </c>
      <c r="X28" s="442" t="s">
        <v>2959</v>
      </c>
      <c r="Y28" s="451"/>
    </row>
    <row r="29" spans="1:25" ht="120" x14ac:dyDescent="0.25">
      <c r="A29" s="2046"/>
      <c r="B29" s="2046"/>
      <c r="C29" s="453" t="s">
        <v>2953</v>
      </c>
      <c r="D29" s="453" t="s">
        <v>2960</v>
      </c>
      <c r="E29" s="453" t="s">
        <v>2961</v>
      </c>
      <c r="F29" s="451" t="s">
        <v>2942</v>
      </c>
      <c r="G29" s="451" t="s">
        <v>2962</v>
      </c>
      <c r="H29" s="451" t="s">
        <v>2963</v>
      </c>
      <c r="I29" s="442" t="s">
        <v>2964</v>
      </c>
      <c r="J29" s="441">
        <v>1</v>
      </c>
      <c r="K29" s="454"/>
      <c r="L29" s="455"/>
      <c r="M29" s="455"/>
      <c r="N29" s="454"/>
      <c r="O29" s="455"/>
      <c r="P29" s="455"/>
      <c r="Q29" s="454"/>
      <c r="R29" s="455"/>
      <c r="S29" s="455"/>
      <c r="T29" s="454"/>
      <c r="U29" s="455"/>
      <c r="V29" s="455"/>
      <c r="W29" s="442" t="s">
        <v>2965</v>
      </c>
      <c r="X29" s="442" t="s">
        <v>2966</v>
      </c>
      <c r="Y29" s="451"/>
    </row>
    <row r="30" spans="1:25" ht="90" x14ac:dyDescent="0.25">
      <c r="A30" s="2046"/>
      <c r="B30" s="2046"/>
      <c r="C30" s="453" t="s">
        <v>2967</v>
      </c>
      <c r="D30" s="453" t="s">
        <v>2968</v>
      </c>
      <c r="E30" s="453" t="s">
        <v>2969</v>
      </c>
      <c r="F30" s="451" t="s">
        <v>2942</v>
      </c>
      <c r="G30" s="451" t="s">
        <v>2970</v>
      </c>
      <c r="H30" s="451" t="s">
        <v>2971</v>
      </c>
      <c r="I30" s="442" t="s">
        <v>2972</v>
      </c>
      <c r="J30" s="441">
        <v>1</v>
      </c>
      <c r="K30" s="455"/>
      <c r="L30" s="455"/>
      <c r="M30" s="455"/>
      <c r="N30" s="454"/>
      <c r="O30" s="454"/>
      <c r="P30" s="454"/>
      <c r="Q30" s="455"/>
      <c r="R30" s="455"/>
      <c r="S30" s="455"/>
      <c r="T30" s="454"/>
      <c r="U30" s="454"/>
      <c r="V30" s="454"/>
      <c r="W30" s="451" t="s">
        <v>2973</v>
      </c>
      <c r="X30" s="451" t="s">
        <v>2974</v>
      </c>
      <c r="Y30" s="451"/>
    </row>
    <row r="31" spans="1:25" ht="90" x14ac:dyDescent="0.25">
      <c r="A31" s="2046"/>
      <c r="B31" s="2046"/>
      <c r="C31" s="2061" t="s">
        <v>2975</v>
      </c>
      <c r="D31" s="2061" t="s">
        <v>2976</v>
      </c>
      <c r="E31" s="453" t="s">
        <v>2977</v>
      </c>
      <c r="F31" s="451" t="s">
        <v>2978</v>
      </c>
      <c r="G31" s="449" t="s">
        <v>2979</v>
      </c>
      <c r="H31" s="449" t="s">
        <v>2980</v>
      </c>
      <c r="I31" s="442" t="s">
        <v>2981</v>
      </c>
      <c r="J31" s="441">
        <v>3</v>
      </c>
      <c r="K31" s="315"/>
      <c r="L31" s="315"/>
      <c r="M31" s="315"/>
      <c r="N31" s="315"/>
      <c r="O31" s="315"/>
      <c r="P31" s="315"/>
      <c r="Q31" s="315"/>
      <c r="R31" s="315"/>
      <c r="S31" s="315"/>
      <c r="T31" s="315"/>
      <c r="U31" s="315"/>
      <c r="V31" s="315"/>
      <c r="W31" s="451" t="s">
        <v>2982</v>
      </c>
      <c r="X31" s="451" t="s">
        <v>2983</v>
      </c>
      <c r="Y31" s="451"/>
    </row>
    <row r="32" spans="1:25" ht="18.75" x14ac:dyDescent="0.25">
      <c r="A32" s="2046"/>
      <c r="B32" s="2046"/>
      <c r="C32" s="2061"/>
      <c r="D32" s="2061"/>
      <c r="E32" s="453"/>
      <c r="F32" s="451"/>
      <c r="G32" s="451"/>
      <c r="H32" s="451"/>
      <c r="I32" s="456" t="s">
        <v>168</v>
      </c>
      <c r="J32" s="457">
        <f>SUM(J24:J31)</f>
        <v>14</v>
      </c>
      <c r="K32" s="297"/>
      <c r="L32" s="297"/>
      <c r="M32" s="297"/>
      <c r="N32" s="297"/>
      <c r="O32" s="297"/>
      <c r="P32" s="297"/>
      <c r="Q32" s="297"/>
      <c r="R32" s="297"/>
      <c r="S32" s="297"/>
      <c r="T32" s="297"/>
      <c r="U32" s="297"/>
      <c r="V32" s="297"/>
      <c r="W32" s="451"/>
      <c r="X32" s="451"/>
      <c r="Y32" s="451"/>
    </row>
    <row r="33" spans="1:25" ht="30" x14ac:dyDescent="0.25">
      <c r="A33" s="2046" t="s">
        <v>2937</v>
      </c>
      <c r="B33" s="2046" t="s">
        <v>2938</v>
      </c>
      <c r="C33" s="2063" t="s">
        <v>2953</v>
      </c>
      <c r="D33" s="2063" t="s">
        <v>2984</v>
      </c>
      <c r="E33" s="2063" t="s">
        <v>2985</v>
      </c>
      <c r="F33" s="2046" t="s">
        <v>2942</v>
      </c>
      <c r="G33" s="2046" t="s">
        <v>2986</v>
      </c>
      <c r="H33" s="2046" t="s">
        <v>2987</v>
      </c>
      <c r="I33" s="442" t="s">
        <v>2988</v>
      </c>
      <c r="J33" s="441">
        <v>5</v>
      </c>
      <c r="K33" s="315"/>
      <c r="L33" s="315"/>
      <c r="M33" s="315"/>
      <c r="N33" s="315"/>
      <c r="O33" s="315"/>
      <c r="P33" s="315"/>
      <c r="Q33" s="315"/>
      <c r="R33" s="315"/>
      <c r="S33" s="315"/>
      <c r="T33" s="315"/>
      <c r="U33" s="315"/>
      <c r="V33" s="315"/>
      <c r="W33" s="2055" t="s">
        <v>2989</v>
      </c>
      <c r="X33" s="2055" t="s">
        <v>2990</v>
      </c>
      <c r="Y33" s="2046"/>
    </row>
    <row r="34" spans="1:25" ht="45" x14ac:dyDescent="0.25">
      <c r="A34" s="2046"/>
      <c r="B34" s="2046"/>
      <c r="C34" s="2063"/>
      <c r="D34" s="2063"/>
      <c r="E34" s="2063"/>
      <c r="F34" s="2046"/>
      <c r="G34" s="2046"/>
      <c r="H34" s="2046"/>
      <c r="I34" s="442" t="s">
        <v>2991</v>
      </c>
      <c r="J34" s="441">
        <v>3</v>
      </c>
      <c r="K34" s="315"/>
      <c r="L34" s="315"/>
      <c r="M34" s="315"/>
      <c r="N34" s="315"/>
      <c r="O34" s="315"/>
      <c r="P34" s="315"/>
      <c r="Q34" s="315"/>
      <c r="R34" s="315"/>
      <c r="S34" s="315"/>
      <c r="T34" s="315"/>
      <c r="U34" s="315"/>
      <c r="V34" s="315"/>
      <c r="W34" s="2055"/>
      <c r="X34" s="2055"/>
      <c r="Y34" s="2046"/>
    </row>
    <row r="35" spans="1:25" ht="30" x14ac:dyDescent="0.25">
      <c r="A35" s="2046"/>
      <c r="B35" s="2046"/>
      <c r="C35" s="2063"/>
      <c r="D35" s="2063"/>
      <c r="E35" s="2063"/>
      <c r="F35" s="2046"/>
      <c r="G35" s="2046"/>
      <c r="H35" s="2046"/>
      <c r="I35" s="442" t="s">
        <v>2992</v>
      </c>
      <c r="J35" s="441">
        <v>4</v>
      </c>
      <c r="K35" s="315"/>
      <c r="L35" s="315"/>
      <c r="M35" s="315"/>
      <c r="N35" s="315"/>
      <c r="O35" s="315"/>
      <c r="P35" s="315"/>
      <c r="Q35" s="315"/>
      <c r="R35" s="315"/>
      <c r="S35" s="315"/>
      <c r="T35" s="315"/>
      <c r="U35" s="315"/>
      <c r="V35" s="315"/>
      <c r="W35" s="2055"/>
      <c r="X35" s="2055"/>
      <c r="Y35" s="2046"/>
    </row>
    <row r="36" spans="1:25" ht="75" x14ac:dyDescent="0.25">
      <c r="A36" s="2046"/>
      <c r="B36" s="2046"/>
      <c r="C36" s="2063"/>
      <c r="D36" s="2063"/>
      <c r="E36" s="2063"/>
      <c r="F36" s="2046"/>
      <c r="G36" s="2046"/>
      <c r="H36" s="2046"/>
      <c r="I36" s="442" t="s">
        <v>2993</v>
      </c>
      <c r="J36" s="441">
        <v>2</v>
      </c>
      <c r="K36" s="315"/>
      <c r="L36" s="315"/>
      <c r="M36" s="315"/>
      <c r="N36" s="315"/>
      <c r="O36" s="315"/>
      <c r="P36" s="315"/>
      <c r="Q36" s="315"/>
      <c r="R36" s="315"/>
      <c r="S36" s="315"/>
      <c r="T36" s="315"/>
      <c r="U36" s="315"/>
      <c r="V36" s="315"/>
      <c r="W36" s="2055"/>
      <c r="X36" s="2055"/>
      <c r="Y36" s="2046"/>
    </row>
    <row r="37" spans="1:25" ht="90" x14ac:dyDescent="0.25">
      <c r="A37" s="2046"/>
      <c r="B37" s="2046"/>
      <c r="C37" s="2063"/>
      <c r="D37" s="2063"/>
      <c r="E37" s="2063"/>
      <c r="F37" s="2046"/>
      <c r="G37" s="2046"/>
      <c r="H37" s="2046"/>
      <c r="I37" s="442" t="s">
        <v>2994</v>
      </c>
      <c r="J37" s="441">
        <v>2</v>
      </c>
      <c r="K37" s="315"/>
      <c r="L37" s="315"/>
      <c r="M37" s="315"/>
      <c r="N37" s="315"/>
      <c r="O37" s="315"/>
      <c r="P37" s="315"/>
      <c r="Q37" s="315"/>
      <c r="R37" s="315"/>
      <c r="S37" s="315"/>
      <c r="T37" s="315"/>
      <c r="U37" s="315"/>
      <c r="V37" s="315"/>
      <c r="W37" s="442" t="s">
        <v>2995</v>
      </c>
      <c r="X37" s="442"/>
      <c r="Y37" s="449"/>
    </row>
    <row r="38" spans="1:25" ht="105" x14ac:dyDescent="0.25">
      <c r="A38" s="2046"/>
      <c r="B38" s="2046"/>
      <c r="C38" s="2063"/>
      <c r="D38" s="2063"/>
      <c r="E38" s="2063"/>
      <c r="F38" s="2046"/>
      <c r="G38" s="2046"/>
      <c r="H38" s="2046"/>
      <c r="I38" s="442" t="s">
        <v>2996</v>
      </c>
      <c r="J38" s="441">
        <v>1</v>
      </c>
      <c r="K38" s="315"/>
      <c r="L38" s="315"/>
      <c r="M38" s="328"/>
      <c r="N38" s="328"/>
      <c r="O38" s="328"/>
      <c r="P38" s="328"/>
      <c r="Q38" s="328"/>
      <c r="R38" s="328"/>
      <c r="S38" s="328"/>
      <c r="T38" s="328"/>
      <c r="U38" s="328"/>
      <c r="V38" s="328"/>
      <c r="W38" s="449" t="s">
        <v>2997</v>
      </c>
      <c r="X38" s="449" t="s">
        <v>2952</v>
      </c>
      <c r="Y38" s="449"/>
    </row>
    <row r="39" spans="1:25" ht="105" x14ac:dyDescent="0.25">
      <c r="A39" s="2046"/>
      <c r="B39" s="2046"/>
      <c r="C39" s="2063"/>
      <c r="D39" s="2063"/>
      <c r="E39" s="2063"/>
      <c r="F39" s="2046"/>
      <c r="G39" s="2046"/>
      <c r="H39" s="2046"/>
      <c r="I39" s="458" t="s">
        <v>2998</v>
      </c>
      <c r="J39" s="441">
        <v>1</v>
      </c>
      <c r="K39" s="315"/>
      <c r="L39" s="315"/>
      <c r="M39" s="459"/>
      <c r="N39" s="459"/>
      <c r="O39" s="459"/>
      <c r="P39" s="459"/>
      <c r="Q39" s="459"/>
      <c r="R39" s="459"/>
      <c r="S39" s="459"/>
      <c r="T39" s="459"/>
      <c r="U39" s="459"/>
      <c r="V39" s="459"/>
      <c r="W39" s="449" t="s">
        <v>2999</v>
      </c>
      <c r="X39" s="449" t="s">
        <v>2952</v>
      </c>
      <c r="Y39" s="451"/>
    </row>
    <row r="40" spans="1:25" ht="60" x14ac:dyDescent="0.25">
      <c r="A40" s="2046"/>
      <c r="B40" s="2046"/>
      <c r="C40" s="2063"/>
      <c r="D40" s="2063"/>
      <c r="E40" s="2063"/>
      <c r="F40" s="2046"/>
      <c r="G40" s="2046"/>
      <c r="H40" s="2046"/>
      <c r="I40" s="442" t="s">
        <v>3000</v>
      </c>
      <c r="J40" s="441">
        <v>1</v>
      </c>
      <c r="K40" s="328"/>
      <c r="L40" s="315"/>
      <c r="M40" s="315"/>
      <c r="N40" s="315"/>
      <c r="O40" s="315"/>
      <c r="P40" s="315"/>
      <c r="Q40" s="315"/>
      <c r="R40" s="315"/>
      <c r="S40" s="315"/>
      <c r="T40" s="315"/>
      <c r="U40" s="315"/>
      <c r="V40" s="315"/>
      <c r="W40" s="2046" t="s">
        <v>3001</v>
      </c>
      <c r="X40" s="2046" t="s">
        <v>3002</v>
      </c>
      <c r="Y40" s="2046"/>
    </row>
    <row r="41" spans="1:25" ht="75" x14ac:dyDescent="0.25">
      <c r="A41" s="2046"/>
      <c r="B41" s="2046"/>
      <c r="C41" s="2063"/>
      <c r="D41" s="2063"/>
      <c r="E41" s="2063"/>
      <c r="F41" s="2046"/>
      <c r="G41" s="2046"/>
      <c r="H41" s="2046"/>
      <c r="I41" s="458" t="s">
        <v>3003</v>
      </c>
      <c r="J41" s="441">
        <v>1</v>
      </c>
      <c r="K41" s="328"/>
      <c r="L41" s="315"/>
      <c r="M41" s="315"/>
      <c r="N41" s="315"/>
      <c r="O41" s="315"/>
      <c r="P41" s="315"/>
      <c r="Q41" s="315"/>
      <c r="R41" s="315"/>
      <c r="S41" s="315"/>
      <c r="T41" s="315"/>
      <c r="U41" s="315"/>
      <c r="V41" s="315"/>
      <c r="W41" s="2046"/>
      <c r="X41" s="2046"/>
      <c r="Y41" s="2046"/>
    </row>
    <row r="42" spans="1:25" ht="90" x14ac:dyDescent="0.25">
      <c r="A42" s="2046"/>
      <c r="B42" s="2046"/>
      <c r="C42" s="2063"/>
      <c r="D42" s="2063"/>
      <c r="E42" s="2063"/>
      <c r="F42" s="2046"/>
      <c r="G42" s="2046"/>
      <c r="H42" s="2046"/>
      <c r="I42" s="458" t="s">
        <v>3004</v>
      </c>
      <c r="J42" s="441">
        <v>1</v>
      </c>
      <c r="K42" s="328"/>
      <c r="L42" s="315"/>
      <c r="M42" s="315"/>
      <c r="N42" s="315"/>
      <c r="O42" s="315"/>
      <c r="P42" s="315"/>
      <c r="Q42" s="315"/>
      <c r="R42" s="315"/>
      <c r="S42" s="315"/>
      <c r="T42" s="315"/>
      <c r="U42" s="315"/>
      <c r="V42" s="315"/>
      <c r="W42" s="2046"/>
      <c r="X42" s="2046"/>
      <c r="Y42" s="2046"/>
    </row>
    <row r="43" spans="1:25" ht="60" x14ac:dyDescent="0.25">
      <c r="A43" s="2046"/>
      <c r="B43" s="2046"/>
      <c r="C43" s="2063"/>
      <c r="D43" s="2063"/>
      <c r="E43" s="2063"/>
      <c r="F43" s="2046"/>
      <c r="G43" s="2046"/>
      <c r="H43" s="2046"/>
      <c r="I43" s="458" t="s">
        <v>3005</v>
      </c>
      <c r="J43" s="328">
        <v>1</v>
      </c>
      <c r="K43" s="315"/>
      <c r="L43" s="315"/>
      <c r="M43" s="315"/>
      <c r="N43" s="315"/>
      <c r="O43" s="315"/>
      <c r="P43" s="315"/>
      <c r="Q43" s="315"/>
      <c r="R43" s="315"/>
      <c r="S43" s="315"/>
      <c r="T43" s="315"/>
      <c r="U43" s="315"/>
      <c r="V43" s="315"/>
      <c r="W43" s="2046"/>
      <c r="X43" s="2046"/>
      <c r="Y43" s="2046"/>
    </row>
    <row r="44" spans="1:25" ht="18.75" x14ac:dyDescent="0.25">
      <c r="A44" s="2046"/>
      <c r="B44" s="2046"/>
      <c r="C44" s="2063"/>
      <c r="D44" s="2063"/>
      <c r="E44" s="2063"/>
      <c r="F44" s="2046"/>
      <c r="G44" s="2046"/>
      <c r="H44" s="2046"/>
      <c r="I44" s="456" t="s">
        <v>168</v>
      </c>
      <c r="J44" s="457">
        <f>SUM(J33:J43)</f>
        <v>22</v>
      </c>
      <c r="K44" s="328"/>
      <c r="L44" s="328"/>
      <c r="M44" s="328"/>
      <c r="N44" s="328"/>
      <c r="O44" s="328"/>
      <c r="P44" s="328"/>
      <c r="Q44" s="328"/>
      <c r="R44" s="328"/>
      <c r="S44" s="328"/>
      <c r="T44" s="328"/>
      <c r="U44" s="328"/>
      <c r="V44" s="328"/>
      <c r="W44" s="442"/>
      <c r="X44" s="442"/>
      <c r="Y44" s="449"/>
    </row>
    <row r="45" spans="1:25" ht="105" x14ac:dyDescent="0.25">
      <c r="A45" s="2046" t="s">
        <v>2937</v>
      </c>
      <c r="B45" s="2046" t="s">
        <v>2938</v>
      </c>
      <c r="C45" s="2061" t="s">
        <v>2953</v>
      </c>
      <c r="D45" s="2061" t="s">
        <v>3006</v>
      </c>
      <c r="E45" s="2061" t="s">
        <v>3007</v>
      </c>
      <c r="F45" s="2046" t="s">
        <v>2942</v>
      </c>
      <c r="G45" s="2046" t="s">
        <v>3008</v>
      </c>
      <c r="H45" s="449" t="s">
        <v>3009</v>
      </c>
      <c r="I45" s="442" t="s">
        <v>3010</v>
      </c>
      <c r="J45" s="441">
        <v>1</v>
      </c>
      <c r="K45" s="315"/>
      <c r="L45" s="315"/>
      <c r="M45" s="315"/>
      <c r="N45" s="315"/>
      <c r="O45" s="315"/>
      <c r="P45" s="315"/>
      <c r="Q45" s="315"/>
      <c r="R45" s="315"/>
      <c r="S45" s="315"/>
      <c r="T45" s="315"/>
      <c r="U45" s="315"/>
      <c r="V45" s="315"/>
      <c r="W45" s="449" t="s">
        <v>3011</v>
      </c>
      <c r="X45" s="449" t="s">
        <v>3012</v>
      </c>
      <c r="Y45" s="451"/>
    </row>
    <row r="46" spans="1:25" ht="105" x14ac:dyDescent="0.25">
      <c r="A46" s="2046"/>
      <c r="B46" s="2046"/>
      <c r="C46" s="2061"/>
      <c r="D46" s="2061"/>
      <c r="E46" s="2061"/>
      <c r="F46" s="2046"/>
      <c r="G46" s="2046"/>
      <c r="H46" s="449" t="s">
        <v>3013</v>
      </c>
      <c r="I46" s="442" t="s">
        <v>3014</v>
      </c>
      <c r="J46" s="441">
        <v>2</v>
      </c>
      <c r="K46" s="328"/>
      <c r="L46" s="328"/>
      <c r="M46" s="328"/>
      <c r="N46" s="315"/>
      <c r="O46" s="315"/>
      <c r="P46" s="315"/>
      <c r="Q46" s="315"/>
      <c r="R46" s="315"/>
      <c r="S46" s="315"/>
      <c r="T46" s="315"/>
      <c r="U46" s="315"/>
      <c r="V46" s="315"/>
      <c r="W46" s="449" t="s">
        <v>3011</v>
      </c>
      <c r="X46" s="449" t="s">
        <v>3012</v>
      </c>
      <c r="Y46" s="449"/>
    </row>
    <row r="47" spans="1:25" ht="120" x14ac:dyDescent="0.25">
      <c r="A47" s="2046"/>
      <c r="B47" s="2046"/>
      <c r="C47" s="2061"/>
      <c r="D47" s="2061"/>
      <c r="E47" s="2061"/>
      <c r="F47" s="2046"/>
      <c r="G47" s="451" t="s">
        <v>3015</v>
      </c>
      <c r="H47" s="449" t="s">
        <v>3016</v>
      </c>
      <c r="I47" s="442" t="s">
        <v>3017</v>
      </c>
      <c r="J47" s="441">
        <v>2</v>
      </c>
      <c r="K47" s="315"/>
      <c r="L47" s="315"/>
      <c r="M47" s="315"/>
      <c r="N47" s="315"/>
      <c r="O47" s="315"/>
      <c r="P47" s="315"/>
      <c r="Q47" s="315"/>
      <c r="R47" s="315"/>
      <c r="S47" s="315"/>
      <c r="T47" s="315"/>
      <c r="U47" s="315"/>
      <c r="V47" s="315"/>
      <c r="W47" s="442" t="s">
        <v>3018</v>
      </c>
      <c r="X47" s="442" t="s">
        <v>3019</v>
      </c>
      <c r="Y47" s="451"/>
    </row>
    <row r="48" spans="1:25" ht="18.75" x14ac:dyDescent="0.25">
      <c r="A48" s="2046"/>
      <c r="B48" s="2046"/>
      <c r="C48" s="2061"/>
      <c r="D48" s="2061"/>
      <c r="E48" s="2061"/>
      <c r="F48" s="2046"/>
      <c r="G48" s="451"/>
      <c r="H48" s="451"/>
      <c r="I48" s="456" t="s">
        <v>168</v>
      </c>
      <c r="J48" s="457">
        <f>SUM(J45:J47)</f>
        <v>5</v>
      </c>
      <c r="K48" s="441"/>
      <c r="L48" s="441"/>
      <c r="M48" s="441"/>
      <c r="N48" s="441"/>
      <c r="O48" s="441"/>
      <c r="P48" s="441"/>
      <c r="Q48" s="441"/>
      <c r="R48" s="441"/>
      <c r="S48" s="441"/>
      <c r="T48" s="441"/>
      <c r="U48" s="441"/>
      <c r="V48" s="441"/>
      <c r="W48" s="448"/>
      <c r="X48" s="448"/>
      <c r="Y48" s="449"/>
    </row>
    <row r="49" spans="1:25" ht="105" x14ac:dyDescent="0.25">
      <c r="A49" s="2055" t="s">
        <v>2937</v>
      </c>
      <c r="B49" s="2046" t="s">
        <v>2938</v>
      </c>
      <c r="C49" s="2046" t="s">
        <v>3020</v>
      </c>
      <c r="D49" s="2046" t="s">
        <v>3021</v>
      </c>
      <c r="E49" s="453" t="s">
        <v>3022</v>
      </c>
      <c r="F49" s="2046" t="s">
        <v>2942</v>
      </c>
      <c r="G49" s="451" t="s">
        <v>3023</v>
      </c>
      <c r="H49" s="451" t="s">
        <v>3024</v>
      </c>
      <c r="I49" s="451" t="s">
        <v>3025</v>
      </c>
      <c r="J49" s="441">
        <v>2</v>
      </c>
      <c r="K49" s="454"/>
      <c r="L49" s="454"/>
      <c r="M49" s="454"/>
      <c r="N49" s="454"/>
      <c r="O49" s="454"/>
      <c r="P49" s="454"/>
      <c r="Q49" s="454"/>
      <c r="R49" s="454"/>
      <c r="S49" s="454"/>
      <c r="T49" s="454"/>
      <c r="U49" s="454"/>
      <c r="V49" s="454"/>
      <c r="W49" s="442" t="s">
        <v>3026</v>
      </c>
      <c r="X49" s="442" t="s">
        <v>3027</v>
      </c>
      <c r="Y49" s="449"/>
    </row>
    <row r="50" spans="1:25" ht="60" x14ac:dyDescent="0.25">
      <c r="A50" s="2055"/>
      <c r="B50" s="2046"/>
      <c r="C50" s="2046"/>
      <c r="D50" s="2046"/>
      <c r="E50" s="2061" t="s">
        <v>3028</v>
      </c>
      <c r="F50" s="2046"/>
      <c r="G50" s="2046" t="s">
        <v>3029</v>
      </c>
      <c r="H50" s="2046" t="s">
        <v>3030</v>
      </c>
      <c r="I50" s="451" t="s">
        <v>3031</v>
      </c>
      <c r="J50" s="441">
        <v>1</v>
      </c>
      <c r="K50" s="454"/>
      <c r="L50" s="454"/>
      <c r="M50" s="454"/>
      <c r="N50" s="454"/>
      <c r="O50" s="454"/>
      <c r="P50" s="454"/>
      <c r="Q50" s="454"/>
      <c r="R50" s="454"/>
      <c r="S50" s="454"/>
      <c r="T50" s="454"/>
      <c r="U50" s="454"/>
      <c r="V50" s="454"/>
      <c r="W50" s="442" t="s">
        <v>3026</v>
      </c>
      <c r="X50" s="442" t="s">
        <v>3027</v>
      </c>
      <c r="Y50" s="451"/>
    </row>
    <row r="51" spans="1:25" ht="18.75" x14ac:dyDescent="0.25">
      <c r="A51" s="2055"/>
      <c r="B51" s="2046"/>
      <c r="C51" s="2046"/>
      <c r="D51" s="2046"/>
      <c r="E51" s="2061"/>
      <c r="F51" s="2046"/>
      <c r="G51" s="2046"/>
      <c r="H51" s="2046"/>
      <c r="I51" s="456" t="s">
        <v>168</v>
      </c>
      <c r="J51" s="441">
        <f>SUM(J49:J50)</f>
        <v>3</v>
      </c>
      <c r="K51" s="455"/>
      <c r="L51" s="455"/>
      <c r="M51" s="455"/>
      <c r="N51" s="455"/>
      <c r="O51" s="455"/>
      <c r="P51" s="455"/>
      <c r="Q51" s="455"/>
      <c r="R51" s="455"/>
      <c r="S51" s="455"/>
      <c r="T51" s="455"/>
      <c r="U51" s="455"/>
      <c r="V51" s="455"/>
      <c r="W51" s="446"/>
      <c r="X51" s="442"/>
      <c r="Y51" s="451"/>
    </row>
    <row r="52" spans="1:25" ht="75" x14ac:dyDescent="0.25">
      <c r="A52" s="2046" t="s">
        <v>2937</v>
      </c>
      <c r="B52" s="2046" t="s">
        <v>3032</v>
      </c>
      <c r="C52" s="2061" t="s">
        <v>2953</v>
      </c>
      <c r="D52" s="2061" t="s">
        <v>3033</v>
      </c>
      <c r="E52" s="2061" t="s">
        <v>3034</v>
      </c>
      <c r="F52" s="2046" t="s">
        <v>2942</v>
      </c>
      <c r="G52" s="2046" t="s">
        <v>3035</v>
      </c>
      <c r="H52" s="2046" t="s">
        <v>3036</v>
      </c>
      <c r="I52" s="442" t="s">
        <v>3037</v>
      </c>
      <c r="J52" s="441">
        <v>2</v>
      </c>
      <c r="K52" s="315"/>
      <c r="L52" s="315"/>
      <c r="M52" s="315"/>
      <c r="N52" s="315"/>
      <c r="O52" s="315"/>
      <c r="P52" s="315"/>
      <c r="Q52" s="315"/>
      <c r="R52" s="315"/>
      <c r="S52" s="315"/>
      <c r="T52" s="315"/>
      <c r="U52" s="315"/>
      <c r="V52" s="315"/>
      <c r="W52" s="442" t="s">
        <v>3038</v>
      </c>
      <c r="X52" s="451" t="s">
        <v>2990</v>
      </c>
      <c r="Y52" s="451"/>
    </row>
    <row r="53" spans="1:25" ht="75" x14ac:dyDescent="0.25">
      <c r="A53" s="2046"/>
      <c r="B53" s="2046"/>
      <c r="C53" s="2061"/>
      <c r="D53" s="2061"/>
      <c r="E53" s="2061"/>
      <c r="F53" s="2046"/>
      <c r="G53" s="2046"/>
      <c r="H53" s="2046"/>
      <c r="I53" s="442" t="s">
        <v>3039</v>
      </c>
      <c r="J53" s="441">
        <v>2</v>
      </c>
      <c r="K53" s="315"/>
      <c r="L53" s="315"/>
      <c r="M53" s="315"/>
      <c r="N53" s="315"/>
      <c r="O53" s="315"/>
      <c r="P53" s="315"/>
      <c r="Q53" s="315"/>
      <c r="R53" s="315"/>
      <c r="S53" s="315"/>
      <c r="T53" s="315"/>
      <c r="U53" s="315"/>
      <c r="V53" s="315"/>
      <c r="W53" s="442" t="s">
        <v>3040</v>
      </c>
      <c r="X53" s="451" t="s">
        <v>3041</v>
      </c>
      <c r="Y53" s="451"/>
    </row>
    <row r="54" spans="1:25" ht="105" x14ac:dyDescent="0.25">
      <c r="A54" s="2046"/>
      <c r="B54" s="2046"/>
      <c r="C54" s="2061"/>
      <c r="D54" s="2061"/>
      <c r="E54" s="2061"/>
      <c r="F54" s="2046"/>
      <c r="G54" s="2046"/>
      <c r="H54" s="2046"/>
      <c r="I54" s="442" t="s">
        <v>3042</v>
      </c>
      <c r="J54" s="441">
        <v>2</v>
      </c>
      <c r="K54" s="315"/>
      <c r="L54" s="315"/>
      <c r="M54" s="315"/>
      <c r="N54" s="315"/>
      <c r="O54" s="315"/>
      <c r="P54" s="315"/>
      <c r="Q54" s="315"/>
      <c r="R54" s="315"/>
      <c r="S54" s="315"/>
      <c r="T54" s="315"/>
      <c r="U54" s="315"/>
      <c r="V54" s="315"/>
      <c r="W54" s="442" t="s">
        <v>3043</v>
      </c>
      <c r="X54" s="442" t="s">
        <v>3044</v>
      </c>
      <c r="Y54" s="449"/>
    </row>
    <row r="55" spans="1:25" ht="150" x14ac:dyDescent="0.25">
      <c r="A55" s="2046"/>
      <c r="B55" s="2046"/>
      <c r="C55" s="2061"/>
      <c r="D55" s="2061"/>
      <c r="E55" s="2061"/>
      <c r="F55" s="2046"/>
      <c r="G55" s="2046"/>
      <c r="H55" s="2046"/>
      <c r="I55" s="442" t="s">
        <v>3045</v>
      </c>
      <c r="J55" s="441">
        <v>5</v>
      </c>
      <c r="K55" s="315"/>
      <c r="L55" s="315"/>
      <c r="M55" s="315"/>
      <c r="N55" s="315"/>
      <c r="O55" s="315"/>
      <c r="P55" s="315"/>
      <c r="Q55" s="315"/>
      <c r="R55" s="315"/>
      <c r="S55" s="315"/>
      <c r="T55" s="315"/>
      <c r="U55" s="315"/>
      <c r="V55" s="315"/>
      <c r="W55" s="442" t="s">
        <v>3046</v>
      </c>
      <c r="X55" s="442" t="s">
        <v>3047</v>
      </c>
      <c r="Y55" s="449"/>
    </row>
    <row r="56" spans="1:25" ht="18.75" x14ac:dyDescent="0.25">
      <c r="A56" s="2046"/>
      <c r="B56" s="2046"/>
      <c r="C56" s="2061"/>
      <c r="D56" s="2061"/>
      <c r="E56" s="2061"/>
      <c r="F56" s="2046"/>
      <c r="G56" s="2046"/>
      <c r="H56" s="2046"/>
      <c r="I56" s="456" t="s">
        <v>168</v>
      </c>
      <c r="J56" s="328">
        <f>SUM(J52:J55)</f>
        <v>11</v>
      </c>
      <c r="K56" s="328"/>
      <c r="L56" s="328"/>
      <c r="M56" s="328"/>
      <c r="N56" s="328"/>
      <c r="O56" s="328"/>
      <c r="P56" s="328"/>
      <c r="Q56" s="328"/>
      <c r="R56" s="328"/>
      <c r="S56" s="328"/>
      <c r="T56" s="328"/>
      <c r="U56" s="328"/>
      <c r="V56" s="328"/>
      <c r="W56" s="442"/>
      <c r="X56" s="442"/>
      <c r="Y56" s="449"/>
    </row>
    <row r="57" spans="1:25" ht="75" x14ac:dyDescent="0.25">
      <c r="A57" s="2046" t="s">
        <v>3048</v>
      </c>
      <c r="B57" s="2046" t="s">
        <v>3049</v>
      </c>
      <c r="C57" s="2061" t="s">
        <v>3050</v>
      </c>
      <c r="D57" s="2061" t="s">
        <v>3051</v>
      </c>
      <c r="E57" s="2061" t="s">
        <v>3052</v>
      </c>
      <c r="F57" s="2046" t="s">
        <v>2942</v>
      </c>
      <c r="G57" s="2046" t="s">
        <v>3053</v>
      </c>
      <c r="H57" s="2046" t="s">
        <v>3054</v>
      </c>
      <c r="I57" s="442" t="s">
        <v>3055</v>
      </c>
      <c r="J57" s="441">
        <v>5</v>
      </c>
      <c r="K57" s="328"/>
      <c r="L57" s="328"/>
      <c r="M57" s="328"/>
      <c r="N57" s="315"/>
      <c r="O57" s="315"/>
      <c r="P57" s="315"/>
      <c r="Q57" s="315"/>
      <c r="R57" s="315"/>
      <c r="S57" s="315"/>
      <c r="T57" s="315"/>
      <c r="U57" s="315"/>
      <c r="V57" s="315"/>
      <c r="W57" s="442" t="s">
        <v>3056</v>
      </c>
      <c r="X57" s="442" t="s">
        <v>3057</v>
      </c>
      <c r="Y57" s="449"/>
    </row>
    <row r="58" spans="1:25" ht="45" x14ac:dyDescent="0.25">
      <c r="A58" s="2046"/>
      <c r="B58" s="2046"/>
      <c r="C58" s="2061"/>
      <c r="D58" s="2061"/>
      <c r="E58" s="2061"/>
      <c r="F58" s="2046"/>
      <c r="G58" s="2046"/>
      <c r="H58" s="2046"/>
      <c r="I58" s="442" t="s">
        <v>3058</v>
      </c>
      <c r="J58" s="441">
        <v>3</v>
      </c>
      <c r="K58" s="328"/>
      <c r="L58" s="328"/>
      <c r="M58" s="328"/>
      <c r="N58" s="315"/>
      <c r="O58" s="315"/>
      <c r="P58" s="315"/>
      <c r="Q58" s="315"/>
      <c r="R58" s="315"/>
      <c r="S58" s="315"/>
      <c r="T58" s="315"/>
      <c r="U58" s="315"/>
      <c r="V58" s="315"/>
      <c r="W58" s="442" t="s">
        <v>3059</v>
      </c>
      <c r="X58" s="442"/>
      <c r="Y58" s="460"/>
    </row>
    <row r="59" spans="1:25" ht="135" x14ac:dyDescent="0.25">
      <c r="A59" s="2046"/>
      <c r="B59" s="2046"/>
      <c r="C59" s="2061"/>
      <c r="D59" s="2061"/>
      <c r="E59" s="2061"/>
      <c r="F59" s="2046"/>
      <c r="G59" s="2046"/>
      <c r="H59" s="2046"/>
      <c r="I59" s="442" t="s">
        <v>3060</v>
      </c>
      <c r="J59" s="441">
        <v>2</v>
      </c>
      <c r="K59" s="328"/>
      <c r="L59" s="328"/>
      <c r="M59" s="328"/>
      <c r="N59" s="315"/>
      <c r="O59" s="315"/>
      <c r="P59" s="315"/>
      <c r="Q59" s="315"/>
      <c r="R59" s="315"/>
      <c r="S59" s="315"/>
      <c r="T59" s="315"/>
      <c r="U59" s="315"/>
      <c r="V59" s="315"/>
      <c r="W59" s="442" t="s">
        <v>3061</v>
      </c>
      <c r="X59" s="442" t="s">
        <v>3062</v>
      </c>
      <c r="Y59" s="460"/>
    </row>
    <row r="60" spans="1:25" ht="18.75" x14ac:dyDescent="0.25">
      <c r="A60" s="2046"/>
      <c r="B60" s="2046"/>
      <c r="C60" s="2061"/>
      <c r="D60" s="2061"/>
      <c r="E60" s="2061"/>
      <c r="F60" s="2046"/>
      <c r="G60" s="2046"/>
      <c r="H60" s="2046"/>
      <c r="I60" s="456" t="s">
        <v>168</v>
      </c>
      <c r="J60" s="328">
        <f>SUM(J57:J59)</f>
        <v>10</v>
      </c>
      <c r="K60" s="328"/>
      <c r="L60" s="328"/>
      <c r="M60" s="328"/>
      <c r="N60" s="328"/>
      <c r="O60" s="328"/>
      <c r="P60" s="328"/>
      <c r="Q60" s="328"/>
      <c r="R60" s="328"/>
      <c r="S60" s="328"/>
      <c r="T60" s="328"/>
      <c r="U60" s="328"/>
      <c r="V60" s="328"/>
      <c r="W60" s="442"/>
      <c r="X60" s="442"/>
      <c r="Y60" s="460"/>
    </row>
    <row r="61" spans="1:25" x14ac:dyDescent="0.25">
      <c r="A61" s="2045" t="s">
        <v>3063</v>
      </c>
      <c r="B61" s="2045"/>
      <c r="C61" s="2045"/>
      <c r="D61" s="2045"/>
      <c r="E61" s="2045"/>
      <c r="F61" s="2045"/>
      <c r="G61" s="2045"/>
      <c r="H61" s="2045"/>
      <c r="I61" s="2045"/>
      <c r="J61" s="2045"/>
      <c r="K61" s="2045"/>
      <c r="L61" s="2045"/>
      <c r="M61" s="2045"/>
      <c r="N61" s="2045"/>
      <c r="O61" s="2045"/>
      <c r="P61" s="2045"/>
      <c r="Q61" s="2045"/>
      <c r="R61" s="2045"/>
      <c r="S61" s="2045"/>
      <c r="T61" s="2045"/>
      <c r="U61" s="2045"/>
      <c r="V61" s="2045"/>
      <c r="W61" s="2045"/>
      <c r="X61" s="2045"/>
      <c r="Y61" s="2045"/>
    </row>
    <row r="62" spans="1:25" ht="60" x14ac:dyDescent="0.25">
      <c r="A62" s="2046" t="s">
        <v>3064</v>
      </c>
      <c r="B62" s="2046" t="s">
        <v>3065</v>
      </c>
      <c r="C62" s="2061" t="s">
        <v>3066</v>
      </c>
      <c r="D62" s="2061" t="s">
        <v>3067</v>
      </c>
      <c r="E62" s="2061" t="s">
        <v>3068</v>
      </c>
      <c r="F62" s="2046" t="s">
        <v>2942</v>
      </c>
      <c r="G62" s="2046" t="s">
        <v>3069</v>
      </c>
      <c r="H62" s="2046" t="s">
        <v>3070</v>
      </c>
      <c r="I62" s="442" t="s">
        <v>3071</v>
      </c>
      <c r="J62" s="441">
        <v>2</v>
      </c>
      <c r="K62" s="315"/>
      <c r="L62" s="315"/>
      <c r="M62" s="315"/>
      <c r="N62" s="315"/>
      <c r="O62" s="315"/>
      <c r="P62" s="315"/>
      <c r="Q62" s="315"/>
      <c r="R62" s="315"/>
      <c r="S62" s="315"/>
      <c r="T62" s="315"/>
      <c r="U62" s="315"/>
      <c r="V62" s="315"/>
      <c r="W62" s="2046" t="s">
        <v>3072</v>
      </c>
      <c r="X62" s="2046" t="s">
        <v>3073</v>
      </c>
      <c r="Y62" s="2046"/>
    </row>
    <row r="63" spans="1:25" ht="30" x14ac:dyDescent="0.25">
      <c r="A63" s="2046"/>
      <c r="B63" s="2046"/>
      <c r="C63" s="2061"/>
      <c r="D63" s="2061"/>
      <c r="E63" s="2061"/>
      <c r="F63" s="2046"/>
      <c r="G63" s="2046"/>
      <c r="H63" s="2046"/>
      <c r="I63" s="442" t="s">
        <v>3074</v>
      </c>
      <c r="J63" s="441">
        <v>1</v>
      </c>
      <c r="K63" s="315"/>
      <c r="L63" s="315"/>
      <c r="M63" s="315"/>
      <c r="N63" s="315"/>
      <c r="O63" s="315"/>
      <c r="P63" s="315"/>
      <c r="Q63" s="315"/>
      <c r="R63" s="315"/>
      <c r="S63" s="315"/>
      <c r="T63" s="315"/>
      <c r="U63" s="315"/>
      <c r="V63" s="315"/>
      <c r="W63" s="2046"/>
      <c r="X63" s="2046"/>
      <c r="Y63" s="2046"/>
    </row>
    <row r="64" spans="1:25" ht="45" x14ac:dyDescent="0.25">
      <c r="A64" s="2046"/>
      <c r="B64" s="2046"/>
      <c r="C64" s="2061"/>
      <c r="D64" s="2061"/>
      <c r="E64" s="2061" t="s">
        <v>3068</v>
      </c>
      <c r="F64" s="2046"/>
      <c r="G64" s="2046"/>
      <c r="H64" s="2046" t="s">
        <v>3075</v>
      </c>
      <c r="I64" s="442" t="s">
        <v>3076</v>
      </c>
      <c r="J64" s="441">
        <v>1</v>
      </c>
      <c r="K64" s="315"/>
      <c r="L64" s="315"/>
      <c r="M64" s="315"/>
      <c r="N64" s="315"/>
      <c r="O64" s="315"/>
      <c r="P64" s="315"/>
      <c r="Q64" s="315"/>
      <c r="R64" s="315"/>
      <c r="S64" s="315"/>
      <c r="T64" s="315"/>
      <c r="U64" s="315"/>
      <c r="V64" s="315"/>
      <c r="W64" s="2046" t="s">
        <v>3077</v>
      </c>
      <c r="X64" s="2046" t="s">
        <v>3078</v>
      </c>
      <c r="Y64" s="2046"/>
    </row>
    <row r="65" spans="1:25" ht="75" x14ac:dyDescent="0.25">
      <c r="A65" s="2046"/>
      <c r="B65" s="2046"/>
      <c r="C65" s="2061"/>
      <c r="D65" s="2061"/>
      <c r="E65" s="2061"/>
      <c r="F65" s="2046"/>
      <c r="G65" s="2046"/>
      <c r="H65" s="2046"/>
      <c r="I65" s="442" t="s">
        <v>3079</v>
      </c>
      <c r="J65" s="441">
        <v>1</v>
      </c>
      <c r="K65" s="315"/>
      <c r="L65" s="315"/>
      <c r="M65" s="315"/>
      <c r="N65" s="315"/>
      <c r="O65" s="315"/>
      <c r="P65" s="315"/>
      <c r="Q65" s="315"/>
      <c r="R65" s="315"/>
      <c r="S65" s="315"/>
      <c r="T65" s="315"/>
      <c r="U65" s="315"/>
      <c r="V65" s="315"/>
      <c r="W65" s="2046"/>
      <c r="X65" s="2046"/>
      <c r="Y65" s="2046"/>
    </row>
    <row r="66" spans="1:25" ht="18.75" x14ac:dyDescent="0.25">
      <c r="A66" s="2046"/>
      <c r="B66" s="2046"/>
      <c r="C66" s="2061"/>
      <c r="D66" s="2061"/>
      <c r="E66" s="2061"/>
      <c r="F66" s="2046"/>
      <c r="G66" s="2046"/>
      <c r="H66" s="2046"/>
      <c r="I66" s="456" t="s">
        <v>168</v>
      </c>
      <c r="J66" s="328">
        <f>SUM(J62:J65)</f>
        <v>5</v>
      </c>
      <c r="K66" s="315"/>
      <c r="L66" s="315"/>
      <c r="M66" s="315"/>
      <c r="N66" s="315"/>
      <c r="O66" s="315"/>
      <c r="P66" s="315"/>
      <c r="Q66" s="315"/>
      <c r="R66" s="315"/>
      <c r="S66" s="315"/>
      <c r="T66" s="315"/>
      <c r="U66" s="315"/>
      <c r="V66" s="315"/>
      <c r="W66" s="449"/>
      <c r="X66" s="449"/>
      <c r="Y66" s="449"/>
    </row>
    <row r="67" spans="1:25" x14ac:dyDescent="0.25">
      <c r="A67" s="2045" t="s">
        <v>3080</v>
      </c>
      <c r="B67" s="2045"/>
      <c r="C67" s="2045"/>
      <c r="D67" s="2045"/>
      <c r="E67" s="2045"/>
      <c r="F67" s="2045"/>
      <c r="G67" s="2045"/>
      <c r="H67" s="2045"/>
      <c r="I67" s="2045"/>
      <c r="J67" s="2045"/>
      <c r="K67" s="2045"/>
      <c r="L67" s="2045"/>
      <c r="M67" s="2045"/>
      <c r="N67" s="2045"/>
      <c r="O67" s="2045"/>
      <c r="P67" s="2045"/>
      <c r="Q67" s="2045"/>
      <c r="R67" s="2045"/>
      <c r="S67" s="2045"/>
      <c r="T67" s="2045"/>
      <c r="U67" s="2045"/>
      <c r="V67" s="2045"/>
      <c r="W67" s="2045"/>
      <c r="X67" s="2045"/>
      <c r="Y67" s="2045"/>
    </row>
    <row r="68" spans="1:25" ht="75" x14ac:dyDescent="0.25">
      <c r="A68" s="2046" t="s">
        <v>3081</v>
      </c>
      <c r="B68" s="2046" t="s">
        <v>3082</v>
      </c>
      <c r="C68" s="2046" t="s">
        <v>3083</v>
      </c>
      <c r="D68" s="2046" t="s">
        <v>3084</v>
      </c>
      <c r="E68" s="2061" t="s">
        <v>3085</v>
      </c>
      <c r="F68" s="2046" t="s">
        <v>1173</v>
      </c>
      <c r="G68" s="449" t="s">
        <v>3086</v>
      </c>
      <c r="H68" s="451" t="s">
        <v>3087</v>
      </c>
      <c r="I68" s="451" t="s">
        <v>3088</v>
      </c>
      <c r="J68" s="441">
        <v>1</v>
      </c>
      <c r="K68" s="454"/>
      <c r="L68" s="454"/>
      <c r="M68" s="454"/>
      <c r="N68" s="454"/>
      <c r="O68" s="454"/>
      <c r="P68" s="454"/>
      <c r="Q68" s="455"/>
      <c r="R68" s="455"/>
      <c r="S68" s="455"/>
      <c r="T68" s="455"/>
      <c r="U68" s="455"/>
      <c r="V68" s="455"/>
      <c r="W68" s="2046" t="s">
        <v>3089</v>
      </c>
      <c r="X68" s="2046" t="s">
        <v>3090</v>
      </c>
      <c r="Y68" s="2046"/>
    </row>
    <row r="69" spans="1:25" ht="90" x14ac:dyDescent="0.25">
      <c r="A69" s="2046"/>
      <c r="B69" s="2046"/>
      <c r="C69" s="2046"/>
      <c r="D69" s="2046"/>
      <c r="E69" s="2061"/>
      <c r="F69" s="2046"/>
      <c r="G69" s="449" t="s">
        <v>3091</v>
      </c>
      <c r="H69" s="451" t="s">
        <v>3087</v>
      </c>
      <c r="I69" s="451" t="s">
        <v>3092</v>
      </c>
      <c r="J69" s="441">
        <v>1</v>
      </c>
      <c r="K69" s="315"/>
      <c r="L69" s="315"/>
      <c r="M69" s="315"/>
      <c r="N69" s="315"/>
      <c r="O69" s="315"/>
      <c r="P69" s="315"/>
      <c r="Q69" s="328"/>
      <c r="R69" s="328"/>
      <c r="S69" s="328"/>
      <c r="T69" s="328"/>
      <c r="U69" s="328"/>
      <c r="V69" s="328"/>
      <c r="W69" s="2046"/>
      <c r="X69" s="2046"/>
      <c r="Y69" s="2046"/>
    </row>
    <row r="70" spans="1:25" ht="45" x14ac:dyDescent="0.25">
      <c r="A70" s="2046"/>
      <c r="B70" s="2046"/>
      <c r="C70" s="2046"/>
      <c r="D70" s="2046"/>
      <c r="E70" s="2061"/>
      <c r="F70" s="2046"/>
      <c r="G70" s="2046" t="s">
        <v>3093</v>
      </c>
      <c r="H70" s="2046" t="s">
        <v>3094</v>
      </c>
      <c r="I70" s="449" t="s">
        <v>3095</v>
      </c>
      <c r="J70" s="441">
        <v>1</v>
      </c>
      <c r="K70" s="315"/>
      <c r="L70" s="315"/>
      <c r="M70" s="315"/>
      <c r="N70" s="315"/>
      <c r="O70" s="315"/>
      <c r="P70" s="315"/>
      <c r="Q70" s="315"/>
      <c r="R70" s="315"/>
      <c r="S70" s="315"/>
      <c r="T70" s="315"/>
      <c r="U70" s="315"/>
      <c r="V70" s="315"/>
      <c r="W70" s="2046" t="s">
        <v>3096</v>
      </c>
      <c r="X70" s="2046" t="s">
        <v>3097</v>
      </c>
      <c r="Y70" s="2046"/>
    </row>
    <row r="71" spans="1:25" ht="60" x14ac:dyDescent="0.25">
      <c r="A71" s="2046"/>
      <c r="B71" s="2046"/>
      <c r="C71" s="2046"/>
      <c r="D71" s="2046"/>
      <c r="E71" s="2061"/>
      <c r="F71" s="2046"/>
      <c r="G71" s="2046"/>
      <c r="H71" s="2046"/>
      <c r="I71" s="449" t="s">
        <v>3098</v>
      </c>
      <c r="J71" s="441">
        <v>1</v>
      </c>
      <c r="K71" s="315"/>
      <c r="L71" s="315"/>
      <c r="M71" s="315"/>
      <c r="N71" s="315"/>
      <c r="O71" s="315"/>
      <c r="P71" s="315"/>
      <c r="Q71" s="315"/>
      <c r="R71" s="315"/>
      <c r="S71" s="315"/>
      <c r="T71" s="315"/>
      <c r="U71" s="315"/>
      <c r="V71" s="315"/>
      <c r="W71" s="2046"/>
      <c r="X71" s="2046"/>
      <c r="Y71" s="2046"/>
    </row>
    <row r="72" spans="1:25" ht="18.75" x14ac:dyDescent="0.25">
      <c r="A72" s="2046"/>
      <c r="B72" s="2046"/>
      <c r="C72" s="2046"/>
      <c r="D72" s="2046"/>
      <c r="E72" s="2061"/>
      <c r="F72" s="2046"/>
      <c r="G72" s="2046"/>
      <c r="H72" s="2046"/>
      <c r="I72" s="456" t="s">
        <v>168</v>
      </c>
      <c r="J72" s="461">
        <f>SUM(J68:J71)</f>
        <v>4</v>
      </c>
      <c r="K72" s="2070"/>
      <c r="L72" s="2071"/>
      <c r="M72" s="2071"/>
      <c r="N72" s="2071"/>
      <c r="O72" s="2071"/>
      <c r="P72" s="2071"/>
      <c r="Q72" s="2071"/>
      <c r="R72" s="2071"/>
      <c r="S72" s="2071"/>
      <c r="T72" s="2071"/>
      <c r="U72" s="2071"/>
      <c r="V72" s="2071"/>
      <c r="W72" s="2071"/>
      <c r="X72" s="2071"/>
      <c r="Y72" s="2072"/>
    </row>
    <row r="73" spans="1:25" ht="31.5" x14ac:dyDescent="0.25">
      <c r="A73" s="2064" t="s">
        <v>2236</v>
      </c>
      <c r="B73" s="2065"/>
      <c r="C73" s="2065"/>
      <c r="D73" s="2065"/>
      <c r="E73" s="2065"/>
      <c r="F73" s="2065"/>
      <c r="G73" s="2065"/>
      <c r="H73" s="2065"/>
      <c r="I73" s="2066"/>
      <c r="J73" s="462">
        <f>J19+J23+J32+J44+J48+J51+J56+J60+J66+J72</f>
        <v>100</v>
      </c>
      <c r="K73" s="2067"/>
      <c r="L73" s="2068"/>
      <c r="M73" s="2068"/>
      <c r="N73" s="2068"/>
      <c r="O73" s="2068"/>
      <c r="P73" s="2068"/>
      <c r="Q73" s="2068"/>
      <c r="R73" s="2068"/>
      <c r="S73" s="2068"/>
      <c r="T73" s="2068"/>
      <c r="U73" s="2068"/>
      <c r="V73" s="2068"/>
      <c r="W73" s="2068"/>
      <c r="X73" s="2068"/>
      <c r="Y73" s="2069"/>
    </row>
  </sheetData>
  <mergeCells count="134">
    <mergeCell ref="A73:I73"/>
    <mergeCell ref="K73:Y73"/>
    <mergeCell ref="G70:G72"/>
    <mergeCell ref="H70:H72"/>
    <mergeCell ref="W70:W71"/>
    <mergeCell ref="X70:X71"/>
    <mergeCell ref="Y70:Y71"/>
    <mergeCell ref="K72:Y72"/>
    <mergeCell ref="X62:X63"/>
    <mergeCell ref="Y62:Y63"/>
    <mergeCell ref="E64:E66"/>
    <mergeCell ref="H64:H66"/>
    <mergeCell ref="W64:W65"/>
    <mergeCell ref="X64:X65"/>
    <mergeCell ref="Y64:Y65"/>
    <mergeCell ref="A67:Y67"/>
    <mergeCell ref="A68:A72"/>
    <mergeCell ref="B68:B72"/>
    <mergeCell ref="C68:C72"/>
    <mergeCell ref="D68:D72"/>
    <mergeCell ref="E68:E72"/>
    <mergeCell ref="F68:F72"/>
    <mergeCell ref="W68:W69"/>
    <mergeCell ref="X68:X69"/>
    <mergeCell ref="Y68:Y69"/>
    <mergeCell ref="A62:A66"/>
    <mergeCell ref="B62:B66"/>
    <mergeCell ref="C62:C66"/>
    <mergeCell ref="D62:D66"/>
    <mergeCell ref="E62:E63"/>
    <mergeCell ref="F62:F66"/>
    <mergeCell ref="G62:G66"/>
    <mergeCell ref="H62:H63"/>
    <mergeCell ref="W62:W63"/>
    <mergeCell ref="A57:A60"/>
    <mergeCell ref="B57:B60"/>
    <mergeCell ref="C57:C60"/>
    <mergeCell ref="D57:D60"/>
    <mergeCell ref="E57:E60"/>
    <mergeCell ref="F57:F60"/>
    <mergeCell ref="G57:G60"/>
    <mergeCell ref="H57:H60"/>
    <mergeCell ref="A61:Y61"/>
    <mergeCell ref="A49:A51"/>
    <mergeCell ref="B49:B51"/>
    <mergeCell ref="C49:C51"/>
    <mergeCell ref="D49:D51"/>
    <mergeCell ref="F49:F51"/>
    <mergeCell ref="E50:E51"/>
    <mergeCell ref="G50:G51"/>
    <mergeCell ref="H50:H51"/>
    <mergeCell ref="A52:A56"/>
    <mergeCell ref="B52:B56"/>
    <mergeCell ref="C52:C56"/>
    <mergeCell ref="D52:D56"/>
    <mergeCell ref="E52:E56"/>
    <mergeCell ref="F52:F56"/>
    <mergeCell ref="G52:G56"/>
    <mergeCell ref="H52:H56"/>
    <mergeCell ref="X33:X36"/>
    <mergeCell ref="Y33:Y36"/>
    <mergeCell ref="W40:W43"/>
    <mergeCell ref="X40:X43"/>
    <mergeCell ref="Y40:Y43"/>
    <mergeCell ref="A45:A48"/>
    <mergeCell ref="B45:B48"/>
    <mergeCell ref="C45:C48"/>
    <mergeCell ref="D45:D48"/>
    <mergeCell ref="E45:E48"/>
    <mergeCell ref="F45:F48"/>
    <mergeCell ref="G45:G46"/>
    <mergeCell ref="A33:A44"/>
    <mergeCell ref="B33:B44"/>
    <mergeCell ref="C33:C44"/>
    <mergeCell ref="D33:D44"/>
    <mergeCell ref="E33:E44"/>
    <mergeCell ref="F33:F44"/>
    <mergeCell ref="G33:G44"/>
    <mergeCell ref="H33:H44"/>
    <mergeCell ref="W33:W36"/>
    <mergeCell ref="X21:X22"/>
    <mergeCell ref="Y21:Y22"/>
    <mergeCell ref="A24:A32"/>
    <mergeCell ref="B24:B32"/>
    <mergeCell ref="C24:C27"/>
    <mergeCell ref="D24:D27"/>
    <mergeCell ref="E24:E28"/>
    <mergeCell ref="F24:F28"/>
    <mergeCell ref="G24:G27"/>
    <mergeCell ref="H24:H27"/>
    <mergeCell ref="W24:W26"/>
    <mergeCell ref="X24:X26"/>
    <mergeCell ref="Y24:Y26"/>
    <mergeCell ref="C31:C32"/>
    <mergeCell ref="D31:D32"/>
    <mergeCell ref="A7:Y7"/>
    <mergeCell ref="A8:A23"/>
    <mergeCell ref="B8:B19"/>
    <mergeCell ref="C8:C19"/>
    <mergeCell ref="D8:D19"/>
    <mergeCell ref="E8:E19"/>
    <mergeCell ref="F8:F19"/>
    <mergeCell ref="B20:B23"/>
    <mergeCell ref="E20:E23"/>
    <mergeCell ref="F20:F23"/>
    <mergeCell ref="C21:C23"/>
    <mergeCell ref="G8:G15"/>
    <mergeCell ref="H8:H15"/>
    <mergeCell ref="W8:W15"/>
    <mergeCell ref="X8:X15"/>
    <mergeCell ref="Y8:Y15"/>
    <mergeCell ref="G16:G17"/>
    <mergeCell ref="H16:H17"/>
    <mergeCell ref="W16:W17"/>
    <mergeCell ref="X16:X17"/>
    <mergeCell ref="Y16:Y17"/>
    <mergeCell ref="D21:D23"/>
    <mergeCell ref="G21:G23"/>
    <mergeCell ref="W21:W22"/>
    <mergeCell ref="B1:Y1"/>
    <mergeCell ref="A2:Y2"/>
    <mergeCell ref="A3:Y3"/>
    <mergeCell ref="A4:A5"/>
    <mergeCell ref="B4:B5"/>
    <mergeCell ref="C4:D4"/>
    <mergeCell ref="E4:E5"/>
    <mergeCell ref="F4:F5"/>
    <mergeCell ref="G4:G5"/>
    <mergeCell ref="H4:H5"/>
    <mergeCell ref="I4:I5"/>
    <mergeCell ref="J4:J5"/>
    <mergeCell ref="K4:V4"/>
    <mergeCell ref="W4:X4"/>
    <mergeCell ref="Y4:Y5"/>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topLeftCell="A97" workbookViewId="0">
      <selection activeCell="D8" sqref="D8:D17"/>
    </sheetView>
  </sheetViews>
  <sheetFormatPr baseColWidth="10" defaultRowHeight="15" x14ac:dyDescent="0.25"/>
  <cols>
    <col min="1" max="1" width="16.85546875" customWidth="1"/>
    <col min="2" max="2" width="16.7109375" customWidth="1"/>
    <col min="3" max="3" width="15.5703125" customWidth="1"/>
    <col min="4" max="4" width="15.140625" customWidth="1"/>
    <col min="5" max="5" width="20.28515625" customWidth="1"/>
    <col min="6" max="6" width="14.28515625" customWidth="1"/>
    <col min="7" max="7" width="24.85546875" customWidth="1"/>
    <col min="8" max="8" width="22.5703125" customWidth="1"/>
    <col min="9" max="9" width="38.85546875" customWidth="1"/>
    <col min="10" max="10" width="12.28515625" customWidth="1"/>
    <col min="11" max="22" width="2.42578125" customWidth="1"/>
    <col min="23" max="23" width="15.28515625" customWidth="1"/>
    <col min="24" max="24" width="19.42578125" customWidth="1"/>
    <col min="25" max="25" width="15.28515625" customWidth="1"/>
  </cols>
  <sheetData>
    <row r="1" spans="1:25" ht="45.75" customHeight="1"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23.25" customHeight="1" x14ac:dyDescent="0.25">
      <c r="A2" s="1626" t="s">
        <v>3371</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customHeight="1" x14ac:dyDescent="0.25">
      <c r="A3" s="1627" t="s">
        <v>3372</v>
      </c>
      <c r="B3" s="1627"/>
      <c r="C3" s="1627" t="s">
        <v>3373</v>
      </c>
      <c r="D3" s="1627"/>
      <c r="E3" s="1627"/>
      <c r="F3" s="1627"/>
      <c r="G3" s="1"/>
      <c r="H3" s="1"/>
      <c r="I3" s="1"/>
      <c r="J3" s="1"/>
      <c r="K3" s="1"/>
      <c r="L3" s="1"/>
      <c r="M3" s="1"/>
      <c r="N3" s="1"/>
      <c r="O3" s="1"/>
      <c r="P3" s="1"/>
      <c r="Q3" s="1"/>
      <c r="R3" s="1"/>
      <c r="S3" s="1"/>
      <c r="T3" s="1"/>
      <c r="U3" s="1"/>
      <c r="V3" s="1"/>
      <c r="W3" s="1"/>
      <c r="X3" s="1"/>
      <c r="Y3" s="2"/>
    </row>
    <row r="4" spans="1:25" ht="22.5" customHeight="1" x14ac:dyDescent="0.25">
      <c r="A4" s="2095" t="s">
        <v>144</v>
      </c>
      <c r="B4" s="2096"/>
      <c r="C4" s="2096"/>
      <c r="D4" s="2096"/>
      <c r="E4" s="2096"/>
      <c r="F4" s="2096"/>
      <c r="G4" s="2096"/>
      <c r="H4" s="2096"/>
      <c r="I4" s="2096"/>
      <c r="J4" s="2096"/>
      <c r="K4" s="2096"/>
      <c r="L4" s="2096"/>
      <c r="M4" s="2096"/>
      <c r="N4" s="2096"/>
      <c r="O4" s="2096"/>
      <c r="P4" s="2096"/>
      <c r="Q4" s="2096"/>
      <c r="R4" s="2096"/>
      <c r="S4" s="2096"/>
      <c r="T4" s="2096"/>
      <c r="U4" s="2096"/>
      <c r="V4" s="2096"/>
      <c r="W4" s="2096"/>
      <c r="X4" s="2096"/>
      <c r="Y4" s="2097"/>
    </row>
    <row r="5" spans="1:25" ht="15" customHeight="1" x14ac:dyDescent="0.25">
      <c r="A5" s="2023" t="s">
        <v>3</v>
      </c>
      <c r="B5" s="2024" t="s">
        <v>4</v>
      </c>
      <c r="C5" s="2023" t="s">
        <v>145</v>
      </c>
      <c r="D5" s="2023"/>
      <c r="E5" s="2024" t="s">
        <v>146</v>
      </c>
      <c r="F5" s="2023" t="s">
        <v>7</v>
      </c>
      <c r="G5" s="2023" t="s">
        <v>147</v>
      </c>
      <c r="H5" s="2024" t="s">
        <v>148</v>
      </c>
      <c r="I5" s="2023" t="s">
        <v>149</v>
      </c>
      <c r="J5" s="2023" t="s">
        <v>11</v>
      </c>
      <c r="K5" s="2023" t="s">
        <v>12</v>
      </c>
      <c r="L5" s="2023"/>
      <c r="M5" s="2023"/>
      <c r="N5" s="2023"/>
      <c r="O5" s="2023"/>
      <c r="P5" s="2023"/>
      <c r="Q5" s="2023"/>
      <c r="R5" s="2023"/>
      <c r="S5" s="2023"/>
      <c r="T5" s="2023"/>
      <c r="U5" s="2023"/>
      <c r="V5" s="2023"/>
      <c r="W5" s="2023" t="s">
        <v>13</v>
      </c>
      <c r="X5" s="2023"/>
      <c r="Y5" s="2023" t="s">
        <v>14</v>
      </c>
    </row>
    <row r="6" spans="1:25" ht="56.25" x14ac:dyDescent="0.25">
      <c r="A6" s="2023"/>
      <c r="B6" s="2025"/>
      <c r="C6" s="394" t="s">
        <v>15</v>
      </c>
      <c r="D6" s="394" t="s">
        <v>16</v>
      </c>
      <c r="E6" s="2025"/>
      <c r="F6" s="2023"/>
      <c r="G6" s="2023"/>
      <c r="H6" s="2025"/>
      <c r="I6" s="2023"/>
      <c r="J6" s="2023"/>
      <c r="K6" s="566" t="s">
        <v>17</v>
      </c>
      <c r="L6" s="566" t="s">
        <v>18</v>
      </c>
      <c r="M6" s="566" t="s">
        <v>19</v>
      </c>
      <c r="N6" s="566" t="s">
        <v>20</v>
      </c>
      <c r="O6" s="566" t="s">
        <v>21</v>
      </c>
      <c r="P6" s="566" t="s">
        <v>22</v>
      </c>
      <c r="Q6" s="566" t="s">
        <v>23</v>
      </c>
      <c r="R6" s="566" t="s">
        <v>24</v>
      </c>
      <c r="S6" s="566" t="s">
        <v>25</v>
      </c>
      <c r="T6" s="566" t="s">
        <v>26</v>
      </c>
      <c r="U6" s="566" t="s">
        <v>27</v>
      </c>
      <c r="V6" s="566" t="s">
        <v>28</v>
      </c>
      <c r="W6" s="394" t="s">
        <v>15</v>
      </c>
      <c r="X6" s="394" t="s">
        <v>29</v>
      </c>
      <c r="Y6" s="2023"/>
    </row>
    <row r="7" spans="1:25" ht="22.5" customHeight="1" x14ac:dyDescent="0.25">
      <c r="A7" s="2098" t="s">
        <v>3374</v>
      </c>
      <c r="B7" s="2099"/>
      <c r="C7" s="2099"/>
      <c r="D7" s="2099"/>
      <c r="E7" s="2099"/>
      <c r="F7" s="2099"/>
      <c r="G7" s="2099"/>
      <c r="H7" s="2099"/>
      <c r="I7" s="2099"/>
      <c r="J7" s="2099"/>
      <c r="K7" s="2099"/>
      <c r="L7" s="2099"/>
      <c r="M7" s="2099"/>
      <c r="N7" s="2099"/>
      <c r="O7" s="2099"/>
      <c r="P7" s="2099"/>
      <c r="Q7" s="2099"/>
      <c r="R7" s="2099"/>
      <c r="S7" s="2099"/>
      <c r="T7" s="2099"/>
      <c r="U7" s="2099"/>
      <c r="V7" s="2099"/>
      <c r="W7" s="2099"/>
      <c r="X7" s="2099"/>
      <c r="Y7" s="2100"/>
    </row>
    <row r="8" spans="1:25" ht="15" customHeight="1" x14ac:dyDescent="0.25">
      <c r="A8" s="463"/>
      <c r="B8" s="463"/>
      <c r="C8" s="1594" t="s">
        <v>3099</v>
      </c>
      <c r="D8" s="1594" t="s">
        <v>3100</v>
      </c>
      <c r="E8" s="1594" t="s">
        <v>3101</v>
      </c>
      <c r="F8" s="1594" t="s">
        <v>3102</v>
      </c>
      <c r="G8" s="1789" t="s">
        <v>3103</v>
      </c>
      <c r="H8" s="1594" t="s">
        <v>3104</v>
      </c>
      <c r="I8" s="464"/>
      <c r="J8" s="302"/>
      <c r="K8" s="297"/>
      <c r="L8" s="297"/>
      <c r="M8" s="297"/>
      <c r="N8" s="297"/>
      <c r="O8" s="297"/>
      <c r="P8" s="297"/>
      <c r="Q8" s="297"/>
      <c r="R8" s="297"/>
      <c r="S8" s="297"/>
      <c r="T8" s="297"/>
      <c r="U8" s="297"/>
      <c r="V8" s="297"/>
      <c r="W8" s="2101" t="s">
        <v>3105</v>
      </c>
      <c r="X8" s="2106" t="s">
        <v>3106</v>
      </c>
      <c r="Y8" s="1908"/>
    </row>
    <row r="9" spans="1:25" ht="90" customHeight="1" x14ac:dyDescent="0.25">
      <c r="A9" s="2107" t="s">
        <v>3107</v>
      </c>
      <c r="B9" s="2110" t="s">
        <v>3108</v>
      </c>
      <c r="C9" s="1595"/>
      <c r="D9" s="1595"/>
      <c r="E9" s="1595"/>
      <c r="F9" s="1595"/>
      <c r="G9" s="1790"/>
      <c r="H9" s="1595"/>
      <c r="I9" s="317" t="s">
        <v>3109</v>
      </c>
      <c r="J9" s="470">
        <v>3</v>
      </c>
      <c r="K9" s="278"/>
      <c r="L9" s="220"/>
      <c r="M9" s="220"/>
      <c r="N9" s="220"/>
      <c r="O9" s="220"/>
      <c r="P9" s="220"/>
      <c r="Q9" s="220"/>
      <c r="R9" s="278"/>
      <c r="S9" s="278"/>
      <c r="T9" s="278"/>
      <c r="U9" s="278"/>
      <c r="V9" s="278"/>
      <c r="W9" s="2102"/>
      <c r="X9" s="2104"/>
      <c r="Y9" s="1908"/>
    </row>
    <row r="10" spans="1:25" ht="33.75" x14ac:dyDescent="0.25">
      <c r="A10" s="2108"/>
      <c r="B10" s="2111"/>
      <c r="C10" s="1595"/>
      <c r="D10" s="1595"/>
      <c r="E10" s="1595"/>
      <c r="F10" s="1595"/>
      <c r="G10" s="1791"/>
      <c r="H10" s="1596"/>
      <c r="I10" s="317" t="s">
        <v>3110</v>
      </c>
      <c r="J10" s="470">
        <v>3</v>
      </c>
      <c r="K10" s="278"/>
      <c r="L10" s="278"/>
      <c r="M10" s="278"/>
      <c r="N10" s="220"/>
      <c r="O10" s="220"/>
      <c r="P10" s="220"/>
      <c r="Q10" s="220"/>
      <c r="R10" s="220"/>
      <c r="S10" s="278"/>
      <c r="T10" s="278"/>
      <c r="U10" s="278"/>
      <c r="V10" s="278"/>
      <c r="W10" s="2103"/>
      <c r="X10" s="2105"/>
      <c r="Y10" s="1908"/>
    </row>
    <row r="11" spans="1:25" ht="90" customHeight="1" x14ac:dyDescent="0.25">
      <c r="A11" s="2108"/>
      <c r="B11" s="2111"/>
      <c r="C11" s="1595"/>
      <c r="D11" s="1595"/>
      <c r="E11" s="1595"/>
      <c r="F11" s="1595"/>
      <c r="G11" s="1789" t="s">
        <v>3111</v>
      </c>
      <c r="H11" s="1595" t="s">
        <v>3112</v>
      </c>
      <c r="I11" s="50" t="s">
        <v>3113</v>
      </c>
      <c r="J11" s="211">
        <v>5</v>
      </c>
      <c r="K11" s="278"/>
      <c r="L11" s="278"/>
      <c r="M11" s="278"/>
      <c r="N11" s="220"/>
      <c r="O11" s="220"/>
      <c r="P11" s="220"/>
      <c r="Q11" s="220"/>
      <c r="R11" s="220"/>
      <c r="S11" s="278"/>
      <c r="T11" s="278"/>
      <c r="U11" s="278"/>
      <c r="V11" s="278"/>
      <c r="W11" s="2102" t="s">
        <v>3114</v>
      </c>
      <c r="X11" s="2106" t="s">
        <v>3115</v>
      </c>
      <c r="Y11" s="1876"/>
    </row>
    <row r="12" spans="1:25" ht="33.75" x14ac:dyDescent="0.25">
      <c r="A12" s="2108"/>
      <c r="B12" s="2111"/>
      <c r="C12" s="1595"/>
      <c r="D12" s="1595"/>
      <c r="E12" s="1595"/>
      <c r="F12" s="1595"/>
      <c r="G12" s="1790"/>
      <c r="H12" s="1595"/>
      <c r="I12" s="317" t="s">
        <v>3116</v>
      </c>
      <c r="J12" s="470">
        <v>5</v>
      </c>
      <c r="K12" s="278"/>
      <c r="L12" s="278"/>
      <c r="M12" s="278"/>
      <c r="N12" s="220"/>
      <c r="O12" s="220"/>
      <c r="P12" s="220"/>
      <c r="Q12" s="220"/>
      <c r="R12" s="220"/>
      <c r="S12" s="278"/>
      <c r="T12" s="278"/>
      <c r="U12" s="278"/>
      <c r="V12" s="278"/>
      <c r="W12" s="2102"/>
      <c r="X12" s="2104"/>
      <c r="Y12" s="1877"/>
    </row>
    <row r="13" spans="1:25" ht="22.5" x14ac:dyDescent="0.25">
      <c r="A13" s="2108"/>
      <c r="B13" s="2111"/>
      <c r="C13" s="1595"/>
      <c r="D13" s="1595"/>
      <c r="E13" s="1595"/>
      <c r="F13" s="1595"/>
      <c r="G13" s="1791"/>
      <c r="H13" s="1595"/>
      <c r="I13" s="317" t="s">
        <v>3117</v>
      </c>
      <c r="J13" s="470">
        <v>3</v>
      </c>
      <c r="K13" s="278"/>
      <c r="L13" s="278"/>
      <c r="M13" s="278"/>
      <c r="N13" s="220"/>
      <c r="O13" s="220"/>
      <c r="P13" s="220"/>
      <c r="Q13" s="220"/>
      <c r="R13" s="220"/>
      <c r="S13" s="278"/>
      <c r="T13" s="278"/>
      <c r="U13" s="278"/>
      <c r="V13" s="278"/>
      <c r="W13" s="2103"/>
      <c r="X13" s="2105"/>
      <c r="Y13" s="1877"/>
    </row>
    <row r="14" spans="1:25" ht="33.75" customHeight="1" x14ac:dyDescent="0.25">
      <c r="A14" s="2108"/>
      <c r="B14" s="2111"/>
      <c r="C14" s="1595"/>
      <c r="D14" s="1595"/>
      <c r="E14" s="1595"/>
      <c r="F14" s="1595"/>
      <c r="G14" s="1790" t="s">
        <v>3118</v>
      </c>
      <c r="H14" s="1595"/>
      <c r="I14" s="50" t="s">
        <v>3119</v>
      </c>
      <c r="J14" s="470">
        <v>2</v>
      </c>
      <c r="K14" s="278"/>
      <c r="L14" s="278"/>
      <c r="M14" s="278"/>
      <c r="N14" s="220"/>
      <c r="O14" s="220"/>
      <c r="P14" s="220"/>
      <c r="Q14" s="220"/>
      <c r="R14" s="220"/>
      <c r="S14" s="278"/>
      <c r="T14" s="278"/>
      <c r="U14" s="278"/>
      <c r="V14" s="278"/>
      <c r="W14" s="2101" t="s">
        <v>3120</v>
      </c>
      <c r="X14" s="2104" t="s">
        <v>3121</v>
      </c>
      <c r="Y14" s="1877"/>
    </row>
    <row r="15" spans="1:25" ht="22.5" x14ac:dyDescent="0.25">
      <c r="A15" s="2108"/>
      <c r="B15" s="2111"/>
      <c r="C15" s="1595"/>
      <c r="D15" s="1595"/>
      <c r="E15" s="1595"/>
      <c r="F15" s="1595"/>
      <c r="G15" s="1790"/>
      <c r="H15" s="1595"/>
      <c r="I15" s="50" t="s">
        <v>3122</v>
      </c>
      <c r="J15" s="470">
        <v>2</v>
      </c>
      <c r="K15" s="278"/>
      <c r="L15" s="278"/>
      <c r="M15" s="278"/>
      <c r="N15" s="220"/>
      <c r="O15" s="220"/>
      <c r="P15" s="220"/>
      <c r="Q15" s="220"/>
      <c r="R15" s="220"/>
      <c r="S15" s="278"/>
      <c r="T15" s="278"/>
      <c r="U15" s="278"/>
      <c r="V15" s="278"/>
      <c r="W15" s="2102"/>
      <c r="X15" s="2104"/>
      <c r="Y15" s="1877"/>
    </row>
    <row r="16" spans="1:25" ht="23.25" thickBot="1" x14ac:dyDescent="0.3">
      <c r="A16" s="2108"/>
      <c r="B16" s="2111"/>
      <c r="C16" s="1595"/>
      <c r="D16" s="1595"/>
      <c r="E16" s="1595"/>
      <c r="F16" s="1595"/>
      <c r="G16" s="1790"/>
      <c r="H16" s="1595"/>
      <c r="I16" s="466" t="s">
        <v>3123</v>
      </c>
      <c r="J16" s="470">
        <v>2</v>
      </c>
      <c r="K16" s="278"/>
      <c r="L16" s="278"/>
      <c r="M16" s="278"/>
      <c r="N16" s="220"/>
      <c r="O16" s="220"/>
      <c r="P16" s="220"/>
      <c r="Q16" s="220"/>
      <c r="R16" s="220"/>
      <c r="S16" s="278"/>
      <c r="T16" s="278"/>
      <c r="U16" s="278"/>
      <c r="V16" s="278"/>
      <c r="W16" s="2102"/>
      <c r="X16" s="2104"/>
      <c r="Y16" s="1877"/>
    </row>
    <row r="17" spans="1:25" ht="15.75" thickBot="1" x14ac:dyDescent="0.3">
      <c r="A17" s="2109"/>
      <c r="B17" s="2112"/>
      <c r="C17" s="1596"/>
      <c r="D17" s="1596"/>
      <c r="E17" s="1596"/>
      <c r="F17" s="1596"/>
      <c r="G17" s="1791"/>
      <c r="H17" s="1596"/>
      <c r="I17" s="467" t="s">
        <v>141</v>
      </c>
      <c r="J17" s="468">
        <f>SUM(J9:J16)</f>
        <v>25</v>
      </c>
      <c r="K17" s="297"/>
      <c r="L17" s="297"/>
      <c r="M17" s="297"/>
      <c r="N17" s="221"/>
      <c r="O17" s="221"/>
      <c r="P17" s="221"/>
      <c r="Q17" s="221"/>
      <c r="R17" s="221"/>
      <c r="S17" s="297"/>
      <c r="T17" s="297"/>
      <c r="U17" s="297"/>
      <c r="V17" s="297"/>
      <c r="W17" s="2103"/>
      <c r="X17" s="2105"/>
      <c r="Y17" s="1878"/>
    </row>
    <row r="18" spans="1:25" x14ac:dyDescent="0.25">
      <c r="A18" s="465"/>
      <c r="B18" s="465"/>
      <c r="F18" s="119"/>
      <c r="G18" s="119"/>
      <c r="H18" s="119"/>
      <c r="J18" s="469"/>
      <c r="W18" s="119"/>
      <c r="X18" s="311"/>
    </row>
    <row r="19" spans="1:25" x14ac:dyDescent="0.25">
      <c r="A19" s="465"/>
      <c r="B19" s="465"/>
      <c r="F19" s="119"/>
      <c r="G19" s="119"/>
      <c r="H19" s="311"/>
      <c r="J19" s="469"/>
      <c r="W19" s="119"/>
      <c r="X19" s="311"/>
    </row>
    <row r="20" spans="1:25" ht="15.75" customHeight="1" x14ac:dyDescent="0.25">
      <c r="A20" s="465"/>
      <c r="B20" s="465"/>
      <c r="F20" s="119"/>
      <c r="G20" s="119"/>
      <c r="H20" s="119"/>
      <c r="J20" s="469"/>
      <c r="W20" s="119"/>
      <c r="X20" s="311"/>
    </row>
    <row r="21" spans="1:25" ht="22.5" customHeight="1" x14ac:dyDescent="0.25">
      <c r="A21" s="2108" t="s">
        <v>3107</v>
      </c>
      <c r="B21" s="2111" t="s">
        <v>3108</v>
      </c>
      <c r="C21" s="1594" t="s">
        <v>3124</v>
      </c>
      <c r="D21" s="1594" t="s">
        <v>3125</v>
      </c>
      <c r="E21" s="1605" t="s">
        <v>3126</v>
      </c>
      <c r="F21" s="1594" t="s">
        <v>3127</v>
      </c>
      <c r="G21" s="1860" t="s">
        <v>3128</v>
      </c>
      <c r="H21" s="1860" t="s">
        <v>3129</v>
      </c>
      <c r="I21" s="312" t="s">
        <v>3130</v>
      </c>
      <c r="J21" s="470">
        <v>5</v>
      </c>
      <c r="K21" s="278"/>
      <c r="L21" s="278"/>
      <c r="M21" s="278"/>
      <c r="N21" s="220"/>
      <c r="O21" s="220"/>
      <c r="P21" s="220"/>
      <c r="Q21" s="220"/>
      <c r="R21" s="220"/>
      <c r="S21" s="278"/>
      <c r="T21" s="278"/>
      <c r="U21" s="278"/>
      <c r="V21" s="278"/>
      <c r="W21" s="1910" t="s">
        <v>160</v>
      </c>
      <c r="X21" s="1939" t="s">
        <v>3131</v>
      </c>
      <c r="Y21" s="1939"/>
    </row>
    <row r="22" spans="1:25" x14ac:dyDescent="0.25">
      <c r="A22" s="2108"/>
      <c r="B22" s="2111"/>
      <c r="C22" s="1595"/>
      <c r="D22" s="1595"/>
      <c r="E22" s="1852"/>
      <c r="F22" s="1595"/>
      <c r="G22" s="1846"/>
      <c r="H22" s="1846"/>
      <c r="I22" s="312" t="s">
        <v>3132</v>
      </c>
      <c r="J22" s="470">
        <v>0.5</v>
      </c>
      <c r="K22" s="278"/>
      <c r="L22" s="278"/>
      <c r="M22" s="278"/>
      <c r="N22" s="220"/>
      <c r="O22" s="220"/>
      <c r="P22" s="220"/>
      <c r="Q22" s="220"/>
      <c r="R22" s="220"/>
      <c r="S22" s="278"/>
      <c r="T22" s="278"/>
      <c r="U22" s="278"/>
      <c r="V22" s="278"/>
      <c r="W22" s="1910"/>
      <c r="X22" s="1939"/>
      <c r="Y22" s="1939"/>
    </row>
    <row r="23" spans="1:25" ht="22.5" x14ac:dyDescent="0.25">
      <c r="A23" s="2108"/>
      <c r="B23" s="2111"/>
      <c r="C23" s="1595"/>
      <c r="D23" s="1595"/>
      <c r="E23" s="1852"/>
      <c r="F23" s="1595"/>
      <c r="G23" s="1846"/>
      <c r="H23" s="1846"/>
      <c r="I23" s="312" t="s">
        <v>3133</v>
      </c>
      <c r="J23" s="470">
        <v>0.5</v>
      </c>
      <c r="K23" s="278"/>
      <c r="L23" s="278"/>
      <c r="M23" s="278"/>
      <c r="N23" s="220"/>
      <c r="O23" s="220"/>
      <c r="P23" s="220"/>
      <c r="Q23" s="220"/>
      <c r="R23" s="220"/>
      <c r="S23" s="278"/>
      <c r="T23" s="278"/>
      <c r="U23" s="278"/>
      <c r="V23" s="278"/>
      <c r="W23" s="1910"/>
      <c r="X23" s="1939"/>
      <c r="Y23" s="1939"/>
    </row>
    <row r="24" spans="1:25" ht="22.5" x14ac:dyDescent="0.25">
      <c r="A24" s="2108"/>
      <c r="B24" s="2111"/>
      <c r="C24" s="1595"/>
      <c r="D24" s="1595"/>
      <c r="E24" s="1852"/>
      <c r="F24" s="1595"/>
      <c r="G24" s="1846"/>
      <c r="H24" s="1846"/>
      <c r="I24" s="312" t="s">
        <v>3134</v>
      </c>
      <c r="J24" s="470">
        <v>0.5</v>
      </c>
      <c r="K24" s="278"/>
      <c r="L24" s="278"/>
      <c r="M24" s="278"/>
      <c r="N24" s="220"/>
      <c r="O24" s="220"/>
      <c r="P24" s="220"/>
      <c r="Q24" s="220"/>
      <c r="R24" s="220"/>
      <c r="S24" s="278"/>
      <c r="T24" s="278"/>
      <c r="U24" s="278"/>
      <c r="V24" s="278"/>
      <c r="W24" s="1910"/>
      <c r="X24" s="1939"/>
      <c r="Y24" s="1939"/>
    </row>
    <row r="25" spans="1:25" x14ac:dyDescent="0.25">
      <c r="A25" s="2108"/>
      <c r="B25" s="2111"/>
      <c r="C25" s="1595"/>
      <c r="D25" s="1595"/>
      <c r="E25" s="1852"/>
      <c r="F25" s="1595"/>
      <c r="G25" s="1846"/>
      <c r="H25" s="1846"/>
      <c r="I25" s="312" t="s">
        <v>3135</v>
      </c>
      <c r="J25" s="470">
        <v>0.5</v>
      </c>
      <c r="K25" s="278"/>
      <c r="L25" s="278"/>
      <c r="M25" s="278"/>
      <c r="N25" s="220"/>
      <c r="O25" s="220"/>
      <c r="P25" s="220"/>
      <c r="Q25" s="220"/>
      <c r="R25" s="220"/>
      <c r="S25" s="278"/>
      <c r="T25" s="278"/>
      <c r="U25" s="278"/>
      <c r="V25" s="278"/>
      <c r="W25" s="1910"/>
      <c r="X25" s="1939"/>
      <c r="Y25" s="1939"/>
    </row>
    <row r="26" spans="1:25" ht="23.25" thickBot="1" x14ac:dyDescent="0.3">
      <c r="A26" s="2108"/>
      <c r="B26" s="2111"/>
      <c r="C26" s="1595"/>
      <c r="D26" s="1595"/>
      <c r="E26" s="1852"/>
      <c r="F26" s="1596"/>
      <c r="G26" s="1858"/>
      <c r="H26" s="1858"/>
      <c r="I26" s="312" t="s">
        <v>3136</v>
      </c>
      <c r="J26" s="470">
        <v>0.5</v>
      </c>
      <c r="K26" s="278"/>
      <c r="L26" s="278"/>
      <c r="M26" s="278"/>
      <c r="N26" s="220"/>
      <c r="O26" s="220"/>
      <c r="P26" s="220"/>
      <c r="Q26" s="220"/>
      <c r="R26" s="220"/>
      <c r="S26" s="278"/>
      <c r="T26" s="278"/>
      <c r="U26" s="278"/>
      <c r="V26" s="278"/>
      <c r="W26" s="1910"/>
      <c r="X26" s="1939"/>
      <c r="Y26" s="1939"/>
    </row>
    <row r="27" spans="1:25" ht="15" customHeight="1" thickBot="1" x14ac:dyDescent="0.3">
      <c r="A27" s="2108"/>
      <c r="B27" s="2111"/>
      <c r="C27" s="1595"/>
      <c r="D27" s="1595"/>
      <c r="E27" s="1852"/>
      <c r="F27" s="16"/>
      <c r="G27" s="323"/>
      <c r="H27" s="407"/>
      <c r="I27" s="471" t="s">
        <v>168</v>
      </c>
      <c r="J27" s="472">
        <f>SUM(J21:J26)</f>
        <v>7.5</v>
      </c>
      <c r="K27" s="221"/>
      <c r="L27" s="221"/>
      <c r="M27" s="221"/>
      <c r="N27" s="297"/>
      <c r="O27" s="297"/>
      <c r="P27" s="297"/>
      <c r="Q27" s="297"/>
      <c r="R27" s="297"/>
      <c r="S27" s="297"/>
      <c r="T27" s="297"/>
      <c r="U27" s="297"/>
      <c r="V27" s="297"/>
      <c r="W27" s="1888" t="s">
        <v>160</v>
      </c>
      <c r="X27" s="1891" t="s">
        <v>3137</v>
      </c>
      <c r="Y27" s="1891"/>
    </row>
    <row r="28" spans="1:25" ht="90" customHeight="1" x14ac:dyDescent="0.25">
      <c r="A28" s="2108"/>
      <c r="B28" s="2111"/>
      <c r="C28" s="1595"/>
      <c r="D28" s="1595"/>
      <c r="E28" s="1852"/>
      <c r="F28" s="1594" t="s">
        <v>3138</v>
      </c>
      <c r="G28" s="1860" t="s">
        <v>3139</v>
      </c>
      <c r="H28" s="1594" t="s">
        <v>3140</v>
      </c>
      <c r="I28" s="312" t="s">
        <v>3141</v>
      </c>
      <c r="J28" s="470">
        <v>0.5</v>
      </c>
      <c r="K28" s="278"/>
      <c r="L28" s="278"/>
      <c r="M28" s="278"/>
      <c r="N28" s="220"/>
      <c r="O28" s="220"/>
      <c r="P28" s="220"/>
      <c r="Q28" s="220"/>
      <c r="R28" s="220"/>
      <c r="S28" s="278"/>
      <c r="T28" s="278"/>
      <c r="U28" s="278"/>
      <c r="V28" s="278"/>
      <c r="W28" s="1889"/>
      <c r="X28" s="1892"/>
      <c r="Y28" s="1892"/>
    </row>
    <row r="29" spans="1:25" ht="22.5" x14ac:dyDescent="0.25">
      <c r="A29" s="2108"/>
      <c r="B29" s="2111"/>
      <c r="C29" s="1595"/>
      <c r="D29" s="1595"/>
      <c r="E29" s="1852"/>
      <c r="F29" s="1595"/>
      <c r="G29" s="1846"/>
      <c r="H29" s="1595"/>
      <c r="I29" s="312" t="s">
        <v>3142</v>
      </c>
      <c r="J29" s="470">
        <v>0.5</v>
      </c>
      <c r="K29" s="278"/>
      <c r="L29" s="278"/>
      <c r="M29" s="278"/>
      <c r="N29" s="220"/>
      <c r="O29" s="220"/>
      <c r="P29" s="220"/>
      <c r="Q29" s="220"/>
      <c r="R29" s="220"/>
      <c r="S29" s="278"/>
      <c r="T29" s="278"/>
      <c r="U29" s="278"/>
      <c r="V29" s="278"/>
      <c r="W29" s="1889"/>
      <c r="X29" s="1892"/>
      <c r="Y29" s="1892"/>
    </row>
    <row r="30" spans="1:25" ht="22.5" customHeight="1" x14ac:dyDescent="0.25">
      <c r="A30" s="2108"/>
      <c r="B30" s="2111"/>
      <c r="C30" s="1595"/>
      <c r="D30" s="1595"/>
      <c r="E30" s="1852"/>
      <c r="F30" s="1595"/>
      <c r="G30" s="1846"/>
      <c r="H30" s="1595"/>
      <c r="I30" s="312" t="s">
        <v>3143</v>
      </c>
      <c r="J30" s="470">
        <v>0.5</v>
      </c>
      <c r="K30" s="278"/>
      <c r="L30" s="278"/>
      <c r="M30" s="278"/>
      <c r="N30" s="220"/>
      <c r="O30" s="220"/>
      <c r="P30" s="220"/>
      <c r="Q30" s="220"/>
      <c r="R30" s="220"/>
      <c r="S30" s="278"/>
      <c r="T30" s="278"/>
      <c r="U30" s="278"/>
      <c r="V30" s="278"/>
      <c r="W30" s="1889"/>
      <c r="X30" s="1892"/>
      <c r="Y30" s="1892"/>
    </row>
    <row r="31" spans="1:25" x14ac:dyDescent="0.25">
      <c r="A31" s="2108"/>
      <c r="B31" s="2111"/>
      <c r="C31" s="1595"/>
      <c r="D31" s="1595"/>
      <c r="E31" s="1852"/>
      <c r="F31" s="1595"/>
      <c r="G31" s="1846"/>
      <c r="H31" s="1595"/>
      <c r="I31" s="312" t="s">
        <v>3144</v>
      </c>
      <c r="J31" s="470">
        <v>0.5</v>
      </c>
      <c r="K31" s="278"/>
      <c r="L31" s="278"/>
      <c r="M31" s="278"/>
      <c r="N31" s="220"/>
      <c r="O31" s="220"/>
      <c r="P31" s="220"/>
      <c r="Q31" s="220"/>
      <c r="R31" s="220"/>
      <c r="S31" s="278"/>
      <c r="T31" s="278"/>
      <c r="U31" s="278"/>
      <c r="V31" s="278"/>
      <c r="W31" s="1889"/>
      <c r="X31" s="1892"/>
      <c r="Y31" s="1892"/>
    </row>
    <row r="32" spans="1:25" ht="22.5" x14ac:dyDescent="0.25">
      <c r="A32" s="2108"/>
      <c r="B32" s="2111"/>
      <c r="C32" s="1595"/>
      <c r="D32" s="1595"/>
      <c r="E32" s="1852"/>
      <c r="F32" s="1595"/>
      <c r="G32" s="1846"/>
      <c r="H32" s="1595"/>
      <c r="I32" s="312" t="s">
        <v>3145</v>
      </c>
      <c r="J32" s="470">
        <v>0.5</v>
      </c>
      <c r="K32" s="278"/>
      <c r="L32" s="278"/>
      <c r="M32" s="278"/>
      <c r="N32" s="220"/>
      <c r="O32" s="220"/>
      <c r="P32" s="220"/>
      <c r="Q32" s="220"/>
      <c r="R32" s="220"/>
      <c r="S32" s="278"/>
      <c r="T32" s="278"/>
      <c r="U32" s="278"/>
      <c r="V32" s="278"/>
      <c r="W32" s="1889"/>
      <c r="X32" s="1892"/>
      <c r="Y32" s="1892"/>
    </row>
    <row r="33" spans="1:25" ht="22.5" x14ac:dyDescent="0.25">
      <c r="A33" s="2108"/>
      <c r="B33" s="2111"/>
      <c r="C33" s="1595"/>
      <c r="D33" s="1595"/>
      <c r="E33" s="1852"/>
      <c r="F33" s="1595"/>
      <c r="G33" s="1846"/>
      <c r="H33" s="1595"/>
      <c r="I33" s="312" t="s">
        <v>3146</v>
      </c>
      <c r="J33" s="470">
        <v>0.5</v>
      </c>
      <c r="K33" s="278"/>
      <c r="L33" s="278"/>
      <c r="M33" s="278"/>
      <c r="N33" s="220"/>
      <c r="O33" s="220"/>
      <c r="P33" s="220"/>
      <c r="Q33" s="220"/>
      <c r="R33" s="220"/>
      <c r="S33" s="278"/>
      <c r="T33" s="278"/>
      <c r="U33" s="278"/>
      <c r="V33" s="278"/>
      <c r="W33" s="1889"/>
      <c r="X33" s="1892"/>
      <c r="Y33" s="1892"/>
    </row>
    <row r="34" spans="1:25" ht="22.5" x14ac:dyDescent="0.25">
      <c r="A34" s="2108"/>
      <c r="B34" s="2111"/>
      <c r="C34" s="1595"/>
      <c r="D34" s="1595"/>
      <c r="E34" s="1852"/>
      <c r="F34" s="1595"/>
      <c r="G34" s="1846"/>
      <c r="H34" s="1595"/>
      <c r="I34" s="312" t="s">
        <v>3147</v>
      </c>
      <c r="J34" s="470">
        <v>0.5</v>
      </c>
      <c r="K34" s="278"/>
      <c r="L34" s="278"/>
      <c r="M34" s="278"/>
      <c r="N34" s="220"/>
      <c r="O34" s="220"/>
      <c r="P34" s="220"/>
      <c r="Q34" s="220"/>
      <c r="R34" s="220"/>
      <c r="S34" s="278"/>
      <c r="T34" s="278"/>
      <c r="U34" s="278"/>
      <c r="V34" s="278"/>
      <c r="W34" s="1889"/>
      <c r="X34" s="1892"/>
      <c r="Y34" s="1892"/>
    </row>
    <row r="35" spans="1:25" ht="34.5" thickBot="1" x14ac:dyDescent="0.3">
      <c r="A35" s="2108"/>
      <c r="B35" s="2111"/>
      <c r="C35" s="1595"/>
      <c r="D35" s="1595"/>
      <c r="E35" s="1852"/>
      <c r="F35" s="1595"/>
      <c r="G35" s="1846"/>
      <c r="H35" s="1595"/>
      <c r="I35" s="312" t="s">
        <v>3148</v>
      </c>
      <c r="J35" s="470">
        <v>6</v>
      </c>
      <c r="K35" s="278"/>
      <c r="L35" s="278"/>
      <c r="M35" s="278"/>
      <c r="N35" s="220"/>
      <c r="O35" s="220"/>
      <c r="P35" s="220"/>
      <c r="Q35" s="220"/>
      <c r="R35" s="220"/>
      <c r="S35" s="278"/>
      <c r="T35" s="278"/>
      <c r="U35" s="278"/>
      <c r="V35" s="278"/>
      <c r="W35" s="1889"/>
      <c r="X35" s="1892"/>
      <c r="Y35" s="1892"/>
    </row>
    <row r="36" spans="1:25" ht="15.75" thickBot="1" x14ac:dyDescent="0.3">
      <c r="A36" s="2108"/>
      <c r="B36" s="2111"/>
      <c r="C36" s="1595"/>
      <c r="D36" s="1595"/>
      <c r="E36" s="1852"/>
      <c r="F36" s="1595"/>
      <c r="G36" s="1846"/>
      <c r="H36" s="1595"/>
      <c r="I36" s="471" t="s">
        <v>168</v>
      </c>
      <c r="J36" s="472">
        <f>SUM(J28:J35)</f>
        <v>9.5</v>
      </c>
      <c r="K36" s="221"/>
      <c r="L36" s="221"/>
      <c r="M36" s="221"/>
      <c r="N36" s="297"/>
      <c r="O36" s="297"/>
      <c r="P36" s="297"/>
      <c r="Q36" s="297"/>
      <c r="R36" s="297"/>
      <c r="S36" s="297"/>
      <c r="T36" s="297"/>
      <c r="U36" s="297"/>
      <c r="V36" s="297"/>
      <c r="W36" s="1890"/>
      <c r="X36" s="1893"/>
      <c r="Y36" s="1893"/>
    </row>
    <row r="37" spans="1:25" ht="90" customHeight="1" x14ac:dyDescent="0.25">
      <c r="A37" s="2108"/>
      <c r="B37" s="2111"/>
      <c r="C37" s="1595"/>
      <c r="D37" s="1595"/>
      <c r="E37" s="1852"/>
      <c r="F37" s="1594" t="s">
        <v>3149</v>
      </c>
      <c r="G37" s="1860" t="s">
        <v>3150</v>
      </c>
      <c r="H37" s="1594" t="s">
        <v>3151</v>
      </c>
      <c r="I37" s="312" t="s">
        <v>3152</v>
      </c>
      <c r="J37" s="470">
        <v>0.5</v>
      </c>
      <c r="K37" s="278"/>
      <c r="L37" s="278"/>
      <c r="M37" s="278"/>
      <c r="N37" s="220"/>
      <c r="O37" s="220"/>
      <c r="P37" s="220"/>
      <c r="Q37" s="220"/>
      <c r="R37" s="220"/>
      <c r="S37" s="278"/>
      <c r="T37" s="278"/>
      <c r="U37" s="278"/>
      <c r="V37" s="278"/>
      <c r="W37" s="1910" t="s">
        <v>160</v>
      </c>
      <c r="X37" s="1939" t="s">
        <v>3153</v>
      </c>
      <c r="Y37" s="1908"/>
    </row>
    <row r="38" spans="1:25" ht="56.25" customHeight="1" x14ac:dyDescent="0.25">
      <c r="A38" s="2108"/>
      <c r="B38" s="2111"/>
      <c r="C38" s="1595"/>
      <c r="D38" s="1595"/>
      <c r="E38" s="1852"/>
      <c r="F38" s="1595"/>
      <c r="G38" s="1846"/>
      <c r="H38" s="1595"/>
      <c r="I38" s="312" t="s">
        <v>3154</v>
      </c>
      <c r="J38" s="470">
        <v>0.5</v>
      </c>
      <c r="K38" s="278"/>
      <c r="L38" s="278"/>
      <c r="M38" s="278"/>
      <c r="N38" s="220"/>
      <c r="O38" s="220"/>
      <c r="P38" s="220"/>
      <c r="Q38" s="220"/>
      <c r="R38" s="220"/>
      <c r="S38" s="278"/>
      <c r="T38" s="278"/>
      <c r="U38" s="278"/>
      <c r="V38" s="278"/>
      <c r="W38" s="1910"/>
      <c r="X38" s="1939"/>
      <c r="Y38" s="1908"/>
    </row>
    <row r="39" spans="1:25" ht="22.5" x14ac:dyDescent="0.25">
      <c r="A39" s="2108"/>
      <c r="B39" s="2111"/>
      <c r="C39" s="1595"/>
      <c r="D39" s="1595"/>
      <c r="E39" s="1852"/>
      <c r="F39" s="1595"/>
      <c r="G39" s="1846"/>
      <c r="H39" s="1595"/>
      <c r="I39" s="312" t="s">
        <v>3155</v>
      </c>
      <c r="J39" s="470">
        <v>0.5</v>
      </c>
      <c r="K39" s="278"/>
      <c r="L39" s="278"/>
      <c r="M39" s="278"/>
      <c r="N39" s="220"/>
      <c r="O39" s="220"/>
      <c r="P39" s="220"/>
      <c r="Q39" s="220"/>
      <c r="R39" s="220"/>
      <c r="S39" s="278"/>
      <c r="T39" s="278"/>
      <c r="U39" s="278"/>
      <c r="V39" s="278"/>
      <c r="W39" s="1910"/>
      <c r="X39" s="1939"/>
      <c r="Y39" s="1908"/>
    </row>
    <row r="40" spans="1:25" ht="22.5" x14ac:dyDescent="0.25">
      <c r="A40" s="2108"/>
      <c r="B40" s="2111"/>
      <c r="C40" s="1595"/>
      <c r="D40" s="1595"/>
      <c r="E40" s="1852"/>
      <c r="F40" s="1595"/>
      <c r="G40" s="1846"/>
      <c r="H40" s="1595"/>
      <c r="I40" s="312" t="s">
        <v>3156</v>
      </c>
      <c r="J40" s="470">
        <v>0.5</v>
      </c>
      <c r="K40" s="278"/>
      <c r="L40" s="278"/>
      <c r="M40" s="278"/>
      <c r="N40" s="220"/>
      <c r="O40" s="220"/>
      <c r="P40" s="220"/>
      <c r="Q40" s="220"/>
      <c r="R40" s="220"/>
      <c r="S40" s="278"/>
      <c r="T40" s="278"/>
      <c r="U40" s="278"/>
      <c r="V40" s="278"/>
      <c r="W40" s="1910"/>
      <c r="X40" s="1939"/>
      <c r="Y40" s="1908"/>
    </row>
    <row r="41" spans="1:25" ht="22.5" x14ac:dyDescent="0.25">
      <c r="A41" s="2108"/>
      <c r="B41" s="2111"/>
      <c r="C41" s="1595"/>
      <c r="D41" s="1595"/>
      <c r="E41" s="1852"/>
      <c r="F41" s="1595"/>
      <c r="G41" s="1846"/>
      <c r="H41" s="1595"/>
      <c r="I41" s="312" t="s">
        <v>3157</v>
      </c>
      <c r="J41" s="470">
        <v>0.5</v>
      </c>
      <c r="K41" s="278"/>
      <c r="L41" s="278"/>
      <c r="M41" s="278"/>
      <c r="N41" s="220"/>
      <c r="O41" s="220"/>
      <c r="P41" s="220"/>
      <c r="Q41" s="220"/>
      <c r="R41" s="220"/>
      <c r="S41" s="278"/>
      <c r="T41" s="278"/>
      <c r="U41" s="278"/>
      <c r="V41" s="278"/>
      <c r="W41" s="1910"/>
      <c r="X41" s="1939"/>
      <c r="Y41" s="1908"/>
    </row>
    <row r="42" spans="1:25" ht="23.25" thickBot="1" x14ac:dyDescent="0.3">
      <c r="A42" s="2108"/>
      <c r="B42" s="2111"/>
      <c r="C42" s="1595"/>
      <c r="D42" s="1595"/>
      <c r="E42" s="1852"/>
      <c r="F42" s="1595"/>
      <c r="G42" s="1846"/>
      <c r="H42" s="1595"/>
      <c r="I42" s="312" t="s">
        <v>3158</v>
      </c>
      <c r="J42" s="470">
        <v>5.5</v>
      </c>
      <c r="K42" s="278"/>
      <c r="L42" s="278"/>
      <c r="M42" s="278"/>
      <c r="N42" s="220"/>
      <c r="O42" s="220"/>
      <c r="P42" s="220"/>
      <c r="Q42" s="220"/>
      <c r="R42" s="220"/>
      <c r="S42" s="278"/>
      <c r="T42" s="278"/>
      <c r="U42" s="278"/>
      <c r="V42" s="278"/>
      <c r="W42" s="1910"/>
      <c r="X42" s="1939"/>
      <c r="Y42" s="1908"/>
    </row>
    <row r="43" spans="1:25" ht="15.75" thickBot="1" x14ac:dyDescent="0.3">
      <c r="A43" s="2108"/>
      <c r="B43" s="2111"/>
      <c r="C43" s="1595"/>
      <c r="D43" s="1595"/>
      <c r="E43" s="1852"/>
      <c r="F43" s="1595"/>
      <c r="G43" s="1846"/>
      <c r="H43" s="1595"/>
      <c r="I43" s="471" t="s">
        <v>168</v>
      </c>
      <c r="J43" s="472">
        <f>SUM(J37:J42)</f>
        <v>8</v>
      </c>
      <c r="K43" s="278"/>
      <c r="L43" s="278"/>
      <c r="M43" s="278"/>
      <c r="N43" s="220"/>
      <c r="O43" s="220"/>
      <c r="P43" s="220"/>
      <c r="Q43" s="220"/>
      <c r="R43" s="220"/>
      <c r="S43" s="278"/>
      <c r="T43" s="278"/>
      <c r="U43" s="278"/>
      <c r="V43" s="278"/>
      <c r="W43" s="1910"/>
      <c r="X43" s="1939"/>
      <c r="Y43" s="1908"/>
    </row>
    <row r="44" spans="1:25" ht="15.75" thickBot="1" x14ac:dyDescent="0.3">
      <c r="A44" s="2113"/>
      <c r="B44" s="2114"/>
      <c r="C44" s="1596"/>
      <c r="D44" s="1596"/>
      <c r="E44" s="1606"/>
      <c r="F44" s="1596"/>
      <c r="G44" s="1858"/>
      <c r="H44" s="1596"/>
      <c r="I44" s="473" t="s">
        <v>141</v>
      </c>
      <c r="J44" s="474">
        <f>+J43+J27+J36</f>
        <v>25</v>
      </c>
      <c r="K44" s="278"/>
      <c r="L44" s="278"/>
      <c r="M44" s="278"/>
      <c r="N44" s="220"/>
      <c r="O44" s="220"/>
      <c r="P44" s="220"/>
      <c r="Q44" s="220"/>
      <c r="R44" s="220"/>
      <c r="S44" s="278"/>
      <c r="T44" s="278"/>
      <c r="U44" s="278"/>
      <c r="V44" s="278"/>
      <c r="W44" s="1910"/>
      <c r="X44" s="1939"/>
      <c r="Y44" s="1908"/>
    </row>
    <row r="45" spans="1:25" ht="168.75" customHeight="1" x14ac:dyDescent="0.25">
      <c r="A45" s="2091" t="s">
        <v>3159</v>
      </c>
      <c r="B45" s="1667"/>
      <c r="C45" s="1594" t="s">
        <v>3160</v>
      </c>
      <c r="D45" s="1906" t="s">
        <v>3161</v>
      </c>
      <c r="E45" s="1860" t="s">
        <v>3162</v>
      </c>
      <c r="F45" s="1587" t="s">
        <v>3163</v>
      </c>
      <c r="G45" s="1594" t="s">
        <v>3164</v>
      </c>
      <c r="H45" s="1587" t="s">
        <v>3165</v>
      </c>
      <c r="I45" s="312" t="s">
        <v>3166</v>
      </c>
      <c r="J45" s="302">
        <v>0.5</v>
      </c>
      <c r="K45" s="297"/>
      <c r="L45" s="26"/>
      <c r="M45" s="328"/>
      <c r="N45" s="328"/>
      <c r="O45" s="278"/>
      <c r="P45" s="278"/>
      <c r="Q45" s="328"/>
      <c r="R45" s="328"/>
      <c r="S45" s="328"/>
      <c r="T45" s="328"/>
      <c r="U45" s="328"/>
      <c r="V45" s="328"/>
      <c r="W45" s="1910" t="s">
        <v>3167</v>
      </c>
      <c r="X45" s="1939" t="s">
        <v>3168</v>
      </c>
      <c r="Y45" s="1850"/>
    </row>
    <row r="46" spans="1:25" ht="33.75" customHeight="1" x14ac:dyDescent="0.25">
      <c r="A46" s="2092"/>
      <c r="B46" s="1595"/>
      <c r="C46" s="1595"/>
      <c r="D46" s="1844"/>
      <c r="E46" s="1846"/>
      <c r="F46" s="1599"/>
      <c r="G46" s="1595"/>
      <c r="H46" s="1599"/>
      <c r="I46" s="312" t="s">
        <v>3169</v>
      </c>
      <c r="J46" s="302">
        <v>0.5</v>
      </c>
      <c r="K46" s="475"/>
      <c r="L46" s="476"/>
      <c r="M46" s="476"/>
      <c r="N46" s="476"/>
      <c r="O46" s="477"/>
      <c r="P46" s="477"/>
      <c r="Q46" s="476"/>
      <c r="R46" s="475"/>
      <c r="S46" s="475"/>
      <c r="T46" s="475"/>
      <c r="U46" s="475"/>
      <c r="V46" s="475"/>
      <c r="W46" s="1910"/>
      <c r="X46" s="1939"/>
      <c r="Y46" s="1850"/>
    </row>
    <row r="47" spans="1:25" x14ac:dyDescent="0.25">
      <c r="A47" s="2092"/>
      <c r="B47" s="1595"/>
      <c r="C47" s="1595"/>
      <c r="D47" s="1844"/>
      <c r="E47" s="1846"/>
      <c r="F47" s="1599"/>
      <c r="G47" s="1595"/>
      <c r="H47" s="1599"/>
      <c r="I47" s="312" t="s">
        <v>3170</v>
      </c>
      <c r="J47" s="302">
        <v>1.5</v>
      </c>
      <c r="K47" s="475"/>
      <c r="L47" s="475"/>
      <c r="M47" s="475"/>
      <c r="N47" s="476"/>
      <c r="O47" s="477"/>
      <c r="P47" s="477"/>
      <c r="Q47" s="476"/>
      <c r="R47" s="476"/>
      <c r="S47" s="475"/>
      <c r="T47" s="475"/>
      <c r="U47" s="475"/>
      <c r="V47" s="475"/>
      <c r="W47" s="1910"/>
      <c r="X47" s="1939"/>
      <c r="Y47" s="1850"/>
    </row>
    <row r="48" spans="1:25" x14ac:dyDescent="0.25">
      <c r="A48" s="2092"/>
      <c r="B48" s="1595"/>
      <c r="C48" s="1595"/>
      <c r="D48" s="1844"/>
      <c r="E48" s="1846"/>
      <c r="F48" s="1599"/>
      <c r="G48" s="1595"/>
      <c r="H48" s="1599"/>
      <c r="I48" s="312" t="s">
        <v>3171</v>
      </c>
      <c r="J48" s="302">
        <v>1</v>
      </c>
      <c r="K48" s="475"/>
      <c r="L48" s="475"/>
      <c r="M48" s="475"/>
      <c r="N48" s="476"/>
      <c r="O48" s="477"/>
      <c r="P48" s="477"/>
      <c r="Q48" s="476"/>
      <c r="R48" s="476"/>
      <c r="S48" s="475"/>
      <c r="T48" s="475"/>
      <c r="U48" s="475"/>
      <c r="V48" s="475"/>
      <c r="W48" s="1910"/>
      <c r="X48" s="1939"/>
      <c r="Y48" s="1850"/>
    </row>
    <row r="49" spans="1:25" ht="22.5" x14ac:dyDescent="0.25">
      <c r="A49" s="2092"/>
      <c r="B49" s="1595"/>
      <c r="C49" s="1595"/>
      <c r="D49" s="1844"/>
      <c r="E49" s="1846"/>
      <c r="F49" s="1599"/>
      <c r="G49" s="1595"/>
      <c r="H49" s="1599"/>
      <c r="I49" s="312" t="s">
        <v>3172</v>
      </c>
      <c r="J49" s="302">
        <v>0.5</v>
      </c>
      <c r="K49" s="475"/>
      <c r="L49" s="476"/>
      <c r="M49" s="476"/>
      <c r="N49" s="476"/>
      <c r="O49" s="477"/>
      <c r="P49" s="477"/>
      <c r="Q49" s="476"/>
      <c r="R49" s="476"/>
      <c r="S49" s="476"/>
      <c r="T49" s="476"/>
      <c r="U49" s="476"/>
      <c r="V49" s="476"/>
      <c r="W49" s="1910"/>
      <c r="X49" s="1939"/>
      <c r="Y49" s="1850"/>
    </row>
    <row r="50" spans="1:25" ht="22.5" x14ac:dyDescent="0.25">
      <c r="A50" s="2092"/>
      <c r="B50" s="1595"/>
      <c r="C50" s="1595"/>
      <c r="D50" s="1844"/>
      <c r="E50" s="1846"/>
      <c r="F50" s="1599"/>
      <c r="G50" s="1595"/>
      <c r="H50" s="1599"/>
      <c r="I50" s="312" t="s">
        <v>3173</v>
      </c>
      <c r="J50" s="302">
        <v>1</v>
      </c>
      <c r="K50" s="475"/>
      <c r="L50" s="476"/>
      <c r="M50" s="476"/>
      <c r="N50" s="476"/>
      <c r="O50" s="477"/>
      <c r="P50" s="477"/>
      <c r="Q50" s="477"/>
      <c r="R50" s="477"/>
      <c r="S50" s="476"/>
      <c r="T50" s="476"/>
      <c r="U50" s="476"/>
      <c r="V50" s="476"/>
      <c r="W50" s="1910"/>
      <c r="X50" s="1939"/>
      <c r="Y50" s="1850"/>
    </row>
    <row r="51" spans="1:25" ht="23.25" thickBot="1" x14ac:dyDescent="0.3">
      <c r="A51" s="2092"/>
      <c r="B51" s="1595"/>
      <c r="C51" s="1595"/>
      <c r="D51" s="1844"/>
      <c r="E51" s="1846"/>
      <c r="F51" s="1599"/>
      <c r="G51" s="1595"/>
      <c r="H51" s="1599"/>
      <c r="I51" s="312" t="s">
        <v>3174</v>
      </c>
      <c r="J51" s="302">
        <v>1</v>
      </c>
      <c r="K51" s="475"/>
      <c r="L51" s="476"/>
      <c r="M51" s="476"/>
      <c r="N51" s="476"/>
      <c r="O51" s="477"/>
      <c r="P51" s="477"/>
      <c r="Q51" s="477"/>
      <c r="R51" s="477"/>
      <c r="S51" s="476"/>
      <c r="T51" s="476"/>
      <c r="U51" s="476"/>
      <c r="V51" s="476"/>
      <c r="W51" s="1910"/>
      <c r="X51" s="1939"/>
      <c r="Y51" s="1850"/>
    </row>
    <row r="52" spans="1:25" ht="22.5" customHeight="1" thickBot="1" x14ac:dyDescent="0.3">
      <c r="A52" s="2092"/>
      <c r="B52" s="1596"/>
      <c r="C52" s="1596"/>
      <c r="D52" s="1907"/>
      <c r="E52" s="1875"/>
      <c r="F52" s="1600"/>
      <c r="G52" s="1596"/>
      <c r="H52" s="1600"/>
      <c r="I52" s="471" t="s">
        <v>168</v>
      </c>
      <c r="J52" s="478">
        <f>SUM(J45:J51)</f>
        <v>6</v>
      </c>
      <c r="K52" s="221"/>
      <c r="L52" s="221"/>
      <c r="M52" s="221"/>
      <c r="N52" s="297"/>
      <c r="O52" s="297"/>
      <c r="P52" s="297"/>
      <c r="Q52" s="297"/>
      <c r="R52" s="297"/>
      <c r="S52" s="297"/>
      <c r="T52" s="297"/>
      <c r="U52" s="297"/>
      <c r="V52" s="297"/>
      <c r="W52" s="1910"/>
      <c r="X52" s="1939"/>
      <c r="Y52" s="1850"/>
    </row>
    <row r="53" spans="1:25" ht="112.5" customHeight="1" x14ac:dyDescent="0.25">
      <c r="A53" s="2092"/>
      <c r="B53" s="1594" t="s">
        <v>3175</v>
      </c>
      <c r="C53" s="1594" t="s">
        <v>3176</v>
      </c>
      <c r="D53" s="1906" t="s">
        <v>3177</v>
      </c>
      <c r="E53" s="1860" t="s">
        <v>3178</v>
      </c>
      <c r="F53" s="1587" t="s">
        <v>3179</v>
      </c>
      <c r="G53" s="1587" t="s">
        <v>3180</v>
      </c>
      <c r="H53" s="1587" t="s">
        <v>3181</v>
      </c>
      <c r="I53" s="312" t="s">
        <v>3182</v>
      </c>
      <c r="J53" s="302">
        <v>3</v>
      </c>
      <c r="K53" s="278"/>
      <c r="L53" s="26"/>
      <c r="M53" s="328"/>
      <c r="N53" s="328"/>
      <c r="O53" s="297"/>
      <c r="P53" s="297"/>
      <c r="Q53" s="328"/>
      <c r="R53" s="328"/>
      <c r="S53" s="328"/>
      <c r="T53" s="328"/>
      <c r="U53" s="328"/>
      <c r="V53" s="328"/>
      <c r="W53" s="1910" t="s">
        <v>3167</v>
      </c>
      <c r="X53" s="1939" t="s">
        <v>3183</v>
      </c>
      <c r="Y53" s="1850"/>
    </row>
    <row r="54" spans="1:25" ht="33.75" x14ac:dyDescent="0.25">
      <c r="A54" s="2092"/>
      <c r="B54" s="1595"/>
      <c r="C54" s="1595"/>
      <c r="D54" s="1844"/>
      <c r="E54" s="1846"/>
      <c r="F54" s="1599"/>
      <c r="G54" s="1599"/>
      <c r="H54" s="1599"/>
      <c r="I54" s="312" t="s">
        <v>3184</v>
      </c>
      <c r="J54" s="302">
        <v>3.5</v>
      </c>
      <c r="K54" s="278"/>
      <c r="L54" s="220"/>
      <c r="M54" s="220"/>
      <c r="N54" s="220"/>
      <c r="O54" s="220"/>
      <c r="P54" s="220"/>
      <c r="Q54" s="220"/>
      <c r="R54" s="278"/>
      <c r="S54" s="278"/>
      <c r="T54" s="278"/>
      <c r="U54" s="278"/>
      <c r="V54" s="278"/>
      <c r="W54" s="1910"/>
      <c r="X54" s="1939"/>
      <c r="Y54" s="1850"/>
    </row>
    <row r="55" spans="1:25" ht="33.75" x14ac:dyDescent="0.25">
      <c r="A55" s="2092"/>
      <c r="B55" s="1595"/>
      <c r="C55" s="1595"/>
      <c r="D55" s="1844"/>
      <c r="E55" s="1846"/>
      <c r="F55" s="1599"/>
      <c r="G55" s="1599"/>
      <c r="H55" s="1599"/>
      <c r="I55" s="312" t="s">
        <v>3185</v>
      </c>
      <c r="J55" s="302">
        <v>1.5</v>
      </c>
      <c r="K55" s="278"/>
      <c r="L55" s="220"/>
      <c r="M55" s="220"/>
      <c r="N55" s="220"/>
      <c r="O55" s="220"/>
      <c r="P55" s="220"/>
      <c r="Q55" s="220"/>
      <c r="R55" s="278"/>
      <c r="S55" s="278"/>
      <c r="T55" s="278"/>
      <c r="U55" s="278"/>
      <c r="V55" s="278"/>
      <c r="W55" s="1910"/>
      <c r="X55" s="1939"/>
      <c r="Y55" s="1850"/>
    </row>
    <row r="56" spans="1:25" ht="22.5" x14ac:dyDescent="0.25">
      <c r="A56" s="2092"/>
      <c r="B56" s="1595"/>
      <c r="C56" s="1595"/>
      <c r="D56" s="1844"/>
      <c r="E56" s="1846"/>
      <c r="F56" s="1599"/>
      <c r="G56" s="1599"/>
      <c r="H56" s="1599"/>
      <c r="I56" s="312" t="s">
        <v>3186</v>
      </c>
      <c r="J56" s="302">
        <v>3</v>
      </c>
      <c r="K56" s="278"/>
      <c r="L56" s="220"/>
      <c r="M56" s="220"/>
      <c r="N56" s="220"/>
      <c r="O56" s="220"/>
      <c r="P56" s="220"/>
      <c r="Q56" s="220"/>
      <c r="R56" s="278"/>
      <c r="S56" s="278"/>
      <c r="T56" s="278"/>
      <c r="U56" s="278"/>
      <c r="V56" s="278"/>
      <c r="W56" s="1910"/>
      <c r="X56" s="1939"/>
      <c r="Y56" s="1850"/>
    </row>
    <row r="57" spans="1:25" ht="22.5" customHeight="1" x14ac:dyDescent="0.25">
      <c r="A57" s="2092"/>
      <c r="B57" s="1595"/>
      <c r="C57" s="1595"/>
      <c r="D57" s="1844"/>
      <c r="E57" s="1846"/>
      <c r="F57" s="1599"/>
      <c r="G57" s="1599"/>
      <c r="H57" s="1599"/>
      <c r="I57" s="312" t="s">
        <v>3187</v>
      </c>
      <c r="J57" s="302">
        <v>1</v>
      </c>
      <c r="K57" s="278"/>
      <c r="L57" s="278"/>
      <c r="M57" s="278"/>
      <c r="N57" s="278"/>
      <c r="O57" s="278"/>
      <c r="P57" s="278"/>
      <c r="Q57" s="278"/>
      <c r="R57" s="278"/>
      <c r="S57" s="278"/>
      <c r="T57" s="278"/>
      <c r="U57" s="278"/>
      <c r="V57" s="278"/>
      <c r="W57" s="1910"/>
      <c r="X57" s="1939"/>
      <c r="Y57" s="1850"/>
    </row>
    <row r="58" spans="1:25" x14ac:dyDescent="0.25">
      <c r="A58" s="2092"/>
      <c r="B58" s="1595"/>
      <c r="C58" s="1596"/>
      <c r="D58" s="1844"/>
      <c r="E58" s="1875"/>
      <c r="F58" s="1599"/>
      <c r="G58" s="1600"/>
      <c r="H58" s="1600"/>
      <c r="I58" s="479" t="s">
        <v>168</v>
      </c>
      <c r="J58" s="478">
        <f>SUM(J53:J57)</f>
        <v>12</v>
      </c>
      <c r="K58" s="221"/>
      <c r="L58" s="221"/>
      <c r="M58" s="221"/>
      <c r="N58" s="297"/>
      <c r="O58" s="297"/>
      <c r="P58" s="297"/>
      <c r="Q58" s="297"/>
      <c r="R58" s="297"/>
      <c r="S58" s="297"/>
      <c r="T58" s="297"/>
      <c r="U58" s="297"/>
      <c r="V58" s="297"/>
      <c r="W58" s="1910"/>
      <c r="X58" s="1939"/>
      <c r="Y58" s="1850"/>
    </row>
    <row r="59" spans="1:25" ht="90" customHeight="1" x14ac:dyDescent="0.25">
      <c r="A59" s="2092"/>
      <c r="B59" s="1595"/>
      <c r="C59" s="2094" t="s">
        <v>3188</v>
      </c>
      <c r="D59" s="1909" t="s">
        <v>3189</v>
      </c>
      <c r="E59" s="2094" t="s">
        <v>3190</v>
      </c>
      <c r="F59" s="2094" t="s">
        <v>3179</v>
      </c>
      <c r="G59" s="2094" t="s">
        <v>3191</v>
      </c>
      <c r="H59" s="2094" t="s">
        <v>3181</v>
      </c>
      <c r="I59" s="397" t="s">
        <v>3192</v>
      </c>
      <c r="J59" s="302">
        <v>0.5</v>
      </c>
      <c r="K59" s="278"/>
      <c r="L59" s="297"/>
      <c r="M59" s="297"/>
      <c r="N59" s="278"/>
      <c r="O59" s="297"/>
      <c r="P59" s="297"/>
      <c r="Q59" s="278"/>
      <c r="R59" s="297"/>
      <c r="S59" s="297"/>
      <c r="T59" s="278"/>
      <c r="U59" s="297"/>
      <c r="V59" s="297"/>
      <c r="W59" s="1888" t="s">
        <v>3167</v>
      </c>
      <c r="X59" s="1943" t="s">
        <v>3193</v>
      </c>
      <c r="Y59" s="480"/>
    </row>
    <row r="60" spans="1:25" x14ac:dyDescent="0.25">
      <c r="A60" s="2092"/>
      <c r="B60" s="1595"/>
      <c r="C60" s="2094"/>
      <c r="D60" s="1909"/>
      <c r="E60" s="2094"/>
      <c r="F60" s="2094"/>
      <c r="G60" s="2094"/>
      <c r="H60" s="2094"/>
      <c r="I60" s="397" t="s">
        <v>3194</v>
      </c>
      <c r="J60" s="302">
        <v>0.5</v>
      </c>
      <c r="K60" s="278"/>
      <c r="L60" s="297"/>
      <c r="M60" s="297"/>
      <c r="N60" s="278"/>
      <c r="O60" s="297"/>
      <c r="P60" s="297"/>
      <c r="Q60" s="278"/>
      <c r="R60" s="297"/>
      <c r="S60" s="297"/>
      <c r="T60" s="278"/>
      <c r="U60" s="297"/>
      <c r="V60" s="297"/>
      <c r="W60" s="1889"/>
      <c r="X60" s="2115"/>
      <c r="Y60" s="480"/>
    </row>
    <row r="61" spans="1:25" ht="22.5" x14ac:dyDescent="0.25">
      <c r="A61" s="2092"/>
      <c r="B61" s="1595"/>
      <c r="C61" s="2094"/>
      <c r="D61" s="1909"/>
      <c r="E61" s="2094"/>
      <c r="F61" s="2094"/>
      <c r="G61" s="2094"/>
      <c r="H61" s="2094"/>
      <c r="I61" s="397" t="s">
        <v>3195</v>
      </c>
      <c r="J61" s="302">
        <v>1</v>
      </c>
      <c r="K61" s="278"/>
      <c r="L61" s="297"/>
      <c r="M61" s="297"/>
      <c r="N61" s="278"/>
      <c r="O61" s="297"/>
      <c r="P61" s="297"/>
      <c r="Q61" s="278"/>
      <c r="R61" s="297"/>
      <c r="S61" s="297"/>
      <c r="T61" s="278"/>
      <c r="U61" s="297"/>
      <c r="V61" s="297"/>
      <c r="W61" s="1889"/>
      <c r="X61" s="2115"/>
      <c r="Y61" s="480"/>
    </row>
    <row r="62" spans="1:25" ht="22.5" x14ac:dyDescent="0.25">
      <c r="A62" s="2092"/>
      <c r="B62" s="1595"/>
      <c r="C62" s="2094"/>
      <c r="D62" s="1909"/>
      <c r="E62" s="2094"/>
      <c r="F62" s="2094"/>
      <c r="G62" s="2094"/>
      <c r="H62" s="2094"/>
      <c r="I62" s="397" t="s">
        <v>3196</v>
      </c>
      <c r="J62" s="302">
        <v>2</v>
      </c>
      <c r="K62" s="278"/>
      <c r="L62" s="297"/>
      <c r="M62" s="297"/>
      <c r="N62" s="278"/>
      <c r="O62" s="297"/>
      <c r="P62" s="297"/>
      <c r="Q62" s="278"/>
      <c r="R62" s="297"/>
      <c r="S62" s="297"/>
      <c r="T62" s="278"/>
      <c r="U62" s="297"/>
      <c r="V62" s="297"/>
      <c r="W62" s="1889"/>
      <c r="X62" s="2115"/>
      <c r="Y62" s="480"/>
    </row>
    <row r="63" spans="1:25" x14ac:dyDescent="0.25">
      <c r="A63" s="2092"/>
      <c r="B63" s="1596"/>
      <c r="C63" s="2094"/>
      <c r="D63" s="1909"/>
      <c r="E63" s="2094"/>
      <c r="F63" s="2094"/>
      <c r="G63" s="2094"/>
      <c r="H63" s="2094"/>
      <c r="I63" s="479" t="s">
        <v>168</v>
      </c>
      <c r="J63" s="478">
        <f>SUM(J59:J62)</f>
        <v>4</v>
      </c>
      <c r="K63" s="481"/>
      <c r="L63" s="481"/>
      <c r="M63" s="481"/>
      <c r="N63" s="481"/>
      <c r="O63" s="481"/>
      <c r="P63" s="481"/>
      <c r="Q63" s="481"/>
      <c r="R63" s="481"/>
      <c r="S63" s="481"/>
      <c r="T63" s="481"/>
      <c r="U63" s="481"/>
      <c r="V63" s="481"/>
      <c r="W63" s="1889"/>
      <c r="X63" s="2115"/>
      <c r="Y63" s="480"/>
    </row>
    <row r="64" spans="1:25" ht="78.75" customHeight="1" x14ac:dyDescent="0.25">
      <c r="A64" s="2092"/>
      <c r="B64" s="2094"/>
      <c r="C64" s="2094" t="s">
        <v>3197</v>
      </c>
      <c r="D64" s="1909" t="s">
        <v>3189</v>
      </c>
      <c r="E64" s="2094" t="s">
        <v>3198</v>
      </c>
      <c r="F64" s="2094" t="s">
        <v>3199</v>
      </c>
      <c r="G64" s="2094" t="s">
        <v>3200</v>
      </c>
      <c r="H64" s="2094" t="s">
        <v>3201</v>
      </c>
      <c r="I64" s="397" t="s">
        <v>3202</v>
      </c>
      <c r="J64" s="302">
        <v>1</v>
      </c>
      <c r="K64" s="278"/>
      <c r="L64" s="77"/>
      <c r="M64" s="77"/>
      <c r="N64" s="77"/>
      <c r="O64" s="77"/>
      <c r="P64" s="77"/>
      <c r="Q64" s="77"/>
      <c r="R64" s="77"/>
      <c r="S64" s="77"/>
      <c r="T64" s="77"/>
      <c r="U64" s="77"/>
      <c r="V64" s="77"/>
      <c r="W64" s="1910" t="s">
        <v>3167</v>
      </c>
      <c r="X64" s="1939" t="s">
        <v>3203</v>
      </c>
      <c r="Y64" s="480"/>
    </row>
    <row r="65" spans="1:25" x14ac:dyDescent="0.25">
      <c r="A65" s="2092"/>
      <c r="B65" s="2094"/>
      <c r="C65" s="2094"/>
      <c r="D65" s="1909"/>
      <c r="E65" s="2094"/>
      <c r="F65" s="2094"/>
      <c r="G65" s="2094"/>
      <c r="H65" s="2094"/>
      <c r="I65" s="397" t="s">
        <v>3204</v>
      </c>
      <c r="J65" s="302">
        <v>1</v>
      </c>
      <c r="K65" s="278"/>
      <c r="L65" s="77"/>
      <c r="M65" s="77"/>
      <c r="N65" s="77"/>
      <c r="O65" s="77"/>
      <c r="P65" s="77"/>
      <c r="Q65" s="77"/>
      <c r="R65" s="77"/>
      <c r="S65" s="77"/>
      <c r="T65" s="77"/>
      <c r="U65" s="77"/>
      <c r="V65" s="77"/>
      <c r="W65" s="1910"/>
      <c r="X65" s="1939"/>
      <c r="Y65" s="480"/>
    </row>
    <row r="66" spans="1:25" ht="33.75" x14ac:dyDescent="0.25">
      <c r="A66" s="2093"/>
      <c r="B66" s="1594"/>
      <c r="C66" s="1594"/>
      <c r="D66" s="1906"/>
      <c r="E66" s="1594"/>
      <c r="F66" s="1594"/>
      <c r="G66" s="1594"/>
      <c r="H66" s="1594"/>
      <c r="I66" s="397" t="s">
        <v>3205</v>
      </c>
      <c r="J66" s="302">
        <v>1</v>
      </c>
      <c r="K66" s="278"/>
      <c r="L66" s="77"/>
      <c r="M66" s="77"/>
      <c r="N66" s="77"/>
      <c r="O66" s="77"/>
      <c r="P66" s="77"/>
      <c r="Q66" s="77"/>
      <c r="R66" s="77"/>
      <c r="S66" s="77"/>
      <c r="T66" s="77"/>
      <c r="U66" s="77"/>
      <c r="V66" s="77"/>
      <c r="W66" s="1910"/>
      <c r="X66" s="1939"/>
      <c r="Y66" s="480"/>
    </row>
    <row r="67" spans="1:25" ht="15.75" customHeight="1" x14ac:dyDescent="0.25">
      <c r="A67" s="482"/>
      <c r="B67" s="418"/>
      <c r="C67" s="77"/>
      <c r="D67" s="77"/>
      <c r="E67" s="77"/>
      <c r="F67" s="418"/>
      <c r="G67" s="418"/>
      <c r="H67" s="418"/>
      <c r="I67" s="483" t="s">
        <v>168</v>
      </c>
      <c r="J67" s="478">
        <f>SUM(J64:J66)</f>
        <v>3</v>
      </c>
      <c r="K67" s="77"/>
      <c r="L67" s="77"/>
      <c r="M67" s="77"/>
      <c r="N67" s="77"/>
      <c r="O67" s="77"/>
      <c r="P67" s="77"/>
      <c r="Q67" s="77"/>
      <c r="R67" s="77"/>
      <c r="S67" s="77"/>
      <c r="T67" s="77"/>
      <c r="U67" s="77"/>
      <c r="V67" s="77"/>
      <c r="W67" s="1910"/>
      <c r="X67" s="1939"/>
      <c r="Y67" s="480"/>
    </row>
    <row r="68" spans="1:25" ht="15.75" thickBot="1" x14ac:dyDescent="0.3">
      <c r="A68" s="484"/>
      <c r="B68" s="485"/>
      <c r="C68" s="486"/>
      <c r="D68" s="486"/>
      <c r="E68" s="486"/>
      <c r="F68" s="485"/>
      <c r="G68" s="485"/>
      <c r="H68" s="485"/>
      <c r="I68" s="487" t="s">
        <v>141</v>
      </c>
      <c r="J68" s="488">
        <f>+J67+J63+J58+J52</f>
        <v>25</v>
      </c>
      <c r="K68" s="486"/>
      <c r="L68" s="486"/>
      <c r="M68" s="486"/>
      <c r="N68" s="486"/>
      <c r="O68" s="486"/>
      <c r="P68" s="486"/>
      <c r="Q68" s="486"/>
      <c r="R68" s="486"/>
      <c r="S68" s="486"/>
      <c r="T68" s="486"/>
      <c r="U68" s="486"/>
      <c r="V68" s="486"/>
      <c r="W68" s="489"/>
      <c r="X68" s="490"/>
      <c r="Y68" s="491"/>
    </row>
    <row r="69" spans="1:25" x14ac:dyDescent="0.25">
      <c r="A69" s="119"/>
      <c r="B69" s="119"/>
      <c r="F69" s="119"/>
      <c r="G69" s="119"/>
      <c r="H69" s="119"/>
      <c r="J69" s="469"/>
      <c r="W69" s="119"/>
      <c r="X69" s="311"/>
    </row>
    <row r="70" spans="1:25" x14ac:dyDescent="0.25">
      <c r="A70" s="119"/>
      <c r="B70" s="119"/>
      <c r="F70" s="119"/>
      <c r="G70" s="119"/>
      <c r="H70" s="119"/>
      <c r="J70" s="469"/>
      <c r="W70" s="119"/>
      <c r="X70" s="311"/>
    </row>
    <row r="71" spans="1:25" ht="23.25" customHeight="1" x14ac:dyDescent="0.25">
      <c r="A71" s="119"/>
      <c r="B71" s="119"/>
      <c r="F71" s="119"/>
      <c r="G71" s="119"/>
      <c r="H71" s="119"/>
      <c r="J71" s="469"/>
      <c r="W71" s="119"/>
      <c r="X71" s="311"/>
    </row>
    <row r="72" spans="1:25" ht="15.75" thickBot="1" x14ac:dyDescent="0.3">
      <c r="A72" s="119"/>
      <c r="B72" s="119"/>
      <c r="F72" s="119"/>
      <c r="G72" s="119"/>
      <c r="H72" s="119"/>
      <c r="J72" s="469"/>
      <c r="W72" s="119"/>
      <c r="X72" s="311"/>
    </row>
    <row r="73" spans="1:25" ht="21" thickBot="1" x14ac:dyDescent="0.3">
      <c r="A73" s="2120"/>
      <c r="B73" s="2121"/>
      <c r="C73" s="2121"/>
      <c r="D73" s="2121"/>
      <c r="E73" s="2121"/>
      <c r="F73" s="2121"/>
      <c r="G73" s="2121"/>
      <c r="H73" s="2121"/>
      <c r="I73" s="2121"/>
      <c r="J73" s="2121"/>
      <c r="K73" s="2121"/>
      <c r="L73" s="2121"/>
      <c r="M73" s="2121"/>
      <c r="N73" s="2121"/>
      <c r="O73" s="2121"/>
      <c r="P73" s="2121"/>
      <c r="Q73" s="2121"/>
      <c r="R73" s="2121"/>
      <c r="S73" s="2121"/>
      <c r="T73" s="2121"/>
      <c r="U73" s="2121"/>
      <c r="V73" s="2121"/>
      <c r="W73" s="2121"/>
      <c r="X73" s="2121"/>
      <c r="Y73" s="2122"/>
    </row>
    <row r="74" spans="1:25" ht="23.25" customHeight="1" thickBot="1" x14ac:dyDescent="0.3">
      <c r="A74" s="2123" t="s">
        <v>3206</v>
      </c>
      <c r="B74" s="2126" t="s">
        <v>1169</v>
      </c>
      <c r="C74" s="2082" t="s">
        <v>3207</v>
      </c>
      <c r="D74" s="2073" t="s">
        <v>3208</v>
      </c>
      <c r="E74" s="2076" t="s">
        <v>3209</v>
      </c>
      <c r="F74" s="2076" t="s">
        <v>3210</v>
      </c>
      <c r="G74" s="2079" t="s">
        <v>3211</v>
      </c>
      <c r="H74" s="2082" t="s">
        <v>3212</v>
      </c>
      <c r="I74" s="492" t="s">
        <v>3213</v>
      </c>
      <c r="J74" s="493">
        <v>0.5</v>
      </c>
      <c r="K74" s="494"/>
      <c r="L74" s="494"/>
      <c r="M74" s="495"/>
      <c r="N74" s="425"/>
      <c r="O74" s="425"/>
      <c r="P74" s="425"/>
      <c r="Q74" s="425"/>
      <c r="R74" s="425"/>
      <c r="S74" s="425"/>
      <c r="T74" s="425"/>
      <c r="U74" s="425"/>
      <c r="V74" s="496"/>
      <c r="W74" s="2085" t="s">
        <v>3214</v>
      </c>
      <c r="X74" s="2088" t="s">
        <v>3215</v>
      </c>
      <c r="Y74" s="497"/>
    </row>
    <row r="75" spans="1:25" ht="15.75" thickBot="1" x14ac:dyDescent="0.3">
      <c r="A75" s="2124"/>
      <c r="B75" s="2127"/>
      <c r="C75" s="2116"/>
      <c r="D75" s="2074"/>
      <c r="E75" s="2077"/>
      <c r="F75" s="2077"/>
      <c r="G75" s="2080"/>
      <c r="H75" s="2083"/>
      <c r="I75" s="498" t="s">
        <v>3216</v>
      </c>
      <c r="J75" s="493">
        <v>0.25</v>
      </c>
      <c r="K75" s="494"/>
      <c r="L75" s="494"/>
      <c r="M75" s="495"/>
      <c r="N75" s="425"/>
      <c r="O75" s="425"/>
      <c r="P75" s="425"/>
      <c r="Q75" s="425"/>
      <c r="R75" s="425"/>
      <c r="S75" s="425"/>
      <c r="T75" s="425"/>
      <c r="U75" s="425"/>
      <c r="V75" s="496"/>
      <c r="W75" s="2086"/>
      <c r="X75" s="2089"/>
      <c r="Y75" s="499"/>
    </row>
    <row r="76" spans="1:25" ht="15.75" customHeight="1" thickBot="1" x14ac:dyDescent="0.3">
      <c r="A76" s="2124"/>
      <c r="B76" s="2127"/>
      <c r="C76" s="2116"/>
      <c r="D76" s="2074"/>
      <c r="E76" s="2077"/>
      <c r="F76" s="2077"/>
      <c r="G76" s="2080"/>
      <c r="H76" s="2083"/>
      <c r="I76" s="498" t="s">
        <v>3217</v>
      </c>
      <c r="J76" s="493">
        <v>0.25</v>
      </c>
      <c r="K76" s="494"/>
      <c r="L76" s="494"/>
      <c r="M76" s="495"/>
      <c r="N76" s="425"/>
      <c r="O76" s="425"/>
      <c r="P76" s="425"/>
      <c r="Q76" s="425"/>
      <c r="R76" s="425"/>
      <c r="S76" s="425"/>
      <c r="T76" s="425"/>
      <c r="U76" s="425"/>
      <c r="V76" s="496"/>
      <c r="W76" s="2086"/>
      <c r="X76" s="2089"/>
      <c r="Y76" s="499"/>
    </row>
    <row r="77" spans="1:25" ht="23.25" thickBot="1" x14ac:dyDescent="0.3">
      <c r="A77" s="2124"/>
      <c r="B77" s="2127"/>
      <c r="C77" s="2116"/>
      <c r="D77" s="2074"/>
      <c r="E77" s="2078"/>
      <c r="F77" s="2077"/>
      <c r="G77" s="2080"/>
      <c r="H77" s="2083"/>
      <c r="I77" s="498" t="s">
        <v>3218</v>
      </c>
      <c r="J77" s="493">
        <v>0.25</v>
      </c>
      <c r="K77" s="494"/>
      <c r="L77" s="494"/>
      <c r="M77" s="495"/>
      <c r="N77" s="425"/>
      <c r="O77" s="425"/>
      <c r="P77" s="425"/>
      <c r="Q77" s="425"/>
      <c r="R77" s="425"/>
      <c r="S77" s="425"/>
      <c r="T77" s="425"/>
      <c r="U77" s="425"/>
      <c r="V77" s="496"/>
      <c r="W77" s="2086"/>
      <c r="X77" s="2089"/>
      <c r="Y77" s="499"/>
    </row>
    <row r="78" spans="1:25" ht="123.75" customHeight="1" thickBot="1" x14ac:dyDescent="0.3">
      <c r="A78" s="2124"/>
      <c r="B78" s="2127"/>
      <c r="C78" s="2116"/>
      <c r="D78" s="2074"/>
      <c r="E78" s="2076" t="s">
        <v>3219</v>
      </c>
      <c r="F78" s="2077"/>
      <c r="G78" s="2080"/>
      <c r="H78" s="2083"/>
      <c r="I78" s="500" t="s">
        <v>3220</v>
      </c>
      <c r="J78" s="493">
        <v>0.25</v>
      </c>
      <c r="K78" s="494"/>
      <c r="L78" s="494"/>
      <c r="M78" s="495"/>
      <c r="N78" s="425"/>
      <c r="O78" s="425"/>
      <c r="P78" s="425"/>
      <c r="Q78" s="425"/>
      <c r="R78" s="425"/>
      <c r="S78" s="425"/>
      <c r="T78" s="425"/>
      <c r="U78" s="425"/>
      <c r="V78" s="496"/>
      <c r="W78" s="2086"/>
      <c r="X78" s="2089"/>
      <c r="Y78" s="499"/>
    </row>
    <row r="79" spans="1:25" ht="45.75" thickBot="1" x14ac:dyDescent="0.3">
      <c r="A79" s="2124"/>
      <c r="B79" s="2127"/>
      <c r="C79" s="2116"/>
      <c r="D79" s="2074"/>
      <c r="E79" s="2077"/>
      <c r="F79" s="2077"/>
      <c r="G79" s="2080"/>
      <c r="H79" s="2083"/>
      <c r="I79" s="498" t="s">
        <v>3221</v>
      </c>
      <c r="J79" s="493">
        <v>0.25</v>
      </c>
      <c r="K79" s="494"/>
      <c r="L79" s="494"/>
      <c r="M79" s="495"/>
      <c r="N79" s="425"/>
      <c r="O79" s="425"/>
      <c r="P79" s="425"/>
      <c r="Q79" s="425"/>
      <c r="R79" s="425"/>
      <c r="S79" s="425"/>
      <c r="T79" s="425"/>
      <c r="U79" s="425"/>
      <c r="V79" s="496"/>
      <c r="W79" s="2086"/>
      <c r="X79" s="2089"/>
      <c r="Y79" s="499"/>
    </row>
    <row r="80" spans="1:25" ht="23.25" customHeight="1" thickBot="1" x14ac:dyDescent="0.3">
      <c r="A80" s="2124"/>
      <c r="B80" s="2127"/>
      <c r="C80" s="2116"/>
      <c r="D80" s="2074"/>
      <c r="E80" s="2078"/>
      <c r="F80" s="2077"/>
      <c r="G80" s="2080"/>
      <c r="H80" s="2083"/>
      <c r="I80" s="498" t="s">
        <v>3222</v>
      </c>
      <c r="J80" s="493">
        <v>0.25</v>
      </c>
      <c r="K80" s="494"/>
      <c r="L80" s="494"/>
      <c r="M80" s="495"/>
      <c r="N80" s="425"/>
      <c r="O80" s="425"/>
      <c r="P80" s="425"/>
      <c r="Q80" s="425"/>
      <c r="R80" s="425"/>
      <c r="S80" s="425"/>
      <c r="T80" s="425"/>
      <c r="U80" s="425"/>
      <c r="V80" s="496"/>
      <c r="W80" s="2086"/>
      <c r="X80" s="2089"/>
      <c r="Y80" s="499"/>
    </row>
    <row r="81" spans="1:25" ht="23.25" thickBot="1" x14ac:dyDescent="0.3">
      <c r="A81" s="2124"/>
      <c r="B81" s="2127"/>
      <c r="C81" s="2116"/>
      <c r="D81" s="2074"/>
      <c r="E81" s="2076" t="s">
        <v>3223</v>
      </c>
      <c r="F81" s="2077"/>
      <c r="G81" s="2080"/>
      <c r="H81" s="2083"/>
      <c r="I81" s="498" t="s">
        <v>3224</v>
      </c>
      <c r="J81" s="493">
        <v>0.25</v>
      </c>
      <c r="K81" s="494"/>
      <c r="L81" s="494"/>
      <c r="M81" s="495"/>
      <c r="N81" s="425"/>
      <c r="O81" s="425"/>
      <c r="P81" s="425"/>
      <c r="Q81" s="425"/>
      <c r="R81" s="425"/>
      <c r="S81" s="425"/>
      <c r="T81" s="425"/>
      <c r="U81" s="425"/>
      <c r="V81" s="496"/>
      <c r="W81" s="2086"/>
      <c r="X81" s="2089"/>
      <c r="Y81" s="499"/>
    </row>
    <row r="82" spans="1:25" ht="23.25" customHeight="1" thickBot="1" x14ac:dyDescent="0.3">
      <c r="A82" s="2124"/>
      <c r="B82" s="2127"/>
      <c r="C82" s="2117"/>
      <c r="D82" s="2075"/>
      <c r="E82" s="2078"/>
      <c r="F82" s="2078"/>
      <c r="G82" s="2081"/>
      <c r="H82" s="2084"/>
      <c r="I82" s="471" t="s">
        <v>168</v>
      </c>
      <c r="J82" s="472">
        <f>SUM(J74:J81)</f>
        <v>2.25</v>
      </c>
      <c r="K82" s="495"/>
      <c r="L82" s="495"/>
      <c r="M82" s="495"/>
      <c r="N82" s="495"/>
      <c r="O82" s="495"/>
      <c r="P82" s="495"/>
      <c r="Q82" s="495"/>
      <c r="R82" s="495"/>
      <c r="S82" s="495"/>
      <c r="T82" s="495"/>
      <c r="U82" s="495"/>
      <c r="V82" s="501"/>
      <c r="W82" s="2087"/>
      <c r="X82" s="2090"/>
      <c r="Y82" s="502"/>
    </row>
    <row r="83" spans="1:25" ht="45" customHeight="1" thickBot="1" x14ac:dyDescent="0.3">
      <c r="A83" s="2124"/>
      <c r="B83" s="2127"/>
      <c r="C83" s="2082" t="s">
        <v>3207</v>
      </c>
      <c r="D83" s="2073" t="s">
        <v>3208</v>
      </c>
      <c r="E83" s="2076" t="s">
        <v>3209</v>
      </c>
      <c r="F83" s="2076" t="s">
        <v>3225</v>
      </c>
      <c r="G83" s="2079" t="s">
        <v>3226</v>
      </c>
      <c r="H83" s="2082" t="s">
        <v>3227</v>
      </c>
      <c r="I83" s="492" t="s">
        <v>3228</v>
      </c>
      <c r="J83" s="493">
        <v>0.5</v>
      </c>
      <c r="K83" s="503"/>
      <c r="L83" s="503"/>
      <c r="M83" s="503"/>
      <c r="N83" s="503"/>
      <c r="O83" s="504"/>
      <c r="P83" s="504"/>
      <c r="Q83" s="504"/>
      <c r="R83" s="504"/>
      <c r="S83" s="505"/>
      <c r="T83" s="505"/>
      <c r="U83" s="505"/>
      <c r="V83" s="506"/>
      <c r="W83" s="2085" t="s">
        <v>3214</v>
      </c>
      <c r="X83" s="2118" t="s">
        <v>3215</v>
      </c>
      <c r="Y83" s="497"/>
    </row>
    <row r="84" spans="1:25" ht="15.75" thickBot="1" x14ac:dyDescent="0.3">
      <c r="A84" s="2124"/>
      <c r="B84" s="2127"/>
      <c r="C84" s="2116"/>
      <c r="D84" s="2074"/>
      <c r="E84" s="2077"/>
      <c r="F84" s="2077"/>
      <c r="G84" s="2080"/>
      <c r="H84" s="2116"/>
      <c r="I84" s="507" t="s">
        <v>3229</v>
      </c>
      <c r="J84" s="493">
        <v>0.25</v>
      </c>
      <c r="K84" s="503"/>
      <c r="L84" s="503"/>
      <c r="M84" s="503"/>
      <c r="N84" s="503"/>
      <c r="O84" s="504"/>
      <c r="P84" s="504"/>
      <c r="Q84" s="504"/>
      <c r="R84" s="504"/>
      <c r="S84" s="505"/>
      <c r="T84" s="505"/>
      <c r="U84" s="505"/>
      <c r="V84" s="506"/>
      <c r="W84" s="2086"/>
      <c r="X84" s="2119"/>
      <c r="Y84" s="499"/>
    </row>
    <row r="85" spans="1:25" ht="15.75" customHeight="1" thickBot="1" x14ac:dyDescent="0.3">
      <c r="A85" s="2124"/>
      <c r="B85" s="2127"/>
      <c r="C85" s="2116"/>
      <c r="D85" s="2074"/>
      <c r="E85" s="2077"/>
      <c r="F85" s="2077"/>
      <c r="G85" s="2080"/>
      <c r="H85" s="2116"/>
      <c r="I85" s="498" t="s">
        <v>3230</v>
      </c>
      <c r="J85" s="493">
        <v>0.25</v>
      </c>
      <c r="K85" s="495"/>
      <c r="L85" s="495"/>
      <c r="M85" s="495"/>
      <c r="N85" s="495"/>
      <c r="O85" s="494"/>
      <c r="P85" s="494"/>
      <c r="Q85" s="494"/>
      <c r="R85" s="494"/>
      <c r="S85" s="425"/>
      <c r="T85" s="425"/>
      <c r="U85" s="425"/>
      <c r="V85" s="496"/>
      <c r="W85" s="2086"/>
      <c r="X85" s="2119"/>
      <c r="Y85" s="499"/>
    </row>
    <row r="86" spans="1:25" ht="23.25" thickBot="1" x14ac:dyDescent="0.3">
      <c r="A86" s="2124"/>
      <c r="B86" s="2127"/>
      <c r="C86" s="2116"/>
      <c r="D86" s="2074"/>
      <c r="E86" s="2078"/>
      <c r="F86" s="2077"/>
      <c r="G86" s="2080"/>
      <c r="H86" s="2116"/>
      <c r="I86" s="498" t="s">
        <v>3231</v>
      </c>
      <c r="J86" s="493">
        <v>0.25</v>
      </c>
      <c r="K86" s="495"/>
      <c r="L86" s="495"/>
      <c r="M86" s="495"/>
      <c r="N86" s="495"/>
      <c r="O86" s="494"/>
      <c r="P86" s="494"/>
      <c r="Q86" s="494"/>
      <c r="R86" s="494"/>
      <c r="S86" s="425"/>
      <c r="T86" s="425"/>
      <c r="U86" s="425"/>
      <c r="V86" s="496"/>
      <c r="W86" s="2086"/>
      <c r="X86" s="2119"/>
      <c r="Y86" s="499"/>
    </row>
    <row r="87" spans="1:25" ht="123.75" customHeight="1" thickBot="1" x14ac:dyDescent="0.3">
      <c r="A87" s="2124"/>
      <c r="B87" s="2127"/>
      <c r="C87" s="2116"/>
      <c r="D87" s="2074"/>
      <c r="E87" s="2076" t="s">
        <v>3232</v>
      </c>
      <c r="F87" s="2077"/>
      <c r="G87" s="2080"/>
      <c r="H87" s="2116"/>
      <c r="I87" s="498" t="s">
        <v>3233</v>
      </c>
      <c r="J87" s="493">
        <v>0.25</v>
      </c>
      <c r="K87" s="495"/>
      <c r="L87" s="495"/>
      <c r="M87" s="495"/>
      <c r="N87" s="495"/>
      <c r="O87" s="494"/>
      <c r="P87" s="494"/>
      <c r="Q87" s="494"/>
      <c r="R87" s="494"/>
      <c r="S87" s="425"/>
      <c r="T87" s="425"/>
      <c r="U87" s="425"/>
      <c r="V87" s="496"/>
      <c r="W87" s="2086"/>
      <c r="X87" s="2119"/>
      <c r="Y87" s="499"/>
    </row>
    <row r="88" spans="1:25" ht="45.75" thickBot="1" x14ac:dyDescent="0.3">
      <c r="A88" s="2124"/>
      <c r="B88" s="2127"/>
      <c r="C88" s="2116"/>
      <c r="D88" s="2074"/>
      <c r="E88" s="2078"/>
      <c r="F88" s="2077"/>
      <c r="G88" s="2080"/>
      <c r="H88" s="2116"/>
      <c r="I88" s="498" t="s">
        <v>3234</v>
      </c>
      <c r="J88" s="493">
        <v>0.25</v>
      </c>
      <c r="K88" s="495"/>
      <c r="L88" s="495"/>
      <c r="M88" s="495"/>
      <c r="N88" s="495"/>
      <c r="O88" s="494"/>
      <c r="P88" s="494"/>
      <c r="Q88" s="494"/>
      <c r="R88" s="494"/>
      <c r="S88" s="425"/>
      <c r="T88" s="425"/>
      <c r="U88" s="425"/>
      <c r="V88" s="496"/>
      <c r="W88" s="2086"/>
      <c r="X88" s="2119"/>
      <c r="Y88" s="499"/>
    </row>
    <row r="89" spans="1:25" ht="15.75" customHeight="1" thickBot="1" x14ac:dyDescent="0.3">
      <c r="A89" s="2124"/>
      <c r="B89" s="2127"/>
      <c r="C89" s="2116"/>
      <c r="D89" s="2074"/>
      <c r="E89" s="2076" t="s">
        <v>3235</v>
      </c>
      <c r="F89" s="2077"/>
      <c r="G89" s="2080"/>
      <c r="H89" s="2116"/>
      <c r="I89" s="498" t="s">
        <v>3236</v>
      </c>
      <c r="J89" s="493">
        <v>0.25</v>
      </c>
      <c r="K89" s="495"/>
      <c r="L89" s="495"/>
      <c r="M89" s="495"/>
      <c r="N89" s="495"/>
      <c r="O89" s="494"/>
      <c r="P89" s="494"/>
      <c r="Q89" s="494"/>
      <c r="R89" s="494"/>
      <c r="S89" s="425"/>
      <c r="T89" s="425"/>
      <c r="U89" s="425"/>
      <c r="V89" s="496"/>
      <c r="W89" s="2086"/>
      <c r="X89" s="2119"/>
      <c r="Y89" s="499"/>
    </row>
    <row r="90" spans="1:25" ht="23.25" thickBot="1" x14ac:dyDescent="0.3">
      <c r="A90" s="2124"/>
      <c r="B90" s="2127"/>
      <c r="C90" s="2116"/>
      <c r="D90" s="2074"/>
      <c r="E90" s="2077"/>
      <c r="F90" s="2077"/>
      <c r="G90" s="2080"/>
      <c r="H90" s="2116"/>
      <c r="I90" s="498" t="s">
        <v>3237</v>
      </c>
      <c r="J90" s="493">
        <v>0.25</v>
      </c>
      <c r="K90" s="495"/>
      <c r="L90" s="495"/>
      <c r="M90" s="495"/>
      <c r="N90" s="495"/>
      <c r="O90" s="494"/>
      <c r="P90" s="494"/>
      <c r="Q90" s="494"/>
      <c r="R90" s="494"/>
      <c r="S90" s="425"/>
      <c r="T90" s="425"/>
      <c r="U90" s="425"/>
      <c r="V90" s="496"/>
      <c r="W90" s="2086"/>
      <c r="X90" s="2119"/>
      <c r="Y90" s="499"/>
    </row>
    <row r="91" spans="1:25" ht="15.75" customHeight="1" thickBot="1" x14ac:dyDescent="0.3">
      <c r="A91" s="2124"/>
      <c r="B91" s="2127"/>
      <c r="C91" s="2117"/>
      <c r="D91" s="2075"/>
      <c r="E91" s="2078"/>
      <c r="F91" s="2078"/>
      <c r="G91" s="2081"/>
      <c r="H91" s="2117"/>
      <c r="I91" s="508" t="s">
        <v>168</v>
      </c>
      <c r="J91" s="509">
        <f>SUM(J83:J90)</f>
        <v>2.25</v>
      </c>
      <c r="K91" s="495"/>
      <c r="L91" s="495"/>
      <c r="M91" s="495"/>
      <c r="N91" s="495"/>
      <c r="O91" s="495"/>
      <c r="P91" s="495"/>
      <c r="Q91" s="495"/>
      <c r="R91" s="495"/>
      <c r="S91" s="495"/>
      <c r="T91" s="495"/>
      <c r="U91" s="495"/>
      <c r="V91" s="501"/>
      <c r="W91" s="2087"/>
      <c r="X91" s="2119"/>
      <c r="Y91" s="502"/>
    </row>
    <row r="92" spans="1:25" ht="56.25" customHeight="1" thickBot="1" x14ac:dyDescent="0.3">
      <c r="A92" s="2124"/>
      <c r="B92" s="2127"/>
      <c r="C92" s="2082" t="s">
        <v>3207</v>
      </c>
      <c r="D92" s="2073" t="s">
        <v>3238</v>
      </c>
      <c r="E92" s="2129" t="s">
        <v>3239</v>
      </c>
      <c r="F92" s="2132" t="s">
        <v>3240</v>
      </c>
      <c r="G92" s="2135" t="s">
        <v>3241</v>
      </c>
      <c r="H92" s="2138" t="s">
        <v>3242</v>
      </c>
      <c r="I92" s="510" t="s">
        <v>3243</v>
      </c>
      <c r="J92" s="493">
        <v>0.25</v>
      </c>
      <c r="K92" s="494"/>
      <c r="L92" s="494"/>
      <c r="M92" s="494"/>
      <c r="N92" s="425"/>
      <c r="O92" s="511"/>
      <c r="P92" s="511"/>
      <c r="Q92" s="511"/>
      <c r="R92" s="425"/>
      <c r="S92" s="425"/>
      <c r="T92" s="425"/>
      <c r="U92" s="425"/>
      <c r="V92" s="496"/>
      <c r="W92" s="2085" t="s">
        <v>3244</v>
      </c>
      <c r="X92" s="2140" t="s">
        <v>3215</v>
      </c>
      <c r="Y92" s="2085" t="s">
        <v>3245</v>
      </c>
    </row>
    <row r="93" spans="1:25" ht="23.25" thickBot="1" x14ac:dyDescent="0.3">
      <c r="A93" s="2124"/>
      <c r="B93" s="2127"/>
      <c r="C93" s="2116"/>
      <c r="D93" s="2074"/>
      <c r="E93" s="2130"/>
      <c r="F93" s="2133"/>
      <c r="G93" s="2136"/>
      <c r="H93" s="2139"/>
      <c r="I93" s="510" t="s">
        <v>3246</v>
      </c>
      <c r="J93" s="493">
        <v>0.25</v>
      </c>
      <c r="K93" s="494"/>
      <c r="L93" s="494"/>
      <c r="M93" s="494"/>
      <c r="N93" s="425"/>
      <c r="O93" s="511"/>
      <c r="P93" s="511"/>
      <c r="Q93" s="511"/>
      <c r="R93" s="425"/>
      <c r="S93" s="425"/>
      <c r="T93" s="425"/>
      <c r="U93" s="425"/>
      <c r="V93" s="496"/>
      <c r="W93" s="2086"/>
      <c r="X93" s="2119"/>
      <c r="Y93" s="2086"/>
    </row>
    <row r="94" spans="1:25" ht="23.25" thickBot="1" x14ac:dyDescent="0.3">
      <c r="A94" s="2124"/>
      <c r="B94" s="2127"/>
      <c r="C94" s="2116"/>
      <c r="D94" s="2074"/>
      <c r="E94" s="2131"/>
      <c r="F94" s="2133"/>
      <c r="G94" s="2136"/>
      <c r="H94" s="2139"/>
      <c r="I94" s="510" t="s">
        <v>3247</v>
      </c>
      <c r="J94" s="493">
        <v>0.5</v>
      </c>
      <c r="K94" s="494"/>
      <c r="L94" s="494"/>
      <c r="M94" s="494"/>
      <c r="N94" s="425"/>
      <c r="O94" s="511"/>
      <c r="P94" s="511"/>
      <c r="Q94" s="511"/>
      <c r="R94" s="425"/>
      <c r="S94" s="425"/>
      <c r="T94" s="425"/>
      <c r="U94" s="425"/>
      <c r="V94" s="496"/>
      <c r="W94" s="2086"/>
      <c r="X94" s="2119"/>
      <c r="Y94" s="2086"/>
    </row>
    <row r="95" spans="1:25" ht="15.75" customHeight="1" thickBot="1" x14ac:dyDescent="0.3">
      <c r="A95" s="2124"/>
      <c r="B95" s="2127"/>
      <c r="C95" s="2116"/>
      <c r="D95" s="2074"/>
      <c r="E95" s="512" t="s">
        <v>3248</v>
      </c>
      <c r="F95" s="2133"/>
      <c r="G95" s="2136"/>
      <c r="H95" s="513" t="s">
        <v>3249</v>
      </c>
      <c r="I95" s="510" t="s">
        <v>3250</v>
      </c>
      <c r="J95" s="493">
        <v>0.25</v>
      </c>
      <c r="K95" s="494"/>
      <c r="L95" s="494"/>
      <c r="M95" s="494"/>
      <c r="N95" s="425"/>
      <c r="O95" s="511"/>
      <c r="P95" s="511"/>
      <c r="Q95" s="511"/>
      <c r="R95" s="425"/>
      <c r="S95" s="425"/>
      <c r="T95" s="425"/>
      <c r="U95" s="425"/>
      <c r="V95" s="496"/>
      <c r="W95" s="2086"/>
      <c r="X95" s="2119"/>
      <c r="Y95" s="2086"/>
    </row>
    <row r="96" spans="1:25" ht="33.75" customHeight="1" thickBot="1" x14ac:dyDescent="0.3">
      <c r="A96" s="2124"/>
      <c r="B96" s="2127"/>
      <c r="C96" s="2116"/>
      <c r="D96" s="2074"/>
      <c r="E96" s="2129" t="s">
        <v>3251</v>
      </c>
      <c r="F96" s="2133"/>
      <c r="G96" s="2136"/>
      <c r="H96" s="513"/>
      <c r="I96" s="510" t="s">
        <v>3252</v>
      </c>
      <c r="J96" s="493">
        <v>1</v>
      </c>
      <c r="K96" s="494"/>
      <c r="L96" s="494"/>
      <c r="M96" s="494"/>
      <c r="N96" s="425"/>
      <c r="O96" s="511"/>
      <c r="P96" s="511"/>
      <c r="Q96" s="511"/>
      <c r="R96" s="425"/>
      <c r="S96" s="425"/>
      <c r="T96" s="425"/>
      <c r="U96" s="425"/>
      <c r="V96" s="496"/>
      <c r="W96" s="2086"/>
      <c r="X96" s="2119"/>
      <c r="Y96" s="2086"/>
    </row>
    <row r="97" spans="1:25" ht="23.25" customHeight="1" thickBot="1" x14ac:dyDescent="0.3">
      <c r="A97" s="2124"/>
      <c r="B97" s="2127"/>
      <c r="C97" s="2117"/>
      <c r="D97" s="2075"/>
      <c r="E97" s="2131"/>
      <c r="F97" s="2134"/>
      <c r="G97" s="2137"/>
      <c r="H97" s="514"/>
      <c r="I97" s="515" t="s">
        <v>168</v>
      </c>
      <c r="J97" s="516">
        <f>SUM(J92:J96)</f>
        <v>2.25</v>
      </c>
      <c r="K97" s="495"/>
      <c r="L97" s="495"/>
      <c r="M97" s="495"/>
      <c r="N97" s="495"/>
      <c r="O97" s="495"/>
      <c r="P97" s="495"/>
      <c r="Q97" s="495"/>
      <c r="R97" s="495"/>
      <c r="S97" s="495"/>
      <c r="T97" s="495"/>
      <c r="U97" s="495"/>
      <c r="V97" s="501"/>
      <c r="W97" s="2087"/>
      <c r="X97" s="2141"/>
      <c r="Y97" s="2087"/>
    </row>
    <row r="98" spans="1:25" ht="56.25" customHeight="1" thickBot="1" x14ac:dyDescent="0.3">
      <c r="A98" s="2124"/>
      <c r="B98" s="2127"/>
      <c r="C98" s="2082" t="s">
        <v>3207</v>
      </c>
      <c r="D98" s="2142" t="s">
        <v>3253</v>
      </c>
      <c r="E98" s="2129" t="s">
        <v>3254</v>
      </c>
      <c r="F98" s="2145" t="s">
        <v>3255</v>
      </c>
      <c r="G98" s="2138" t="s">
        <v>3256</v>
      </c>
      <c r="H98" s="2138" t="s">
        <v>3257</v>
      </c>
      <c r="I98" s="510" t="s">
        <v>3258</v>
      </c>
      <c r="J98" s="493">
        <v>0.25</v>
      </c>
      <c r="K98" s="425"/>
      <c r="L98" s="494"/>
      <c r="M98" s="494"/>
      <c r="N98" s="494"/>
      <c r="O98" s="495"/>
      <c r="P98" s="511"/>
      <c r="Q98" s="511"/>
      <c r="R98" s="511"/>
      <c r="S98" s="425"/>
      <c r="T98" s="425"/>
      <c r="U98" s="425"/>
      <c r="V98" s="496"/>
      <c r="W98" s="2138" t="s">
        <v>3244</v>
      </c>
      <c r="X98" s="2151" t="s">
        <v>3215</v>
      </c>
      <c r="Y98" s="2085" t="s">
        <v>3259</v>
      </c>
    </row>
    <row r="99" spans="1:25" ht="34.5" thickBot="1" x14ac:dyDescent="0.3">
      <c r="A99" s="2124"/>
      <c r="B99" s="2127"/>
      <c r="C99" s="2116"/>
      <c r="D99" s="2143"/>
      <c r="E99" s="2130"/>
      <c r="F99" s="2146"/>
      <c r="G99" s="2139"/>
      <c r="H99" s="2083"/>
      <c r="I99" s="510" t="s">
        <v>3260</v>
      </c>
      <c r="J99" s="493">
        <v>0.25</v>
      </c>
      <c r="K99" s="425"/>
      <c r="L99" s="494"/>
      <c r="M99" s="494"/>
      <c r="N99" s="494"/>
      <c r="O99" s="495"/>
      <c r="P99" s="511"/>
      <c r="Q99" s="511"/>
      <c r="R99" s="511"/>
      <c r="S99" s="425"/>
      <c r="T99" s="425"/>
      <c r="U99" s="425"/>
      <c r="V99" s="496"/>
      <c r="W99" s="2139"/>
      <c r="X99" s="2152"/>
      <c r="Y99" s="2086"/>
    </row>
    <row r="100" spans="1:25" ht="23.25" thickBot="1" x14ac:dyDescent="0.3">
      <c r="A100" s="2124"/>
      <c r="B100" s="2127"/>
      <c r="C100" s="2116"/>
      <c r="D100" s="2143"/>
      <c r="E100" s="2131"/>
      <c r="F100" s="2146"/>
      <c r="G100" s="2139"/>
      <c r="H100" s="2083"/>
      <c r="I100" s="510" t="s">
        <v>3261</v>
      </c>
      <c r="J100" s="493">
        <v>0.25</v>
      </c>
      <c r="K100" s="425"/>
      <c r="L100" s="494"/>
      <c r="M100" s="494"/>
      <c r="N100" s="494"/>
      <c r="O100" s="495"/>
      <c r="P100" s="511"/>
      <c r="Q100" s="511"/>
      <c r="R100" s="511"/>
      <c r="S100" s="425"/>
      <c r="T100" s="425"/>
      <c r="U100" s="425"/>
      <c r="V100" s="496"/>
      <c r="W100" s="2139"/>
      <c r="X100" s="2152"/>
      <c r="Y100" s="2086"/>
    </row>
    <row r="101" spans="1:25" ht="45.75" customHeight="1" thickBot="1" x14ac:dyDescent="0.3">
      <c r="A101" s="2124"/>
      <c r="B101" s="2127"/>
      <c r="C101" s="2116"/>
      <c r="D101" s="2143"/>
      <c r="E101" s="512" t="s">
        <v>3248</v>
      </c>
      <c r="F101" s="2146"/>
      <c r="G101" s="2139"/>
      <c r="H101" s="2083"/>
      <c r="I101" s="510" t="s">
        <v>3262</v>
      </c>
      <c r="J101" s="493">
        <v>0.25</v>
      </c>
      <c r="K101" s="425"/>
      <c r="L101" s="494"/>
      <c r="M101" s="494"/>
      <c r="N101" s="494"/>
      <c r="O101" s="495"/>
      <c r="P101" s="511"/>
      <c r="Q101" s="511"/>
      <c r="R101" s="511"/>
      <c r="S101" s="425"/>
      <c r="T101" s="425"/>
      <c r="U101" s="425"/>
      <c r="V101" s="496"/>
      <c r="W101" s="2149"/>
      <c r="X101" s="2153"/>
      <c r="Y101" s="2086"/>
    </row>
    <row r="102" spans="1:25" ht="33.75" customHeight="1" thickBot="1" x14ac:dyDescent="0.3">
      <c r="A102" s="2124"/>
      <c r="B102" s="2127"/>
      <c r="C102" s="2116"/>
      <c r="D102" s="2143"/>
      <c r="E102" s="2129" t="s">
        <v>3251</v>
      </c>
      <c r="F102" s="2146"/>
      <c r="G102" s="2139"/>
      <c r="H102" s="513"/>
      <c r="I102" s="510" t="s">
        <v>3263</v>
      </c>
      <c r="J102" s="493">
        <v>1</v>
      </c>
      <c r="K102" s="425"/>
      <c r="L102" s="494"/>
      <c r="M102" s="494"/>
      <c r="N102" s="494"/>
      <c r="O102" s="495"/>
      <c r="P102" s="511"/>
      <c r="Q102" s="511"/>
      <c r="R102" s="511"/>
      <c r="S102" s="425"/>
      <c r="T102" s="425"/>
      <c r="U102" s="425"/>
      <c r="V102" s="496"/>
      <c r="W102" s="2149"/>
      <c r="X102" s="2153"/>
      <c r="Y102" s="2086"/>
    </row>
    <row r="103" spans="1:25" ht="15.75" customHeight="1" thickBot="1" x14ac:dyDescent="0.3">
      <c r="A103" s="2124"/>
      <c r="B103" s="2127"/>
      <c r="C103" s="2117"/>
      <c r="D103" s="2144"/>
      <c r="E103" s="2131"/>
      <c r="F103" s="2147"/>
      <c r="G103" s="2148"/>
      <c r="H103" s="514"/>
      <c r="I103" s="515" t="s">
        <v>168</v>
      </c>
      <c r="J103" s="516">
        <f>SUM(J98:J102)</f>
        <v>2</v>
      </c>
      <c r="K103" s="495"/>
      <c r="L103" s="495"/>
      <c r="M103" s="495"/>
      <c r="N103" s="495"/>
      <c r="O103" s="495"/>
      <c r="P103" s="495"/>
      <c r="Q103" s="495"/>
      <c r="R103" s="495"/>
      <c r="S103" s="495"/>
      <c r="T103" s="495"/>
      <c r="U103" s="495"/>
      <c r="V103" s="501"/>
      <c r="W103" s="2150"/>
      <c r="X103" s="2154"/>
      <c r="Y103" s="2087"/>
    </row>
    <row r="104" spans="1:25" ht="78.75" customHeight="1" thickBot="1" x14ac:dyDescent="0.3">
      <c r="A104" s="2124"/>
      <c r="B104" s="2127"/>
      <c r="C104" s="2082" t="s">
        <v>3207</v>
      </c>
      <c r="D104" s="2073" t="s">
        <v>3264</v>
      </c>
      <c r="E104" s="2129" t="s">
        <v>3265</v>
      </c>
      <c r="F104" s="2145" t="s">
        <v>3266</v>
      </c>
      <c r="G104" s="2129" t="s">
        <v>3267</v>
      </c>
      <c r="H104" s="2138" t="s">
        <v>3268</v>
      </c>
      <c r="I104" s="510" t="s">
        <v>3269</v>
      </c>
      <c r="J104" s="517">
        <v>0.25</v>
      </c>
      <c r="K104" s="425"/>
      <c r="L104" s="425"/>
      <c r="M104" s="425"/>
      <c r="N104" s="425"/>
      <c r="O104" s="425"/>
      <c r="P104" s="494"/>
      <c r="Q104" s="494"/>
      <c r="R104" s="494"/>
      <c r="S104" s="494"/>
      <c r="T104" s="425"/>
      <c r="U104" s="425"/>
      <c r="V104" s="496"/>
      <c r="W104" s="2138" t="s">
        <v>3244</v>
      </c>
      <c r="X104" s="2157" t="s">
        <v>3215</v>
      </c>
      <c r="Y104" s="497"/>
    </row>
    <row r="105" spans="1:25" ht="23.25" thickBot="1" x14ac:dyDescent="0.3">
      <c r="A105" s="2124"/>
      <c r="B105" s="2127"/>
      <c r="C105" s="2116"/>
      <c r="D105" s="2074"/>
      <c r="E105" s="2130"/>
      <c r="F105" s="2146"/>
      <c r="G105" s="2155"/>
      <c r="H105" s="2139"/>
      <c r="I105" s="510" t="s">
        <v>3270</v>
      </c>
      <c r="J105" s="517">
        <v>0.5</v>
      </c>
      <c r="K105" s="425"/>
      <c r="L105" s="425"/>
      <c r="M105" s="425"/>
      <c r="N105" s="425"/>
      <c r="O105" s="425"/>
      <c r="P105" s="494"/>
      <c r="Q105" s="494"/>
      <c r="R105" s="494"/>
      <c r="S105" s="494"/>
      <c r="T105" s="425"/>
      <c r="U105" s="425"/>
      <c r="V105" s="496"/>
      <c r="W105" s="2139"/>
      <c r="X105" s="2158"/>
      <c r="Y105" s="499"/>
    </row>
    <row r="106" spans="1:25" ht="23.25" thickBot="1" x14ac:dyDescent="0.3">
      <c r="A106" s="2124"/>
      <c r="B106" s="2127"/>
      <c r="C106" s="2116"/>
      <c r="D106" s="2074"/>
      <c r="E106" s="2131"/>
      <c r="F106" s="2146"/>
      <c r="G106" s="2155"/>
      <c r="H106" s="2139"/>
      <c r="I106" s="510" t="s">
        <v>3271</v>
      </c>
      <c r="J106" s="517">
        <v>0.25</v>
      </c>
      <c r="K106" s="425"/>
      <c r="L106" s="425"/>
      <c r="M106" s="425"/>
      <c r="N106" s="425"/>
      <c r="O106" s="425"/>
      <c r="P106" s="494"/>
      <c r="Q106" s="494"/>
      <c r="R106" s="494"/>
      <c r="S106" s="494"/>
      <c r="T106" s="425"/>
      <c r="U106" s="425"/>
      <c r="V106" s="496"/>
      <c r="W106" s="2139"/>
      <c r="X106" s="2158"/>
      <c r="Y106" s="499"/>
    </row>
    <row r="107" spans="1:25" ht="34.5" thickBot="1" x14ac:dyDescent="0.3">
      <c r="A107" s="2124"/>
      <c r="B107" s="2127"/>
      <c r="C107" s="2116"/>
      <c r="D107" s="2074"/>
      <c r="E107" s="510" t="s">
        <v>3272</v>
      </c>
      <c r="F107" s="2146"/>
      <c r="G107" s="2155"/>
      <c r="H107" s="2139"/>
      <c r="I107" s="510" t="s">
        <v>3273</v>
      </c>
      <c r="J107" s="517">
        <v>1</v>
      </c>
      <c r="K107" s="425"/>
      <c r="L107" s="425"/>
      <c r="M107" s="425"/>
      <c r="N107" s="425"/>
      <c r="O107" s="425"/>
      <c r="P107" s="494"/>
      <c r="Q107" s="494"/>
      <c r="R107" s="494"/>
      <c r="S107" s="494"/>
      <c r="T107" s="425"/>
      <c r="U107" s="425"/>
      <c r="V107" s="496"/>
      <c r="W107" s="2139"/>
      <c r="X107" s="2158"/>
      <c r="Y107" s="499"/>
    </row>
    <row r="108" spans="1:25" ht="15.75" customHeight="1" thickBot="1" x14ac:dyDescent="0.3">
      <c r="A108" s="2124"/>
      <c r="B108" s="2127"/>
      <c r="C108" s="2116"/>
      <c r="D108" s="2074"/>
      <c r="E108" s="2129" t="s">
        <v>3274</v>
      </c>
      <c r="F108" s="2146"/>
      <c r="G108" s="2155"/>
      <c r="H108" s="2139"/>
      <c r="I108" s="518" t="s">
        <v>3275</v>
      </c>
      <c r="J108" s="517">
        <v>1</v>
      </c>
      <c r="K108" s="425"/>
      <c r="L108" s="425"/>
      <c r="M108" s="425"/>
      <c r="N108" s="425"/>
      <c r="O108" s="425"/>
      <c r="P108" s="494"/>
      <c r="Q108" s="494"/>
      <c r="R108" s="494"/>
      <c r="S108" s="494"/>
      <c r="T108" s="425"/>
      <c r="U108" s="425"/>
      <c r="V108" s="496"/>
      <c r="W108" s="2139"/>
      <c r="X108" s="2158"/>
      <c r="Y108" s="499"/>
    </row>
    <row r="109" spans="1:25" ht="15.75" thickBot="1" x14ac:dyDescent="0.3">
      <c r="A109" s="2124"/>
      <c r="B109" s="2127"/>
      <c r="C109" s="2117"/>
      <c r="D109" s="2075"/>
      <c r="E109" s="2131"/>
      <c r="F109" s="2147"/>
      <c r="G109" s="2156"/>
      <c r="H109" s="514"/>
      <c r="I109" s="515" t="s">
        <v>168</v>
      </c>
      <c r="J109" s="516">
        <f>SUM(J104:J108)</f>
        <v>3</v>
      </c>
      <c r="K109" s="495"/>
      <c r="L109" s="495"/>
      <c r="M109" s="495"/>
      <c r="N109" s="495"/>
      <c r="O109" s="495"/>
      <c r="P109" s="495"/>
      <c r="Q109" s="495"/>
      <c r="R109" s="495"/>
      <c r="S109" s="495"/>
      <c r="T109" s="495"/>
      <c r="U109" s="495"/>
      <c r="V109" s="501"/>
      <c r="W109" s="2148"/>
      <c r="X109" s="2159"/>
      <c r="Y109" s="502"/>
    </row>
    <row r="110" spans="1:25" ht="56.25" customHeight="1" thickBot="1" x14ac:dyDescent="0.3">
      <c r="A110" s="2124"/>
      <c r="B110" s="2127"/>
      <c r="C110" s="2082" t="s">
        <v>3207</v>
      </c>
      <c r="D110" s="2073" t="s">
        <v>3276</v>
      </c>
      <c r="E110" s="2076" t="s">
        <v>3277</v>
      </c>
      <c r="F110" s="2079" t="s">
        <v>3278</v>
      </c>
      <c r="G110" s="2079" t="s">
        <v>3279</v>
      </c>
      <c r="H110" s="1783" t="s">
        <v>3280</v>
      </c>
      <c r="I110" s="519" t="s">
        <v>3281</v>
      </c>
      <c r="J110" s="520">
        <v>0.25</v>
      </c>
      <c r="K110" s="425"/>
      <c r="L110" s="494"/>
      <c r="M110" s="494"/>
      <c r="N110" s="425"/>
      <c r="O110" s="425"/>
      <c r="P110" s="425"/>
      <c r="Q110" s="494"/>
      <c r="R110" s="494"/>
      <c r="S110" s="425"/>
      <c r="T110" s="425"/>
      <c r="U110" s="494"/>
      <c r="V110" s="521"/>
      <c r="W110" s="2085" t="s">
        <v>3244</v>
      </c>
      <c r="X110" s="2160" t="s">
        <v>3215</v>
      </c>
      <c r="Y110" s="497"/>
    </row>
    <row r="111" spans="1:25" ht="34.5" customHeight="1" thickBot="1" x14ac:dyDescent="0.3">
      <c r="A111" s="2124"/>
      <c r="B111" s="2127"/>
      <c r="C111" s="2116"/>
      <c r="D111" s="2074"/>
      <c r="E111" s="2077"/>
      <c r="F111" s="2080"/>
      <c r="G111" s="2080"/>
      <c r="H111" s="1783"/>
      <c r="I111" s="519" t="s">
        <v>3282</v>
      </c>
      <c r="J111" s="520">
        <v>0.25</v>
      </c>
      <c r="K111" s="425"/>
      <c r="L111" s="494"/>
      <c r="M111" s="494"/>
      <c r="N111" s="425"/>
      <c r="O111" s="425"/>
      <c r="P111" s="425"/>
      <c r="Q111" s="494"/>
      <c r="R111" s="494"/>
      <c r="S111" s="425"/>
      <c r="T111" s="425"/>
      <c r="U111" s="494"/>
      <c r="V111" s="521"/>
      <c r="W111" s="2086"/>
      <c r="X111" s="2160"/>
      <c r="Y111" s="499"/>
    </row>
    <row r="112" spans="1:25" ht="23.25" thickBot="1" x14ac:dyDescent="0.3">
      <c r="A112" s="2124"/>
      <c r="B112" s="2127"/>
      <c r="C112" s="2116"/>
      <c r="D112" s="2074"/>
      <c r="E112" s="2077"/>
      <c r="F112" s="2080"/>
      <c r="G112" s="2080"/>
      <c r="H112" s="1783"/>
      <c r="I112" s="519" t="s">
        <v>3283</v>
      </c>
      <c r="J112" s="520">
        <v>0.25</v>
      </c>
      <c r="K112" s="425"/>
      <c r="L112" s="494"/>
      <c r="M112" s="494"/>
      <c r="N112" s="425"/>
      <c r="O112" s="425"/>
      <c r="P112" s="425"/>
      <c r="Q112" s="494"/>
      <c r="R112" s="494"/>
      <c r="S112" s="425"/>
      <c r="T112" s="425"/>
      <c r="U112" s="494"/>
      <c r="V112" s="521"/>
      <c r="W112" s="2086"/>
      <c r="X112" s="2160"/>
      <c r="Y112" s="499"/>
    </row>
    <row r="113" spans="1:25" ht="23.25" thickBot="1" x14ac:dyDescent="0.3">
      <c r="A113" s="2124"/>
      <c r="B113" s="2127"/>
      <c r="C113" s="2116"/>
      <c r="D113" s="2074"/>
      <c r="E113" s="2077"/>
      <c r="F113" s="2080"/>
      <c r="G113" s="2080"/>
      <c r="H113" s="1783"/>
      <c r="I113" s="519" t="s">
        <v>3284</v>
      </c>
      <c r="J113" s="520">
        <v>0.25</v>
      </c>
      <c r="K113" s="425"/>
      <c r="L113" s="494"/>
      <c r="M113" s="494"/>
      <c r="N113" s="425"/>
      <c r="O113" s="425"/>
      <c r="P113" s="425"/>
      <c r="Q113" s="494"/>
      <c r="R113" s="494"/>
      <c r="S113" s="425"/>
      <c r="T113" s="425"/>
      <c r="U113" s="494"/>
      <c r="V113" s="521"/>
      <c r="W113" s="2086"/>
      <c r="X113" s="2160"/>
      <c r="Y113" s="499"/>
    </row>
    <row r="114" spans="1:25" ht="23.25" thickBot="1" x14ac:dyDescent="0.3">
      <c r="A114" s="2124"/>
      <c r="B114" s="2127"/>
      <c r="C114" s="2116"/>
      <c r="D114" s="2074"/>
      <c r="E114" s="2078"/>
      <c r="F114" s="2080"/>
      <c r="G114" s="2080"/>
      <c r="H114" s="1783"/>
      <c r="I114" s="519" t="s">
        <v>3285</v>
      </c>
      <c r="J114" s="520">
        <v>0.25</v>
      </c>
      <c r="K114" s="425"/>
      <c r="L114" s="494"/>
      <c r="M114" s="494"/>
      <c r="N114" s="425"/>
      <c r="O114" s="425"/>
      <c r="P114" s="425"/>
      <c r="Q114" s="494"/>
      <c r="R114" s="494"/>
      <c r="S114" s="425"/>
      <c r="T114" s="425"/>
      <c r="U114" s="494"/>
      <c r="V114" s="521"/>
      <c r="W114" s="2086"/>
      <c r="X114" s="2160"/>
      <c r="Y114" s="499"/>
    </row>
    <row r="115" spans="1:25" ht="15.75" thickBot="1" x14ac:dyDescent="0.3">
      <c r="A115" s="2124"/>
      <c r="B115" s="2127"/>
      <c r="C115" s="2116"/>
      <c r="D115" s="2074"/>
      <c r="E115" s="2138" t="s">
        <v>3286</v>
      </c>
      <c r="F115" s="2080"/>
      <c r="G115" s="2080"/>
      <c r="H115" s="1783"/>
      <c r="I115" s="519" t="s">
        <v>3287</v>
      </c>
      <c r="J115" s="520">
        <v>0.25</v>
      </c>
      <c r="K115" s="425"/>
      <c r="L115" s="494"/>
      <c r="M115" s="494"/>
      <c r="N115" s="425"/>
      <c r="O115" s="425"/>
      <c r="P115" s="425"/>
      <c r="Q115" s="494"/>
      <c r="R115" s="494"/>
      <c r="S115" s="425"/>
      <c r="T115" s="425"/>
      <c r="U115" s="494"/>
      <c r="V115" s="521"/>
      <c r="W115" s="2086"/>
      <c r="X115" s="2160"/>
      <c r="Y115" s="499"/>
    </row>
    <row r="116" spans="1:25" ht="34.5" customHeight="1" thickBot="1" x14ac:dyDescent="0.3">
      <c r="A116" s="2124"/>
      <c r="B116" s="2127"/>
      <c r="C116" s="2116"/>
      <c r="D116" s="2074"/>
      <c r="E116" s="2139"/>
      <c r="F116" s="2080"/>
      <c r="G116" s="2080"/>
      <c r="H116" s="1783"/>
      <c r="I116" s="519" t="s">
        <v>3288</v>
      </c>
      <c r="J116" s="520">
        <v>1</v>
      </c>
      <c r="K116" s="425"/>
      <c r="L116" s="494"/>
      <c r="M116" s="494"/>
      <c r="N116" s="425"/>
      <c r="O116" s="425"/>
      <c r="P116" s="425"/>
      <c r="Q116" s="494"/>
      <c r="R116" s="494"/>
      <c r="S116" s="425"/>
      <c r="T116" s="425"/>
      <c r="U116" s="494"/>
      <c r="V116" s="521"/>
      <c r="W116" s="2086"/>
      <c r="X116" s="2160"/>
      <c r="Y116" s="499"/>
    </row>
    <row r="117" spans="1:25" ht="23.25" customHeight="1" thickBot="1" x14ac:dyDescent="0.3">
      <c r="A117" s="2124"/>
      <c r="B117" s="2127"/>
      <c r="C117" s="2117"/>
      <c r="D117" s="2075"/>
      <c r="E117" s="2148"/>
      <c r="F117" s="2081"/>
      <c r="G117" s="2081"/>
      <c r="H117" s="1783"/>
      <c r="I117" s="508" t="s">
        <v>168</v>
      </c>
      <c r="J117" s="509">
        <f>SUM(J110:J116)</f>
        <v>2.5</v>
      </c>
      <c r="K117" s="495"/>
      <c r="L117" s="495"/>
      <c r="M117" s="495"/>
      <c r="N117" s="495"/>
      <c r="O117" s="495"/>
      <c r="P117" s="495"/>
      <c r="Q117" s="495"/>
      <c r="R117" s="495"/>
      <c r="S117" s="495"/>
      <c r="T117" s="495"/>
      <c r="U117" s="495"/>
      <c r="V117" s="501"/>
      <c r="W117" s="2087"/>
      <c r="X117" s="2160"/>
      <c r="Y117" s="502"/>
    </row>
    <row r="118" spans="1:25" ht="123.75" customHeight="1" thickBot="1" x14ac:dyDescent="0.3">
      <c r="A118" s="2124"/>
      <c r="B118" s="2127"/>
      <c r="C118" s="2082" t="s">
        <v>3207</v>
      </c>
      <c r="D118" s="2073" t="s">
        <v>3289</v>
      </c>
      <c r="E118" s="2161" t="s">
        <v>3290</v>
      </c>
      <c r="F118" s="2132" t="s">
        <v>3291</v>
      </c>
      <c r="G118" s="2164" t="s">
        <v>3292</v>
      </c>
      <c r="H118" s="2166" t="s">
        <v>3293</v>
      </c>
      <c r="I118" s="522" t="s">
        <v>3294</v>
      </c>
      <c r="J118" s="520">
        <v>0.25</v>
      </c>
      <c r="K118" s="425"/>
      <c r="L118" s="425"/>
      <c r="M118" s="425"/>
      <c r="N118" s="425"/>
      <c r="O118" s="511"/>
      <c r="P118" s="494"/>
      <c r="Q118" s="511"/>
      <c r="R118" s="495"/>
      <c r="S118" s="425"/>
      <c r="T118" s="425"/>
      <c r="U118" s="425"/>
      <c r="V118" s="501"/>
      <c r="W118" s="2085" t="s">
        <v>3295</v>
      </c>
      <c r="X118" s="2140" t="s">
        <v>3296</v>
      </c>
      <c r="Y118" s="2168" t="s">
        <v>3297</v>
      </c>
    </row>
    <row r="119" spans="1:25" ht="23.25" customHeight="1" thickBot="1" x14ac:dyDescent="0.3">
      <c r="A119" s="2124"/>
      <c r="B119" s="2127"/>
      <c r="C119" s="2116"/>
      <c r="D119" s="2074"/>
      <c r="E119" s="2162"/>
      <c r="F119" s="2133"/>
      <c r="G119" s="2165"/>
      <c r="H119" s="2167"/>
      <c r="I119" s="522" t="s">
        <v>3298</v>
      </c>
      <c r="J119" s="520">
        <v>0.25</v>
      </c>
      <c r="K119" s="425"/>
      <c r="L119" s="425"/>
      <c r="M119" s="425"/>
      <c r="N119" s="425"/>
      <c r="O119" s="511"/>
      <c r="P119" s="494"/>
      <c r="Q119" s="511"/>
      <c r="R119" s="495"/>
      <c r="S119" s="425"/>
      <c r="T119" s="425"/>
      <c r="U119" s="425"/>
      <c r="V119" s="501"/>
      <c r="W119" s="2086"/>
      <c r="X119" s="2119"/>
      <c r="Y119" s="2169"/>
    </row>
    <row r="120" spans="1:25" ht="34.5" customHeight="1" thickBot="1" x14ac:dyDescent="0.3">
      <c r="A120" s="2124"/>
      <c r="B120" s="2127"/>
      <c r="C120" s="2116"/>
      <c r="D120" s="2074"/>
      <c r="E120" s="2162"/>
      <c r="F120" s="2133"/>
      <c r="G120" s="2165"/>
      <c r="H120" s="2167"/>
      <c r="I120" s="522" t="s">
        <v>3299</v>
      </c>
      <c r="J120" s="520">
        <v>0.25</v>
      </c>
      <c r="K120" s="425"/>
      <c r="L120" s="425"/>
      <c r="M120" s="425"/>
      <c r="N120" s="425"/>
      <c r="O120" s="511"/>
      <c r="P120" s="494"/>
      <c r="Q120" s="511"/>
      <c r="R120" s="495"/>
      <c r="S120" s="425"/>
      <c r="T120" s="425"/>
      <c r="U120" s="425"/>
      <c r="V120" s="501"/>
      <c r="W120" s="2086"/>
      <c r="X120" s="2119"/>
      <c r="Y120" s="2169"/>
    </row>
    <row r="121" spans="1:25" ht="23.25" thickBot="1" x14ac:dyDescent="0.3">
      <c r="A121" s="2124"/>
      <c r="B121" s="2127"/>
      <c r="C121" s="2116"/>
      <c r="D121" s="2074"/>
      <c r="E121" s="2162"/>
      <c r="F121" s="2133"/>
      <c r="G121" s="2165"/>
      <c r="H121" s="2167"/>
      <c r="I121" s="522" t="s">
        <v>3300</v>
      </c>
      <c r="J121" s="520">
        <v>0.25</v>
      </c>
      <c r="K121" s="425"/>
      <c r="L121" s="425"/>
      <c r="M121" s="425"/>
      <c r="N121" s="425"/>
      <c r="O121" s="511"/>
      <c r="P121" s="494"/>
      <c r="Q121" s="511"/>
      <c r="R121" s="495"/>
      <c r="S121" s="425"/>
      <c r="T121" s="425"/>
      <c r="U121" s="425"/>
      <c r="V121" s="501"/>
      <c r="W121" s="2086"/>
      <c r="X121" s="2119"/>
      <c r="Y121" s="2169"/>
    </row>
    <row r="122" spans="1:25" ht="68.25" customHeight="1" thickBot="1" x14ac:dyDescent="0.3">
      <c r="A122" s="2124"/>
      <c r="B122" s="2127"/>
      <c r="C122" s="2117"/>
      <c r="D122" s="2075"/>
      <c r="E122" s="2163"/>
      <c r="F122" s="2134"/>
      <c r="G122" s="523"/>
      <c r="H122" s="514"/>
      <c r="I122" s="515" t="s">
        <v>168</v>
      </c>
      <c r="J122" s="516">
        <f>SUM(J118:J121)</f>
        <v>1</v>
      </c>
      <c r="K122" s="495"/>
      <c r="L122" s="495"/>
      <c r="M122" s="495"/>
      <c r="N122" s="495"/>
      <c r="O122" s="495"/>
      <c r="P122" s="495"/>
      <c r="Q122" s="495"/>
      <c r="R122" s="495"/>
      <c r="S122" s="495"/>
      <c r="T122" s="495"/>
      <c r="U122" s="495"/>
      <c r="V122" s="501"/>
      <c r="W122" s="2087"/>
      <c r="X122" s="2141"/>
      <c r="Y122" s="2170"/>
    </row>
    <row r="123" spans="1:25" ht="123.75" customHeight="1" thickBot="1" x14ac:dyDescent="0.3">
      <c r="A123" s="2124"/>
      <c r="B123" s="2127"/>
      <c r="C123" s="2171" t="s">
        <v>3207</v>
      </c>
      <c r="D123" s="2073" t="s">
        <v>3301</v>
      </c>
      <c r="E123" s="2161" t="s">
        <v>3302</v>
      </c>
      <c r="F123" s="524"/>
      <c r="G123" s="1783" t="s">
        <v>3303</v>
      </c>
      <c r="H123" s="513"/>
      <c r="I123" s="498" t="s">
        <v>3304</v>
      </c>
      <c r="J123" s="525">
        <v>0.25</v>
      </c>
      <c r="K123" s="495"/>
      <c r="L123" s="495"/>
      <c r="M123" s="495"/>
      <c r="N123" s="495"/>
      <c r="O123" s="494"/>
      <c r="P123" s="494"/>
      <c r="Q123" s="511"/>
      <c r="R123" s="495"/>
      <c r="S123" s="495"/>
      <c r="T123" s="495"/>
      <c r="U123" s="495"/>
      <c r="V123" s="501"/>
      <c r="W123" s="2076" t="s">
        <v>3305</v>
      </c>
      <c r="X123" s="2178" t="s">
        <v>3306</v>
      </c>
      <c r="Y123" s="2168" t="s">
        <v>3307</v>
      </c>
    </row>
    <row r="124" spans="1:25" ht="23.25" customHeight="1" thickBot="1" x14ac:dyDescent="0.3">
      <c r="A124" s="2124"/>
      <c r="B124" s="2127"/>
      <c r="C124" s="2172"/>
      <c r="D124" s="2074"/>
      <c r="E124" s="2174"/>
      <c r="F124" s="524"/>
      <c r="G124" s="2176"/>
      <c r="H124" s="2139" t="s">
        <v>3308</v>
      </c>
      <c r="I124" s="498" t="s">
        <v>3309</v>
      </c>
      <c r="J124" s="525">
        <v>0.5</v>
      </c>
      <c r="K124" s="495"/>
      <c r="L124" s="495"/>
      <c r="M124" s="495"/>
      <c r="N124" s="495"/>
      <c r="O124" s="494"/>
      <c r="P124" s="494"/>
      <c r="Q124" s="511"/>
      <c r="R124" s="495"/>
      <c r="S124" s="495"/>
      <c r="T124" s="495"/>
      <c r="U124" s="495"/>
      <c r="V124" s="501"/>
      <c r="W124" s="2077"/>
      <c r="X124" s="2179"/>
      <c r="Y124" s="2169"/>
    </row>
    <row r="125" spans="1:25" ht="57" thickBot="1" x14ac:dyDescent="0.3">
      <c r="A125" s="2124"/>
      <c r="B125" s="2127"/>
      <c r="C125" s="2172"/>
      <c r="D125" s="2074"/>
      <c r="E125" s="2174"/>
      <c r="F125" s="524" t="s">
        <v>3310</v>
      </c>
      <c r="G125" s="2176"/>
      <c r="H125" s="2139"/>
      <c r="I125" s="498" t="s">
        <v>3311</v>
      </c>
      <c r="J125" s="525">
        <v>0.5</v>
      </c>
      <c r="K125" s="495"/>
      <c r="L125" s="495"/>
      <c r="M125" s="495"/>
      <c r="N125" s="495"/>
      <c r="O125" s="494"/>
      <c r="P125" s="494"/>
      <c r="Q125" s="511"/>
      <c r="R125" s="495"/>
      <c r="S125" s="495"/>
      <c r="T125" s="495"/>
      <c r="U125" s="495"/>
      <c r="V125" s="501"/>
      <c r="W125" s="2077"/>
      <c r="X125" s="2179"/>
      <c r="Y125" s="2169"/>
    </row>
    <row r="126" spans="1:25" ht="90" customHeight="1" thickBot="1" x14ac:dyDescent="0.3">
      <c r="A126" s="2124"/>
      <c r="B126" s="2127"/>
      <c r="C126" s="2172"/>
      <c r="D126" s="2074"/>
      <c r="E126" s="2175"/>
      <c r="F126" s="524"/>
      <c r="G126" s="2176"/>
      <c r="H126" s="2139" t="s">
        <v>3312</v>
      </c>
      <c r="I126" s="498" t="s">
        <v>3313</v>
      </c>
      <c r="J126" s="525">
        <v>0.25</v>
      </c>
      <c r="K126" s="495"/>
      <c r="L126" s="495"/>
      <c r="M126" s="495"/>
      <c r="N126" s="495"/>
      <c r="O126" s="494"/>
      <c r="P126" s="494"/>
      <c r="Q126" s="511"/>
      <c r="R126" s="495"/>
      <c r="S126" s="495"/>
      <c r="T126" s="495"/>
      <c r="U126" s="495"/>
      <c r="V126" s="501"/>
      <c r="W126" s="2077"/>
      <c r="X126" s="2179"/>
      <c r="Y126" s="2169"/>
    </row>
    <row r="127" spans="1:25" ht="23.25" customHeight="1" thickBot="1" x14ac:dyDescent="0.3">
      <c r="A127" s="2124"/>
      <c r="B127" s="2127"/>
      <c r="C127" s="2172"/>
      <c r="D127" s="2074"/>
      <c r="E127" s="2139" t="s">
        <v>3302</v>
      </c>
      <c r="F127" s="524"/>
      <c r="G127" s="2176"/>
      <c r="H127" s="2139"/>
      <c r="I127" s="507" t="s">
        <v>3314</v>
      </c>
      <c r="J127" s="526">
        <v>0.25</v>
      </c>
      <c r="K127" s="495"/>
      <c r="L127" s="495"/>
      <c r="M127" s="495"/>
      <c r="N127" s="495"/>
      <c r="O127" s="494"/>
      <c r="P127" s="494"/>
      <c r="Q127" s="511"/>
      <c r="R127" s="495"/>
      <c r="S127" s="495"/>
      <c r="T127" s="495"/>
      <c r="U127" s="495"/>
      <c r="V127" s="501"/>
      <c r="W127" s="2077"/>
      <c r="X127" s="2179"/>
      <c r="Y127" s="2170"/>
    </row>
    <row r="128" spans="1:25" ht="15.75" thickBot="1" x14ac:dyDescent="0.3">
      <c r="A128" s="2124"/>
      <c r="B128" s="2127"/>
      <c r="C128" s="2173"/>
      <c r="D128" s="2075"/>
      <c r="E128" s="2148"/>
      <c r="F128" s="524"/>
      <c r="G128" s="2176"/>
      <c r="H128" s="513"/>
      <c r="I128" s="515" t="s">
        <v>168</v>
      </c>
      <c r="J128" s="516">
        <f>SUM(J123:J127)</f>
        <v>1.75</v>
      </c>
      <c r="K128" s="495"/>
      <c r="L128" s="495"/>
      <c r="M128" s="495"/>
      <c r="N128" s="495"/>
      <c r="O128" s="495"/>
      <c r="P128" s="495"/>
      <c r="Q128" s="495"/>
      <c r="R128" s="495"/>
      <c r="S128" s="495"/>
      <c r="T128" s="495"/>
      <c r="U128" s="495"/>
      <c r="V128" s="501"/>
      <c r="W128" s="2177"/>
      <c r="X128" s="2180"/>
      <c r="Y128" s="502"/>
    </row>
    <row r="129" spans="1:25" ht="135" customHeight="1" thickBot="1" x14ac:dyDescent="0.3">
      <c r="A129" s="2124"/>
      <c r="B129" s="2127"/>
      <c r="C129" s="2082" t="s">
        <v>3207</v>
      </c>
      <c r="D129" s="2073" t="s">
        <v>3315</v>
      </c>
      <c r="E129" s="527" t="s">
        <v>3316</v>
      </c>
      <c r="F129" s="2184" t="s">
        <v>3317</v>
      </c>
      <c r="G129" s="2184" t="s">
        <v>3318</v>
      </c>
      <c r="H129" s="2184" t="s">
        <v>3319</v>
      </c>
      <c r="I129" s="528" t="s">
        <v>3320</v>
      </c>
      <c r="J129" s="529">
        <v>0.25</v>
      </c>
      <c r="K129" s="495"/>
      <c r="L129" s="511"/>
      <c r="M129" s="511"/>
      <c r="N129" s="495"/>
      <c r="O129" s="495"/>
      <c r="P129" s="495"/>
      <c r="Q129" s="495"/>
      <c r="R129" s="495"/>
      <c r="S129" s="495"/>
      <c r="T129" s="494"/>
      <c r="U129" s="494"/>
      <c r="V129" s="521"/>
      <c r="W129" s="2168" t="s">
        <v>3321</v>
      </c>
      <c r="X129" s="2181" t="s">
        <v>3322</v>
      </c>
      <c r="Y129" s="499"/>
    </row>
    <row r="130" spans="1:25" ht="23.25" thickBot="1" x14ac:dyDescent="0.3">
      <c r="A130" s="2124"/>
      <c r="B130" s="2127"/>
      <c r="C130" s="2116"/>
      <c r="D130" s="2074"/>
      <c r="E130" s="513"/>
      <c r="F130" s="2185"/>
      <c r="G130" s="2185"/>
      <c r="H130" s="2185"/>
      <c r="I130" s="528" t="s">
        <v>3323</v>
      </c>
      <c r="J130" s="529">
        <v>0.25</v>
      </c>
      <c r="K130" s="495"/>
      <c r="L130" s="511"/>
      <c r="M130" s="511"/>
      <c r="N130" s="495"/>
      <c r="O130" s="495"/>
      <c r="P130" s="495"/>
      <c r="Q130" s="495"/>
      <c r="R130" s="495"/>
      <c r="S130" s="495"/>
      <c r="T130" s="494"/>
      <c r="U130" s="494"/>
      <c r="V130" s="521"/>
      <c r="W130" s="2187"/>
      <c r="X130" s="2182"/>
      <c r="Y130" s="499"/>
    </row>
    <row r="131" spans="1:25" ht="15.75" customHeight="1" thickBot="1" x14ac:dyDescent="0.3">
      <c r="A131" s="2124"/>
      <c r="B131" s="2127"/>
      <c r="C131" s="2116"/>
      <c r="D131" s="2074"/>
      <c r="E131" s="2139" t="s">
        <v>3324</v>
      </c>
      <c r="F131" s="2185"/>
      <c r="G131" s="2185"/>
      <c r="H131" s="2185"/>
      <c r="I131" s="528" t="s">
        <v>3325</v>
      </c>
      <c r="J131" s="529">
        <v>0.25</v>
      </c>
      <c r="K131" s="495"/>
      <c r="L131" s="511"/>
      <c r="M131" s="511"/>
      <c r="N131" s="495"/>
      <c r="O131" s="495"/>
      <c r="P131" s="495"/>
      <c r="Q131" s="495"/>
      <c r="R131" s="495"/>
      <c r="S131" s="495"/>
      <c r="T131" s="494"/>
      <c r="U131" s="494"/>
      <c r="V131" s="521"/>
      <c r="W131" s="2187"/>
      <c r="X131" s="2182"/>
      <c r="Y131" s="499"/>
    </row>
    <row r="132" spans="1:25" ht="23.25" thickBot="1" x14ac:dyDescent="0.3">
      <c r="A132" s="2124"/>
      <c r="B132" s="2127"/>
      <c r="C132" s="2116"/>
      <c r="D132" s="2074"/>
      <c r="E132" s="2139"/>
      <c r="F132" s="2185"/>
      <c r="G132" s="2185"/>
      <c r="H132" s="2185"/>
      <c r="I132" s="528" t="s">
        <v>3326</v>
      </c>
      <c r="J132" s="529">
        <v>0.25</v>
      </c>
      <c r="K132" s="495"/>
      <c r="L132" s="511"/>
      <c r="M132" s="511"/>
      <c r="N132" s="495"/>
      <c r="O132" s="495"/>
      <c r="P132" s="495"/>
      <c r="Q132" s="495"/>
      <c r="R132" s="495"/>
      <c r="S132" s="495"/>
      <c r="T132" s="494"/>
      <c r="U132" s="494"/>
      <c r="V132" s="521"/>
      <c r="W132" s="2187"/>
      <c r="X132" s="2182"/>
      <c r="Y132" s="499"/>
    </row>
    <row r="133" spans="1:25" ht="23.25" customHeight="1" thickBot="1" x14ac:dyDescent="0.3">
      <c r="A133" s="2124"/>
      <c r="B133" s="2127"/>
      <c r="C133" s="2117"/>
      <c r="D133" s="2075"/>
      <c r="E133" s="530"/>
      <c r="F133" s="2186"/>
      <c r="G133" s="2186"/>
      <c r="H133" s="2186"/>
      <c r="I133" s="471" t="s">
        <v>168</v>
      </c>
      <c r="J133" s="532">
        <f>SUM(J129:J132)</f>
        <v>1</v>
      </c>
      <c r="K133" s="495"/>
      <c r="L133" s="495"/>
      <c r="M133" s="495"/>
      <c r="N133" s="495"/>
      <c r="O133" s="495"/>
      <c r="P133" s="495"/>
      <c r="Q133" s="495"/>
      <c r="R133" s="495"/>
      <c r="S133" s="495"/>
      <c r="T133" s="495"/>
      <c r="U133" s="495"/>
      <c r="V133" s="501"/>
      <c r="W133" s="2188"/>
      <c r="X133" s="2183"/>
      <c r="Y133" s="499"/>
    </row>
    <row r="134" spans="1:25" ht="78.75" customHeight="1" thickBot="1" x14ac:dyDescent="0.3">
      <c r="A134" s="2124"/>
      <c r="B134" s="2127"/>
      <c r="C134" s="2082" t="s">
        <v>3207</v>
      </c>
      <c r="D134" s="2073" t="s">
        <v>3315</v>
      </c>
      <c r="E134" s="2138" t="s">
        <v>3327</v>
      </c>
      <c r="F134" s="2145" t="s">
        <v>3328</v>
      </c>
      <c r="G134" s="2138" t="s">
        <v>3329</v>
      </c>
      <c r="H134" s="2161" t="s">
        <v>3330</v>
      </c>
      <c r="I134" s="522" t="s">
        <v>3331</v>
      </c>
      <c r="J134" s="520">
        <v>0.5</v>
      </c>
      <c r="K134" s="425"/>
      <c r="L134" s="425"/>
      <c r="M134" s="425"/>
      <c r="N134" s="494"/>
      <c r="O134" s="494"/>
      <c r="P134" s="494"/>
      <c r="Q134" s="494"/>
      <c r="R134" s="494"/>
      <c r="S134" s="494"/>
      <c r="T134" s="495"/>
      <c r="U134" s="495"/>
      <c r="V134" s="501"/>
      <c r="W134" s="2138" t="s">
        <v>3332</v>
      </c>
      <c r="X134" s="2151" t="s">
        <v>3333</v>
      </c>
      <c r="Y134" s="497"/>
    </row>
    <row r="135" spans="1:25" ht="23.25" thickBot="1" x14ac:dyDescent="0.3">
      <c r="A135" s="2124"/>
      <c r="B135" s="2127"/>
      <c r="C135" s="2116"/>
      <c r="D135" s="2074"/>
      <c r="E135" s="2148"/>
      <c r="F135" s="2146"/>
      <c r="G135" s="2139"/>
      <c r="H135" s="2174"/>
      <c r="I135" s="522" t="s">
        <v>3334</v>
      </c>
      <c r="J135" s="520">
        <v>0.25</v>
      </c>
      <c r="K135" s="425"/>
      <c r="L135" s="425"/>
      <c r="M135" s="425"/>
      <c r="N135" s="494"/>
      <c r="O135" s="494"/>
      <c r="P135" s="494"/>
      <c r="Q135" s="494"/>
      <c r="R135" s="494"/>
      <c r="S135" s="494"/>
      <c r="T135" s="495"/>
      <c r="U135" s="495"/>
      <c r="V135" s="501"/>
      <c r="W135" s="2139"/>
      <c r="X135" s="2152"/>
      <c r="Y135" s="499"/>
    </row>
    <row r="136" spans="1:25" ht="34.5" thickBot="1" x14ac:dyDescent="0.3">
      <c r="A136" s="2124"/>
      <c r="B136" s="2127"/>
      <c r="C136" s="2116"/>
      <c r="D136" s="2074"/>
      <c r="E136" s="492" t="s">
        <v>3335</v>
      </c>
      <c r="F136" s="2146"/>
      <c r="G136" s="2139"/>
      <c r="H136" s="2174"/>
      <c r="I136" s="522" t="s">
        <v>3336</v>
      </c>
      <c r="J136" s="520">
        <v>0.25</v>
      </c>
      <c r="K136" s="425"/>
      <c r="L136" s="425"/>
      <c r="M136" s="425"/>
      <c r="N136" s="494"/>
      <c r="O136" s="494"/>
      <c r="P136" s="494"/>
      <c r="Q136" s="494"/>
      <c r="R136" s="494"/>
      <c r="S136" s="494"/>
      <c r="T136" s="495"/>
      <c r="U136" s="495"/>
      <c r="V136" s="501"/>
      <c r="W136" s="2139"/>
      <c r="X136" s="2152"/>
      <c r="Y136" s="499"/>
    </row>
    <row r="137" spans="1:25" ht="34.5" thickBot="1" x14ac:dyDescent="0.3">
      <c r="A137" s="2124"/>
      <c r="B137" s="2127"/>
      <c r="C137" s="2116"/>
      <c r="D137" s="2074"/>
      <c r="E137" s="533" t="s">
        <v>3337</v>
      </c>
      <c r="F137" s="2146"/>
      <c r="G137" s="2139"/>
      <c r="H137" s="2174"/>
      <c r="I137" s="522" t="s">
        <v>3338</v>
      </c>
      <c r="J137" s="520">
        <v>0.5</v>
      </c>
      <c r="K137" s="425"/>
      <c r="L137" s="425"/>
      <c r="M137" s="425"/>
      <c r="N137" s="494"/>
      <c r="O137" s="494"/>
      <c r="P137" s="494"/>
      <c r="Q137" s="494"/>
      <c r="R137" s="494"/>
      <c r="S137" s="494"/>
      <c r="T137" s="495"/>
      <c r="U137" s="495"/>
      <c r="V137" s="501"/>
      <c r="W137" s="2149"/>
      <c r="X137" s="2153"/>
      <c r="Y137" s="499"/>
    </row>
    <row r="138" spans="1:25" ht="33.75" customHeight="1" thickBot="1" x14ac:dyDescent="0.3">
      <c r="A138" s="2124"/>
      <c r="B138" s="2127"/>
      <c r="C138" s="2116"/>
      <c r="D138" s="2074"/>
      <c r="E138" s="2139" t="s">
        <v>3339</v>
      </c>
      <c r="F138" s="2146"/>
      <c r="G138" s="534"/>
      <c r="H138" s="2174"/>
      <c r="I138" s="522" t="s">
        <v>3340</v>
      </c>
      <c r="J138" s="520">
        <v>0.5</v>
      </c>
      <c r="K138" s="425"/>
      <c r="L138" s="425"/>
      <c r="M138" s="425"/>
      <c r="N138" s="494"/>
      <c r="O138" s="494"/>
      <c r="P138" s="494"/>
      <c r="Q138" s="494"/>
      <c r="R138" s="494"/>
      <c r="S138" s="494"/>
      <c r="T138" s="495"/>
      <c r="U138" s="495"/>
      <c r="V138" s="501"/>
      <c r="W138" s="2149"/>
      <c r="X138" s="2153"/>
      <c r="Y138" s="499"/>
    </row>
    <row r="139" spans="1:25" ht="15.75" thickBot="1" x14ac:dyDescent="0.3">
      <c r="A139" s="2124"/>
      <c r="B139" s="2127"/>
      <c r="C139" s="2117"/>
      <c r="D139" s="2075"/>
      <c r="E139" s="2148"/>
      <c r="F139" s="2147"/>
      <c r="G139" s="535"/>
      <c r="H139" s="2175"/>
      <c r="I139" s="515" t="s">
        <v>168</v>
      </c>
      <c r="J139" s="516">
        <f>SUM(J134:J138)</f>
        <v>2</v>
      </c>
      <c r="K139" s="495"/>
      <c r="L139" s="495"/>
      <c r="M139" s="495"/>
      <c r="N139" s="495"/>
      <c r="O139" s="495"/>
      <c r="P139" s="495"/>
      <c r="Q139" s="495"/>
      <c r="R139" s="495"/>
      <c r="S139" s="495"/>
      <c r="T139" s="495"/>
      <c r="U139" s="495"/>
      <c r="V139" s="501"/>
      <c r="W139" s="2150"/>
      <c r="X139" s="2154"/>
      <c r="Y139" s="502"/>
    </row>
    <row r="140" spans="1:25" ht="56.25" customHeight="1" thickBot="1" x14ac:dyDescent="0.3">
      <c r="A140" s="2124"/>
      <c r="B140" s="2127"/>
      <c r="C140" s="2082" t="s">
        <v>3207</v>
      </c>
      <c r="D140" s="2073" t="s">
        <v>3341</v>
      </c>
      <c r="E140" s="2076" t="s">
        <v>3342</v>
      </c>
      <c r="F140" s="2079" t="s">
        <v>3343</v>
      </c>
      <c r="G140" s="2076" t="s">
        <v>3344</v>
      </c>
      <c r="H140" s="2138" t="s">
        <v>3345</v>
      </c>
      <c r="I140" s="536" t="s">
        <v>3346</v>
      </c>
      <c r="J140" s="537">
        <v>0.25</v>
      </c>
      <c r="K140" s="494"/>
      <c r="L140" s="494"/>
      <c r="M140" s="494"/>
      <c r="N140" s="494"/>
      <c r="O140" s="494"/>
      <c r="P140" s="494"/>
      <c r="Q140" s="494"/>
      <c r="R140" s="494"/>
      <c r="S140" s="494"/>
      <c r="T140" s="494"/>
      <c r="U140" s="494"/>
      <c r="V140" s="521"/>
      <c r="W140" s="2085" t="s">
        <v>3214</v>
      </c>
      <c r="X140" s="2088" t="s">
        <v>3215</v>
      </c>
      <c r="Y140" s="497"/>
    </row>
    <row r="141" spans="1:25" ht="15.75" customHeight="1" thickBot="1" x14ac:dyDescent="0.3">
      <c r="A141" s="2124"/>
      <c r="B141" s="2127"/>
      <c r="C141" s="2116"/>
      <c r="D141" s="2074"/>
      <c r="E141" s="2077"/>
      <c r="F141" s="2080"/>
      <c r="G141" s="2077"/>
      <c r="H141" s="2139"/>
      <c r="I141" s="531" t="s">
        <v>3347</v>
      </c>
      <c r="J141" s="538">
        <v>0.25</v>
      </c>
      <c r="K141" s="504"/>
      <c r="L141" s="504"/>
      <c r="M141" s="504"/>
      <c r="N141" s="504"/>
      <c r="O141" s="504"/>
      <c r="P141" s="504"/>
      <c r="Q141" s="504"/>
      <c r="R141" s="504"/>
      <c r="S141" s="504"/>
      <c r="T141" s="504"/>
      <c r="U141" s="504"/>
      <c r="V141" s="539"/>
      <c r="W141" s="2086"/>
      <c r="X141" s="2089"/>
      <c r="Y141" s="499"/>
    </row>
    <row r="142" spans="1:25" ht="23.25" thickBot="1" x14ac:dyDescent="0.3">
      <c r="A142" s="2124"/>
      <c r="B142" s="2127"/>
      <c r="C142" s="2116"/>
      <c r="D142" s="2074"/>
      <c r="E142" s="2077"/>
      <c r="F142" s="2080"/>
      <c r="G142" s="2077"/>
      <c r="H142" s="2139"/>
      <c r="I142" s="528" t="s">
        <v>3348</v>
      </c>
      <c r="J142" s="537">
        <v>0.25</v>
      </c>
      <c r="K142" s="494"/>
      <c r="L142" s="494"/>
      <c r="M142" s="494"/>
      <c r="N142" s="494"/>
      <c r="O142" s="494"/>
      <c r="P142" s="494"/>
      <c r="Q142" s="494"/>
      <c r="R142" s="494"/>
      <c r="S142" s="494"/>
      <c r="T142" s="494"/>
      <c r="U142" s="494"/>
      <c r="V142" s="521"/>
      <c r="W142" s="2086"/>
      <c r="X142" s="2089"/>
      <c r="Y142" s="499"/>
    </row>
    <row r="143" spans="1:25" ht="34.5" customHeight="1" thickBot="1" x14ac:dyDescent="0.3">
      <c r="A143" s="2124"/>
      <c r="B143" s="2127"/>
      <c r="C143" s="2116"/>
      <c r="D143" s="2074"/>
      <c r="E143" s="2077"/>
      <c r="F143" s="2080"/>
      <c r="G143" s="2077"/>
      <c r="H143" s="2139"/>
      <c r="I143" s="528" t="s">
        <v>3349</v>
      </c>
      <c r="J143" s="537">
        <v>0.25</v>
      </c>
      <c r="K143" s="494"/>
      <c r="L143" s="494"/>
      <c r="M143" s="494"/>
      <c r="N143" s="494"/>
      <c r="O143" s="494"/>
      <c r="P143" s="494"/>
      <c r="Q143" s="494"/>
      <c r="R143" s="494"/>
      <c r="S143" s="494"/>
      <c r="T143" s="494"/>
      <c r="U143" s="494"/>
      <c r="V143" s="521"/>
      <c r="W143" s="2086"/>
      <c r="X143" s="2089"/>
      <c r="Y143" s="499"/>
    </row>
    <row r="144" spans="1:25" ht="23.25" thickBot="1" x14ac:dyDescent="0.3">
      <c r="A144" s="2124"/>
      <c r="B144" s="2127"/>
      <c r="C144" s="2116"/>
      <c r="D144" s="2074"/>
      <c r="E144" s="2077"/>
      <c r="F144" s="2080"/>
      <c r="G144" s="2077"/>
      <c r="H144" s="2139"/>
      <c r="I144" s="500" t="s">
        <v>3350</v>
      </c>
      <c r="J144" s="538">
        <v>0.25</v>
      </c>
      <c r="K144" s="504"/>
      <c r="L144" s="504"/>
      <c r="M144" s="504"/>
      <c r="N144" s="504"/>
      <c r="O144" s="504"/>
      <c r="P144" s="504"/>
      <c r="Q144" s="504"/>
      <c r="R144" s="504"/>
      <c r="S144" s="504"/>
      <c r="T144" s="504"/>
      <c r="U144" s="504"/>
      <c r="V144" s="539"/>
      <c r="W144" s="2086"/>
      <c r="X144" s="2089"/>
      <c r="Y144" s="499"/>
    </row>
    <row r="145" spans="1:25" ht="45.75" thickBot="1" x14ac:dyDescent="0.3">
      <c r="A145" s="2124"/>
      <c r="B145" s="2127"/>
      <c r="C145" s="2116"/>
      <c r="D145" s="2074"/>
      <c r="E145" s="2078"/>
      <c r="F145" s="2080"/>
      <c r="G145" s="2077"/>
      <c r="H145" s="2139"/>
      <c r="I145" s="498" t="s">
        <v>3351</v>
      </c>
      <c r="J145" s="537">
        <v>0.5</v>
      </c>
      <c r="K145" s="494"/>
      <c r="L145" s="494"/>
      <c r="M145" s="494"/>
      <c r="N145" s="494"/>
      <c r="O145" s="494"/>
      <c r="P145" s="494"/>
      <c r="Q145" s="494"/>
      <c r="R145" s="494"/>
      <c r="S145" s="494"/>
      <c r="T145" s="494"/>
      <c r="U145" s="494"/>
      <c r="V145" s="521"/>
      <c r="W145" s="2086"/>
      <c r="X145" s="2089"/>
      <c r="Y145" s="499"/>
    </row>
    <row r="146" spans="1:25" ht="34.5" thickBot="1" x14ac:dyDescent="0.3">
      <c r="A146" s="2124"/>
      <c r="B146" s="2127"/>
      <c r="C146" s="2116"/>
      <c r="D146" s="2074"/>
      <c r="E146" s="492" t="s">
        <v>3352</v>
      </c>
      <c r="F146" s="2080"/>
      <c r="G146" s="2077"/>
      <c r="H146" s="2139"/>
      <c r="I146" s="498" t="s">
        <v>3353</v>
      </c>
      <c r="J146" s="537">
        <v>0.25</v>
      </c>
      <c r="K146" s="494"/>
      <c r="L146" s="494"/>
      <c r="M146" s="494"/>
      <c r="N146" s="494"/>
      <c r="O146" s="494"/>
      <c r="P146" s="494"/>
      <c r="Q146" s="494"/>
      <c r="R146" s="494"/>
      <c r="S146" s="494"/>
      <c r="T146" s="494"/>
      <c r="U146" s="494"/>
      <c r="V146" s="521"/>
      <c r="W146" s="2086"/>
      <c r="X146" s="2089"/>
      <c r="Y146" s="499"/>
    </row>
    <row r="147" spans="1:25" ht="23.25" customHeight="1" thickBot="1" x14ac:dyDescent="0.3">
      <c r="A147" s="2124"/>
      <c r="B147" s="2127"/>
      <c r="C147" s="2116"/>
      <c r="D147" s="2074"/>
      <c r="E147" s="492" t="s">
        <v>3354</v>
      </c>
      <c r="F147" s="2080"/>
      <c r="G147" s="2077"/>
      <c r="H147" s="2139"/>
      <c r="I147" s="498" t="s">
        <v>3355</v>
      </c>
      <c r="J147" s="537">
        <v>0.25</v>
      </c>
      <c r="K147" s="494"/>
      <c r="L147" s="494"/>
      <c r="M147" s="494"/>
      <c r="N147" s="494"/>
      <c r="O147" s="494"/>
      <c r="P147" s="494"/>
      <c r="Q147" s="494"/>
      <c r="R147" s="494"/>
      <c r="S147" s="494"/>
      <c r="T147" s="494"/>
      <c r="U147" s="494"/>
      <c r="V147" s="521"/>
      <c r="W147" s="2086"/>
      <c r="X147" s="2089"/>
      <c r="Y147" s="499"/>
    </row>
    <row r="148" spans="1:25" ht="15" customHeight="1" thickBot="1" x14ac:dyDescent="0.3">
      <c r="A148" s="2124"/>
      <c r="B148" s="2127"/>
      <c r="C148" s="2116"/>
      <c r="D148" s="2074"/>
      <c r="E148" s="2076" t="s">
        <v>3356</v>
      </c>
      <c r="F148" s="2080"/>
      <c r="G148" s="2077"/>
      <c r="H148" s="2139"/>
      <c r="I148" s="528"/>
      <c r="J148" s="537"/>
      <c r="K148" s="494"/>
      <c r="L148" s="494"/>
      <c r="M148" s="494"/>
      <c r="N148" s="494"/>
      <c r="O148" s="494"/>
      <c r="P148" s="494"/>
      <c r="Q148" s="494"/>
      <c r="R148" s="494"/>
      <c r="S148" s="494"/>
      <c r="T148" s="494"/>
      <c r="U148" s="494"/>
      <c r="V148" s="521"/>
      <c r="W148" s="2086"/>
      <c r="X148" s="2089"/>
      <c r="Y148" s="499"/>
    </row>
    <row r="149" spans="1:25" ht="15.75" thickBot="1" x14ac:dyDescent="0.3">
      <c r="A149" s="2124"/>
      <c r="B149" s="2127"/>
      <c r="C149" s="2117"/>
      <c r="D149" s="2075"/>
      <c r="E149" s="2078"/>
      <c r="F149" s="2081"/>
      <c r="G149" s="2078"/>
      <c r="H149" s="2148"/>
      <c r="I149" s="471" t="s">
        <v>168</v>
      </c>
      <c r="J149" s="540">
        <f>J148+J147+J146+J145+J144+J143+J142+J141+J140</f>
        <v>2.25</v>
      </c>
      <c r="K149" s="541"/>
      <c r="L149" s="541"/>
      <c r="M149" s="541"/>
      <c r="N149" s="541"/>
      <c r="O149" s="541"/>
      <c r="P149" s="541"/>
      <c r="Q149" s="541"/>
      <c r="R149" s="541"/>
      <c r="S149" s="541"/>
      <c r="T149" s="541"/>
      <c r="U149" s="541"/>
      <c r="V149" s="542"/>
      <c r="W149" s="2087"/>
      <c r="X149" s="2090"/>
      <c r="Y149" s="502"/>
    </row>
    <row r="150" spans="1:25" ht="15.75" customHeight="1" thickBot="1" x14ac:dyDescent="0.3">
      <c r="A150" s="2124"/>
      <c r="B150" s="2127"/>
      <c r="C150" s="2164" t="s">
        <v>3357</v>
      </c>
      <c r="D150" s="2073" t="s">
        <v>3341</v>
      </c>
      <c r="E150" s="2076" t="s">
        <v>3358</v>
      </c>
      <c r="F150" s="2166" t="s">
        <v>3359</v>
      </c>
      <c r="G150" s="2138" t="s">
        <v>3360</v>
      </c>
      <c r="H150" s="2138" t="s">
        <v>3361</v>
      </c>
      <c r="I150" s="492" t="s">
        <v>3362</v>
      </c>
      <c r="J150" s="493">
        <v>0.25</v>
      </c>
      <c r="K150" s="543"/>
      <c r="L150" s="89"/>
      <c r="M150" s="89"/>
      <c r="N150" s="89"/>
      <c r="O150" s="544"/>
      <c r="P150" s="544"/>
      <c r="Q150" s="544"/>
      <c r="R150" s="544"/>
      <c r="S150" s="545"/>
      <c r="T150" s="90"/>
      <c r="U150" s="90"/>
      <c r="V150" s="546"/>
      <c r="W150" s="2073" t="s">
        <v>3214</v>
      </c>
      <c r="X150" s="2142" t="s">
        <v>3215</v>
      </c>
      <c r="Y150" s="2189"/>
    </row>
    <row r="151" spans="1:25" ht="15.75" thickBot="1" x14ac:dyDescent="0.3">
      <c r="A151" s="2124"/>
      <c r="B151" s="2127"/>
      <c r="C151" s="2165"/>
      <c r="D151" s="2074"/>
      <c r="E151" s="2077"/>
      <c r="F151" s="2167"/>
      <c r="G151" s="2139"/>
      <c r="H151" s="2139"/>
      <c r="I151" s="498" t="s">
        <v>3363</v>
      </c>
      <c r="J151" s="493">
        <v>0.25</v>
      </c>
      <c r="K151" s="547"/>
      <c r="L151" s="78"/>
      <c r="M151" s="78"/>
      <c r="N151" s="78"/>
      <c r="O151" s="548"/>
      <c r="P151" s="548"/>
      <c r="Q151" s="548"/>
      <c r="R151" s="548"/>
      <c r="S151" s="97"/>
      <c r="T151" s="77"/>
      <c r="U151" s="77"/>
      <c r="V151" s="549"/>
      <c r="W151" s="2074"/>
      <c r="X151" s="2143"/>
      <c r="Y151" s="2190"/>
    </row>
    <row r="152" spans="1:25" ht="34.5" thickBot="1" x14ac:dyDescent="0.3">
      <c r="A152" s="2124"/>
      <c r="B152" s="2127"/>
      <c r="C152" s="2165"/>
      <c r="D152" s="2074"/>
      <c r="E152" s="2077"/>
      <c r="F152" s="2167"/>
      <c r="G152" s="2139"/>
      <c r="H152" s="2139"/>
      <c r="I152" s="498" t="s">
        <v>3364</v>
      </c>
      <c r="J152" s="493">
        <v>0.25</v>
      </c>
      <c r="K152" s="547"/>
      <c r="L152" s="78"/>
      <c r="M152" s="78"/>
      <c r="N152" s="78"/>
      <c r="O152" s="548"/>
      <c r="P152" s="548"/>
      <c r="Q152" s="548"/>
      <c r="R152" s="548"/>
      <c r="S152" s="97"/>
      <c r="T152" s="77"/>
      <c r="U152" s="77"/>
      <c r="V152" s="549"/>
      <c r="W152" s="2074"/>
      <c r="X152" s="2143"/>
      <c r="Y152" s="2190"/>
    </row>
    <row r="153" spans="1:25" ht="23.25" thickBot="1" x14ac:dyDescent="0.3">
      <c r="A153" s="2124"/>
      <c r="B153" s="2127"/>
      <c r="C153" s="2165"/>
      <c r="D153" s="2074"/>
      <c r="E153" s="2078"/>
      <c r="F153" s="2167"/>
      <c r="G153" s="2139"/>
      <c r="H153" s="2139"/>
      <c r="I153" s="498" t="s">
        <v>3365</v>
      </c>
      <c r="J153" s="493">
        <v>0.25</v>
      </c>
      <c r="K153" s="547"/>
      <c r="L153" s="78"/>
      <c r="M153" s="78"/>
      <c r="N153" s="78"/>
      <c r="O153" s="548"/>
      <c r="P153" s="548"/>
      <c r="Q153" s="548"/>
      <c r="R153" s="548"/>
      <c r="S153" s="97"/>
      <c r="T153" s="77"/>
      <c r="U153" s="77"/>
      <c r="V153" s="549"/>
      <c r="W153" s="2074"/>
      <c r="X153" s="2143"/>
      <c r="Y153" s="2190"/>
    </row>
    <row r="154" spans="1:25" ht="23.25" thickBot="1" x14ac:dyDescent="0.3">
      <c r="A154" s="2124"/>
      <c r="B154" s="2127"/>
      <c r="C154" s="2165"/>
      <c r="D154" s="2074"/>
      <c r="E154" s="2076" t="s">
        <v>3366</v>
      </c>
      <c r="F154" s="2167"/>
      <c r="G154" s="2139"/>
      <c r="H154" s="2139"/>
      <c r="I154" s="498" t="s">
        <v>3367</v>
      </c>
      <c r="J154" s="493">
        <v>0.25</v>
      </c>
      <c r="K154" s="547"/>
      <c r="L154" s="78"/>
      <c r="M154" s="78"/>
      <c r="N154" s="78"/>
      <c r="O154" s="548"/>
      <c r="P154" s="548"/>
      <c r="Q154" s="548"/>
      <c r="R154" s="548"/>
      <c r="S154" s="97"/>
      <c r="T154" s="77"/>
      <c r="U154" s="77"/>
      <c r="V154" s="549"/>
      <c r="W154" s="2074"/>
      <c r="X154" s="2143"/>
      <c r="Y154" s="2190"/>
    </row>
    <row r="155" spans="1:25" ht="23.25" thickBot="1" x14ac:dyDescent="0.3">
      <c r="A155" s="2124"/>
      <c r="B155" s="2127"/>
      <c r="C155" s="2165"/>
      <c r="D155" s="2074"/>
      <c r="E155" s="2077"/>
      <c r="F155" s="2167"/>
      <c r="G155" s="2139"/>
      <c r="H155" s="2139"/>
      <c r="I155" s="498" t="s">
        <v>3368</v>
      </c>
      <c r="J155" s="493">
        <v>1</v>
      </c>
      <c r="K155" s="550"/>
      <c r="L155" s="551"/>
      <c r="M155" s="551"/>
      <c r="N155" s="551"/>
      <c r="O155" s="552"/>
      <c r="P155" s="552"/>
      <c r="Q155" s="552"/>
      <c r="R155" s="552"/>
      <c r="S155" s="553"/>
      <c r="T155" s="319"/>
      <c r="U155" s="319"/>
      <c r="V155" s="554"/>
      <c r="W155" s="2074"/>
      <c r="X155" s="2143"/>
      <c r="Y155" s="2190"/>
    </row>
    <row r="156" spans="1:25" ht="15.75" thickBot="1" x14ac:dyDescent="0.3">
      <c r="A156" s="2124"/>
      <c r="B156" s="2127"/>
      <c r="C156" s="2165"/>
      <c r="D156" s="2074"/>
      <c r="E156" s="2078"/>
      <c r="F156" s="2167"/>
      <c r="G156" s="2139"/>
      <c r="H156" s="2139"/>
      <c r="I156" s="498" t="s">
        <v>3369</v>
      </c>
      <c r="J156" s="493">
        <v>0.5</v>
      </c>
      <c r="K156" s="550"/>
      <c r="L156" s="551"/>
      <c r="M156" s="551"/>
      <c r="N156" s="551"/>
      <c r="O156" s="552"/>
      <c r="P156" s="552"/>
      <c r="Q156" s="552"/>
      <c r="R156" s="552"/>
      <c r="S156" s="553"/>
      <c r="T156" s="319"/>
      <c r="U156" s="319"/>
      <c r="V156" s="554"/>
      <c r="W156" s="2074"/>
      <c r="X156" s="2143"/>
      <c r="Y156" s="2190"/>
    </row>
    <row r="157" spans="1:25" ht="15.75" thickBot="1" x14ac:dyDescent="0.3">
      <c r="A157" s="2124"/>
      <c r="B157" s="2127"/>
      <c r="C157" s="2165"/>
      <c r="D157" s="2074"/>
      <c r="E157" s="2076" t="s">
        <v>3223</v>
      </c>
      <c r="F157" s="2167"/>
      <c r="G157" s="2139"/>
      <c r="H157" s="2139"/>
      <c r="I157" s="498"/>
      <c r="J157" s="493"/>
      <c r="K157" s="550"/>
      <c r="L157" s="551"/>
      <c r="M157" s="551"/>
      <c r="N157" s="551"/>
      <c r="O157" s="552"/>
      <c r="P157" s="552"/>
      <c r="Q157" s="552"/>
      <c r="R157" s="552"/>
      <c r="S157" s="553"/>
      <c r="T157" s="319"/>
      <c r="U157" s="319"/>
      <c r="V157" s="554"/>
      <c r="W157" s="2074"/>
      <c r="X157" s="2143"/>
      <c r="Y157" s="2190"/>
    </row>
    <row r="158" spans="1:25" ht="15.75" thickBot="1" x14ac:dyDescent="0.3">
      <c r="A158" s="2125"/>
      <c r="B158" s="2128"/>
      <c r="C158" s="2195"/>
      <c r="D158" s="2075"/>
      <c r="E158" s="2078"/>
      <c r="F158" s="2196"/>
      <c r="G158" s="2148"/>
      <c r="H158" s="2148"/>
      <c r="I158" s="555" t="s">
        <v>168</v>
      </c>
      <c r="J158" s="556">
        <f>+J150+J151+J152+J153+J154+J155+J156+J157</f>
        <v>2.75</v>
      </c>
      <c r="K158" s="557"/>
      <c r="L158" s="558"/>
      <c r="M158" s="558"/>
      <c r="N158" s="558"/>
      <c r="O158" s="558"/>
      <c r="P158" s="558"/>
      <c r="Q158" s="558"/>
      <c r="R158" s="558"/>
      <c r="S158" s="558"/>
      <c r="T158" s="558"/>
      <c r="U158" s="558"/>
      <c r="V158" s="559"/>
      <c r="W158" s="2075"/>
      <c r="X158" s="2144"/>
      <c r="Y158" s="2191"/>
    </row>
    <row r="159" spans="1:25" ht="15.75" thickBot="1" x14ac:dyDescent="0.3">
      <c r="A159" s="484"/>
      <c r="B159" s="485"/>
      <c r="C159" s="486"/>
      <c r="D159" s="486"/>
      <c r="E159" s="486"/>
      <c r="F159" s="485"/>
      <c r="G159" s="485"/>
      <c r="H159" s="485"/>
      <c r="I159" s="487" t="s">
        <v>141</v>
      </c>
      <c r="J159" s="488">
        <f>+J82+J91+J97+J103+J109+J117+J122+J128+J133+J139+J149+J158</f>
        <v>25</v>
      </c>
      <c r="K159" s="569"/>
      <c r="L159" s="569"/>
      <c r="M159" s="569"/>
      <c r="N159" s="569"/>
      <c r="O159" s="569"/>
      <c r="P159" s="569"/>
      <c r="Q159" s="569"/>
      <c r="R159" s="569"/>
      <c r="S159" s="569"/>
      <c r="T159" s="569"/>
      <c r="U159" s="569"/>
      <c r="V159" s="569"/>
      <c r="W159" s="570"/>
      <c r="X159" s="571"/>
      <c r="Y159" s="572"/>
    </row>
    <row r="160" spans="1:25" ht="18.75" thickBot="1" x14ac:dyDescent="0.3">
      <c r="A160" s="2192" t="s">
        <v>3370</v>
      </c>
      <c r="B160" s="2193"/>
      <c r="C160" s="2193"/>
      <c r="D160" s="2193"/>
      <c r="E160" s="2193"/>
      <c r="F160" s="2194"/>
      <c r="G160" s="560"/>
      <c r="H160" s="560"/>
      <c r="I160" s="494"/>
      <c r="J160" s="561">
        <f>+J17+J44+J68+J159</f>
        <v>100</v>
      </c>
      <c r="K160" s="494"/>
      <c r="L160" s="494"/>
      <c r="M160" s="494"/>
      <c r="N160" s="494"/>
      <c r="O160" s="494"/>
      <c r="P160" s="494"/>
      <c r="Q160" s="494"/>
      <c r="R160" s="494"/>
      <c r="S160" s="494"/>
      <c r="T160" s="494"/>
      <c r="U160" s="494"/>
      <c r="V160" s="494"/>
      <c r="W160" s="560"/>
      <c r="X160" s="567"/>
      <c r="Y160" s="568"/>
    </row>
    <row r="161" spans="1:25" ht="18.75" x14ac:dyDescent="0.3">
      <c r="A161" s="564"/>
      <c r="B161" s="564"/>
      <c r="C161" s="564"/>
      <c r="D161" s="564"/>
      <c r="E161" s="564"/>
      <c r="F161" s="564"/>
      <c r="G161" s="562"/>
      <c r="H161" s="562"/>
      <c r="I161" s="481"/>
      <c r="J161" s="565"/>
      <c r="K161" s="481"/>
      <c r="L161" s="481"/>
      <c r="M161" s="481"/>
      <c r="N161" s="481"/>
      <c r="O161" s="481"/>
      <c r="P161" s="481"/>
      <c r="Q161" s="481"/>
      <c r="R161" s="481"/>
      <c r="S161" s="481"/>
      <c r="T161" s="481"/>
      <c r="U161" s="481"/>
      <c r="V161" s="481"/>
      <c r="W161" s="562"/>
      <c r="X161" s="563"/>
      <c r="Y161" s="481"/>
    </row>
    <row r="162" spans="1:25" ht="18.75" x14ac:dyDescent="0.3">
      <c r="A162" s="564"/>
      <c r="B162" s="564"/>
      <c r="C162" s="564"/>
      <c r="D162" s="564"/>
      <c r="E162" s="564"/>
      <c r="F162" s="564"/>
      <c r="G162" s="562"/>
      <c r="H162" s="562"/>
      <c r="I162" s="481"/>
      <c r="J162" s="565"/>
      <c r="K162" s="481"/>
      <c r="L162" s="481"/>
      <c r="M162" s="481"/>
      <c r="N162" s="481"/>
      <c r="O162" s="481"/>
      <c r="P162" s="481"/>
      <c r="Q162" s="481"/>
      <c r="R162" s="481"/>
      <c r="S162" s="481"/>
      <c r="T162" s="481"/>
      <c r="U162" s="481"/>
      <c r="V162" s="481"/>
      <c r="W162" s="562"/>
      <c r="X162" s="563"/>
      <c r="Y162" s="481"/>
    </row>
  </sheetData>
  <mergeCells count="216">
    <mergeCell ref="Y150:Y158"/>
    <mergeCell ref="E154:E156"/>
    <mergeCell ref="E157:E158"/>
    <mergeCell ref="A160:F160"/>
    <mergeCell ref="W140:W149"/>
    <mergeCell ref="X140:X149"/>
    <mergeCell ref="E148:E149"/>
    <mergeCell ref="C150:C158"/>
    <mergeCell ref="D150:D158"/>
    <mergeCell ref="E150:E153"/>
    <mergeCell ref="F150:F158"/>
    <mergeCell ref="G150:G158"/>
    <mergeCell ref="H150:H158"/>
    <mergeCell ref="W150:W158"/>
    <mergeCell ref="X129:X133"/>
    <mergeCell ref="W134:W139"/>
    <mergeCell ref="X134:X139"/>
    <mergeCell ref="E140:E145"/>
    <mergeCell ref="F140:F149"/>
    <mergeCell ref="X150:X158"/>
    <mergeCell ref="H129:H133"/>
    <mergeCell ref="W129:W133"/>
    <mergeCell ref="C134:C139"/>
    <mergeCell ref="D134:D139"/>
    <mergeCell ref="E134:E135"/>
    <mergeCell ref="F134:F139"/>
    <mergeCell ref="G134:G137"/>
    <mergeCell ref="H134:H139"/>
    <mergeCell ref="E138:E139"/>
    <mergeCell ref="C140:C149"/>
    <mergeCell ref="D140:D149"/>
    <mergeCell ref="E131:E132"/>
    <mergeCell ref="C129:C133"/>
    <mergeCell ref="D129:D133"/>
    <mergeCell ref="F129:F133"/>
    <mergeCell ref="G129:G133"/>
    <mergeCell ref="G140:G149"/>
    <mergeCell ref="H140:H149"/>
    <mergeCell ref="C123:C128"/>
    <mergeCell ref="D123:D128"/>
    <mergeCell ref="E123:E126"/>
    <mergeCell ref="G123:G128"/>
    <mergeCell ref="W123:W128"/>
    <mergeCell ref="X123:X128"/>
    <mergeCell ref="Y123:Y127"/>
    <mergeCell ref="H124:H125"/>
    <mergeCell ref="H126:H127"/>
    <mergeCell ref="E127:E128"/>
    <mergeCell ref="C118:C122"/>
    <mergeCell ref="D118:D122"/>
    <mergeCell ref="E118:E122"/>
    <mergeCell ref="F118:F122"/>
    <mergeCell ref="G118:G121"/>
    <mergeCell ref="H118:H121"/>
    <mergeCell ref="W118:W122"/>
    <mergeCell ref="X118:X122"/>
    <mergeCell ref="Y118:Y122"/>
    <mergeCell ref="C110:C117"/>
    <mergeCell ref="D110:D117"/>
    <mergeCell ref="E110:E114"/>
    <mergeCell ref="F110:F117"/>
    <mergeCell ref="G110:G117"/>
    <mergeCell ref="H110:H117"/>
    <mergeCell ref="W110:W117"/>
    <mergeCell ref="X110:X117"/>
    <mergeCell ref="E115:E117"/>
    <mergeCell ref="X98:X103"/>
    <mergeCell ref="Y98:Y103"/>
    <mergeCell ref="E102:E103"/>
    <mergeCell ref="C104:C109"/>
    <mergeCell ref="D104:D109"/>
    <mergeCell ref="E104:E106"/>
    <mergeCell ref="F104:F109"/>
    <mergeCell ref="G104:G109"/>
    <mergeCell ref="H104:H108"/>
    <mergeCell ref="W104:W109"/>
    <mergeCell ref="X104:X109"/>
    <mergeCell ref="E108:E109"/>
    <mergeCell ref="H64:H66"/>
    <mergeCell ref="W64:W67"/>
    <mergeCell ref="X64:X67"/>
    <mergeCell ref="A73:Y73"/>
    <mergeCell ref="A74:A158"/>
    <mergeCell ref="B74:B158"/>
    <mergeCell ref="C74:C82"/>
    <mergeCell ref="C92:C97"/>
    <mergeCell ref="D92:D97"/>
    <mergeCell ref="E92:E94"/>
    <mergeCell ref="F92:F97"/>
    <mergeCell ref="G92:G97"/>
    <mergeCell ref="H92:H94"/>
    <mergeCell ref="W92:W97"/>
    <mergeCell ref="X92:X97"/>
    <mergeCell ref="Y92:Y97"/>
    <mergeCell ref="E96:E97"/>
    <mergeCell ref="C98:C103"/>
    <mergeCell ref="D98:D103"/>
    <mergeCell ref="E98:E100"/>
    <mergeCell ref="F98:F103"/>
    <mergeCell ref="G98:G103"/>
    <mergeCell ref="H98:H101"/>
    <mergeCell ref="W98:W103"/>
    <mergeCell ref="C83:C91"/>
    <mergeCell ref="D83:D91"/>
    <mergeCell ref="E83:E86"/>
    <mergeCell ref="F83:F91"/>
    <mergeCell ref="G83:G91"/>
    <mergeCell ref="H83:H91"/>
    <mergeCell ref="W83:W91"/>
    <mergeCell ref="X83:X91"/>
    <mergeCell ref="E87:E88"/>
    <mergeCell ref="E89:E91"/>
    <mergeCell ref="Y45:Y52"/>
    <mergeCell ref="B53:B63"/>
    <mergeCell ref="C53:C58"/>
    <mergeCell ref="D53:D58"/>
    <mergeCell ref="E53:E58"/>
    <mergeCell ref="F53:F58"/>
    <mergeCell ref="G53:G58"/>
    <mergeCell ref="H53:H58"/>
    <mergeCell ref="W53:W58"/>
    <mergeCell ref="X53:X58"/>
    <mergeCell ref="Y53:Y58"/>
    <mergeCell ref="C59:C63"/>
    <mergeCell ref="D59:D63"/>
    <mergeCell ref="E59:E63"/>
    <mergeCell ref="F59:F63"/>
    <mergeCell ref="G59:G63"/>
    <mergeCell ref="H59:H63"/>
    <mergeCell ref="W59:W63"/>
    <mergeCell ref="X59:X63"/>
    <mergeCell ref="X45:X52"/>
    <mergeCell ref="A21:A44"/>
    <mergeCell ref="B21:B44"/>
    <mergeCell ref="C21:C44"/>
    <mergeCell ref="D21:D44"/>
    <mergeCell ref="E21:E44"/>
    <mergeCell ref="F21:F26"/>
    <mergeCell ref="F37:F44"/>
    <mergeCell ref="Y21:Y26"/>
    <mergeCell ref="W27:W36"/>
    <mergeCell ref="X27:X36"/>
    <mergeCell ref="Y27:Y36"/>
    <mergeCell ref="F28:F36"/>
    <mergeCell ref="G28:G36"/>
    <mergeCell ref="H28:H36"/>
    <mergeCell ref="G21:G26"/>
    <mergeCell ref="H21:H26"/>
    <mergeCell ref="Y37:Y44"/>
    <mergeCell ref="G37:G44"/>
    <mergeCell ref="H37:H44"/>
    <mergeCell ref="W21:W26"/>
    <mergeCell ref="X21:X26"/>
    <mergeCell ref="W37:W44"/>
    <mergeCell ref="X37:X44"/>
    <mergeCell ref="C8:C17"/>
    <mergeCell ref="D8:D17"/>
    <mergeCell ref="E8:E17"/>
    <mergeCell ref="F8:F17"/>
    <mergeCell ref="G8:G10"/>
    <mergeCell ref="H8:H10"/>
    <mergeCell ref="G14:G17"/>
    <mergeCell ref="A7:Y7"/>
    <mergeCell ref="W14:W17"/>
    <mergeCell ref="X14:X17"/>
    <mergeCell ref="W8:W10"/>
    <mergeCell ref="X8:X10"/>
    <mergeCell ref="Y8:Y10"/>
    <mergeCell ref="A9:A17"/>
    <mergeCell ref="B9:B17"/>
    <mergeCell ref="G11:G13"/>
    <mergeCell ref="H11:H17"/>
    <mergeCell ref="W11:W13"/>
    <mergeCell ref="X11:X13"/>
    <mergeCell ref="Y11:Y17"/>
    <mergeCell ref="A1:Y1"/>
    <mergeCell ref="A2:Y2"/>
    <mergeCell ref="A3:B3"/>
    <mergeCell ref="C3:F3"/>
    <mergeCell ref="A4:Y4"/>
    <mergeCell ref="A5:A6"/>
    <mergeCell ref="B5:B6"/>
    <mergeCell ref="C5:D5"/>
    <mergeCell ref="E5:E6"/>
    <mergeCell ref="F5:F6"/>
    <mergeCell ref="I5:I6"/>
    <mergeCell ref="J5:J6"/>
    <mergeCell ref="K5:V5"/>
    <mergeCell ref="W5:X5"/>
    <mergeCell ref="Y5:Y6"/>
    <mergeCell ref="G5:G6"/>
    <mergeCell ref="H5:H6"/>
    <mergeCell ref="D74:D82"/>
    <mergeCell ref="E74:E77"/>
    <mergeCell ref="F74:F82"/>
    <mergeCell ref="G74:G82"/>
    <mergeCell ref="H74:H82"/>
    <mergeCell ref="W74:W82"/>
    <mergeCell ref="X74:X82"/>
    <mergeCell ref="E78:E80"/>
    <mergeCell ref="A45:A66"/>
    <mergeCell ref="B45:B52"/>
    <mergeCell ref="C45:C52"/>
    <mergeCell ref="D45:D52"/>
    <mergeCell ref="E45:E52"/>
    <mergeCell ref="F45:F52"/>
    <mergeCell ref="G45:G52"/>
    <mergeCell ref="H45:H52"/>
    <mergeCell ref="W45:W52"/>
    <mergeCell ref="B64:B66"/>
    <mergeCell ref="C64:C66"/>
    <mergeCell ref="E81:E82"/>
    <mergeCell ref="D64:D66"/>
    <mergeCell ref="E64:E66"/>
    <mergeCell ref="F64:F66"/>
    <mergeCell ref="G64:G6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topLeftCell="A52" workbookViewId="0">
      <selection activeCell="D47" sqref="D47:D51"/>
    </sheetView>
  </sheetViews>
  <sheetFormatPr baseColWidth="10" defaultRowHeight="15" x14ac:dyDescent="0.25"/>
  <cols>
    <col min="1" max="1" width="31.7109375" customWidth="1"/>
    <col min="2" max="2" width="13.7109375" customWidth="1"/>
    <col min="3" max="3" width="11.42578125" customWidth="1"/>
    <col min="4" max="4" width="21" customWidth="1"/>
    <col min="5" max="5" width="13.7109375" customWidth="1"/>
    <col min="6" max="6" width="13.140625" customWidth="1"/>
    <col min="7" max="7" width="12.5703125" customWidth="1"/>
    <col min="8" max="8" width="15.5703125" customWidth="1"/>
    <col min="9" max="9" width="18.140625" customWidth="1"/>
    <col min="10" max="10" width="8.85546875" customWidth="1"/>
    <col min="11" max="11" width="3.42578125" customWidth="1"/>
    <col min="12" max="12" width="3.28515625" customWidth="1"/>
    <col min="13" max="13" width="4" customWidth="1"/>
    <col min="14" max="14" width="3.42578125" customWidth="1"/>
    <col min="15" max="15" width="3.5703125" customWidth="1"/>
    <col min="16" max="16" width="3.42578125" customWidth="1"/>
    <col min="17" max="17" width="3.140625" customWidth="1"/>
    <col min="18" max="18" width="3.85546875" customWidth="1"/>
    <col min="19" max="20" width="3.42578125" customWidth="1"/>
    <col min="21" max="21" width="3.28515625" customWidth="1"/>
    <col min="22" max="22" width="3.140625" customWidth="1"/>
    <col min="23" max="23" width="12.140625" customWidth="1"/>
    <col min="24" max="24" width="14.42578125" customWidth="1"/>
    <col min="25" max="25" width="17.5703125" customWidth="1"/>
  </cols>
  <sheetData>
    <row r="1" spans="1:25" ht="39" customHeight="1" x14ac:dyDescent="0.25">
      <c r="A1" s="1623" t="s">
        <v>3375</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30.75" customHeight="1" x14ac:dyDescent="0.25">
      <c r="A2" s="576" t="s">
        <v>3376</v>
      </c>
      <c r="B2" s="2209" t="s">
        <v>3377</v>
      </c>
      <c r="C2" s="2209"/>
      <c r="D2" s="577"/>
      <c r="E2" s="577"/>
      <c r="F2" s="577"/>
      <c r="G2" s="577"/>
      <c r="H2" s="577"/>
      <c r="I2" s="577"/>
      <c r="J2" s="577"/>
      <c r="K2" s="577"/>
      <c r="L2" s="577"/>
      <c r="M2" s="577"/>
      <c r="N2" s="577"/>
      <c r="O2" s="577"/>
      <c r="P2" s="577"/>
      <c r="Q2" s="577"/>
      <c r="R2" s="577"/>
      <c r="S2" s="577"/>
      <c r="T2" s="577"/>
      <c r="U2" s="577"/>
      <c r="V2" s="577"/>
      <c r="W2" s="577"/>
      <c r="X2" s="577"/>
      <c r="Y2" s="578"/>
    </row>
    <row r="3" spans="1:25" ht="15.75" x14ac:dyDescent="0.25">
      <c r="A3" s="576" t="s">
        <v>3378</v>
      </c>
      <c r="B3" s="2210" t="s">
        <v>3379</v>
      </c>
      <c r="C3" s="2210"/>
      <c r="D3" s="577"/>
      <c r="E3" s="577"/>
      <c r="F3" s="577"/>
      <c r="G3" s="577"/>
      <c r="H3" s="577"/>
      <c r="I3" s="577"/>
      <c r="J3" s="577"/>
      <c r="K3" s="577"/>
      <c r="L3" s="577"/>
      <c r="M3" s="577"/>
      <c r="N3" s="577"/>
      <c r="O3" s="577"/>
      <c r="P3" s="577"/>
      <c r="Q3" s="577"/>
      <c r="R3" s="577"/>
      <c r="S3" s="577"/>
      <c r="T3" s="577"/>
      <c r="U3" s="577"/>
      <c r="V3" s="577"/>
      <c r="W3" s="577"/>
      <c r="X3" s="577"/>
      <c r="Y3" s="578"/>
    </row>
    <row r="4" spans="1:25" ht="15.75" thickBot="1" x14ac:dyDescent="0.3">
      <c r="A4" s="579"/>
      <c r="B4" s="580"/>
      <c r="C4" s="580"/>
      <c r="D4" s="580"/>
      <c r="E4" s="580"/>
      <c r="F4" s="580"/>
      <c r="G4" s="580"/>
      <c r="H4" s="580"/>
      <c r="I4" s="580"/>
      <c r="J4" s="580"/>
      <c r="K4" s="580"/>
      <c r="L4" s="580"/>
      <c r="M4" s="580"/>
      <c r="N4" s="580"/>
      <c r="O4" s="580"/>
      <c r="P4" s="580"/>
      <c r="Q4" s="580"/>
      <c r="R4" s="580"/>
      <c r="S4" s="580"/>
      <c r="T4" s="580"/>
      <c r="U4" s="580"/>
      <c r="V4" s="580"/>
      <c r="W4" s="580"/>
      <c r="X4" s="580"/>
      <c r="Y4" s="581"/>
    </row>
    <row r="5" spans="1:25" x14ac:dyDescent="0.25">
      <c r="A5" s="2211" t="s">
        <v>3</v>
      </c>
      <c r="B5" s="2213" t="s">
        <v>4</v>
      </c>
      <c r="C5" s="2215" t="s">
        <v>5</v>
      </c>
      <c r="D5" s="2216"/>
      <c r="E5" s="2213" t="s">
        <v>3380</v>
      </c>
      <c r="F5" s="2213" t="s">
        <v>7</v>
      </c>
      <c r="G5" s="2217" t="s">
        <v>8</v>
      </c>
      <c r="H5" s="2217" t="s">
        <v>148</v>
      </c>
      <c r="I5" s="2217" t="s">
        <v>2888</v>
      </c>
      <c r="J5" s="2213" t="s">
        <v>11</v>
      </c>
      <c r="K5" s="2218" t="s">
        <v>12</v>
      </c>
      <c r="L5" s="2218"/>
      <c r="M5" s="2218"/>
      <c r="N5" s="2218"/>
      <c r="O5" s="2218"/>
      <c r="P5" s="2218"/>
      <c r="Q5" s="2218"/>
      <c r="R5" s="2218"/>
      <c r="S5" s="2218"/>
      <c r="T5" s="2218"/>
      <c r="U5" s="2218"/>
      <c r="V5" s="2218"/>
      <c r="W5" s="2215" t="s">
        <v>13</v>
      </c>
      <c r="X5" s="2216"/>
      <c r="Y5" s="2219" t="s">
        <v>14</v>
      </c>
    </row>
    <row r="6" spans="1:25" ht="60" x14ac:dyDescent="0.25">
      <c r="A6" s="2212"/>
      <c r="B6" s="2214"/>
      <c r="C6" s="582" t="s">
        <v>15</v>
      </c>
      <c r="D6" s="582" t="s">
        <v>3381</v>
      </c>
      <c r="E6" s="2214"/>
      <c r="F6" s="2214"/>
      <c r="G6" s="2213"/>
      <c r="H6" s="2213"/>
      <c r="I6" s="2213"/>
      <c r="J6" s="2214"/>
      <c r="K6" s="583" t="s">
        <v>17</v>
      </c>
      <c r="L6" s="583" t="s">
        <v>18</v>
      </c>
      <c r="M6" s="583" t="s">
        <v>19</v>
      </c>
      <c r="N6" s="583" t="s">
        <v>20</v>
      </c>
      <c r="O6" s="583" t="s">
        <v>21</v>
      </c>
      <c r="P6" s="583" t="s">
        <v>22</v>
      </c>
      <c r="Q6" s="583" t="s">
        <v>23</v>
      </c>
      <c r="R6" s="583" t="s">
        <v>24</v>
      </c>
      <c r="S6" s="583" t="s">
        <v>25</v>
      </c>
      <c r="T6" s="583" t="s">
        <v>26</v>
      </c>
      <c r="U6" s="583" t="s">
        <v>27</v>
      </c>
      <c r="V6" s="583" t="s">
        <v>28</v>
      </c>
      <c r="W6" s="584" t="s">
        <v>15</v>
      </c>
      <c r="X6" s="584" t="s">
        <v>29</v>
      </c>
      <c r="Y6" s="2220"/>
    </row>
    <row r="7" spans="1:25" x14ac:dyDescent="0.25">
      <c r="A7" s="2221" t="s">
        <v>3382</v>
      </c>
      <c r="B7" s="2221"/>
      <c r="C7" s="2221"/>
      <c r="D7" s="2221"/>
      <c r="E7" s="2221"/>
      <c r="F7" s="2221"/>
      <c r="G7" s="2221"/>
      <c r="H7" s="2221"/>
      <c r="I7" s="2221"/>
      <c r="J7" s="2221"/>
      <c r="K7" s="2221"/>
      <c r="L7" s="2221"/>
      <c r="M7" s="2221"/>
      <c r="N7" s="2221"/>
      <c r="O7" s="2221"/>
      <c r="P7" s="2221"/>
      <c r="Q7" s="2221"/>
      <c r="R7" s="2221"/>
      <c r="S7" s="2221"/>
      <c r="T7" s="2221"/>
      <c r="U7" s="2221"/>
      <c r="V7" s="2221"/>
      <c r="W7" s="2221"/>
      <c r="X7" s="2221"/>
      <c r="Y7" s="2221"/>
    </row>
    <row r="8" spans="1:25" ht="33.75" x14ac:dyDescent="0.25">
      <c r="A8" s="1789" t="s">
        <v>3383</v>
      </c>
      <c r="B8" s="1789" t="s">
        <v>3384</v>
      </c>
      <c r="C8" s="1789" t="s">
        <v>3385</v>
      </c>
      <c r="D8" s="1789" t="s">
        <v>3386</v>
      </c>
      <c r="E8" s="1789" t="s">
        <v>3387</v>
      </c>
      <c r="F8" s="1789" t="s">
        <v>3388</v>
      </c>
      <c r="G8" s="1789" t="s">
        <v>3389</v>
      </c>
      <c r="H8" s="1789" t="s">
        <v>3390</v>
      </c>
      <c r="I8" s="585" t="s">
        <v>3391</v>
      </c>
      <c r="J8" s="326">
        <v>2</v>
      </c>
      <c r="K8" s="586"/>
      <c r="L8" s="586"/>
      <c r="M8" s="586"/>
      <c r="N8" s="586"/>
      <c r="O8" s="586"/>
      <c r="P8" s="586"/>
      <c r="Q8" s="586"/>
      <c r="R8" s="586"/>
      <c r="S8" s="586"/>
      <c r="T8" s="586"/>
      <c r="U8" s="586"/>
      <c r="V8" s="586"/>
      <c r="W8" s="1789" t="s">
        <v>3392</v>
      </c>
      <c r="X8" s="1789" t="s">
        <v>3393</v>
      </c>
      <c r="Y8" s="587"/>
    </row>
    <row r="9" spans="1:25" ht="56.25" x14ac:dyDescent="0.25">
      <c r="A9" s="1790"/>
      <c r="B9" s="1790"/>
      <c r="C9" s="1790"/>
      <c r="D9" s="1790"/>
      <c r="E9" s="1790"/>
      <c r="F9" s="1790"/>
      <c r="G9" s="1790"/>
      <c r="H9" s="1790"/>
      <c r="I9" s="585" t="s">
        <v>3394</v>
      </c>
      <c r="J9" s="326">
        <v>2</v>
      </c>
      <c r="K9" s="586"/>
      <c r="L9" s="586"/>
      <c r="M9" s="586"/>
      <c r="N9" s="586"/>
      <c r="O9" s="586"/>
      <c r="P9" s="586"/>
      <c r="Q9" s="586"/>
      <c r="R9" s="586"/>
      <c r="S9" s="586"/>
      <c r="T9" s="586"/>
      <c r="U9" s="586"/>
      <c r="V9" s="586"/>
      <c r="W9" s="1790"/>
      <c r="X9" s="1790"/>
      <c r="Y9" s="588"/>
    </row>
    <row r="10" spans="1:25" ht="22.5" x14ac:dyDescent="0.25">
      <c r="A10" s="1790"/>
      <c r="B10" s="1790"/>
      <c r="C10" s="1790"/>
      <c r="D10" s="1790"/>
      <c r="E10" s="1790"/>
      <c r="F10" s="1790"/>
      <c r="G10" s="1790"/>
      <c r="H10" s="1790"/>
      <c r="I10" s="585" t="s">
        <v>3395</v>
      </c>
      <c r="J10" s="326">
        <v>2</v>
      </c>
      <c r="K10" s="586"/>
      <c r="L10" s="586"/>
      <c r="M10" s="586"/>
      <c r="N10" s="586"/>
      <c r="O10" s="586"/>
      <c r="P10" s="586"/>
      <c r="Q10" s="586"/>
      <c r="R10" s="586"/>
      <c r="S10" s="586"/>
      <c r="T10" s="586"/>
      <c r="U10" s="586"/>
      <c r="V10" s="586"/>
      <c r="W10" s="1790"/>
      <c r="X10" s="1790"/>
      <c r="Y10" s="588"/>
    </row>
    <row r="11" spans="1:25" ht="33.75" x14ac:dyDescent="0.25">
      <c r="A11" s="1790"/>
      <c r="B11" s="1790"/>
      <c r="C11" s="1790"/>
      <c r="D11" s="1790"/>
      <c r="E11" s="1790"/>
      <c r="F11" s="1790"/>
      <c r="G11" s="1790"/>
      <c r="H11" s="1790"/>
      <c r="I11" s="585" t="s">
        <v>3396</v>
      </c>
      <c r="J11" s="326">
        <v>2</v>
      </c>
      <c r="K11" s="586"/>
      <c r="L11" s="586"/>
      <c r="M11" s="586"/>
      <c r="N11" s="586"/>
      <c r="O11" s="586"/>
      <c r="P11" s="586"/>
      <c r="Q11" s="586"/>
      <c r="R11" s="586"/>
      <c r="S11" s="586"/>
      <c r="T11" s="586"/>
      <c r="U11" s="586"/>
      <c r="V11" s="586"/>
      <c r="W11" s="1790"/>
      <c r="X11" s="1790"/>
      <c r="Y11" s="588"/>
    </row>
    <row r="12" spans="1:25" ht="90" x14ac:dyDescent="0.25">
      <c r="A12" s="1791"/>
      <c r="B12" s="1791"/>
      <c r="C12" s="1791"/>
      <c r="D12" s="1791"/>
      <c r="E12" s="1791"/>
      <c r="F12" s="1791"/>
      <c r="G12" s="1791"/>
      <c r="H12" s="1791"/>
      <c r="I12" s="589" t="s">
        <v>3397</v>
      </c>
      <c r="J12" s="324">
        <v>2</v>
      </c>
      <c r="K12" s="590"/>
      <c r="L12" s="590"/>
      <c r="M12" s="590"/>
      <c r="N12" s="590"/>
      <c r="O12" s="590"/>
      <c r="P12" s="590"/>
      <c r="Q12" s="590"/>
      <c r="R12" s="590"/>
      <c r="S12" s="590"/>
      <c r="T12" s="590"/>
      <c r="U12" s="590"/>
      <c r="V12" s="590"/>
      <c r="W12" s="1791"/>
      <c r="X12" s="1791"/>
      <c r="Y12" s="588"/>
    </row>
    <row r="13" spans="1:25" x14ac:dyDescent="0.25">
      <c r="A13" s="2222"/>
      <c r="B13" s="2223"/>
      <c r="C13" s="2223"/>
      <c r="D13" s="2223"/>
      <c r="E13" s="2223"/>
      <c r="F13" s="2223"/>
      <c r="G13" s="2223"/>
      <c r="H13" s="2224"/>
      <c r="I13" s="25" t="s">
        <v>3398</v>
      </c>
      <c r="J13" s="591">
        <v>10</v>
      </c>
      <c r="K13" s="2225"/>
      <c r="L13" s="2226"/>
      <c r="M13" s="2226"/>
      <c r="N13" s="2226"/>
      <c r="O13" s="2226"/>
      <c r="P13" s="2226"/>
      <c r="Q13" s="2226"/>
      <c r="R13" s="2226"/>
      <c r="S13" s="2226"/>
      <c r="T13" s="2226"/>
      <c r="U13" s="2226"/>
      <c r="V13" s="2227"/>
      <c r="W13" s="592"/>
      <c r="X13" s="592"/>
      <c r="Y13" s="592"/>
    </row>
    <row r="14" spans="1:25" x14ac:dyDescent="0.25">
      <c r="A14" s="2200" t="s">
        <v>30</v>
      </c>
      <c r="B14" s="2201"/>
      <c r="C14" s="2201"/>
      <c r="D14" s="2201"/>
      <c r="E14" s="2201"/>
      <c r="F14" s="2201"/>
      <c r="G14" s="2201"/>
      <c r="H14" s="2201"/>
      <c r="I14" s="2201"/>
      <c r="J14" s="2201"/>
      <c r="K14" s="2201"/>
      <c r="L14" s="2201"/>
      <c r="M14" s="2201"/>
      <c r="N14" s="2201"/>
      <c r="O14" s="2201"/>
      <c r="P14" s="2201"/>
      <c r="Q14" s="2201"/>
      <c r="R14" s="2201"/>
      <c r="S14" s="2201"/>
      <c r="T14" s="2201"/>
      <c r="U14" s="2201"/>
      <c r="V14" s="2201"/>
      <c r="W14" s="2201"/>
      <c r="X14" s="2201"/>
      <c r="Y14" s="2202"/>
    </row>
    <row r="15" spans="1:25" ht="79.5" x14ac:dyDescent="0.25">
      <c r="A15" s="1789" t="s">
        <v>3399</v>
      </c>
      <c r="B15" s="1586" t="s">
        <v>3400</v>
      </c>
      <c r="C15" s="1586" t="s">
        <v>3385</v>
      </c>
      <c r="D15" s="1789" t="s">
        <v>3401</v>
      </c>
      <c r="E15" s="1586" t="s">
        <v>3402</v>
      </c>
      <c r="F15" s="1586" t="s">
        <v>3403</v>
      </c>
      <c r="G15" s="1586" t="s">
        <v>3404</v>
      </c>
      <c r="H15" s="1587" t="s">
        <v>3405</v>
      </c>
      <c r="I15" s="593" t="s">
        <v>3406</v>
      </c>
      <c r="J15" s="594">
        <v>4</v>
      </c>
      <c r="K15" s="595"/>
      <c r="L15" s="596"/>
      <c r="M15" s="596"/>
      <c r="N15" s="596"/>
      <c r="O15" s="597"/>
      <c r="P15" s="597"/>
      <c r="Q15" s="597"/>
      <c r="R15" s="597"/>
      <c r="S15" s="597"/>
      <c r="T15" s="597"/>
      <c r="U15" s="597"/>
      <c r="V15" s="597"/>
      <c r="W15" s="1789" t="s">
        <v>3407</v>
      </c>
      <c r="X15" s="1789" t="s">
        <v>3408</v>
      </c>
      <c r="Y15" s="1790"/>
    </row>
    <row r="16" spans="1:25" x14ac:dyDescent="0.25">
      <c r="A16" s="1790"/>
      <c r="B16" s="1586"/>
      <c r="C16" s="1586"/>
      <c r="D16" s="1790"/>
      <c r="E16" s="1586"/>
      <c r="F16" s="1586"/>
      <c r="G16" s="1586"/>
      <c r="H16" s="1599"/>
      <c r="I16" s="593" t="s">
        <v>3409</v>
      </c>
      <c r="J16" s="594">
        <v>2</v>
      </c>
      <c r="K16" s="595"/>
      <c r="L16" s="596"/>
      <c r="M16" s="596"/>
      <c r="N16" s="596"/>
      <c r="O16" s="597"/>
      <c r="P16" s="597"/>
      <c r="Q16" s="597"/>
      <c r="R16" s="597"/>
      <c r="S16" s="597"/>
      <c r="T16" s="597"/>
      <c r="U16" s="597"/>
      <c r="V16" s="597"/>
      <c r="W16" s="1790"/>
      <c r="X16" s="1790"/>
      <c r="Y16" s="1790"/>
    </row>
    <row r="17" spans="1:25" ht="45.75" x14ac:dyDescent="0.25">
      <c r="A17" s="1790"/>
      <c r="B17" s="1586"/>
      <c r="C17" s="1586"/>
      <c r="D17" s="1790"/>
      <c r="E17" s="1586"/>
      <c r="F17" s="1586"/>
      <c r="G17" s="1586"/>
      <c r="H17" s="1599"/>
      <c r="I17" s="593" t="s">
        <v>3410</v>
      </c>
      <c r="J17" s="594">
        <v>3</v>
      </c>
      <c r="K17" s="596"/>
      <c r="L17" s="595"/>
      <c r="M17" s="596"/>
      <c r="N17" s="596"/>
      <c r="O17" s="597"/>
      <c r="P17" s="597"/>
      <c r="Q17" s="597"/>
      <c r="R17" s="597"/>
      <c r="S17" s="597"/>
      <c r="T17" s="597"/>
      <c r="U17" s="597"/>
      <c r="V17" s="597"/>
      <c r="W17" s="1790"/>
      <c r="X17" s="1790"/>
      <c r="Y17" s="1790"/>
    </row>
    <row r="18" spans="1:25" ht="34.5" x14ac:dyDescent="0.25">
      <c r="A18" s="1790"/>
      <c r="B18" s="1586"/>
      <c r="C18" s="1586"/>
      <c r="D18" s="1790"/>
      <c r="E18" s="1586"/>
      <c r="F18" s="1586"/>
      <c r="G18" s="1586"/>
      <c r="H18" s="1599"/>
      <c r="I18" s="593" t="s">
        <v>3411</v>
      </c>
      <c r="J18" s="594">
        <v>2</v>
      </c>
      <c r="K18" s="596"/>
      <c r="L18" s="595"/>
      <c r="M18" s="595"/>
      <c r="N18" s="596"/>
      <c r="O18" s="597"/>
      <c r="P18" s="597"/>
      <c r="Q18" s="597"/>
      <c r="R18" s="597"/>
      <c r="S18" s="597"/>
      <c r="T18" s="597"/>
      <c r="U18" s="597"/>
      <c r="V18" s="597"/>
      <c r="W18" s="1790"/>
      <c r="X18" s="1790"/>
      <c r="Y18" s="1790"/>
    </row>
    <row r="19" spans="1:25" ht="124.5" x14ac:dyDescent="0.25">
      <c r="A19" s="1790"/>
      <c r="B19" s="1586"/>
      <c r="C19" s="1586"/>
      <c r="D19" s="1790"/>
      <c r="E19" s="1586"/>
      <c r="F19" s="1586"/>
      <c r="G19" s="1586"/>
      <c r="H19" s="1599"/>
      <c r="I19" s="593" t="s">
        <v>3412</v>
      </c>
      <c r="J19" s="594">
        <v>4</v>
      </c>
      <c r="K19" s="596"/>
      <c r="L19" s="596"/>
      <c r="M19" s="596"/>
      <c r="N19" s="595"/>
      <c r="O19" s="597"/>
      <c r="P19" s="597"/>
      <c r="Q19" s="597"/>
      <c r="R19" s="597"/>
      <c r="S19" s="597"/>
      <c r="T19" s="597"/>
      <c r="U19" s="597"/>
      <c r="V19" s="597"/>
      <c r="W19" s="1790"/>
      <c r="X19" s="1790"/>
      <c r="Y19" s="1790"/>
    </row>
    <row r="20" spans="1:25" x14ac:dyDescent="0.25">
      <c r="A20" s="1791"/>
      <c r="B20" s="1586"/>
      <c r="C20" s="1586"/>
      <c r="D20" s="1791"/>
      <c r="E20" s="1586"/>
      <c r="F20" s="1586"/>
      <c r="G20" s="1586"/>
      <c r="H20" s="1600"/>
      <c r="I20" s="322" t="s">
        <v>3398</v>
      </c>
      <c r="J20" s="598">
        <v>15</v>
      </c>
      <c r="K20" s="597"/>
      <c r="L20" s="597"/>
      <c r="M20" s="597"/>
      <c r="N20" s="597"/>
      <c r="O20" s="597"/>
      <c r="P20" s="597"/>
      <c r="Q20" s="597"/>
      <c r="R20" s="597"/>
      <c r="S20" s="597"/>
      <c r="T20" s="597"/>
      <c r="U20" s="597"/>
      <c r="V20" s="597"/>
      <c r="W20" s="1791"/>
      <c r="X20" s="1791"/>
      <c r="Y20" s="1791"/>
    </row>
    <row r="21" spans="1:25" ht="34.5" x14ac:dyDescent="0.25">
      <c r="A21" s="1789" t="s">
        <v>3413</v>
      </c>
      <c r="B21" s="1758" t="s">
        <v>3414</v>
      </c>
      <c r="C21" s="1758" t="s">
        <v>3385</v>
      </c>
      <c r="D21" s="1789" t="s">
        <v>3415</v>
      </c>
      <c r="E21" s="1758" t="s">
        <v>3416</v>
      </c>
      <c r="F21" s="1758" t="s">
        <v>3416</v>
      </c>
      <c r="G21" s="1758" t="s">
        <v>3417</v>
      </c>
      <c r="H21" s="1789" t="s">
        <v>3418</v>
      </c>
      <c r="I21" s="599" t="s">
        <v>3419</v>
      </c>
      <c r="J21" s="594">
        <v>2</v>
      </c>
      <c r="K21" s="586"/>
      <c r="L21" s="586"/>
      <c r="M21" s="586"/>
      <c r="N21" s="586"/>
      <c r="O21" s="586"/>
      <c r="P21" s="586"/>
      <c r="Q21" s="586"/>
      <c r="R21" s="586"/>
      <c r="S21" s="586"/>
      <c r="T21" s="586"/>
      <c r="U21" s="586"/>
      <c r="V21" s="586"/>
      <c r="W21" s="1758" t="s">
        <v>3420</v>
      </c>
      <c r="X21" s="1758" t="s">
        <v>3421</v>
      </c>
      <c r="Y21" s="1758"/>
    </row>
    <row r="22" spans="1:25" x14ac:dyDescent="0.25">
      <c r="A22" s="1790"/>
      <c r="B22" s="1758"/>
      <c r="C22" s="1758"/>
      <c r="D22" s="1790"/>
      <c r="E22" s="1758"/>
      <c r="F22" s="1758"/>
      <c r="G22" s="1758"/>
      <c r="H22" s="1790"/>
      <c r="I22" s="600" t="s">
        <v>3422</v>
      </c>
      <c r="J22" s="594">
        <v>4</v>
      </c>
      <c r="K22" s="586"/>
      <c r="L22" s="586"/>
      <c r="M22" s="586"/>
      <c r="N22" s="586"/>
      <c r="O22" s="586"/>
      <c r="P22" s="586"/>
      <c r="Q22" s="586"/>
      <c r="R22" s="586"/>
      <c r="S22" s="586"/>
      <c r="T22" s="586"/>
      <c r="U22" s="586"/>
      <c r="V22" s="586"/>
      <c r="W22" s="1758"/>
      <c r="X22" s="1758"/>
      <c r="Y22" s="1758"/>
    </row>
    <row r="23" spans="1:25" ht="34.5" x14ac:dyDescent="0.25">
      <c r="A23" s="1790"/>
      <c r="B23" s="1758"/>
      <c r="C23" s="1758"/>
      <c r="D23" s="1790"/>
      <c r="E23" s="1758"/>
      <c r="F23" s="1758"/>
      <c r="G23" s="1758"/>
      <c r="H23" s="1790"/>
      <c r="I23" s="599" t="s">
        <v>3423</v>
      </c>
      <c r="J23" s="594">
        <v>4</v>
      </c>
      <c r="K23" s="586"/>
      <c r="L23" s="586"/>
      <c r="M23" s="586"/>
      <c r="N23" s="586"/>
      <c r="O23" s="586"/>
      <c r="P23" s="586"/>
      <c r="Q23" s="586"/>
      <c r="R23" s="586"/>
      <c r="S23" s="586"/>
      <c r="T23" s="586"/>
      <c r="U23" s="586"/>
      <c r="V23" s="586"/>
      <c r="W23" s="1758"/>
      <c r="X23" s="1758"/>
      <c r="Y23" s="1758"/>
    </row>
    <row r="24" spans="1:25" x14ac:dyDescent="0.25">
      <c r="A24" s="1791"/>
      <c r="B24" s="1758"/>
      <c r="C24" s="1758"/>
      <c r="D24" s="1791"/>
      <c r="E24" s="1758"/>
      <c r="F24" s="1758"/>
      <c r="G24" s="1758"/>
      <c r="H24" s="1791"/>
      <c r="I24" s="322" t="s">
        <v>3398</v>
      </c>
      <c r="J24" s="598">
        <v>10</v>
      </c>
      <c r="K24" s="597"/>
      <c r="L24" s="597"/>
      <c r="M24" s="597"/>
      <c r="N24" s="597"/>
      <c r="O24" s="597"/>
      <c r="P24" s="597"/>
      <c r="Q24" s="597"/>
      <c r="R24" s="597"/>
      <c r="S24" s="597"/>
      <c r="T24" s="597"/>
      <c r="U24" s="597"/>
      <c r="V24" s="597"/>
      <c r="W24" s="1758"/>
      <c r="X24" s="1758"/>
      <c r="Y24" s="1758"/>
    </row>
    <row r="25" spans="1:25" ht="57" x14ac:dyDescent="0.25">
      <c r="A25" s="1789" t="s">
        <v>3424</v>
      </c>
      <c r="B25" s="1758" t="s">
        <v>3425</v>
      </c>
      <c r="C25" s="1789" t="s">
        <v>3385</v>
      </c>
      <c r="D25" s="1789" t="s">
        <v>3426</v>
      </c>
      <c r="E25" s="1758" t="s">
        <v>3427</v>
      </c>
      <c r="F25" s="1758" t="s">
        <v>3428</v>
      </c>
      <c r="G25" s="1758" t="s">
        <v>3429</v>
      </c>
      <c r="H25" s="1789" t="s">
        <v>3430</v>
      </c>
      <c r="I25" s="601" t="s">
        <v>3431</v>
      </c>
      <c r="J25" s="594">
        <v>2</v>
      </c>
      <c r="K25" s="593"/>
      <c r="L25" s="593"/>
      <c r="M25" s="593"/>
      <c r="N25" s="593"/>
      <c r="O25" s="596"/>
      <c r="P25" s="596"/>
      <c r="Q25" s="596"/>
      <c r="R25" s="596"/>
      <c r="S25" s="602"/>
      <c r="T25" s="595"/>
      <c r="U25" s="596"/>
      <c r="V25" s="596"/>
      <c r="W25" s="1758" t="s">
        <v>3432</v>
      </c>
      <c r="X25" s="1789" t="s">
        <v>3433</v>
      </c>
      <c r="Y25" s="2206"/>
    </row>
    <row r="26" spans="1:25" x14ac:dyDescent="0.25">
      <c r="A26" s="1790"/>
      <c r="B26" s="1758"/>
      <c r="C26" s="1790"/>
      <c r="D26" s="1790"/>
      <c r="E26" s="1758"/>
      <c r="F26" s="1758"/>
      <c r="G26" s="1758"/>
      <c r="H26" s="1790"/>
      <c r="I26" s="601" t="s">
        <v>3434</v>
      </c>
      <c r="J26" s="594">
        <v>4</v>
      </c>
      <c r="K26" s="593"/>
      <c r="L26" s="593"/>
      <c r="M26" s="593"/>
      <c r="N26" s="593"/>
      <c r="O26" s="596"/>
      <c r="P26" s="596"/>
      <c r="Q26" s="596"/>
      <c r="R26" s="596"/>
      <c r="S26" s="602"/>
      <c r="T26" s="595"/>
      <c r="U26" s="595"/>
      <c r="V26" s="596"/>
      <c r="W26" s="1758"/>
      <c r="X26" s="1790"/>
      <c r="Y26" s="2207"/>
    </row>
    <row r="27" spans="1:25" ht="23.25" x14ac:dyDescent="0.25">
      <c r="A27" s="1790"/>
      <c r="B27" s="1758"/>
      <c r="C27" s="1790"/>
      <c r="D27" s="1790"/>
      <c r="E27" s="1758"/>
      <c r="F27" s="1758"/>
      <c r="G27" s="1758"/>
      <c r="H27" s="1790"/>
      <c r="I27" s="601" t="s">
        <v>3435</v>
      </c>
      <c r="J27" s="594">
        <v>2</v>
      </c>
      <c r="K27" s="593"/>
      <c r="L27" s="593"/>
      <c r="M27" s="593"/>
      <c r="N27" s="593"/>
      <c r="O27" s="596"/>
      <c r="P27" s="596"/>
      <c r="Q27" s="596"/>
      <c r="R27" s="596"/>
      <c r="S27" s="602"/>
      <c r="T27" s="596"/>
      <c r="U27" s="595"/>
      <c r="V27" s="595"/>
      <c r="W27" s="1758"/>
      <c r="X27" s="1790"/>
      <c r="Y27" s="2207"/>
    </row>
    <row r="28" spans="1:25" ht="45.75" x14ac:dyDescent="0.25">
      <c r="A28" s="1790"/>
      <c r="B28" s="1758"/>
      <c r="C28" s="1790"/>
      <c r="D28" s="1790"/>
      <c r="E28" s="1758"/>
      <c r="F28" s="1758"/>
      <c r="G28" s="1758"/>
      <c r="H28" s="1790"/>
      <c r="I28" s="601" t="s">
        <v>3436</v>
      </c>
      <c r="J28" s="594">
        <v>2</v>
      </c>
      <c r="K28" s="593"/>
      <c r="L28" s="593"/>
      <c r="M28" s="593"/>
      <c r="N28" s="593"/>
      <c r="O28" s="596"/>
      <c r="P28" s="596"/>
      <c r="Q28" s="596"/>
      <c r="R28" s="596"/>
      <c r="S28" s="602"/>
      <c r="T28" s="596"/>
      <c r="U28" s="596"/>
      <c r="V28" s="595"/>
      <c r="W28" s="1758"/>
      <c r="X28" s="1790"/>
      <c r="Y28" s="2207"/>
    </row>
    <row r="29" spans="1:25" x14ac:dyDescent="0.25">
      <c r="A29" s="1791"/>
      <c r="B29" s="1758"/>
      <c r="C29" s="1791"/>
      <c r="D29" s="1791"/>
      <c r="E29" s="1758"/>
      <c r="F29" s="1758"/>
      <c r="G29" s="1758"/>
      <c r="H29" s="1791"/>
      <c r="I29" s="322" t="s">
        <v>3398</v>
      </c>
      <c r="J29" s="598">
        <v>10</v>
      </c>
      <c r="K29" s="593"/>
      <c r="L29" s="593"/>
      <c r="M29" s="593"/>
      <c r="N29" s="593"/>
      <c r="O29" s="596"/>
      <c r="P29" s="596"/>
      <c r="Q29" s="596"/>
      <c r="R29" s="596"/>
      <c r="S29" s="602"/>
      <c r="T29" s="593"/>
      <c r="U29" s="593"/>
      <c r="V29" s="593"/>
      <c r="W29" s="1758"/>
      <c r="X29" s="1791"/>
      <c r="Y29" s="2208"/>
    </row>
    <row r="30" spans="1:25" ht="34.5" x14ac:dyDescent="0.25">
      <c r="A30" s="2204" t="s">
        <v>3437</v>
      </c>
      <c r="B30" s="2110" t="s">
        <v>3438</v>
      </c>
      <c r="C30" s="1594" t="s">
        <v>3385</v>
      </c>
      <c r="D30" s="1594" t="s">
        <v>3439</v>
      </c>
      <c r="E30" s="1605" t="s">
        <v>3440</v>
      </c>
      <c r="F30" s="1594" t="s">
        <v>3441</v>
      </c>
      <c r="G30" s="1587" t="s">
        <v>3442</v>
      </c>
      <c r="H30" s="1594" t="s">
        <v>3443</v>
      </c>
      <c r="I30" s="599" t="s">
        <v>3444</v>
      </c>
      <c r="J30" s="302">
        <v>1</v>
      </c>
      <c r="K30" s="77"/>
      <c r="L30" s="603"/>
      <c r="M30" s="97"/>
      <c r="N30" s="77"/>
      <c r="O30" s="77"/>
      <c r="P30" s="77"/>
      <c r="Q30" s="77"/>
      <c r="R30" s="77"/>
      <c r="S30" s="77"/>
      <c r="T30" s="77"/>
      <c r="U30" s="77"/>
      <c r="V30" s="77"/>
      <c r="W30" s="2205" t="s">
        <v>3445</v>
      </c>
      <c r="X30" s="1794" t="s">
        <v>3446</v>
      </c>
      <c r="Y30" s="2203"/>
    </row>
    <row r="31" spans="1:25" ht="34.5" x14ac:dyDescent="0.25">
      <c r="A31" s="2204"/>
      <c r="B31" s="2111"/>
      <c r="C31" s="1595"/>
      <c r="D31" s="1595"/>
      <c r="E31" s="1852"/>
      <c r="F31" s="1595"/>
      <c r="G31" s="1599"/>
      <c r="H31" s="1595"/>
      <c r="I31" s="599" t="s">
        <v>3447</v>
      </c>
      <c r="J31" s="302">
        <v>2</v>
      </c>
      <c r="K31" s="77"/>
      <c r="L31" s="77"/>
      <c r="M31" s="77"/>
      <c r="N31" s="603"/>
      <c r="O31" s="603"/>
      <c r="P31" s="97"/>
      <c r="Q31" s="77"/>
      <c r="R31" s="77"/>
      <c r="S31" s="77"/>
      <c r="T31" s="77"/>
      <c r="U31" s="77"/>
      <c r="V31" s="77"/>
      <c r="W31" s="2205"/>
      <c r="X31" s="1794"/>
      <c r="Y31" s="2203"/>
    </row>
    <row r="32" spans="1:25" ht="34.5" x14ac:dyDescent="0.25">
      <c r="A32" s="2204"/>
      <c r="B32" s="2111"/>
      <c r="C32" s="1595"/>
      <c r="D32" s="1595"/>
      <c r="E32" s="1852"/>
      <c r="F32" s="1595"/>
      <c r="G32" s="1599"/>
      <c r="H32" s="1595"/>
      <c r="I32" s="599" t="s">
        <v>3448</v>
      </c>
      <c r="J32" s="302">
        <v>3</v>
      </c>
      <c r="K32" s="77"/>
      <c r="L32" s="77"/>
      <c r="M32" s="77"/>
      <c r="N32" s="77"/>
      <c r="O32" s="77"/>
      <c r="P32" s="603"/>
      <c r="Q32" s="603"/>
      <c r="R32" s="603"/>
      <c r="S32" s="603"/>
      <c r="T32" s="603"/>
      <c r="U32" s="603"/>
      <c r="V32" s="97"/>
      <c r="W32" s="2205"/>
      <c r="X32" s="1794"/>
      <c r="Y32" s="2203"/>
    </row>
    <row r="33" spans="1:25" ht="45.75" x14ac:dyDescent="0.25">
      <c r="A33" s="2204"/>
      <c r="B33" s="2111"/>
      <c r="C33" s="1595"/>
      <c r="D33" s="1595"/>
      <c r="E33" s="1852"/>
      <c r="F33" s="1595"/>
      <c r="G33" s="1599"/>
      <c r="H33" s="1595"/>
      <c r="I33" s="599" t="s">
        <v>3449</v>
      </c>
      <c r="J33" s="179">
        <v>2</v>
      </c>
      <c r="K33" s="77"/>
      <c r="L33" s="77"/>
      <c r="M33" s="77"/>
      <c r="N33" s="77"/>
      <c r="O33" s="77"/>
      <c r="P33" s="77"/>
      <c r="Q33" s="77"/>
      <c r="R33" s="77"/>
      <c r="S33" s="77"/>
      <c r="T33" s="603"/>
      <c r="U33" s="603"/>
      <c r="V33" s="97"/>
      <c r="W33" s="2205"/>
      <c r="X33" s="1794"/>
      <c r="Y33" s="2203"/>
    </row>
    <row r="34" spans="1:25" x14ac:dyDescent="0.25">
      <c r="A34" s="2204"/>
      <c r="B34" s="2112"/>
      <c r="C34" s="1596"/>
      <c r="D34" s="1596"/>
      <c r="E34" s="1606"/>
      <c r="F34" s="1596"/>
      <c r="G34" s="1600"/>
      <c r="H34" s="1596"/>
      <c r="I34" s="322" t="s">
        <v>3398</v>
      </c>
      <c r="J34" s="598">
        <v>8</v>
      </c>
      <c r="K34" s="604"/>
      <c r="L34" s="604"/>
      <c r="M34" s="604"/>
      <c r="N34" s="604"/>
      <c r="O34" s="604"/>
      <c r="P34" s="604"/>
      <c r="Q34" s="604"/>
      <c r="R34" s="604"/>
      <c r="S34" s="604"/>
      <c r="T34" s="604"/>
      <c r="U34" s="604"/>
      <c r="V34" s="604"/>
      <c r="W34" s="2205"/>
      <c r="X34" s="1794"/>
      <c r="Y34" s="2203"/>
    </row>
    <row r="35" spans="1:25" ht="23.25" x14ac:dyDescent="0.25">
      <c r="A35" s="2110" t="s">
        <v>3450</v>
      </c>
      <c r="B35" s="2110" t="s">
        <v>3451</v>
      </c>
      <c r="C35" s="1594" t="s">
        <v>3385</v>
      </c>
      <c r="D35" s="1594" t="s">
        <v>3452</v>
      </c>
      <c r="E35" s="1605" t="s">
        <v>3453</v>
      </c>
      <c r="F35" s="1594" t="s">
        <v>3454</v>
      </c>
      <c r="G35" s="1587" t="s">
        <v>3455</v>
      </c>
      <c r="H35" s="1594" t="s">
        <v>3456</v>
      </c>
      <c r="I35" s="599" t="s">
        <v>3457</v>
      </c>
      <c r="J35" s="302">
        <v>1</v>
      </c>
      <c r="K35" s="603"/>
      <c r="L35" s="77"/>
      <c r="M35" s="77"/>
      <c r="N35" s="77"/>
      <c r="O35" s="77"/>
      <c r="P35" s="77"/>
      <c r="Q35" s="77"/>
      <c r="R35" s="77"/>
      <c r="S35" s="77"/>
      <c r="T35" s="77"/>
      <c r="U35" s="77"/>
      <c r="V35" s="77"/>
      <c r="W35" s="1678" t="s">
        <v>3458</v>
      </c>
      <c r="X35" s="1678" t="s">
        <v>3459</v>
      </c>
      <c r="Y35" s="2203"/>
    </row>
    <row r="36" spans="1:25" ht="23.25" x14ac:dyDescent="0.25">
      <c r="A36" s="2111"/>
      <c r="B36" s="2111"/>
      <c r="C36" s="1595"/>
      <c r="D36" s="1595"/>
      <c r="E36" s="1852"/>
      <c r="F36" s="1595"/>
      <c r="G36" s="1599"/>
      <c r="H36" s="1595"/>
      <c r="I36" s="599" t="s">
        <v>3460</v>
      </c>
      <c r="J36" s="302">
        <v>1</v>
      </c>
      <c r="K36" s="77"/>
      <c r="L36" s="603"/>
      <c r="M36" s="77"/>
      <c r="N36" s="77"/>
      <c r="O36" s="77"/>
      <c r="P36" s="77"/>
      <c r="Q36" s="77"/>
      <c r="R36" s="77"/>
      <c r="S36" s="77"/>
      <c r="T36" s="77"/>
      <c r="U36" s="77"/>
      <c r="V36" s="77"/>
      <c r="W36" s="1679"/>
      <c r="X36" s="1679"/>
      <c r="Y36" s="2203"/>
    </row>
    <row r="37" spans="1:25" ht="34.5" x14ac:dyDescent="0.25">
      <c r="A37" s="2111"/>
      <c r="B37" s="2111"/>
      <c r="C37" s="1595"/>
      <c r="D37" s="1595"/>
      <c r="E37" s="1852"/>
      <c r="F37" s="1595"/>
      <c r="G37" s="1599"/>
      <c r="H37" s="1595"/>
      <c r="I37" s="599" t="s">
        <v>3461</v>
      </c>
      <c r="J37" s="302">
        <v>1</v>
      </c>
      <c r="K37" s="77"/>
      <c r="L37" s="77"/>
      <c r="M37" s="603"/>
      <c r="N37" s="77"/>
      <c r="O37" s="77"/>
      <c r="P37" s="77"/>
      <c r="Q37" s="77"/>
      <c r="R37" s="77"/>
      <c r="S37" s="77"/>
      <c r="T37" s="77"/>
      <c r="U37" s="77"/>
      <c r="V37" s="77"/>
      <c r="W37" s="1679"/>
      <c r="X37" s="1679"/>
      <c r="Y37" s="2203"/>
    </row>
    <row r="38" spans="1:25" ht="23.25" x14ac:dyDescent="0.25">
      <c r="A38" s="2111"/>
      <c r="B38" s="2111"/>
      <c r="C38" s="1595"/>
      <c r="D38" s="1595"/>
      <c r="E38" s="1852"/>
      <c r="F38" s="1595"/>
      <c r="G38" s="1599"/>
      <c r="H38" s="1595"/>
      <c r="I38" s="599" t="s">
        <v>3462</v>
      </c>
      <c r="J38" s="302">
        <v>1</v>
      </c>
      <c r="K38" s="77"/>
      <c r="L38" s="77"/>
      <c r="M38" s="77"/>
      <c r="N38" s="603"/>
      <c r="O38" s="77"/>
      <c r="P38" s="77"/>
      <c r="Q38" s="77"/>
      <c r="R38" s="77"/>
      <c r="S38" s="77"/>
      <c r="T38" s="77"/>
      <c r="U38" s="77"/>
      <c r="V38" s="77"/>
      <c r="W38" s="1679"/>
      <c r="X38" s="1679"/>
      <c r="Y38" s="2203"/>
    </row>
    <row r="39" spans="1:25" ht="34.5" x14ac:dyDescent="0.25">
      <c r="A39" s="2111"/>
      <c r="B39" s="2111"/>
      <c r="C39" s="1595"/>
      <c r="D39" s="1595"/>
      <c r="E39" s="1852"/>
      <c r="F39" s="1595"/>
      <c r="G39" s="1599"/>
      <c r="H39" s="1595"/>
      <c r="I39" s="599" t="s">
        <v>3463</v>
      </c>
      <c r="J39" s="179">
        <v>1</v>
      </c>
      <c r="K39" s="77"/>
      <c r="L39" s="77"/>
      <c r="M39" s="77"/>
      <c r="N39" s="77"/>
      <c r="O39" s="603"/>
      <c r="P39" s="77"/>
      <c r="Q39" s="77"/>
      <c r="R39" s="77"/>
      <c r="S39" s="77"/>
      <c r="T39" s="77"/>
      <c r="U39" s="77"/>
      <c r="V39" s="77"/>
      <c r="W39" s="1679"/>
      <c r="X39" s="1679"/>
      <c r="Y39" s="2203"/>
    </row>
    <row r="40" spans="1:25" x14ac:dyDescent="0.25">
      <c r="A40" s="2111"/>
      <c r="B40" s="2111"/>
      <c r="C40" s="1595"/>
      <c r="D40" s="1595"/>
      <c r="E40" s="1852"/>
      <c r="F40" s="1595"/>
      <c r="G40" s="1599"/>
      <c r="H40" s="1595"/>
      <c r="I40" s="599" t="s">
        <v>3464</v>
      </c>
      <c r="J40" s="179">
        <v>2</v>
      </c>
      <c r="K40" s="77"/>
      <c r="L40" s="77"/>
      <c r="M40" s="77"/>
      <c r="N40" s="77"/>
      <c r="O40" s="77"/>
      <c r="P40" s="603"/>
      <c r="Q40" s="603"/>
      <c r="R40" s="603"/>
      <c r="S40" s="603"/>
      <c r="T40" s="603"/>
      <c r="U40" s="603"/>
      <c r="V40" s="77"/>
      <c r="W40" s="1679"/>
      <c r="X40" s="1679"/>
      <c r="Y40" s="2203"/>
    </row>
    <row r="41" spans="1:25" x14ac:dyDescent="0.25">
      <c r="A41" s="2112"/>
      <c r="B41" s="2112"/>
      <c r="C41" s="1596"/>
      <c r="D41" s="1596"/>
      <c r="E41" s="1606"/>
      <c r="F41" s="1596"/>
      <c r="G41" s="1600"/>
      <c r="H41" s="1596"/>
      <c r="I41" s="320" t="s">
        <v>3398</v>
      </c>
      <c r="J41" s="598">
        <v>7</v>
      </c>
      <c r="K41" s="77"/>
      <c r="L41" s="77"/>
      <c r="M41" s="77"/>
      <c r="N41" s="77"/>
      <c r="O41" s="77"/>
      <c r="P41" s="77"/>
      <c r="Q41" s="77"/>
      <c r="R41" s="77"/>
      <c r="S41" s="77"/>
      <c r="T41" s="77"/>
      <c r="U41" s="77"/>
      <c r="V41" s="77"/>
      <c r="W41" s="1680"/>
      <c r="X41" s="1680"/>
      <c r="Y41" s="2203"/>
    </row>
    <row r="42" spans="1:25" x14ac:dyDescent="0.25">
      <c r="A42" s="605"/>
      <c r="B42" s="606"/>
      <c r="C42" s="607"/>
      <c r="D42" s="607"/>
      <c r="E42" s="606"/>
      <c r="F42" s="606"/>
      <c r="G42" s="606"/>
      <c r="H42" s="606"/>
      <c r="I42" s="606"/>
      <c r="J42" s="608"/>
      <c r="K42" s="609"/>
      <c r="L42" s="609"/>
      <c r="M42" s="609"/>
      <c r="N42" s="609"/>
      <c r="O42" s="610"/>
      <c r="P42" s="610"/>
      <c r="Q42" s="610"/>
      <c r="R42" s="610"/>
      <c r="S42" s="611"/>
      <c r="T42" s="609"/>
      <c r="U42" s="609"/>
      <c r="V42" s="609"/>
      <c r="W42" s="606"/>
      <c r="X42" s="607"/>
      <c r="Y42" s="612"/>
    </row>
    <row r="43" spans="1:25" x14ac:dyDescent="0.25">
      <c r="A43" s="2200" t="s">
        <v>3465</v>
      </c>
      <c r="B43" s="2201"/>
      <c r="C43" s="2201"/>
      <c r="D43" s="2201"/>
      <c r="E43" s="2201"/>
      <c r="F43" s="2201"/>
      <c r="G43" s="2201"/>
      <c r="H43" s="2201"/>
      <c r="I43" s="2201"/>
      <c r="J43" s="2201"/>
      <c r="K43" s="2201"/>
      <c r="L43" s="2201"/>
      <c r="M43" s="2201"/>
      <c r="N43" s="2201"/>
      <c r="O43" s="2201"/>
      <c r="P43" s="2201"/>
      <c r="Q43" s="2201"/>
      <c r="R43" s="2201"/>
      <c r="S43" s="2201"/>
      <c r="T43" s="2201"/>
      <c r="U43" s="2201"/>
      <c r="V43" s="2201"/>
      <c r="W43" s="2201"/>
      <c r="X43" s="2201"/>
      <c r="Y43" s="2202"/>
    </row>
    <row r="44" spans="1:25" ht="34.5" x14ac:dyDescent="0.25">
      <c r="A44" s="1789" t="s">
        <v>3466</v>
      </c>
      <c r="B44" s="1789" t="s">
        <v>3467</v>
      </c>
      <c r="C44" s="1789" t="s">
        <v>3385</v>
      </c>
      <c r="D44" s="1789" t="s">
        <v>3468</v>
      </c>
      <c r="E44" s="1789" t="s">
        <v>3469</v>
      </c>
      <c r="F44" s="1789" t="s">
        <v>3470</v>
      </c>
      <c r="G44" s="1789" t="s">
        <v>3471</v>
      </c>
      <c r="H44" s="1789" t="s">
        <v>3472</v>
      </c>
      <c r="I44" s="613" t="s">
        <v>3473</v>
      </c>
      <c r="J44" s="326">
        <v>8</v>
      </c>
      <c r="K44" s="586"/>
      <c r="L44" s="586"/>
      <c r="M44" s="586"/>
      <c r="N44" s="586"/>
      <c r="O44" s="586"/>
      <c r="P44" s="586"/>
      <c r="Q44" s="586"/>
      <c r="R44" s="586"/>
      <c r="S44" s="586"/>
      <c r="T44" s="586"/>
      <c r="U44" s="586"/>
      <c r="V44" s="586"/>
      <c r="W44" s="1789" t="s">
        <v>3474</v>
      </c>
      <c r="X44" s="1789" t="s">
        <v>3475</v>
      </c>
      <c r="Y44" s="1789"/>
    </row>
    <row r="45" spans="1:25" ht="34.5" x14ac:dyDescent="0.25">
      <c r="A45" s="1790"/>
      <c r="B45" s="1790"/>
      <c r="C45" s="1790"/>
      <c r="D45" s="1790"/>
      <c r="E45" s="1790"/>
      <c r="F45" s="1790"/>
      <c r="G45" s="1790"/>
      <c r="H45" s="1790"/>
      <c r="I45" s="599" t="s">
        <v>3476</v>
      </c>
      <c r="J45" s="614">
        <v>7</v>
      </c>
      <c r="K45" s="597"/>
      <c r="L45" s="597"/>
      <c r="M45" s="586"/>
      <c r="N45" s="597"/>
      <c r="O45" s="597"/>
      <c r="P45" s="597"/>
      <c r="Q45" s="597"/>
      <c r="R45" s="597"/>
      <c r="S45" s="597"/>
      <c r="T45" s="597"/>
      <c r="U45" s="597"/>
      <c r="V45" s="597"/>
      <c r="W45" s="1790"/>
      <c r="X45" s="1790"/>
      <c r="Y45" s="1790"/>
    </row>
    <row r="46" spans="1:25" x14ac:dyDescent="0.25">
      <c r="A46" s="1791"/>
      <c r="B46" s="1791"/>
      <c r="C46" s="1791"/>
      <c r="D46" s="1791"/>
      <c r="E46" s="1791"/>
      <c r="F46" s="1791"/>
      <c r="G46" s="1791"/>
      <c r="H46" s="1791"/>
      <c r="I46" s="320" t="s">
        <v>3398</v>
      </c>
      <c r="J46" s="598">
        <v>15</v>
      </c>
      <c r="K46" s="597"/>
      <c r="L46" s="597"/>
      <c r="M46" s="597"/>
      <c r="N46" s="597"/>
      <c r="O46" s="597"/>
      <c r="P46" s="597"/>
      <c r="Q46" s="597"/>
      <c r="R46" s="597"/>
      <c r="S46" s="597"/>
      <c r="T46" s="597"/>
      <c r="U46" s="597"/>
      <c r="V46" s="597"/>
      <c r="W46" s="1791"/>
      <c r="X46" s="1791"/>
      <c r="Y46" s="1791"/>
    </row>
    <row r="47" spans="1:25" ht="33.75" x14ac:dyDescent="0.25">
      <c r="A47" s="1789" t="s">
        <v>3477</v>
      </c>
      <c r="B47" s="1789" t="s">
        <v>3478</v>
      </c>
      <c r="C47" s="1789" t="s">
        <v>3385</v>
      </c>
      <c r="D47" s="1789" t="s">
        <v>3479</v>
      </c>
      <c r="E47" s="1789" t="s">
        <v>3480</v>
      </c>
      <c r="F47" s="1789" t="s">
        <v>3480</v>
      </c>
      <c r="G47" s="1789" t="s">
        <v>3481</v>
      </c>
      <c r="H47" s="1789" t="s">
        <v>3482</v>
      </c>
      <c r="I47" s="321" t="s">
        <v>3483</v>
      </c>
      <c r="J47" s="594">
        <v>4</v>
      </c>
      <c r="K47" s="586"/>
      <c r="L47" s="586"/>
      <c r="M47" s="586"/>
      <c r="N47" s="586"/>
      <c r="O47" s="586"/>
      <c r="P47" s="586"/>
      <c r="Q47" s="586"/>
      <c r="R47" s="586"/>
      <c r="S47" s="586"/>
      <c r="T47" s="586"/>
      <c r="U47" s="586"/>
      <c r="V47" s="586"/>
      <c r="W47" s="1789" t="s">
        <v>3484</v>
      </c>
      <c r="X47" s="1789" t="s">
        <v>3485</v>
      </c>
      <c r="Y47" s="1789"/>
    </row>
    <row r="48" spans="1:25" ht="33.75" x14ac:dyDescent="0.25">
      <c r="A48" s="1790"/>
      <c r="B48" s="1790"/>
      <c r="C48" s="1790"/>
      <c r="D48" s="1790"/>
      <c r="E48" s="1790"/>
      <c r="F48" s="1790"/>
      <c r="G48" s="1790"/>
      <c r="H48" s="1790"/>
      <c r="I48" s="321" t="s">
        <v>3486</v>
      </c>
      <c r="J48" s="594">
        <v>6</v>
      </c>
      <c r="K48" s="586"/>
      <c r="L48" s="586"/>
      <c r="M48" s="586"/>
      <c r="N48" s="586"/>
      <c r="O48" s="586"/>
      <c r="P48" s="586"/>
      <c r="Q48" s="586"/>
      <c r="R48" s="586"/>
      <c r="S48" s="586"/>
      <c r="T48" s="586"/>
      <c r="U48" s="586"/>
      <c r="V48" s="586"/>
      <c r="W48" s="1790"/>
      <c r="X48" s="1790"/>
      <c r="Y48" s="1790"/>
    </row>
    <row r="49" spans="1:25" ht="22.5" x14ac:dyDescent="0.25">
      <c r="A49" s="1790"/>
      <c r="B49" s="1790"/>
      <c r="C49" s="1790"/>
      <c r="D49" s="1790"/>
      <c r="E49" s="1790"/>
      <c r="F49" s="1790"/>
      <c r="G49" s="1790"/>
      <c r="H49" s="1790"/>
      <c r="I49" s="321" t="s">
        <v>3487</v>
      </c>
      <c r="J49" s="594">
        <v>2</v>
      </c>
      <c r="K49" s="586"/>
      <c r="L49" s="586"/>
      <c r="M49" s="586"/>
      <c r="N49" s="586"/>
      <c r="O49" s="586"/>
      <c r="P49" s="586"/>
      <c r="Q49" s="586"/>
      <c r="R49" s="586"/>
      <c r="S49" s="586"/>
      <c r="T49" s="586"/>
      <c r="U49" s="586"/>
      <c r="V49" s="586"/>
      <c r="W49" s="1790"/>
      <c r="X49" s="1790"/>
      <c r="Y49" s="1790"/>
    </row>
    <row r="50" spans="1:25" ht="22.5" x14ac:dyDescent="0.25">
      <c r="A50" s="1790"/>
      <c r="B50" s="1790"/>
      <c r="C50" s="1790"/>
      <c r="D50" s="1790"/>
      <c r="E50" s="1790"/>
      <c r="F50" s="1790"/>
      <c r="G50" s="1790"/>
      <c r="H50" s="1790"/>
      <c r="I50" s="321" t="s">
        <v>3488</v>
      </c>
      <c r="J50" s="594">
        <v>3</v>
      </c>
      <c r="K50" s="586"/>
      <c r="L50" s="586"/>
      <c r="M50" s="586"/>
      <c r="N50" s="586"/>
      <c r="O50" s="586"/>
      <c r="P50" s="586"/>
      <c r="Q50" s="586"/>
      <c r="R50" s="586"/>
      <c r="S50" s="586"/>
      <c r="T50" s="586"/>
      <c r="U50" s="586"/>
      <c r="V50" s="586"/>
      <c r="W50" s="1790"/>
      <c r="X50" s="1790"/>
      <c r="Y50" s="1790"/>
    </row>
    <row r="51" spans="1:25" x14ac:dyDescent="0.25">
      <c r="A51" s="1791"/>
      <c r="B51" s="1791"/>
      <c r="C51" s="1791"/>
      <c r="D51" s="1791"/>
      <c r="E51" s="1791"/>
      <c r="F51" s="1791"/>
      <c r="G51" s="1791"/>
      <c r="H51" s="1791"/>
      <c r="I51" s="320" t="s">
        <v>3398</v>
      </c>
      <c r="J51" s="598">
        <v>10</v>
      </c>
      <c r="K51" s="597"/>
      <c r="L51" s="597"/>
      <c r="M51" s="597"/>
      <c r="N51" s="597"/>
      <c r="O51" s="597"/>
      <c r="P51" s="597"/>
      <c r="Q51" s="597"/>
      <c r="R51" s="597"/>
      <c r="S51" s="597"/>
      <c r="T51" s="597"/>
      <c r="U51" s="597"/>
      <c r="V51" s="597"/>
      <c r="W51" s="1791"/>
      <c r="X51" s="1791"/>
      <c r="Y51" s="1791"/>
    </row>
    <row r="52" spans="1:25" x14ac:dyDescent="0.25">
      <c r="A52" s="605"/>
      <c r="B52" s="606"/>
      <c r="C52" s="606"/>
      <c r="D52" s="607"/>
      <c r="E52" s="606"/>
      <c r="F52" s="606"/>
      <c r="G52" s="606"/>
      <c r="H52" s="607"/>
      <c r="I52" s="606"/>
      <c r="J52" s="608"/>
      <c r="K52" s="615"/>
      <c r="L52" s="615"/>
      <c r="M52" s="615"/>
      <c r="N52" s="615"/>
      <c r="O52" s="615"/>
      <c r="P52" s="615"/>
      <c r="Q52" s="615"/>
      <c r="R52" s="615"/>
      <c r="S52" s="615"/>
      <c r="T52" s="615"/>
      <c r="U52" s="615"/>
      <c r="V52" s="615"/>
      <c r="W52" s="606"/>
      <c r="X52" s="606"/>
      <c r="Y52" s="616"/>
    </row>
    <row r="53" spans="1:25" x14ac:dyDescent="0.25">
      <c r="A53" s="2200" t="s">
        <v>3489</v>
      </c>
      <c r="B53" s="2201"/>
      <c r="C53" s="2201"/>
      <c r="D53" s="2201"/>
      <c r="E53" s="2201"/>
      <c r="F53" s="2201"/>
      <c r="G53" s="2201"/>
      <c r="H53" s="2201"/>
      <c r="I53" s="2201"/>
      <c r="J53" s="2201"/>
      <c r="K53" s="2201"/>
      <c r="L53" s="2201"/>
      <c r="M53" s="2201"/>
      <c r="N53" s="2201"/>
      <c r="O53" s="2201"/>
      <c r="P53" s="2201"/>
      <c r="Q53" s="2201"/>
      <c r="R53" s="2201"/>
      <c r="S53" s="2201"/>
      <c r="T53" s="2201"/>
      <c r="U53" s="2201"/>
      <c r="V53" s="2201"/>
      <c r="W53" s="2201"/>
      <c r="X53" s="2201"/>
      <c r="Y53" s="2202"/>
    </row>
    <row r="54" spans="1:25" ht="78.75" x14ac:dyDescent="0.25">
      <c r="A54" s="1789" t="s">
        <v>3490</v>
      </c>
      <c r="B54" s="1789" t="s">
        <v>3491</v>
      </c>
      <c r="C54" s="1789" t="s">
        <v>3385</v>
      </c>
      <c r="D54" s="1789" t="s">
        <v>3492</v>
      </c>
      <c r="E54" s="1758" t="s">
        <v>3493</v>
      </c>
      <c r="F54" s="1758" t="s">
        <v>3494</v>
      </c>
      <c r="G54" s="1758" t="s">
        <v>3495</v>
      </c>
      <c r="H54" s="1789" t="s">
        <v>3496</v>
      </c>
      <c r="I54" s="613" t="s">
        <v>3497</v>
      </c>
      <c r="J54" s="326">
        <v>3</v>
      </c>
      <c r="K54" s="586"/>
      <c r="L54" s="586"/>
      <c r="M54" s="586"/>
      <c r="N54" s="586"/>
      <c r="O54" s="586"/>
      <c r="P54" s="586"/>
      <c r="Q54" s="586"/>
      <c r="R54" s="586"/>
      <c r="S54" s="586"/>
      <c r="T54" s="586"/>
      <c r="U54" s="586"/>
      <c r="V54" s="586"/>
      <c r="W54" s="587" t="s">
        <v>3432</v>
      </c>
      <c r="X54" s="587" t="s">
        <v>3498</v>
      </c>
      <c r="Y54" s="587"/>
    </row>
    <row r="55" spans="1:25" ht="23.25" x14ac:dyDescent="0.25">
      <c r="A55" s="1790"/>
      <c r="B55" s="1790"/>
      <c r="C55" s="1790"/>
      <c r="D55" s="1790"/>
      <c r="E55" s="1758"/>
      <c r="F55" s="1758"/>
      <c r="G55" s="1758"/>
      <c r="H55" s="1790"/>
      <c r="I55" s="613" t="s">
        <v>3499</v>
      </c>
      <c r="J55" s="326">
        <v>4</v>
      </c>
      <c r="K55" s="586"/>
      <c r="L55" s="586"/>
      <c r="M55" s="586"/>
      <c r="N55" s="586"/>
      <c r="O55" s="586"/>
      <c r="P55" s="586"/>
      <c r="Q55" s="586"/>
      <c r="R55" s="586"/>
      <c r="S55" s="586"/>
      <c r="T55" s="586"/>
      <c r="U55" s="586"/>
      <c r="V55" s="586"/>
      <c r="W55" s="588"/>
      <c r="X55" s="588"/>
      <c r="Y55" s="588"/>
    </row>
    <row r="56" spans="1:25" ht="34.5" x14ac:dyDescent="0.25">
      <c r="A56" s="1790"/>
      <c r="B56" s="1790"/>
      <c r="C56" s="1790"/>
      <c r="D56" s="1790"/>
      <c r="E56" s="1758"/>
      <c r="F56" s="1758"/>
      <c r="G56" s="1758"/>
      <c r="H56" s="1790"/>
      <c r="I56" s="613" t="s">
        <v>3500</v>
      </c>
      <c r="J56" s="614">
        <v>4</v>
      </c>
      <c r="K56" s="586"/>
      <c r="L56" s="586"/>
      <c r="M56" s="586"/>
      <c r="N56" s="586"/>
      <c r="O56" s="586"/>
      <c r="P56" s="586"/>
      <c r="Q56" s="586"/>
      <c r="R56" s="586"/>
      <c r="S56" s="586"/>
      <c r="T56" s="586"/>
      <c r="U56" s="586"/>
      <c r="V56" s="586"/>
      <c r="W56" s="588"/>
      <c r="X56" s="588"/>
      <c r="Y56" s="588"/>
    </row>
    <row r="57" spans="1:25" ht="57" x14ac:dyDescent="0.25">
      <c r="A57" s="1790"/>
      <c r="B57" s="1790"/>
      <c r="C57" s="1790"/>
      <c r="D57" s="1790"/>
      <c r="E57" s="1758"/>
      <c r="F57" s="1758"/>
      <c r="G57" s="1758"/>
      <c r="H57" s="1790"/>
      <c r="I57" s="613" t="s">
        <v>3501</v>
      </c>
      <c r="J57" s="326">
        <v>4</v>
      </c>
      <c r="K57" s="586"/>
      <c r="L57" s="586"/>
      <c r="M57" s="586"/>
      <c r="N57" s="586"/>
      <c r="O57" s="586"/>
      <c r="P57" s="586"/>
      <c r="Q57" s="586"/>
      <c r="R57" s="586"/>
      <c r="S57" s="586"/>
      <c r="T57" s="586"/>
      <c r="U57" s="586"/>
      <c r="V57" s="586"/>
      <c r="W57" s="588"/>
      <c r="X57" s="588"/>
      <c r="Y57" s="588"/>
    </row>
    <row r="58" spans="1:25" x14ac:dyDescent="0.25">
      <c r="A58" s="1791"/>
      <c r="B58" s="1791"/>
      <c r="C58" s="1791"/>
      <c r="D58" s="1791"/>
      <c r="E58" s="1758"/>
      <c r="F58" s="1758"/>
      <c r="G58" s="1758"/>
      <c r="H58" s="1791"/>
      <c r="I58" s="320" t="s">
        <v>3398</v>
      </c>
      <c r="J58" s="617">
        <v>15</v>
      </c>
      <c r="K58" s="597"/>
      <c r="L58" s="597"/>
      <c r="M58" s="597"/>
      <c r="N58" s="597"/>
      <c r="O58" s="597"/>
      <c r="P58" s="597"/>
      <c r="Q58" s="597"/>
      <c r="R58" s="597"/>
      <c r="S58" s="597"/>
      <c r="T58" s="597"/>
      <c r="U58" s="597"/>
      <c r="V58" s="597"/>
      <c r="W58" s="588"/>
      <c r="X58" s="588"/>
      <c r="Y58" s="588"/>
    </row>
    <row r="59" spans="1:25" ht="16.5" thickBot="1" x14ac:dyDescent="0.3">
      <c r="A59" s="2197" t="s">
        <v>141</v>
      </c>
      <c r="B59" s="2198"/>
      <c r="C59" s="2198"/>
      <c r="D59" s="2198"/>
      <c r="E59" s="2198"/>
      <c r="F59" s="2199"/>
      <c r="G59" s="618"/>
      <c r="H59" s="618"/>
      <c r="I59" s="618"/>
      <c r="J59" s="619">
        <v>100</v>
      </c>
      <c r="K59" s="620"/>
      <c r="L59" s="620"/>
      <c r="M59" s="620"/>
      <c r="N59" s="620"/>
      <c r="O59" s="620"/>
      <c r="P59" s="620"/>
      <c r="Q59" s="620"/>
      <c r="R59" s="620"/>
      <c r="S59" s="620"/>
      <c r="T59" s="620"/>
      <c r="U59" s="620"/>
      <c r="V59" s="620"/>
      <c r="W59" s="621"/>
      <c r="X59" s="621"/>
      <c r="Y59" s="621"/>
    </row>
  </sheetData>
  <mergeCells count="117">
    <mergeCell ref="A7:Y7"/>
    <mergeCell ref="W8:W12"/>
    <mergeCell ref="X8:X12"/>
    <mergeCell ref="A13:H13"/>
    <mergeCell ref="K13:V13"/>
    <mergeCell ref="A8:A12"/>
    <mergeCell ref="B8:B12"/>
    <mergeCell ref="C8:C12"/>
    <mergeCell ref="D8:D12"/>
    <mergeCell ref="E8:E12"/>
    <mergeCell ref="F8:F12"/>
    <mergeCell ref="G8:G12"/>
    <mergeCell ref="H8:H12"/>
    <mergeCell ref="A1:Y1"/>
    <mergeCell ref="B2:C2"/>
    <mergeCell ref="B3:C3"/>
    <mergeCell ref="A5:A6"/>
    <mergeCell ref="B5:B6"/>
    <mergeCell ref="C5:D5"/>
    <mergeCell ref="I5:I6"/>
    <mergeCell ref="J5:J6"/>
    <mergeCell ref="K5:V5"/>
    <mergeCell ref="W5:X5"/>
    <mergeCell ref="E5:E6"/>
    <mergeCell ref="F5:F6"/>
    <mergeCell ref="Y5:Y6"/>
    <mergeCell ref="G5:G6"/>
    <mergeCell ref="H5:H6"/>
    <mergeCell ref="A14:Y14"/>
    <mergeCell ref="A15:A20"/>
    <mergeCell ref="B15:B20"/>
    <mergeCell ref="C15:C20"/>
    <mergeCell ref="D15:D20"/>
    <mergeCell ref="E15:E20"/>
    <mergeCell ref="F15:F20"/>
    <mergeCell ref="G15:G20"/>
    <mergeCell ref="H15:H20"/>
    <mergeCell ref="W15:W20"/>
    <mergeCell ref="X15:X20"/>
    <mergeCell ref="Y15:Y20"/>
    <mergeCell ref="X21:X24"/>
    <mergeCell ref="Y21:Y24"/>
    <mergeCell ref="A25:A29"/>
    <mergeCell ref="B25:B29"/>
    <mergeCell ref="C25:C29"/>
    <mergeCell ref="D25:D29"/>
    <mergeCell ref="E25:E29"/>
    <mergeCell ref="F25:F29"/>
    <mergeCell ref="G25:G29"/>
    <mergeCell ref="A21:A24"/>
    <mergeCell ref="B21:B24"/>
    <mergeCell ref="C21:C24"/>
    <mergeCell ref="D21:D24"/>
    <mergeCell ref="E21:E24"/>
    <mergeCell ref="F21:F24"/>
    <mergeCell ref="G21:G24"/>
    <mergeCell ref="H21:H24"/>
    <mergeCell ref="W21:W24"/>
    <mergeCell ref="H25:H29"/>
    <mergeCell ref="W25:W29"/>
    <mergeCell ref="X25:X29"/>
    <mergeCell ref="Y25:Y29"/>
    <mergeCell ref="A30:A34"/>
    <mergeCell ref="B30:B34"/>
    <mergeCell ref="C30:C34"/>
    <mergeCell ref="D30:D34"/>
    <mergeCell ref="E30:E34"/>
    <mergeCell ref="F30:F34"/>
    <mergeCell ref="X30:X34"/>
    <mergeCell ref="Y30:Y34"/>
    <mergeCell ref="G30:G34"/>
    <mergeCell ref="H30:H34"/>
    <mergeCell ref="W30:W34"/>
    <mergeCell ref="C35:C41"/>
    <mergeCell ref="D35:D41"/>
    <mergeCell ref="E35:E41"/>
    <mergeCell ref="F35:F41"/>
    <mergeCell ref="G35:G41"/>
    <mergeCell ref="H35:H41"/>
    <mergeCell ref="W35:W41"/>
    <mergeCell ref="A43:Y43"/>
    <mergeCell ref="A44:A46"/>
    <mergeCell ref="B44:B46"/>
    <mergeCell ref="C44:C46"/>
    <mergeCell ref="D44:D46"/>
    <mergeCell ref="E44:E46"/>
    <mergeCell ref="F44:F46"/>
    <mergeCell ref="G44:G46"/>
    <mergeCell ref="H44:H46"/>
    <mergeCell ref="W44:W46"/>
    <mergeCell ref="X44:X46"/>
    <mergeCell ref="Y44:Y46"/>
    <mergeCell ref="Y35:Y41"/>
    <mergeCell ref="X35:X41"/>
    <mergeCell ref="A35:A41"/>
    <mergeCell ref="B35:B41"/>
    <mergeCell ref="A59:F59"/>
    <mergeCell ref="W47:W51"/>
    <mergeCell ref="X47:X51"/>
    <mergeCell ref="Y47:Y51"/>
    <mergeCell ref="A53:Y53"/>
    <mergeCell ref="A54:A58"/>
    <mergeCell ref="B54:B58"/>
    <mergeCell ref="C54:C58"/>
    <mergeCell ref="D54:D58"/>
    <mergeCell ref="E54:E58"/>
    <mergeCell ref="F54:F58"/>
    <mergeCell ref="A47:A51"/>
    <mergeCell ref="B47:B51"/>
    <mergeCell ref="C47:C51"/>
    <mergeCell ref="D47:D51"/>
    <mergeCell ref="E47:E51"/>
    <mergeCell ref="F47:F51"/>
    <mergeCell ref="G47:G51"/>
    <mergeCell ref="H47:H51"/>
    <mergeCell ref="G54:G58"/>
    <mergeCell ref="H54:H5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9"/>
  <sheetViews>
    <sheetView topLeftCell="A25" workbookViewId="0">
      <selection activeCell="E7" sqref="E7:E25"/>
    </sheetView>
  </sheetViews>
  <sheetFormatPr baseColWidth="10" defaultRowHeight="15" x14ac:dyDescent="0.25"/>
  <cols>
    <col min="1" max="2" width="22.5703125" customWidth="1"/>
    <col min="3" max="3" width="20.28515625" customWidth="1"/>
    <col min="4" max="4" width="22.42578125" customWidth="1"/>
    <col min="5" max="5" width="13.42578125" customWidth="1"/>
    <col min="6" max="6" width="14.28515625" customWidth="1"/>
    <col min="7" max="7" width="22.42578125" customWidth="1"/>
    <col min="8" max="8" width="37.28515625" customWidth="1"/>
    <col min="9" max="9" width="38.85546875" customWidth="1"/>
    <col min="10" max="10" width="12.28515625" customWidth="1"/>
    <col min="11" max="22" width="4.42578125" customWidth="1"/>
    <col min="23" max="23" width="15.28515625" customWidth="1"/>
    <col min="24" max="24" width="19.42578125" customWidth="1"/>
    <col min="25" max="25" width="15.28515625" customWidth="1"/>
  </cols>
  <sheetData>
    <row r="1" spans="1:25" ht="38.25" customHeight="1"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5.75" x14ac:dyDescent="0.25">
      <c r="A2" s="1626" t="s">
        <v>3502</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2023" t="s">
        <v>3</v>
      </c>
      <c r="B4" s="2024" t="s">
        <v>4</v>
      </c>
      <c r="C4" s="2023" t="s">
        <v>145</v>
      </c>
      <c r="D4" s="2023"/>
      <c r="E4" s="2024" t="s">
        <v>146</v>
      </c>
      <c r="F4" s="2023" t="s">
        <v>7</v>
      </c>
      <c r="G4" s="2023" t="s">
        <v>147</v>
      </c>
      <c r="H4" s="2024" t="s">
        <v>148</v>
      </c>
      <c r="I4" s="2023" t="s">
        <v>149</v>
      </c>
      <c r="J4" s="2023" t="s">
        <v>11</v>
      </c>
      <c r="K4" s="2023" t="s">
        <v>12</v>
      </c>
      <c r="L4" s="2023"/>
      <c r="M4" s="2023"/>
      <c r="N4" s="2023"/>
      <c r="O4" s="2023"/>
      <c r="P4" s="2023"/>
      <c r="Q4" s="2023"/>
      <c r="R4" s="2023"/>
      <c r="S4" s="2023"/>
      <c r="T4" s="2023"/>
      <c r="U4" s="2023"/>
      <c r="V4" s="2023"/>
      <c r="W4" s="2023" t="s">
        <v>13</v>
      </c>
      <c r="X4" s="2023"/>
      <c r="Y4" s="2023" t="s">
        <v>14</v>
      </c>
    </row>
    <row r="5" spans="1:25" ht="33.75" x14ac:dyDescent="0.25">
      <c r="A5" s="2023"/>
      <c r="B5" s="2025"/>
      <c r="C5" s="394" t="s">
        <v>15</v>
      </c>
      <c r="D5" s="394" t="s">
        <v>16</v>
      </c>
      <c r="E5" s="2025"/>
      <c r="F5" s="2023"/>
      <c r="G5" s="2023"/>
      <c r="H5" s="2025"/>
      <c r="I5" s="2023"/>
      <c r="J5" s="2023"/>
      <c r="K5" s="394" t="s">
        <v>17</v>
      </c>
      <c r="L5" s="394" t="s">
        <v>18</v>
      </c>
      <c r="M5" s="394" t="s">
        <v>19</v>
      </c>
      <c r="N5" s="394" t="s">
        <v>20</v>
      </c>
      <c r="O5" s="394" t="s">
        <v>21</v>
      </c>
      <c r="P5" s="394" t="s">
        <v>22</v>
      </c>
      <c r="Q5" s="394" t="s">
        <v>23</v>
      </c>
      <c r="R5" s="394" t="s">
        <v>24</v>
      </c>
      <c r="S5" s="394" t="s">
        <v>25</v>
      </c>
      <c r="T5" s="394" t="s">
        <v>26</v>
      </c>
      <c r="U5" s="394" t="s">
        <v>27</v>
      </c>
      <c r="V5" s="394" t="s">
        <v>28</v>
      </c>
      <c r="W5" s="394" t="s">
        <v>15</v>
      </c>
      <c r="X5" s="394" t="s">
        <v>29</v>
      </c>
      <c r="Y5" s="2023"/>
    </row>
    <row r="6" spans="1:25" x14ac:dyDescent="0.25">
      <c r="A6" s="1691" t="s">
        <v>2247</v>
      </c>
      <c r="B6" s="1691"/>
      <c r="C6" s="1691"/>
      <c r="D6" s="1691"/>
      <c r="E6" s="1691"/>
      <c r="F6" s="1691"/>
      <c r="G6" s="1691"/>
      <c r="H6" s="1691"/>
      <c r="I6" s="1691"/>
      <c r="J6" s="1691"/>
      <c r="K6" s="1691"/>
      <c r="L6" s="1691"/>
      <c r="M6" s="1691"/>
      <c r="N6" s="1691"/>
      <c r="O6" s="1691"/>
      <c r="P6" s="1691"/>
      <c r="Q6" s="1691"/>
      <c r="R6" s="1691"/>
      <c r="S6" s="1691"/>
      <c r="T6" s="1691"/>
      <c r="U6" s="1691"/>
      <c r="V6" s="1691"/>
      <c r="W6" s="1691"/>
      <c r="X6" s="1691"/>
      <c r="Y6" s="1691"/>
    </row>
    <row r="7" spans="1:25" ht="22.5" x14ac:dyDescent="0.25">
      <c r="A7" s="2110" t="s">
        <v>1680</v>
      </c>
      <c r="B7" s="2110" t="s">
        <v>628</v>
      </c>
      <c r="C7" s="1906" t="s">
        <v>629</v>
      </c>
      <c r="D7" s="1906" t="s">
        <v>3503</v>
      </c>
      <c r="E7" s="1886" t="s">
        <v>1086</v>
      </c>
      <c r="F7" s="1594" t="s">
        <v>632</v>
      </c>
      <c r="G7" s="1860" t="s">
        <v>633</v>
      </c>
      <c r="H7" s="1906" t="s">
        <v>1683</v>
      </c>
      <c r="I7" s="312" t="s">
        <v>3504</v>
      </c>
      <c r="J7" s="302">
        <v>0.5</v>
      </c>
      <c r="K7" s="278"/>
      <c r="L7" s="278"/>
      <c r="M7" s="278"/>
      <c r="N7" s="278"/>
      <c r="O7" s="278"/>
      <c r="P7" s="278"/>
      <c r="Q7" s="278"/>
      <c r="R7" s="278"/>
      <c r="S7" s="278"/>
      <c r="T7" s="278"/>
      <c r="U7" s="278"/>
      <c r="V7" s="278"/>
      <c r="W7" s="1910" t="s">
        <v>636</v>
      </c>
      <c r="X7" s="1939" t="s">
        <v>3505</v>
      </c>
      <c r="Y7" s="1908"/>
    </row>
    <row r="8" spans="1:25" ht="22.5" x14ac:dyDescent="0.25">
      <c r="A8" s="2111"/>
      <c r="B8" s="2111"/>
      <c r="C8" s="1844"/>
      <c r="D8" s="1844"/>
      <c r="E8" s="1843"/>
      <c r="F8" s="1595"/>
      <c r="G8" s="1846"/>
      <c r="H8" s="1844"/>
      <c r="I8" s="312" t="s">
        <v>3506</v>
      </c>
      <c r="J8" s="302">
        <v>0.5</v>
      </c>
      <c r="K8" s="278"/>
      <c r="L8" s="220"/>
      <c r="M8" s="220"/>
      <c r="N8" s="220"/>
      <c r="O8" s="220"/>
      <c r="P8" s="220"/>
      <c r="Q8" s="220"/>
      <c r="R8" s="278"/>
      <c r="S8" s="278"/>
      <c r="T8" s="278"/>
      <c r="U8" s="278"/>
      <c r="V8" s="278"/>
      <c r="W8" s="1910"/>
      <c r="X8" s="1939"/>
      <c r="Y8" s="1908"/>
    </row>
    <row r="9" spans="1:25" ht="45" x14ac:dyDescent="0.25">
      <c r="A9" s="2111"/>
      <c r="B9" s="2111"/>
      <c r="C9" s="1844"/>
      <c r="D9" s="1844"/>
      <c r="E9" s="1843"/>
      <c r="F9" s="1595"/>
      <c r="G9" s="1846"/>
      <c r="H9" s="1844"/>
      <c r="I9" s="312" t="s">
        <v>3507</v>
      </c>
      <c r="J9" s="302">
        <v>0.5</v>
      </c>
      <c r="K9" s="278"/>
      <c r="L9" s="220"/>
      <c r="M9" s="220"/>
      <c r="N9" s="220"/>
      <c r="O9" s="220"/>
      <c r="P9" s="220"/>
      <c r="Q9" s="220"/>
      <c r="R9" s="278"/>
      <c r="S9" s="278"/>
      <c r="T9" s="278"/>
      <c r="U9" s="278"/>
      <c r="V9" s="278"/>
      <c r="W9" s="1910"/>
      <c r="X9" s="1939"/>
      <c r="Y9" s="1908"/>
    </row>
    <row r="10" spans="1:25" x14ac:dyDescent="0.25">
      <c r="A10" s="2111"/>
      <c r="B10" s="2111"/>
      <c r="C10" s="1844"/>
      <c r="D10" s="1844"/>
      <c r="E10" s="1843"/>
      <c r="F10" s="1595"/>
      <c r="G10" s="1846"/>
      <c r="H10" s="1844"/>
      <c r="I10" s="622" t="s">
        <v>3508</v>
      </c>
      <c r="J10" s="302">
        <v>1</v>
      </c>
      <c r="K10" s="278"/>
      <c r="L10" s="278"/>
      <c r="M10" s="278"/>
      <c r="N10" s="220"/>
      <c r="O10" s="220"/>
      <c r="P10" s="220"/>
      <c r="Q10" s="220"/>
      <c r="R10" s="220"/>
      <c r="S10" s="278"/>
      <c r="T10" s="278"/>
      <c r="U10" s="278"/>
      <c r="V10" s="278"/>
      <c r="W10" s="1910"/>
      <c r="X10" s="1939"/>
      <c r="Y10" s="1908"/>
    </row>
    <row r="11" spans="1:25" x14ac:dyDescent="0.25">
      <c r="A11" s="2111"/>
      <c r="B11" s="2111"/>
      <c r="C11" s="1844"/>
      <c r="D11" s="1844"/>
      <c r="E11" s="1843"/>
      <c r="F11" s="1595"/>
      <c r="G11" s="1846"/>
      <c r="H11" s="1844"/>
      <c r="I11" s="1906" t="s">
        <v>3509</v>
      </c>
      <c r="J11" s="2235">
        <v>0.5</v>
      </c>
      <c r="K11" s="2229"/>
      <c r="L11" s="2229"/>
      <c r="M11" s="2229"/>
      <c r="N11" s="2229"/>
      <c r="O11" s="2229"/>
      <c r="P11" s="2229"/>
      <c r="Q11" s="2257"/>
      <c r="R11" s="2257"/>
      <c r="S11" s="2229"/>
      <c r="T11" s="2229"/>
      <c r="U11" s="2229"/>
      <c r="V11" s="2229"/>
      <c r="W11" s="1910"/>
      <c r="X11" s="1939"/>
      <c r="Y11" s="1908"/>
    </row>
    <row r="12" spans="1:25" x14ac:dyDescent="0.25">
      <c r="A12" s="2111"/>
      <c r="B12" s="2111"/>
      <c r="C12" s="1844"/>
      <c r="D12" s="1844"/>
      <c r="E12" s="1843"/>
      <c r="F12" s="1595"/>
      <c r="G12" s="1846"/>
      <c r="H12" s="1844"/>
      <c r="I12" s="1907"/>
      <c r="J12" s="2237"/>
      <c r="K12" s="2231"/>
      <c r="L12" s="2231"/>
      <c r="M12" s="2231"/>
      <c r="N12" s="2231"/>
      <c r="O12" s="2231"/>
      <c r="P12" s="2231"/>
      <c r="Q12" s="2258"/>
      <c r="R12" s="2258"/>
      <c r="S12" s="2231"/>
      <c r="T12" s="2231"/>
      <c r="U12" s="2231"/>
      <c r="V12" s="2231"/>
      <c r="W12" s="1910"/>
      <c r="X12" s="1939"/>
      <c r="Y12" s="1908"/>
    </row>
    <row r="13" spans="1:25" x14ac:dyDescent="0.25">
      <c r="A13" s="2111"/>
      <c r="B13" s="2111"/>
      <c r="C13" s="1844"/>
      <c r="D13" s="1844"/>
      <c r="E13" s="1843"/>
      <c r="F13" s="1595"/>
      <c r="G13" s="1858"/>
      <c r="H13" s="1907"/>
      <c r="I13" s="79" t="s">
        <v>168</v>
      </c>
      <c r="J13" s="313">
        <f>J11+J10+J9+J8+J7</f>
        <v>3</v>
      </c>
      <c r="K13" s="314"/>
      <c r="L13" s="314"/>
      <c r="M13" s="314"/>
      <c r="N13" s="315"/>
      <c r="O13" s="315"/>
      <c r="P13" s="315"/>
      <c r="Q13" s="315"/>
      <c r="R13" s="315"/>
      <c r="S13" s="315"/>
      <c r="T13" s="315"/>
      <c r="U13" s="315"/>
      <c r="V13" s="315"/>
      <c r="W13" s="1910"/>
      <c r="X13" s="1939"/>
      <c r="Y13" s="1908"/>
    </row>
    <row r="14" spans="1:25" x14ac:dyDescent="0.25">
      <c r="A14" s="2111"/>
      <c r="B14" s="2111"/>
      <c r="C14" s="1844"/>
      <c r="D14" s="1844"/>
      <c r="E14" s="1843"/>
      <c r="F14" s="1595"/>
      <c r="G14" s="1804" t="s">
        <v>653</v>
      </c>
      <c r="H14" s="1594" t="s">
        <v>1689</v>
      </c>
      <c r="I14" s="1594" t="s">
        <v>3510</v>
      </c>
      <c r="J14" s="2235">
        <v>1</v>
      </c>
      <c r="K14" s="2263"/>
      <c r="L14" s="2263"/>
      <c r="M14" s="2263"/>
      <c r="N14" s="2263"/>
      <c r="O14" s="2263"/>
      <c r="P14" s="2263"/>
      <c r="Q14" s="2263"/>
      <c r="R14" s="2263"/>
      <c r="S14" s="2263"/>
      <c r="T14" s="2263"/>
      <c r="U14" s="2263"/>
      <c r="V14" s="2229"/>
      <c r="W14" s="1910" t="s">
        <v>656</v>
      </c>
      <c r="X14" s="1939" t="s">
        <v>3511</v>
      </c>
      <c r="Y14" s="1908"/>
    </row>
    <row r="15" spans="1:25" x14ac:dyDescent="0.25">
      <c r="A15" s="2111"/>
      <c r="B15" s="2111"/>
      <c r="C15" s="1844"/>
      <c r="D15" s="1844"/>
      <c r="E15" s="1843"/>
      <c r="F15" s="1595"/>
      <c r="G15" s="1804"/>
      <c r="H15" s="1595"/>
      <c r="I15" s="1596"/>
      <c r="J15" s="2237"/>
      <c r="K15" s="2263"/>
      <c r="L15" s="2263"/>
      <c r="M15" s="2263"/>
      <c r="N15" s="2263"/>
      <c r="O15" s="2263"/>
      <c r="P15" s="2263"/>
      <c r="Q15" s="2263"/>
      <c r="R15" s="2263"/>
      <c r="S15" s="2263"/>
      <c r="T15" s="2263"/>
      <c r="U15" s="2263"/>
      <c r="V15" s="2231"/>
      <c r="W15" s="1910"/>
      <c r="X15" s="1939"/>
      <c r="Y15" s="1908"/>
    </row>
    <row r="16" spans="1:25" x14ac:dyDescent="0.25">
      <c r="A16" s="2111"/>
      <c r="B16" s="2111"/>
      <c r="C16" s="1844"/>
      <c r="D16" s="1844"/>
      <c r="E16" s="1843"/>
      <c r="F16" s="1595"/>
      <c r="G16" s="1804"/>
      <c r="H16" s="1595"/>
      <c r="I16" s="1594" t="s">
        <v>3512</v>
      </c>
      <c r="J16" s="2235">
        <v>1</v>
      </c>
      <c r="K16" s="2229"/>
      <c r="L16" s="2229"/>
      <c r="M16" s="2229"/>
      <c r="N16" s="2257"/>
      <c r="O16" s="2229"/>
      <c r="P16" s="2229"/>
      <c r="Q16" s="2257"/>
      <c r="R16" s="2229"/>
      <c r="S16" s="2229"/>
      <c r="T16" s="2257"/>
      <c r="U16" s="2229"/>
      <c r="V16" s="2229"/>
      <c r="W16" s="1910"/>
      <c r="X16" s="1939"/>
      <c r="Y16" s="1908"/>
    </row>
    <row r="17" spans="1:25" x14ac:dyDescent="0.25">
      <c r="A17" s="2111"/>
      <c r="B17" s="2111"/>
      <c r="C17" s="1844"/>
      <c r="D17" s="1844"/>
      <c r="E17" s="1843"/>
      <c r="F17" s="1595"/>
      <c r="G17" s="1804"/>
      <c r="H17" s="1595"/>
      <c r="I17" s="1595"/>
      <c r="J17" s="2236"/>
      <c r="K17" s="2230"/>
      <c r="L17" s="2230"/>
      <c r="M17" s="2230"/>
      <c r="N17" s="2264"/>
      <c r="O17" s="2230"/>
      <c r="P17" s="2230"/>
      <c r="Q17" s="2264"/>
      <c r="R17" s="2230"/>
      <c r="S17" s="2230"/>
      <c r="T17" s="2264"/>
      <c r="U17" s="2230"/>
      <c r="V17" s="2230"/>
      <c r="W17" s="1910"/>
      <c r="X17" s="1939"/>
      <c r="Y17" s="1908"/>
    </row>
    <row r="18" spans="1:25" x14ac:dyDescent="0.25">
      <c r="A18" s="2111"/>
      <c r="B18" s="2111"/>
      <c r="C18" s="1844"/>
      <c r="D18" s="1844"/>
      <c r="E18" s="1843"/>
      <c r="F18" s="1595"/>
      <c r="G18" s="1804"/>
      <c r="H18" s="1595"/>
      <c r="I18" s="1596"/>
      <c r="J18" s="2237"/>
      <c r="K18" s="2231"/>
      <c r="L18" s="2231"/>
      <c r="M18" s="2231"/>
      <c r="N18" s="2258"/>
      <c r="O18" s="2231"/>
      <c r="P18" s="2231"/>
      <c r="Q18" s="2258"/>
      <c r="R18" s="2231"/>
      <c r="S18" s="2231"/>
      <c r="T18" s="2258"/>
      <c r="U18" s="2231"/>
      <c r="V18" s="2231"/>
      <c r="W18" s="1910"/>
      <c r="X18" s="1939"/>
      <c r="Y18" s="1908"/>
    </row>
    <row r="19" spans="1:25" x14ac:dyDescent="0.25">
      <c r="A19" s="2111"/>
      <c r="B19" s="2111"/>
      <c r="C19" s="1844"/>
      <c r="D19" s="1844"/>
      <c r="E19" s="1843"/>
      <c r="F19" s="1595"/>
      <c r="G19" s="1804"/>
      <c r="H19" s="1596"/>
      <c r="I19" s="79" t="s">
        <v>168</v>
      </c>
      <c r="J19" s="313">
        <f>J16+J14</f>
        <v>2</v>
      </c>
      <c r="K19" s="314"/>
      <c r="L19" s="314"/>
      <c r="M19" s="314"/>
      <c r="N19" s="315"/>
      <c r="O19" s="315"/>
      <c r="P19" s="315"/>
      <c r="Q19" s="315"/>
      <c r="R19" s="315"/>
      <c r="S19" s="315"/>
      <c r="T19" s="315"/>
      <c r="U19" s="315"/>
      <c r="V19" s="315"/>
      <c r="W19" s="1910"/>
      <c r="X19" s="1939"/>
      <c r="Y19" s="1908"/>
    </row>
    <row r="20" spans="1:25" x14ac:dyDescent="0.25">
      <c r="A20" s="2111"/>
      <c r="B20" s="2111"/>
      <c r="C20" s="1844"/>
      <c r="D20" s="1844"/>
      <c r="E20" s="1843"/>
      <c r="F20" s="1595"/>
      <c r="G20" s="1804" t="s">
        <v>684</v>
      </c>
      <c r="H20" s="1594" t="s">
        <v>3513</v>
      </c>
      <c r="I20" s="2094" t="s">
        <v>3514</v>
      </c>
      <c r="J20" s="2246">
        <v>0.5</v>
      </c>
      <c r="K20" s="2229"/>
      <c r="L20" s="2257"/>
      <c r="M20" s="2229"/>
      <c r="N20" s="2229"/>
      <c r="O20" s="2229"/>
      <c r="P20" s="2229"/>
      <c r="Q20" s="2229"/>
      <c r="R20" s="2229"/>
      <c r="S20" s="2229"/>
      <c r="T20" s="2229"/>
      <c r="U20" s="2229"/>
      <c r="V20" s="2229"/>
      <c r="W20" s="1910" t="s">
        <v>687</v>
      </c>
      <c r="X20" s="2238" t="s">
        <v>688</v>
      </c>
      <c r="Y20" s="1908"/>
    </row>
    <row r="21" spans="1:25" x14ac:dyDescent="0.25">
      <c r="A21" s="2111"/>
      <c r="B21" s="2111"/>
      <c r="C21" s="1844"/>
      <c r="D21" s="1844"/>
      <c r="E21" s="1843"/>
      <c r="F21" s="1595"/>
      <c r="G21" s="1804"/>
      <c r="H21" s="1595"/>
      <c r="I21" s="2094"/>
      <c r="J21" s="2246"/>
      <c r="K21" s="2231"/>
      <c r="L21" s="2258"/>
      <c r="M21" s="2231"/>
      <c r="N21" s="2231"/>
      <c r="O21" s="2231"/>
      <c r="P21" s="2231"/>
      <c r="Q21" s="2231"/>
      <c r="R21" s="2231"/>
      <c r="S21" s="2231"/>
      <c r="T21" s="2231"/>
      <c r="U21" s="2231"/>
      <c r="V21" s="2231"/>
      <c r="W21" s="1910"/>
      <c r="X21" s="2238"/>
      <c r="Y21" s="1908"/>
    </row>
    <row r="22" spans="1:25" x14ac:dyDescent="0.25">
      <c r="A22" s="2111"/>
      <c r="B22" s="2111"/>
      <c r="C22" s="1844"/>
      <c r="D22" s="1844"/>
      <c r="E22" s="1843"/>
      <c r="F22" s="1595"/>
      <c r="G22" s="1804"/>
      <c r="H22" s="1595"/>
      <c r="I22" s="2094" t="s">
        <v>3515</v>
      </c>
      <c r="J22" s="2246">
        <v>1</v>
      </c>
      <c r="K22" s="2229"/>
      <c r="L22" s="2229"/>
      <c r="M22" s="2229"/>
      <c r="N22" s="2257"/>
      <c r="O22" s="2229"/>
      <c r="P22" s="2229"/>
      <c r="Q22" s="2257"/>
      <c r="R22" s="2229"/>
      <c r="S22" s="2229"/>
      <c r="T22" s="2257"/>
      <c r="U22" s="1809"/>
      <c r="V22" s="2229"/>
      <c r="W22" s="1910"/>
      <c r="X22" s="2238"/>
      <c r="Y22" s="1908"/>
    </row>
    <row r="23" spans="1:25" x14ac:dyDescent="0.25">
      <c r="A23" s="2111"/>
      <c r="B23" s="2111"/>
      <c r="C23" s="1844"/>
      <c r="D23" s="1844"/>
      <c r="E23" s="1843"/>
      <c r="F23" s="1595"/>
      <c r="G23" s="1804"/>
      <c r="H23" s="1595"/>
      <c r="I23" s="2094"/>
      <c r="J23" s="2246"/>
      <c r="K23" s="2231"/>
      <c r="L23" s="2231"/>
      <c r="M23" s="2231"/>
      <c r="N23" s="2258"/>
      <c r="O23" s="2231"/>
      <c r="P23" s="2231"/>
      <c r="Q23" s="2258"/>
      <c r="R23" s="2231"/>
      <c r="S23" s="2231"/>
      <c r="T23" s="2258"/>
      <c r="U23" s="1809"/>
      <c r="V23" s="2231"/>
      <c r="W23" s="1910"/>
      <c r="X23" s="2238"/>
      <c r="Y23" s="1908"/>
    </row>
    <row r="24" spans="1:25" ht="22.5" x14ac:dyDescent="0.25">
      <c r="A24" s="2111"/>
      <c r="B24" s="2111"/>
      <c r="C24" s="1844"/>
      <c r="D24" s="1844"/>
      <c r="E24" s="1843"/>
      <c r="F24" s="1595"/>
      <c r="G24" s="1804"/>
      <c r="H24" s="1595"/>
      <c r="I24" s="312" t="s">
        <v>3516</v>
      </c>
      <c r="J24" s="302">
        <v>1</v>
      </c>
      <c r="K24" s="278"/>
      <c r="L24" s="278"/>
      <c r="M24" s="278"/>
      <c r="N24" s="278"/>
      <c r="O24" s="278"/>
      <c r="P24" s="278"/>
      <c r="Q24" s="278"/>
      <c r="R24" s="278"/>
      <c r="S24" s="278"/>
      <c r="T24" s="278"/>
      <c r="U24" s="278"/>
      <c r="V24" s="278"/>
      <c r="W24" s="1910"/>
      <c r="X24" s="2238"/>
      <c r="Y24" s="1908"/>
    </row>
    <row r="25" spans="1:25" x14ac:dyDescent="0.25">
      <c r="A25" s="2112"/>
      <c r="B25" s="2112"/>
      <c r="C25" s="1907"/>
      <c r="D25" s="1907"/>
      <c r="E25" s="1887"/>
      <c r="F25" s="1596"/>
      <c r="G25" s="1804"/>
      <c r="H25" s="1596"/>
      <c r="I25" s="79" t="s">
        <v>168</v>
      </c>
      <c r="J25" s="313">
        <f>J24+J22+J20</f>
        <v>2.5</v>
      </c>
      <c r="K25" s="314"/>
      <c r="L25" s="314"/>
      <c r="M25" s="314"/>
      <c r="N25" s="315"/>
      <c r="O25" s="315"/>
      <c r="P25" s="315"/>
      <c r="Q25" s="315"/>
      <c r="R25" s="315"/>
      <c r="S25" s="315"/>
      <c r="T25" s="315"/>
      <c r="U25" s="315"/>
      <c r="V25" s="315"/>
      <c r="W25" s="1910"/>
      <c r="X25" s="2238"/>
      <c r="Y25" s="1908"/>
    </row>
    <row r="26" spans="1:25" ht="56.25" x14ac:dyDescent="0.25">
      <c r="A26" s="2110" t="s">
        <v>1698</v>
      </c>
      <c r="B26" s="2110" t="s">
        <v>1699</v>
      </c>
      <c r="C26" s="1594" t="s">
        <v>1213</v>
      </c>
      <c r="D26" s="1594" t="s">
        <v>1700</v>
      </c>
      <c r="E26" s="1594" t="s">
        <v>3517</v>
      </c>
      <c r="F26" s="1594" t="s">
        <v>632</v>
      </c>
      <c r="G26" s="1860" t="s">
        <v>1701</v>
      </c>
      <c r="H26" s="1860" t="s">
        <v>3518</v>
      </c>
      <c r="I26" s="312" t="s">
        <v>3519</v>
      </c>
      <c r="J26" s="302">
        <v>1.25</v>
      </c>
      <c r="K26" s="278"/>
      <c r="L26" s="278"/>
      <c r="M26" s="278"/>
      <c r="N26" s="278"/>
      <c r="O26" s="278"/>
      <c r="P26" s="278"/>
      <c r="Q26" s="278"/>
      <c r="R26" s="278"/>
      <c r="S26" s="278"/>
      <c r="T26" s="278"/>
      <c r="U26" s="278"/>
      <c r="V26" s="278"/>
      <c r="W26" s="1910" t="s">
        <v>3520</v>
      </c>
      <c r="X26" s="1794" t="s">
        <v>3521</v>
      </c>
      <c r="Y26" s="1911"/>
    </row>
    <row r="27" spans="1:25" ht="33.75" x14ac:dyDescent="0.25">
      <c r="A27" s="2111"/>
      <c r="B27" s="2111"/>
      <c r="C27" s="1595"/>
      <c r="D27" s="1595"/>
      <c r="E27" s="1595"/>
      <c r="F27" s="1595"/>
      <c r="G27" s="1846"/>
      <c r="H27" s="1846"/>
      <c r="I27" s="312" t="s">
        <v>1707</v>
      </c>
      <c r="J27" s="302">
        <v>0.75</v>
      </c>
      <c r="K27" s="278"/>
      <c r="L27" s="278"/>
      <c r="M27" s="278"/>
      <c r="N27" s="278"/>
      <c r="O27" s="278"/>
      <c r="P27" s="278"/>
      <c r="Q27" s="278"/>
      <c r="R27" s="278"/>
      <c r="S27" s="278"/>
      <c r="T27" s="278"/>
      <c r="U27" s="278"/>
      <c r="V27" s="278"/>
      <c r="W27" s="1910"/>
      <c r="X27" s="1794"/>
      <c r="Y27" s="1911"/>
    </row>
    <row r="28" spans="1:25" ht="33.75" x14ac:dyDescent="0.25">
      <c r="A28" s="2111"/>
      <c r="B28" s="2111"/>
      <c r="C28" s="1595"/>
      <c r="D28" s="1595"/>
      <c r="E28" s="1595"/>
      <c r="F28" s="1595"/>
      <c r="G28" s="1846"/>
      <c r="H28" s="1846"/>
      <c r="I28" s="312" t="s">
        <v>1708</v>
      </c>
      <c r="J28" s="302">
        <v>0.25</v>
      </c>
      <c r="K28" s="278"/>
      <c r="L28" s="278"/>
      <c r="M28" s="278"/>
      <c r="N28" s="278"/>
      <c r="O28" s="278"/>
      <c r="P28" s="278"/>
      <c r="Q28" s="278"/>
      <c r="R28" s="278"/>
      <c r="S28" s="278"/>
      <c r="T28" s="278"/>
      <c r="U28" s="278"/>
      <c r="V28" s="278"/>
      <c r="W28" s="1910"/>
      <c r="X28" s="1794"/>
      <c r="Y28" s="1911"/>
    </row>
    <row r="29" spans="1:25" x14ac:dyDescent="0.25">
      <c r="A29" s="2111"/>
      <c r="B29" s="2111"/>
      <c r="C29" s="1596"/>
      <c r="D29" s="1596"/>
      <c r="E29" s="1596"/>
      <c r="F29" s="1596"/>
      <c r="G29" s="1875"/>
      <c r="H29" s="1875"/>
      <c r="I29" s="79" t="s">
        <v>168</v>
      </c>
      <c r="J29" s="313">
        <f>SUM(J26:J28)</f>
        <v>2.25</v>
      </c>
      <c r="K29" s="314"/>
      <c r="L29" s="314"/>
      <c r="M29" s="314"/>
      <c r="N29" s="315"/>
      <c r="O29" s="315"/>
      <c r="P29" s="315"/>
      <c r="Q29" s="315"/>
      <c r="R29" s="315"/>
      <c r="S29" s="315"/>
      <c r="T29" s="315"/>
      <c r="U29" s="315"/>
      <c r="V29" s="315"/>
      <c r="W29" s="1910"/>
      <c r="X29" s="1794"/>
      <c r="Y29" s="1911"/>
    </row>
    <row r="30" spans="1:25" ht="67.5" x14ac:dyDescent="0.25">
      <c r="A30" s="2111"/>
      <c r="B30" s="1587" t="s">
        <v>1709</v>
      </c>
      <c r="C30" s="1594" t="s">
        <v>1213</v>
      </c>
      <c r="D30" s="1594" t="s">
        <v>1710</v>
      </c>
      <c r="E30" s="1594" t="s">
        <v>3522</v>
      </c>
      <c r="F30" s="1594" t="s">
        <v>632</v>
      </c>
      <c r="G30" s="1860" t="s">
        <v>1711</v>
      </c>
      <c r="H30" s="1860" t="s">
        <v>3523</v>
      </c>
      <c r="I30" s="312" t="s">
        <v>3524</v>
      </c>
      <c r="J30" s="302">
        <v>1.25</v>
      </c>
      <c r="K30" s="278"/>
      <c r="L30" s="278"/>
      <c r="M30" s="278"/>
      <c r="N30" s="278"/>
      <c r="O30" s="278"/>
      <c r="P30" s="278"/>
      <c r="Q30" s="278"/>
      <c r="R30" s="278"/>
      <c r="S30" s="278"/>
      <c r="T30" s="278"/>
      <c r="U30" s="278"/>
      <c r="V30" s="297"/>
      <c r="W30" s="1910" t="s">
        <v>3525</v>
      </c>
      <c r="X30" s="1794" t="s">
        <v>3526</v>
      </c>
      <c r="Y30" s="1911"/>
    </row>
    <row r="31" spans="1:25" ht="33.75" x14ac:dyDescent="0.25">
      <c r="A31" s="2111"/>
      <c r="B31" s="1599"/>
      <c r="C31" s="1595"/>
      <c r="D31" s="1595"/>
      <c r="E31" s="1595"/>
      <c r="F31" s="1595"/>
      <c r="G31" s="1846"/>
      <c r="H31" s="1846"/>
      <c r="I31" s="312" t="s">
        <v>1717</v>
      </c>
      <c r="J31" s="302">
        <v>0.75</v>
      </c>
      <c r="K31" s="278"/>
      <c r="L31" s="278"/>
      <c r="M31" s="278"/>
      <c r="N31" s="278"/>
      <c r="O31" s="278"/>
      <c r="P31" s="278"/>
      <c r="Q31" s="278"/>
      <c r="R31" s="278"/>
      <c r="S31" s="278"/>
      <c r="T31" s="278"/>
      <c r="U31" s="278"/>
      <c r="V31" s="297"/>
      <c r="W31" s="1910"/>
      <c r="X31" s="1794"/>
      <c r="Y31" s="1911"/>
    </row>
    <row r="32" spans="1:25" ht="33.75" x14ac:dyDescent="0.25">
      <c r="A32" s="2111"/>
      <c r="B32" s="1599"/>
      <c r="C32" s="1595"/>
      <c r="D32" s="1595"/>
      <c r="E32" s="1595"/>
      <c r="F32" s="1595"/>
      <c r="G32" s="1846"/>
      <c r="H32" s="1846"/>
      <c r="I32" s="312" t="s">
        <v>1718</v>
      </c>
      <c r="J32" s="302">
        <v>0.25</v>
      </c>
      <c r="K32" s="278"/>
      <c r="L32" s="278"/>
      <c r="M32" s="278"/>
      <c r="N32" s="278"/>
      <c r="O32" s="278"/>
      <c r="P32" s="278"/>
      <c r="Q32" s="278"/>
      <c r="R32" s="278"/>
      <c r="S32" s="278"/>
      <c r="T32" s="278"/>
      <c r="U32" s="278"/>
      <c r="V32" s="297"/>
      <c r="W32" s="1910"/>
      <c r="X32" s="1794"/>
      <c r="Y32" s="1911"/>
    </row>
    <row r="33" spans="1:25" x14ac:dyDescent="0.25">
      <c r="A33" s="2111"/>
      <c r="B33" s="1599"/>
      <c r="C33" s="1595"/>
      <c r="D33" s="1595"/>
      <c r="E33" s="1595"/>
      <c r="F33" s="1595"/>
      <c r="G33" s="1875"/>
      <c r="H33" s="1875"/>
      <c r="I33" s="79" t="s">
        <v>168</v>
      </c>
      <c r="J33" s="313">
        <f>SUM(J30:J32)</f>
        <v>2.25</v>
      </c>
      <c r="K33" s="314"/>
      <c r="L33" s="314"/>
      <c r="M33" s="314"/>
      <c r="N33" s="315"/>
      <c r="O33" s="315"/>
      <c r="P33" s="315"/>
      <c r="Q33" s="315"/>
      <c r="R33" s="315"/>
      <c r="S33" s="315"/>
      <c r="T33" s="315"/>
      <c r="U33" s="315"/>
      <c r="V33" s="315"/>
      <c r="W33" s="1910"/>
      <c r="X33" s="1794"/>
      <c r="Y33" s="1911"/>
    </row>
    <row r="34" spans="1:25" ht="67.5" x14ac:dyDescent="0.25">
      <c r="A34" s="2111"/>
      <c r="B34" s="1599"/>
      <c r="C34" s="1595"/>
      <c r="D34" s="1595"/>
      <c r="E34" s="1595"/>
      <c r="F34" s="1595"/>
      <c r="G34" s="1860" t="s">
        <v>3527</v>
      </c>
      <c r="H34" s="1860" t="s">
        <v>3528</v>
      </c>
      <c r="I34" s="312" t="s">
        <v>3529</v>
      </c>
      <c r="J34" s="302">
        <v>1.25</v>
      </c>
      <c r="K34" s="278"/>
      <c r="L34" s="278"/>
      <c r="M34" s="278"/>
      <c r="N34" s="278"/>
      <c r="O34" s="278"/>
      <c r="P34" s="278"/>
      <c r="Q34" s="278"/>
      <c r="R34" s="278"/>
      <c r="S34" s="278"/>
      <c r="T34" s="278"/>
      <c r="U34" s="278"/>
      <c r="V34" s="297"/>
      <c r="W34" s="1888" t="s">
        <v>3530</v>
      </c>
      <c r="X34" s="1678" t="s">
        <v>3531</v>
      </c>
      <c r="Y34" s="1888"/>
    </row>
    <row r="35" spans="1:25" ht="33.75" x14ac:dyDescent="0.25">
      <c r="A35" s="2111"/>
      <c r="B35" s="1599"/>
      <c r="C35" s="1595"/>
      <c r="D35" s="1595"/>
      <c r="E35" s="1595"/>
      <c r="F35" s="1595"/>
      <c r="G35" s="1846"/>
      <c r="H35" s="1846"/>
      <c r="I35" s="312" t="s">
        <v>1717</v>
      </c>
      <c r="J35" s="302">
        <v>0.75</v>
      </c>
      <c r="K35" s="278"/>
      <c r="L35" s="278"/>
      <c r="M35" s="278"/>
      <c r="N35" s="278"/>
      <c r="O35" s="278"/>
      <c r="P35" s="278"/>
      <c r="Q35" s="278"/>
      <c r="R35" s="278"/>
      <c r="S35" s="278"/>
      <c r="T35" s="278"/>
      <c r="U35" s="278"/>
      <c r="V35" s="297"/>
      <c r="W35" s="1889"/>
      <c r="X35" s="1679"/>
      <c r="Y35" s="1889"/>
    </row>
    <row r="36" spans="1:25" ht="33.75" x14ac:dyDescent="0.25">
      <c r="A36" s="2111"/>
      <c r="B36" s="1599"/>
      <c r="C36" s="1595"/>
      <c r="D36" s="1595"/>
      <c r="E36" s="1595"/>
      <c r="F36" s="1595"/>
      <c r="G36" s="1846"/>
      <c r="H36" s="1846"/>
      <c r="I36" s="312" t="s">
        <v>1718</v>
      </c>
      <c r="J36" s="302">
        <v>0.25</v>
      </c>
      <c r="K36" s="278"/>
      <c r="L36" s="278"/>
      <c r="M36" s="278"/>
      <c r="N36" s="278"/>
      <c r="O36" s="278"/>
      <c r="P36" s="278"/>
      <c r="Q36" s="278"/>
      <c r="R36" s="278"/>
      <c r="S36" s="278"/>
      <c r="T36" s="278"/>
      <c r="U36" s="278"/>
      <c r="V36" s="297"/>
      <c r="W36" s="1889"/>
      <c r="X36" s="1679"/>
      <c r="Y36" s="1889"/>
    </row>
    <row r="37" spans="1:25" x14ac:dyDescent="0.25">
      <c r="A37" s="2112"/>
      <c r="B37" s="1600"/>
      <c r="C37" s="1596"/>
      <c r="D37" s="1596"/>
      <c r="E37" s="1596"/>
      <c r="F37" s="1596"/>
      <c r="G37" s="1875"/>
      <c r="H37" s="1875"/>
      <c r="I37" s="79" t="s">
        <v>168</v>
      </c>
      <c r="J37" s="313">
        <f>SUM(J34:J36)</f>
        <v>2.25</v>
      </c>
      <c r="K37" s="314"/>
      <c r="L37" s="314"/>
      <c r="M37" s="314"/>
      <c r="N37" s="315"/>
      <c r="O37" s="315"/>
      <c r="P37" s="315"/>
      <c r="Q37" s="315"/>
      <c r="R37" s="315"/>
      <c r="S37" s="315"/>
      <c r="T37" s="315"/>
      <c r="U37" s="315"/>
      <c r="V37" s="315"/>
      <c r="W37" s="1890"/>
      <c r="X37" s="1680"/>
      <c r="Y37" s="1890"/>
    </row>
    <row r="38" spans="1:25" x14ac:dyDescent="0.25">
      <c r="A38" s="2110" t="s">
        <v>1724</v>
      </c>
      <c r="B38" s="2110" t="s">
        <v>1725</v>
      </c>
      <c r="C38" s="1906" t="s">
        <v>1239</v>
      </c>
      <c r="D38" s="1906" t="s">
        <v>3532</v>
      </c>
      <c r="E38" s="1886" t="s">
        <v>3533</v>
      </c>
      <c r="F38" s="1594" t="s">
        <v>632</v>
      </c>
      <c r="G38" s="1586" t="s">
        <v>1727</v>
      </c>
      <c r="H38" s="1594" t="s">
        <v>1728</v>
      </c>
      <c r="I38" s="2094" t="s">
        <v>3534</v>
      </c>
      <c r="J38" s="2246">
        <v>1</v>
      </c>
      <c r="K38" s="2229"/>
      <c r="L38" s="2232"/>
      <c r="M38" s="2232"/>
      <c r="N38" s="2232"/>
      <c r="O38" s="2232"/>
      <c r="P38" s="2232"/>
      <c r="Q38" s="2232"/>
      <c r="R38" s="2232"/>
      <c r="S38" s="2232"/>
      <c r="T38" s="2232"/>
      <c r="U38" s="2232"/>
      <c r="V38" s="2232"/>
      <c r="W38" s="1888" t="s">
        <v>1244</v>
      </c>
      <c r="X38" s="1943" t="s">
        <v>3535</v>
      </c>
      <c r="Y38" s="1944"/>
    </row>
    <row r="39" spans="1:25" x14ac:dyDescent="0.25">
      <c r="A39" s="2262"/>
      <c r="B39" s="2111"/>
      <c r="C39" s="1844"/>
      <c r="D39" s="1844"/>
      <c r="E39" s="1843"/>
      <c r="F39" s="1595"/>
      <c r="G39" s="1586"/>
      <c r="H39" s="1595"/>
      <c r="I39" s="2094"/>
      <c r="J39" s="2246"/>
      <c r="K39" s="2231"/>
      <c r="L39" s="2234"/>
      <c r="M39" s="2234"/>
      <c r="N39" s="2234"/>
      <c r="O39" s="2234"/>
      <c r="P39" s="2234"/>
      <c r="Q39" s="2234"/>
      <c r="R39" s="2234"/>
      <c r="S39" s="2234"/>
      <c r="T39" s="2234"/>
      <c r="U39" s="2234"/>
      <c r="V39" s="2234"/>
      <c r="W39" s="1889"/>
      <c r="X39" s="2115"/>
      <c r="Y39" s="2242"/>
    </row>
    <row r="40" spans="1:25" x14ac:dyDescent="0.25">
      <c r="A40" s="2262"/>
      <c r="B40" s="2111"/>
      <c r="C40" s="1844"/>
      <c r="D40" s="1844"/>
      <c r="E40" s="1843"/>
      <c r="F40" s="1595"/>
      <c r="G40" s="1586"/>
      <c r="H40" s="1595"/>
      <c r="I40" s="2094" t="s">
        <v>3536</v>
      </c>
      <c r="J40" s="2246">
        <v>1</v>
      </c>
      <c r="K40" s="2229"/>
      <c r="L40" s="2232"/>
      <c r="M40" s="2232"/>
      <c r="N40" s="1605"/>
      <c r="O40" s="1605"/>
      <c r="P40" s="1605"/>
      <c r="Q40" s="1605"/>
      <c r="R40" s="1605"/>
      <c r="S40" s="2232"/>
      <c r="T40" s="2232"/>
      <c r="U40" s="2232"/>
      <c r="V40" s="2232"/>
      <c r="W40" s="1889"/>
      <c r="X40" s="2115"/>
      <c r="Y40" s="2242"/>
    </row>
    <row r="41" spans="1:25" x14ac:dyDescent="0.25">
      <c r="A41" s="2262"/>
      <c r="B41" s="2111"/>
      <c r="C41" s="1844"/>
      <c r="D41" s="1844"/>
      <c r="E41" s="1843"/>
      <c r="F41" s="1595"/>
      <c r="G41" s="1586"/>
      <c r="H41" s="1595"/>
      <c r="I41" s="2094"/>
      <c r="J41" s="2246"/>
      <c r="K41" s="2230"/>
      <c r="L41" s="2233"/>
      <c r="M41" s="2233"/>
      <c r="N41" s="1852"/>
      <c r="O41" s="1852"/>
      <c r="P41" s="1852"/>
      <c r="Q41" s="1852"/>
      <c r="R41" s="1852"/>
      <c r="S41" s="2233"/>
      <c r="T41" s="2233"/>
      <c r="U41" s="2233"/>
      <c r="V41" s="2233"/>
      <c r="W41" s="1889"/>
      <c r="X41" s="2115"/>
      <c r="Y41" s="2242"/>
    </row>
    <row r="42" spans="1:25" x14ac:dyDescent="0.25">
      <c r="A42" s="2262"/>
      <c r="B42" s="2111"/>
      <c r="C42" s="1844"/>
      <c r="D42" s="1844"/>
      <c r="E42" s="1843"/>
      <c r="F42" s="1595"/>
      <c r="G42" s="1586"/>
      <c r="H42" s="1595"/>
      <c r="I42" s="2094"/>
      <c r="J42" s="2246"/>
      <c r="K42" s="2231"/>
      <c r="L42" s="2234"/>
      <c r="M42" s="2234"/>
      <c r="N42" s="1606"/>
      <c r="O42" s="1606"/>
      <c r="P42" s="1606"/>
      <c r="Q42" s="1606"/>
      <c r="R42" s="1606"/>
      <c r="S42" s="2234"/>
      <c r="T42" s="2234"/>
      <c r="U42" s="2234"/>
      <c r="V42" s="2234"/>
      <c r="W42" s="1889"/>
      <c r="X42" s="2115"/>
      <c r="Y42" s="2242"/>
    </row>
    <row r="43" spans="1:25" x14ac:dyDescent="0.25">
      <c r="A43" s="2262"/>
      <c r="B43" s="2111"/>
      <c r="C43" s="1844"/>
      <c r="D43" s="1844"/>
      <c r="E43" s="1843"/>
      <c r="F43" s="1595"/>
      <c r="G43" s="1586"/>
      <c r="H43" s="1596"/>
      <c r="I43" s="79" t="s">
        <v>168</v>
      </c>
      <c r="J43" s="313">
        <f>SUM(J38:J42)</f>
        <v>2</v>
      </c>
      <c r="K43" s="314"/>
      <c r="L43" s="314"/>
      <c r="M43" s="314"/>
      <c r="N43" s="315"/>
      <c r="O43" s="315"/>
      <c r="P43" s="315"/>
      <c r="Q43" s="315"/>
      <c r="R43" s="315"/>
      <c r="S43" s="315"/>
      <c r="T43" s="315"/>
      <c r="U43" s="315"/>
      <c r="V43" s="315"/>
      <c r="W43" s="1890"/>
      <c r="X43" s="2261"/>
      <c r="Y43" s="2243"/>
    </row>
    <row r="44" spans="1:25" x14ac:dyDescent="0.25">
      <c r="A44" s="2262"/>
      <c r="B44" s="2111"/>
      <c r="C44" s="1844"/>
      <c r="D44" s="1844"/>
      <c r="E44" s="1843"/>
      <c r="F44" s="1595"/>
      <c r="G44" s="1586" t="s">
        <v>1731</v>
      </c>
      <c r="H44" s="1594" t="s">
        <v>1732</v>
      </c>
      <c r="I44" s="1594" t="s">
        <v>3537</v>
      </c>
      <c r="J44" s="2235">
        <v>1</v>
      </c>
      <c r="K44" s="2229"/>
      <c r="L44" s="1605"/>
      <c r="M44" s="2232"/>
      <c r="N44" s="2232"/>
      <c r="O44" s="2232"/>
      <c r="P44" s="2232"/>
      <c r="Q44" s="2232"/>
      <c r="R44" s="2232"/>
      <c r="S44" s="2232"/>
      <c r="T44" s="2232"/>
      <c r="U44" s="2232"/>
      <c r="V44" s="2232"/>
      <c r="W44" s="1888" t="s">
        <v>1251</v>
      </c>
      <c r="X44" s="1943" t="s">
        <v>3535</v>
      </c>
      <c r="Y44" s="1944"/>
    </row>
    <row r="45" spans="1:25" x14ac:dyDescent="0.25">
      <c r="A45" s="2262"/>
      <c r="B45" s="2111"/>
      <c r="C45" s="1844"/>
      <c r="D45" s="1844"/>
      <c r="E45" s="1843"/>
      <c r="F45" s="1595"/>
      <c r="G45" s="1586"/>
      <c r="H45" s="1595"/>
      <c r="I45" s="1595"/>
      <c r="J45" s="2236"/>
      <c r="K45" s="2230"/>
      <c r="L45" s="1852"/>
      <c r="M45" s="2233"/>
      <c r="N45" s="2233"/>
      <c r="O45" s="2233"/>
      <c r="P45" s="2233"/>
      <c r="Q45" s="2233"/>
      <c r="R45" s="2233"/>
      <c r="S45" s="2233"/>
      <c r="T45" s="2233"/>
      <c r="U45" s="2233"/>
      <c r="V45" s="2233"/>
      <c r="W45" s="1889"/>
      <c r="X45" s="2115"/>
      <c r="Y45" s="2242"/>
    </row>
    <row r="46" spans="1:25" x14ac:dyDescent="0.25">
      <c r="A46" s="2262"/>
      <c r="B46" s="2111"/>
      <c r="C46" s="1844"/>
      <c r="D46" s="1844"/>
      <c r="E46" s="1843"/>
      <c r="F46" s="1595"/>
      <c r="G46" s="1586"/>
      <c r="H46" s="1595"/>
      <c r="I46" s="1595"/>
      <c r="J46" s="2236"/>
      <c r="K46" s="2230"/>
      <c r="L46" s="1852"/>
      <c r="M46" s="2233"/>
      <c r="N46" s="2233"/>
      <c r="O46" s="2233"/>
      <c r="P46" s="2233"/>
      <c r="Q46" s="2233"/>
      <c r="R46" s="2233"/>
      <c r="S46" s="2233"/>
      <c r="T46" s="2233"/>
      <c r="U46" s="2233"/>
      <c r="V46" s="2233"/>
      <c r="W46" s="1889"/>
      <c r="X46" s="2115"/>
      <c r="Y46" s="2242"/>
    </row>
    <row r="47" spans="1:25" x14ac:dyDescent="0.25">
      <c r="A47" s="2262"/>
      <c r="B47" s="2111"/>
      <c r="C47" s="1844"/>
      <c r="D47" s="1844"/>
      <c r="E47" s="1843"/>
      <c r="F47" s="1595"/>
      <c r="G47" s="1586"/>
      <c r="H47" s="1595"/>
      <c r="I47" s="1595"/>
      <c r="J47" s="2236"/>
      <c r="K47" s="2230"/>
      <c r="L47" s="1852"/>
      <c r="M47" s="2233"/>
      <c r="N47" s="2233"/>
      <c r="O47" s="2233"/>
      <c r="P47" s="2233"/>
      <c r="Q47" s="2233"/>
      <c r="R47" s="2233"/>
      <c r="S47" s="2233"/>
      <c r="T47" s="2233"/>
      <c r="U47" s="2233"/>
      <c r="V47" s="2233"/>
      <c r="W47" s="1889"/>
      <c r="X47" s="2115"/>
      <c r="Y47" s="2242"/>
    </row>
    <row r="48" spans="1:25" x14ac:dyDescent="0.25">
      <c r="A48" s="2262"/>
      <c r="B48" s="2111"/>
      <c r="C48" s="1844"/>
      <c r="D48" s="1844"/>
      <c r="E48" s="1843"/>
      <c r="F48" s="1595"/>
      <c r="G48" s="1586"/>
      <c r="H48" s="1595"/>
      <c r="I48" s="1596"/>
      <c r="J48" s="2237"/>
      <c r="K48" s="2231"/>
      <c r="L48" s="1606"/>
      <c r="M48" s="2234"/>
      <c r="N48" s="2234"/>
      <c r="O48" s="2234"/>
      <c r="P48" s="2234"/>
      <c r="Q48" s="2234"/>
      <c r="R48" s="2234"/>
      <c r="S48" s="2234"/>
      <c r="T48" s="2234"/>
      <c r="U48" s="2234"/>
      <c r="V48" s="2234"/>
      <c r="W48" s="1889"/>
      <c r="X48" s="2115"/>
      <c r="Y48" s="2242"/>
    </row>
    <row r="49" spans="1:25" x14ac:dyDescent="0.25">
      <c r="A49" s="2262"/>
      <c r="B49" s="2111"/>
      <c r="C49" s="1844"/>
      <c r="D49" s="1844"/>
      <c r="E49" s="1843"/>
      <c r="F49" s="1595"/>
      <c r="G49" s="1586"/>
      <c r="H49" s="1596"/>
      <c r="I49" s="79" t="s">
        <v>168</v>
      </c>
      <c r="J49" s="313">
        <f>SUM(J44:J48)</f>
        <v>1</v>
      </c>
      <c r="K49" s="314"/>
      <c r="L49" s="314"/>
      <c r="M49" s="314"/>
      <c r="N49" s="315"/>
      <c r="O49" s="315"/>
      <c r="P49" s="315"/>
      <c r="Q49" s="315"/>
      <c r="R49" s="315"/>
      <c r="S49" s="315"/>
      <c r="T49" s="315"/>
      <c r="U49" s="315"/>
      <c r="V49" s="315"/>
      <c r="W49" s="1890"/>
      <c r="X49" s="2261"/>
      <c r="Y49" s="2243"/>
    </row>
    <row r="50" spans="1:25" ht="22.5" x14ac:dyDescent="0.25">
      <c r="A50" s="2262"/>
      <c r="B50" s="2111"/>
      <c r="C50" s="1844"/>
      <c r="D50" s="1844"/>
      <c r="E50" s="1843"/>
      <c r="F50" s="1595"/>
      <c r="G50" s="1587" t="s">
        <v>1735</v>
      </c>
      <c r="H50" s="1594" t="s">
        <v>1736</v>
      </c>
      <c r="I50" s="312" t="s">
        <v>3538</v>
      </c>
      <c r="J50" s="302">
        <v>0.5</v>
      </c>
      <c r="K50" s="278"/>
      <c r="L50" s="220"/>
      <c r="M50" s="278"/>
      <c r="N50" s="278"/>
      <c r="O50" s="278"/>
      <c r="P50" s="278"/>
      <c r="Q50" s="278"/>
      <c r="R50" s="278"/>
      <c r="S50" s="278"/>
      <c r="T50" s="278"/>
      <c r="U50" s="278"/>
      <c r="V50" s="278"/>
      <c r="W50" s="1888" t="s">
        <v>1258</v>
      </c>
      <c r="X50" s="2239" t="s">
        <v>3539</v>
      </c>
      <c r="Y50" s="1944"/>
    </row>
    <row r="51" spans="1:25" ht="22.5" x14ac:dyDescent="0.25">
      <c r="A51" s="2262"/>
      <c r="B51" s="2111"/>
      <c r="C51" s="1844"/>
      <c r="D51" s="1844"/>
      <c r="E51" s="1843"/>
      <c r="F51" s="1595"/>
      <c r="G51" s="1599"/>
      <c r="H51" s="1595"/>
      <c r="I51" s="312" t="s">
        <v>3540</v>
      </c>
      <c r="J51" s="302">
        <v>0.5</v>
      </c>
      <c r="K51" s="328"/>
      <c r="L51" s="278"/>
      <c r="M51" s="278"/>
      <c r="N51" s="220"/>
      <c r="O51" s="278"/>
      <c r="P51" s="278"/>
      <c r="Q51" s="220"/>
      <c r="R51" s="278"/>
      <c r="S51" s="278"/>
      <c r="T51" s="220"/>
      <c r="U51" s="278"/>
      <c r="V51" s="328"/>
      <c r="W51" s="1889"/>
      <c r="X51" s="2240"/>
      <c r="Y51" s="2242"/>
    </row>
    <row r="52" spans="1:25" ht="33.75" x14ac:dyDescent="0.25">
      <c r="A52" s="2262"/>
      <c r="B52" s="2111"/>
      <c r="C52" s="1844"/>
      <c r="D52" s="1844"/>
      <c r="E52" s="1843"/>
      <c r="F52" s="1595"/>
      <c r="G52" s="1599"/>
      <c r="H52" s="1595"/>
      <c r="I52" s="312" t="s">
        <v>3541</v>
      </c>
      <c r="J52" s="302">
        <v>1</v>
      </c>
      <c r="K52" s="328"/>
      <c r="L52" s="278"/>
      <c r="M52" s="278"/>
      <c r="N52" s="220"/>
      <c r="O52" s="278"/>
      <c r="P52" s="278"/>
      <c r="Q52" s="220"/>
      <c r="R52" s="278"/>
      <c r="S52" s="278"/>
      <c r="T52" s="220"/>
      <c r="U52" s="278"/>
      <c r="V52" s="278"/>
      <c r="W52" s="1889"/>
      <c r="X52" s="2240"/>
      <c r="Y52" s="2242"/>
    </row>
    <row r="53" spans="1:25" x14ac:dyDescent="0.25">
      <c r="A53" s="2262"/>
      <c r="B53" s="2111"/>
      <c r="C53" s="1844"/>
      <c r="D53" s="1844"/>
      <c r="E53" s="1843"/>
      <c r="F53" s="1595"/>
      <c r="G53" s="1599"/>
      <c r="H53" s="1595"/>
      <c r="I53" s="1906" t="s">
        <v>3542</v>
      </c>
      <c r="J53" s="2259">
        <v>1</v>
      </c>
      <c r="K53" s="2229"/>
      <c r="L53" s="2229"/>
      <c r="M53" s="2229"/>
      <c r="N53" s="2229"/>
      <c r="O53" s="2229"/>
      <c r="P53" s="2229"/>
      <c r="Q53" s="2229"/>
      <c r="R53" s="2229"/>
      <c r="S53" s="2229"/>
      <c r="T53" s="2229"/>
      <c r="U53" s="2229"/>
      <c r="V53" s="2257"/>
      <c r="W53" s="1889"/>
      <c r="X53" s="2240"/>
      <c r="Y53" s="2242"/>
    </row>
    <row r="54" spans="1:25" x14ac:dyDescent="0.25">
      <c r="A54" s="2262"/>
      <c r="B54" s="2111"/>
      <c r="C54" s="1844"/>
      <c r="D54" s="1844"/>
      <c r="E54" s="1843"/>
      <c r="F54" s="1595"/>
      <c r="G54" s="1599"/>
      <c r="H54" s="1595"/>
      <c r="I54" s="1907"/>
      <c r="J54" s="2260"/>
      <c r="K54" s="2231"/>
      <c r="L54" s="2231"/>
      <c r="M54" s="2231"/>
      <c r="N54" s="2231"/>
      <c r="O54" s="2231"/>
      <c r="P54" s="2231"/>
      <c r="Q54" s="2231"/>
      <c r="R54" s="2231"/>
      <c r="S54" s="2256"/>
      <c r="T54" s="2231"/>
      <c r="U54" s="2231"/>
      <c r="V54" s="2258"/>
      <c r="W54" s="1889"/>
      <c r="X54" s="2240"/>
      <c r="Y54" s="2242"/>
    </row>
    <row r="55" spans="1:25" x14ac:dyDescent="0.25">
      <c r="A55" s="2262"/>
      <c r="B55" s="2112"/>
      <c r="C55" s="1907"/>
      <c r="D55" s="1907"/>
      <c r="E55" s="1887"/>
      <c r="F55" s="1596"/>
      <c r="G55" s="1600"/>
      <c r="H55" s="1596"/>
      <c r="I55" s="79" t="s">
        <v>168</v>
      </c>
      <c r="J55" s="313">
        <f>J53+J52+J51+J50</f>
        <v>3</v>
      </c>
      <c r="K55" s="314"/>
      <c r="L55" s="314"/>
      <c r="M55" s="314"/>
      <c r="N55" s="315"/>
      <c r="O55" s="315"/>
      <c r="P55" s="315"/>
      <c r="Q55" s="315"/>
      <c r="R55" s="315"/>
      <c r="S55" s="315"/>
      <c r="T55" s="315"/>
      <c r="U55" s="315"/>
      <c r="V55" s="315"/>
      <c r="W55" s="1890"/>
      <c r="X55" s="2241"/>
      <c r="Y55" s="2243"/>
    </row>
    <row r="56" spans="1:25" x14ac:dyDescent="0.25">
      <c r="A56" s="2262"/>
      <c r="B56" s="2110" t="s">
        <v>2496</v>
      </c>
      <c r="C56" s="1906"/>
      <c r="D56" s="1906" t="s">
        <v>3543</v>
      </c>
      <c r="E56" s="1886" t="s">
        <v>1086</v>
      </c>
      <c r="F56" s="1594" t="s">
        <v>632</v>
      </c>
      <c r="G56" s="1586" t="s">
        <v>3544</v>
      </c>
      <c r="H56" s="1594" t="s">
        <v>3545</v>
      </c>
      <c r="I56" s="1909" t="s">
        <v>3546</v>
      </c>
      <c r="J56" s="2235">
        <v>1</v>
      </c>
      <c r="K56" s="2229"/>
      <c r="L56" s="2229"/>
      <c r="M56" s="2229"/>
      <c r="N56" s="2229"/>
      <c r="O56" s="2229"/>
      <c r="P56" s="2229"/>
      <c r="Q56" s="2229"/>
      <c r="R56" s="2229"/>
      <c r="S56" s="2229"/>
      <c r="T56" s="2229"/>
      <c r="U56" s="2229"/>
      <c r="V56" s="2229"/>
      <c r="W56" s="1888" t="s">
        <v>1268</v>
      </c>
      <c r="X56" s="2239" t="s">
        <v>3547</v>
      </c>
      <c r="Y56" s="1944"/>
    </row>
    <row r="57" spans="1:25" x14ac:dyDescent="0.25">
      <c r="A57" s="2262"/>
      <c r="B57" s="2111"/>
      <c r="C57" s="1844"/>
      <c r="D57" s="1844"/>
      <c r="E57" s="1843"/>
      <c r="F57" s="1595"/>
      <c r="G57" s="1586"/>
      <c r="H57" s="1595"/>
      <c r="I57" s="1909"/>
      <c r="J57" s="2237"/>
      <c r="K57" s="2231"/>
      <c r="L57" s="2231"/>
      <c r="M57" s="2231"/>
      <c r="N57" s="2231"/>
      <c r="O57" s="2231"/>
      <c r="P57" s="2231"/>
      <c r="Q57" s="2231"/>
      <c r="R57" s="2231"/>
      <c r="S57" s="2231"/>
      <c r="T57" s="2231"/>
      <c r="U57" s="2231"/>
      <c r="V57" s="2231"/>
      <c r="W57" s="1889"/>
      <c r="X57" s="2240"/>
      <c r="Y57" s="2242"/>
    </row>
    <row r="58" spans="1:25" x14ac:dyDescent="0.25">
      <c r="A58" s="2262"/>
      <c r="B58" s="2111"/>
      <c r="C58" s="1844"/>
      <c r="D58" s="1844"/>
      <c r="E58" s="1843"/>
      <c r="F58" s="1595"/>
      <c r="G58" s="1586"/>
      <c r="H58" s="1595"/>
      <c r="I58" s="1909" t="s">
        <v>3548</v>
      </c>
      <c r="J58" s="2235">
        <v>1</v>
      </c>
      <c r="K58" s="2229"/>
      <c r="L58" s="2229"/>
      <c r="M58" s="2229"/>
      <c r="N58" s="2229"/>
      <c r="O58" s="2229"/>
      <c r="P58" s="2229"/>
      <c r="Q58" s="2229"/>
      <c r="R58" s="2229"/>
      <c r="S58" s="2229"/>
      <c r="T58" s="2229"/>
      <c r="U58" s="2229"/>
      <c r="V58" s="2229"/>
      <c r="W58" s="1889"/>
      <c r="X58" s="2240"/>
      <c r="Y58" s="2242"/>
    </row>
    <row r="59" spans="1:25" x14ac:dyDescent="0.25">
      <c r="A59" s="2262"/>
      <c r="B59" s="2111"/>
      <c r="C59" s="1844"/>
      <c r="D59" s="1844"/>
      <c r="E59" s="1843"/>
      <c r="F59" s="1595"/>
      <c r="G59" s="1586"/>
      <c r="H59" s="1595"/>
      <c r="I59" s="1909"/>
      <c r="J59" s="2236"/>
      <c r="K59" s="2230"/>
      <c r="L59" s="2230"/>
      <c r="M59" s="2230"/>
      <c r="N59" s="2230"/>
      <c r="O59" s="2230"/>
      <c r="P59" s="2230"/>
      <c r="Q59" s="2230"/>
      <c r="R59" s="2230"/>
      <c r="S59" s="2230"/>
      <c r="T59" s="2230"/>
      <c r="U59" s="2230"/>
      <c r="V59" s="2230"/>
      <c r="W59" s="1889"/>
      <c r="X59" s="2240"/>
      <c r="Y59" s="2242"/>
    </row>
    <row r="60" spans="1:25" x14ac:dyDescent="0.25">
      <c r="A60" s="2262"/>
      <c r="B60" s="2111"/>
      <c r="C60" s="1844"/>
      <c r="D60" s="1844"/>
      <c r="E60" s="1843"/>
      <c r="F60" s="1595"/>
      <c r="G60" s="1586"/>
      <c r="H60" s="1595"/>
      <c r="I60" s="1909"/>
      <c r="J60" s="2237"/>
      <c r="K60" s="2231"/>
      <c r="L60" s="2231"/>
      <c r="M60" s="2231"/>
      <c r="N60" s="2231"/>
      <c r="O60" s="2231"/>
      <c r="P60" s="2231"/>
      <c r="Q60" s="2231"/>
      <c r="R60" s="2231"/>
      <c r="S60" s="2231"/>
      <c r="T60" s="2231"/>
      <c r="U60" s="2231"/>
      <c r="V60" s="2231"/>
      <c r="W60" s="1889"/>
      <c r="X60" s="2240"/>
      <c r="Y60" s="2242"/>
    </row>
    <row r="61" spans="1:25" x14ac:dyDescent="0.25">
      <c r="A61" s="2262"/>
      <c r="B61" s="2111"/>
      <c r="C61" s="1844"/>
      <c r="D61" s="1844"/>
      <c r="E61" s="1843"/>
      <c r="F61" s="1595"/>
      <c r="G61" s="1586"/>
      <c r="H61" s="1596"/>
      <c r="I61" s="79" t="s">
        <v>168</v>
      </c>
      <c r="J61" s="313">
        <f>SUM(J56:J60)</f>
        <v>2</v>
      </c>
      <c r="K61" s="314"/>
      <c r="L61" s="314"/>
      <c r="M61" s="314"/>
      <c r="N61" s="315"/>
      <c r="O61" s="315"/>
      <c r="P61" s="315"/>
      <c r="Q61" s="315"/>
      <c r="R61" s="315"/>
      <c r="S61" s="315"/>
      <c r="T61" s="315"/>
      <c r="U61" s="315"/>
      <c r="V61" s="315"/>
      <c r="W61" s="1890"/>
      <c r="X61" s="2241"/>
      <c r="Y61" s="2243"/>
    </row>
    <row r="62" spans="1:25" x14ac:dyDescent="0.25">
      <c r="A62" s="2262"/>
      <c r="B62" s="2111"/>
      <c r="C62" s="1844"/>
      <c r="D62" s="1844"/>
      <c r="E62" s="1843"/>
      <c r="F62" s="1595"/>
      <c r="G62" s="1586" t="s">
        <v>1748</v>
      </c>
      <c r="H62" s="1594" t="s">
        <v>1749</v>
      </c>
      <c r="I62" s="1909" t="s">
        <v>3549</v>
      </c>
      <c r="J62" s="2246">
        <v>0.5</v>
      </c>
      <c r="K62" s="2229"/>
      <c r="L62" s="2229"/>
      <c r="M62" s="2229"/>
      <c r="N62" s="2229"/>
      <c r="O62" s="2229"/>
      <c r="P62" s="2229"/>
      <c r="Q62" s="2229"/>
      <c r="R62" s="2229"/>
      <c r="S62" s="2229"/>
      <c r="T62" s="2229"/>
      <c r="U62" s="2229"/>
      <c r="V62" s="2229"/>
      <c r="W62" s="1888" t="s">
        <v>1276</v>
      </c>
      <c r="X62" s="2239" t="s">
        <v>3550</v>
      </c>
      <c r="Y62" s="1944"/>
    </row>
    <row r="63" spans="1:25" x14ac:dyDescent="0.25">
      <c r="A63" s="2262"/>
      <c r="B63" s="2111"/>
      <c r="C63" s="1844"/>
      <c r="D63" s="1844"/>
      <c r="E63" s="1843"/>
      <c r="F63" s="1595"/>
      <c r="G63" s="1586"/>
      <c r="H63" s="1595"/>
      <c r="I63" s="1909"/>
      <c r="J63" s="2246"/>
      <c r="K63" s="2230"/>
      <c r="L63" s="2230"/>
      <c r="M63" s="2230"/>
      <c r="N63" s="2230"/>
      <c r="O63" s="2230"/>
      <c r="P63" s="2230"/>
      <c r="Q63" s="2230"/>
      <c r="R63" s="2230"/>
      <c r="S63" s="2230"/>
      <c r="T63" s="2230"/>
      <c r="U63" s="2230"/>
      <c r="V63" s="2230"/>
      <c r="W63" s="1889"/>
      <c r="X63" s="2240"/>
      <c r="Y63" s="2242"/>
    </row>
    <row r="64" spans="1:25" x14ac:dyDescent="0.25">
      <c r="A64" s="2262"/>
      <c r="B64" s="2111"/>
      <c r="C64" s="1844"/>
      <c r="D64" s="1844"/>
      <c r="E64" s="1843"/>
      <c r="F64" s="1595"/>
      <c r="G64" s="1586"/>
      <c r="H64" s="1595"/>
      <c r="I64" s="1909"/>
      <c r="J64" s="2246"/>
      <c r="K64" s="2231"/>
      <c r="L64" s="2231"/>
      <c r="M64" s="2231"/>
      <c r="N64" s="2231"/>
      <c r="O64" s="2231"/>
      <c r="P64" s="2231"/>
      <c r="Q64" s="2231"/>
      <c r="R64" s="2231"/>
      <c r="S64" s="2231"/>
      <c r="T64" s="2231"/>
      <c r="U64" s="2231"/>
      <c r="V64" s="2231"/>
      <c r="W64" s="1889"/>
      <c r="X64" s="2240"/>
      <c r="Y64" s="2242"/>
    </row>
    <row r="65" spans="1:25" x14ac:dyDescent="0.25">
      <c r="A65" s="2262"/>
      <c r="B65" s="2111"/>
      <c r="C65" s="1844"/>
      <c r="D65" s="1844"/>
      <c r="E65" s="1843"/>
      <c r="F65" s="1595"/>
      <c r="G65" s="1586"/>
      <c r="H65" s="1595"/>
      <c r="I65" s="1909" t="s">
        <v>3551</v>
      </c>
      <c r="J65" s="2246">
        <v>1</v>
      </c>
      <c r="K65" s="2229"/>
      <c r="L65" s="2229"/>
      <c r="M65" s="2229"/>
      <c r="N65" s="2229"/>
      <c r="O65" s="2229"/>
      <c r="P65" s="2229"/>
      <c r="Q65" s="2229"/>
      <c r="R65" s="2229"/>
      <c r="S65" s="2229"/>
      <c r="T65" s="2229"/>
      <c r="U65" s="2229"/>
      <c r="V65" s="2229"/>
      <c r="W65" s="1889"/>
      <c r="X65" s="2240"/>
      <c r="Y65" s="2242"/>
    </row>
    <row r="66" spans="1:25" x14ac:dyDescent="0.25">
      <c r="A66" s="2262"/>
      <c r="B66" s="2111"/>
      <c r="C66" s="1844"/>
      <c r="D66" s="1844"/>
      <c r="E66" s="1843"/>
      <c r="F66" s="1595"/>
      <c r="G66" s="1586"/>
      <c r="H66" s="1595"/>
      <c r="I66" s="1909"/>
      <c r="J66" s="2246"/>
      <c r="K66" s="2231"/>
      <c r="L66" s="2231"/>
      <c r="M66" s="2231"/>
      <c r="N66" s="2231"/>
      <c r="O66" s="2231"/>
      <c r="P66" s="2231"/>
      <c r="Q66" s="2231"/>
      <c r="R66" s="2231"/>
      <c r="S66" s="2231"/>
      <c r="T66" s="2231"/>
      <c r="U66" s="2231"/>
      <c r="V66" s="2231"/>
      <c r="W66" s="1889"/>
      <c r="X66" s="2240"/>
      <c r="Y66" s="2242"/>
    </row>
    <row r="67" spans="1:25" x14ac:dyDescent="0.25">
      <c r="A67" s="2262"/>
      <c r="B67" s="2111"/>
      <c r="C67" s="1844"/>
      <c r="D67" s="1844"/>
      <c r="E67" s="1843"/>
      <c r="F67" s="1595"/>
      <c r="G67" s="1586"/>
      <c r="H67" s="1596"/>
      <c r="I67" s="79" t="s">
        <v>168</v>
      </c>
      <c r="J67" s="313">
        <f>SUM(J62:J66)</f>
        <v>1.5</v>
      </c>
      <c r="K67" s="314"/>
      <c r="L67" s="314"/>
      <c r="M67" s="314"/>
      <c r="N67" s="315"/>
      <c r="O67" s="315"/>
      <c r="P67" s="315"/>
      <c r="Q67" s="315"/>
      <c r="R67" s="315"/>
      <c r="S67" s="315"/>
      <c r="T67" s="315"/>
      <c r="U67" s="315"/>
      <c r="V67" s="315"/>
      <c r="W67" s="1890"/>
      <c r="X67" s="2241"/>
      <c r="Y67" s="2243"/>
    </row>
    <row r="68" spans="1:25" x14ac:dyDescent="0.25">
      <c r="A68" s="2262"/>
      <c r="B68" s="2111"/>
      <c r="C68" s="1844"/>
      <c r="D68" s="1844"/>
      <c r="E68" s="1843"/>
      <c r="F68" s="1595"/>
      <c r="G68" s="1587" t="s">
        <v>1756</v>
      </c>
      <c r="H68" s="1594" t="s">
        <v>1757</v>
      </c>
      <c r="I68" s="1906" t="s">
        <v>3552</v>
      </c>
      <c r="J68" s="2246">
        <v>0.5</v>
      </c>
      <c r="K68" s="2229"/>
      <c r="L68" s="2229"/>
      <c r="M68" s="2229"/>
      <c r="N68" s="2229"/>
      <c r="O68" s="2229"/>
      <c r="P68" s="2229"/>
      <c r="Q68" s="2229"/>
      <c r="R68" s="2229"/>
      <c r="S68" s="2229"/>
      <c r="T68" s="2229"/>
      <c r="U68" s="2229"/>
      <c r="V68" s="2229"/>
      <c r="W68" s="1888" t="s">
        <v>1283</v>
      </c>
      <c r="X68" s="2239" t="s">
        <v>3553</v>
      </c>
      <c r="Y68" s="1944"/>
    </row>
    <row r="69" spans="1:25" x14ac:dyDescent="0.25">
      <c r="A69" s="2262"/>
      <c r="B69" s="2111"/>
      <c r="C69" s="1844"/>
      <c r="D69" s="1844"/>
      <c r="E69" s="1843"/>
      <c r="F69" s="1595"/>
      <c r="G69" s="1599"/>
      <c r="H69" s="1595"/>
      <c r="I69" s="1844"/>
      <c r="J69" s="2246"/>
      <c r="K69" s="2230"/>
      <c r="L69" s="2230"/>
      <c r="M69" s="2230"/>
      <c r="N69" s="2230"/>
      <c r="O69" s="2230"/>
      <c r="P69" s="2230"/>
      <c r="Q69" s="2230"/>
      <c r="R69" s="2230"/>
      <c r="S69" s="2230"/>
      <c r="T69" s="2230"/>
      <c r="U69" s="2230"/>
      <c r="V69" s="2230"/>
      <c r="W69" s="1889"/>
      <c r="X69" s="2240"/>
      <c r="Y69" s="2242"/>
    </row>
    <row r="70" spans="1:25" x14ac:dyDescent="0.25">
      <c r="A70" s="2262"/>
      <c r="B70" s="2111"/>
      <c r="C70" s="1844"/>
      <c r="D70" s="1844"/>
      <c r="E70" s="1843"/>
      <c r="F70" s="1595"/>
      <c r="G70" s="1599"/>
      <c r="H70" s="1595"/>
      <c r="I70" s="1907"/>
      <c r="J70" s="2246"/>
      <c r="K70" s="2231"/>
      <c r="L70" s="2231"/>
      <c r="M70" s="2231"/>
      <c r="N70" s="2231"/>
      <c r="O70" s="2231"/>
      <c r="P70" s="2231"/>
      <c r="Q70" s="2231"/>
      <c r="R70" s="2231"/>
      <c r="S70" s="2231"/>
      <c r="T70" s="2231"/>
      <c r="U70" s="2231"/>
      <c r="V70" s="2231"/>
      <c r="W70" s="1889"/>
      <c r="X70" s="2240"/>
      <c r="Y70" s="2242"/>
    </row>
    <row r="71" spans="1:25" x14ac:dyDescent="0.25">
      <c r="A71" s="2262"/>
      <c r="B71" s="2111"/>
      <c r="C71" s="1844"/>
      <c r="D71" s="1844"/>
      <c r="E71" s="1843"/>
      <c r="F71" s="1595"/>
      <c r="G71" s="1599"/>
      <c r="H71" s="1595"/>
      <c r="I71" s="1909" t="s">
        <v>3554</v>
      </c>
      <c r="J71" s="2246">
        <v>1</v>
      </c>
      <c r="K71" s="2229"/>
      <c r="L71" s="2229"/>
      <c r="M71" s="2229"/>
      <c r="N71" s="2229"/>
      <c r="O71" s="2229"/>
      <c r="P71" s="2229"/>
      <c r="Q71" s="2229"/>
      <c r="R71" s="2229"/>
      <c r="S71" s="2229"/>
      <c r="T71" s="2229"/>
      <c r="U71" s="2229"/>
      <c r="V71" s="2229"/>
      <c r="W71" s="1889"/>
      <c r="X71" s="2240"/>
      <c r="Y71" s="2242"/>
    </row>
    <row r="72" spans="1:25" x14ac:dyDescent="0.25">
      <c r="A72" s="2262"/>
      <c r="B72" s="2111"/>
      <c r="C72" s="1844"/>
      <c r="D72" s="1844"/>
      <c r="E72" s="1843"/>
      <c r="F72" s="1595"/>
      <c r="G72" s="1599"/>
      <c r="H72" s="1595"/>
      <c r="I72" s="1909"/>
      <c r="J72" s="2246"/>
      <c r="K72" s="2231"/>
      <c r="L72" s="2231"/>
      <c r="M72" s="2231"/>
      <c r="N72" s="2231"/>
      <c r="O72" s="2231"/>
      <c r="P72" s="2231"/>
      <c r="Q72" s="2231"/>
      <c r="R72" s="2231"/>
      <c r="S72" s="2231"/>
      <c r="T72" s="2231"/>
      <c r="U72" s="2231"/>
      <c r="V72" s="2231"/>
      <c r="W72" s="1889"/>
      <c r="X72" s="2240"/>
      <c r="Y72" s="2242"/>
    </row>
    <row r="73" spans="1:25" x14ac:dyDescent="0.25">
      <c r="A73" s="2256"/>
      <c r="B73" s="2112"/>
      <c r="C73" s="1907"/>
      <c r="D73" s="1907"/>
      <c r="E73" s="1887"/>
      <c r="F73" s="1596"/>
      <c r="G73" s="1600"/>
      <c r="H73" s="1596"/>
      <c r="I73" s="79" t="s">
        <v>168</v>
      </c>
      <c r="J73" s="313">
        <f>SUM(J68:J72)</f>
        <v>1.5</v>
      </c>
      <c r="K73" s="314"/>
      <c r="L73" s="314"/>
      <c r="M73" s="314"/>
      <c r="N73" s="315"/>
      <c r="O73" s="315"/>
      <c r="P73" s="315"/>
      <c r="Q73" s="315"/>
      <c r="R73" s="315"/>
      <c r="S73" s="315"/>
      <c r="T73" s="315"/>
      <c r="U73" s="315"/>
      <c r="V73" s="315"/>
      <c r="W73" s="1890"/>
      <c r="X73" s="2241"/>
      <c r="Y73" s="2243"/>
    </row>
    <row r="74" spans="1:25" x14ac:dyDescent="0.25">
      <c r="A74" s="2204" t="s">
        <v>3555</v>
      </c>
      <c r="B74" s="2110" t="s">
        <v>729</v>
      </c>
      <c r="C74" s="1906" t="s">
        <v>1289</v>
      </c>
      <c r="D74" s="1906" t="s">
        <v>3532</v>
      </c>
      <c r="E74" s="1886" t="s">
        <v>1086</v>
      </c>
      <c r="F74" s="1594" t="s">
        <v>632</v>
      </c>
      <c r="G74" s="1586" t="s">
        <v>1767</v>
      </c>
      <c r="H74" s="1594" t="s">
        <v>3556</v>
      </c>
      <c r="I74" s="1594" t="s">
        <v>3557</v>
      </c>
      <c r="J74" s="2235">
        <v>1</v>
      </c>
      <c r="K74" s="2251"/>
      <c r="L74" s="2251"/>
      <c r="M74" s="2229"/>
      <c r="N74" s="2251"/>
      <c r="O74" s="2251"/>
      <c r="P74" s="2229"/>
      <c r="Q74" s="2251"/>
      <c r="R74" s="2251"/>
      <c r="S74" s="2229"/>
      <c r="T74" s="2251"/>
      <c r="U74" s="2251"/>
      <c r="V74" s="2229"/>
      <c r="W74" s="1888" t="s">
        <v>1294</v>
      </c>
      <c r="X74" s="2239" t="s">
        <v>3558</v>
      </c>
      <c r="Y74" s="1944"/>
    </row>
    <row r="75" spans="1:25" x14ac:dyDescent="0.25">
      <c r="A75" s="2204"/>
      <c r="B75" s="2111"/>
      <c r="C75" s="1844"/>
      <c r="D75" s="1844"/>
      <c r="E75" s="1843"/>
      <c r="F75" s="1595"/>
      <c r="G75" s="1586"/>
      <c r="H75" s="1595"/>
      <c r="I75" s="1595"/>
      <c r="J75" s="2236"/>
      <c r="K75" s="2255"/>
      <c r="L75" s="2255"/>
      <c r="M75" s="2230"/>
      <c r="N75" s="2255"/>
      <c r="O75" s="2255"/>
      <c r="P75" s="2230"/>
      <c r="Q75" s="2255"/>
      <c r="R75" s="2255"/>
      <c r="S75" s="2230"/>
      <c r="T75" s="2255"/>
      <c r="U75" s="2255"/>
      <c r="V75" s="2230"/>
      <c r="W75" s="1889"/>
      <c r="X75" s="2240"/>
      <c r="Y75" s="2242"/>
    </row>
    <row r="76" spans="1:25" x14ac:dyDescent="0.25">
      <c r="A76" s="2204"/>
      <c r="B76" s="2111"/>
      <c r="C76" s="1844"/>
      <c r="D76" s="1844"/>
      <c r="E76" s="1843"/>
      <c r="F76" s="1595"/>
      <c r="G76" s="1586"/>
      <c r="H76" s="1595"/>
      <c r="I76" s="1595"/>
      <c r="J76" s="2236"/>
      <c r="K76" s="2255"/>
      <c r="L76" s="2255"/>
      <c r="M76" s="2230"/>
      <c r="N76" s="2255"/>
      <c r="O76" s="2255"/>
      <c r="P76" s="2230"/>
      <c r="Q76" s="2255"/>
      <c r="R76" s="2255"/>
      <c r="S76" s="2230"/>
      <c r="T76" s="2255"/>
      <c r="U76" s="2255"/>
      <c r="V76" s="2230"/>
      <c r="W76" s="1889"/>
      <c r="X76" s="2240"/>
      <c r="Y76" s="2242"/>
    </row>
    <row r="77" spans="1:25" x14ac:dyDescent="0.25">
      <c r="A77" s="2204"/>
      <c r="B77" s="2111"/>
      <c r="C77" s="1844"/>
      <c r="D77" s="1844"/>
      <c r="E77" s="1843"/>
      <c r="F77" s="1595"/>
      <c r="G77" s="1586"/>
      <c r="H77" s="1595"/>
      <c r="I77" s="1595"/>
      <c r="J77" s="2236"/>
      <c r="K77" s="2255"/>
      <c r="L77" s="2255"/>
      <c r="M77" s="2230"/>
      <c r="N77" s="2255"/>
      <c r="O77" s="2255"/>
      <c r="P77" s="2230"/>
      <c r="Q77" s="2255"/>
      <c r="R77" s="2255"/>
      <c r="S77" s="2230"/>
      <c r="T77" s="2255"/>
      <c r="U77" s="2255"/>
      <c r="V77" s="2230"/>
      <c r="W77" s="1889"/>
      <c r="X77" s="2240"/>
      <c r="Y77" s="2242"/>
    </row>
    <row r="78" spans="1:25" x14ac:dyDescent="0.25">
      <c r="A78" s="2204"/>
      <c r="B78" s="2111"/>
      <c r="C78" s="1844"/>
      <c r="D78" s="1844"/>
      <c r="E78" s="1843"/>
      <c r="F78" s="1595"/>
      <c r="G78" s="1586"/>
      <c r="H78" s="1595"/>
      <c r="I78" s="1596"/>
      <c r="J78" s="2237"/>
      <c r="K78" s="2252"/>
      <c r="L78" s="2252"/>
      <c r="M78" s="2231"/>
      <c r="N78" s="2252"/>
      <c r="O78" s="2252"/>
      <c r="P78" s="2231"/>
      <c r="Q78" s="2252"/>
      <c r="R78" s="2252"/>
      <c r="S78" s="2231"/>
      <c r="T78" s="2252"/>
      <c r="U78" s="2252"/>
      <c r="V78" s="2231"/>
      <c r="W78" s="1889"/>
      <c r="X78" s="2240"/>
      <c r="Y78" s="2242"/>
    </row>
    <row r="79" spans="1:25" x14ac:dyDescent="0.25">
      <c r="A79" s="2204"/>
      <c r="B79" s="2111"/>
      <c r="C79" s="1844"/>
      <c r="D79" s="1844"/>
      <c r="E79" s="1843"/>
      <c r="F79" s="1595"/>
      <c r="G79" s="1586"/>
      <c r="H79" s="1596"/>
      <c r="I79" s="79" t="s">
        <v>168</v>
      </c>
      <c r="J79" s="313">
        <f>J74</f>
        <v>1</v>
      </c>
      <c r="K79" s="323"/>
      <c r="L79" s="323"/>
      <c r="M79" s="323"/>
      <c r="N79" s="297"/>
      <c r="O79" s="297"/>
      <c r="P79" s="297"/>
      <c r="Q79" s="315"/>
      <c r="R79" s="315"/>
      <c r="S79" s="315"/>
      <c r="T79" s="297"/>
      <c r="U79" s="297"/>
      <c r="V79" s="297"/>
      <c r="W79" s="1890"/>
      <c r="X79" s="2241"/>
      <c r="Y79" s="2243"/>
    </row>
    <row r="80" spans="1:25" x14ac:dyDescent="0.25">
      <c r="A80" s="2204"/>
      <c r="B80" s="2111"/>
      <c r="C80" s="1844"/>
      <c r="D80" s="1844"/>
      <c r="E80" s="1843"/>
      <c r="F80" s="1595"/>
      <c r="G80" s="1586" t="s">
        <v>1771</v>
      </c>
      <c r="H80" s="1594" t="s">
        <v>3559</v>
      </c>
      <c r="I80" s="1594" t="s">
        <v>3560</v>
      </c>
      <c r="J80" s="2235">
        <v>1</v>
      </c>
      <c r="K80" s="2229"/>
      <c r="L80" s="2251"/>
      <c r="M80" s="2251"/>
      <c r="N80" s="2229"/>
      <c r="O80" s="2251"/>
      <c r="P80" s="2251"/>
      <c r="Q80" s="2229"/>
      <c r="R80" s="2251"/>
      <c r="S80" s="2251"/>
      <c r="T80" s="2229"/>
      <c r="U80" s="2251"/>
      <c r="V80" s="2251"/>
      <c r="W80" s="1888" t="s">
        <v>2299</v>
      </c>
      <c r="X80" s="2239" t="s">
        <v>3561</v>
      </c>
      <c r="Y80" s="1944"/>
    </row>
    <row r="81" spans="1:25" x14ac:dyDescent="0.25">
      <c r="A81" s="2204"/>
      <c r="B81" s="2111"/>
      <c r="C81" s="1844"/>
      <c r="D81" s="1844"/>
      <c r="E81" s="1843"/>
      <c r="F81" s="1595"/>
      <c r="G81" s="1586"/>
      <c r="H81" s="1595"/>
      <c r="I81" s="1595"/>
      <c r="J81" s="2236"/>
      <c r="K81" s="2230"/>
      <c r="L81" s="2255"/>
      <c r="M81" s="2255"/>
      <c r="N81" s="2230"/>
      <c r="O81" s="2255"/>
      <c r="P81" s="2255"/>
      <c r="Q81" s="2230"/>
      <c r="R81" s="2255"/>
      <c r="S81" s="2255"/>
      <c r="T81" s="2230"/>
      <c r="U81" s="2255"/>
      <c r="V81" s="2255"/>
      <c r="W81" s="1889"/>
      <c r="X81" s="2240"/>
      <c r="Y81" s="2242"/>
    </row>
    <row r="82" spans="1:25" x14ac:dyDescent="0.25">
      <c r="A82" s="2204"/>
      <c r="B82" s="2111"/>
      <c r="C82" s="1844"/>
      <c r="D82" s="1844"/>
      <c r="E82" s="1843"/>
      <c r="F82" s="1595"/>
      <c r="G82" s="1586"/>
      <c r="H82" s="1595"/>
      <c r="I82" s="1595"/>
      <c r="J82" s="2236"/>
      <c r="K82" s="2230"/>
      <c r="L82" s="2255"/>
      <c r="M82" s="2255"/>
      <c r="N82" s="2230"/>
      <c r="O82" s="2255"/>
      <c r="P82" s="2255"/>
      <c r="Q82" s="2230"/>
      <c r="R82" s="2255"/>
      <c r="S82" s="2255"/>
      <c r="T82" s="2230"/>
      <c r="U82" s="2255"/>
      <c r="V82" s="2255"/>
      <c r="W82" s="1889"/>
      <c r="X82" s="2240"/>
      <c r="Y82" s="2242"/>
    </row>
    <row r="83" spans="1:25" x14ac:dyDescent="0.25">
      <c r="A83" s="2204"/>
      <c r="B83" s="2111"/>
      <c r="C83" s="1844"/>
      <c r="D83" s="1844"/>
      <c r="E83" s="1843"/>
      <c r="F83" s="1595"/>
      <c r="G83" s="1586"/>
      <c r="H83" s="1595"/>
      <c r="I83" s="1595"/>
      <c r="J83" s="2236"/>
      <c r="K83" s="2230"/>
      <c r="L83" s="2255"/>
      <c r="M83" s="2255"/>
      <c r="N83" s="2230"/>
      <c r="O83" s="2255"/>
      <c r="P83" s="2255"/>
      <c r="Q83" s="2230"/>
      <c r="R83" s="2255"/>
      <c r="S83" s="2255"/>
      <c r="T83" s="2230"/>
      <c r="U83" s="2255"/>
      <c r="V83" s="2255"/>
      <c r="W83" s="1889"/>
      <c r="X83" s="2240"/>
      <c r="Y83" s="2242"/>
    </row>
    <row r="84" spans="1:25" x14ac:dyDescent="0.25">
      <c r="A84" s="2204"/>
      <c r="B84" s="2111"/>
      <c r="C84" s="1844"/>
      <c r="D84" s="1844"/>
      <c r="E84" s="1843"/>
      <c r="F84" s="1595"/>
      <c r="G84" s="1586"/>
      <c r="H84" s="1595"/>
      <c r="I84" s="1596"/>
      <c r="J84" s="2237"/>
      <c r="K84" s="2231"/>
      <c r="L84" s="2252"/>
      <c r="M84" s="2252"/>
      <c r="N84" s="2231"/>
      <c r="O84" s="2252"/>
      <c r="P84" s="2252"/>
      <c r="Q84" s="2231"/>
      <c r="R84" s="2252"/>
      <c r="S84" s="2252"/>
      <c r="T84" s="2231"/>
      <c r="U84" s="2252"/>
      <c r="V84" s="2252"/>
      <c r="W84" s="1889"/>
      <c r="X84" s="2240"/>
      <c r="Y84" s="2242"/>
    </row>
    <row r="85" spans="1:25" x14ac:dyDescent="0.25">
      <c r="A85" s="2204"/>
      <c r="B85" s="2111"/>
      <c r="C85" s="1844"/>
      <c r="D85" s="1844"/>
      <c r="E85" s="1843"/>
      <c r="F85" s="1595"/>
      <c r="G85" s="1586"/>
      <c r="H85" s="1596"/>
      <c r="I85" s="79" t="s">
        <v>168</v>
      </c>
      <c r="J85" s="313">
        <f>J80</f>
        <v>1</v>
      </c>
      <c r="K85" s="314"/>
      <c r="L85" s="314"/>
      <c r="M85" s="314"/>
      <c r="N85" s="315"/>
      <c r="O85" s="315"/>
      <c r="P85" s="315"/>
      <c r="Q85" s="315"/>
      <c r="R85" s="315"/>
      <c r="S85" s="315"/>
      <c r="T85" s="315"/>
      <c r="U85" s="315"/>
      <c r="V85" s="315"/>
      <c r="W85" s="1890"/>
      <c r="X85" s="2241"/>
      <c r="Y85" s="2243"/>
    </row>
    <row r="86" spans="1:25" x14ac:dyDescent="0.25">
      <c r="A86" s="2204"/>
      <c r="B86" s="2111"/>
      <c r="C86" s="1844"/>
      <c r="D86" s="1844"/>
      <c r="E86" s="1843"/>
      <c r="F86" s="1595"/>
      <c r="G86" s="1587" t="s">
        <v>1774</v>
      </c>
      <c r="H86" s="1594" t="s">
        <v>3562</v>
      </c>
      <c r="I86" s="1594" t="s">
        <v>3563</v>
      </c>
      <c r="J86" s="2246">
        <v>1</v>
      </c>
      <c r="K86" s="2229"/>
      <c r="L86" s="2229"/>
      <c r="M86" s="2251"/>
      <c r="N86" s="2251"/>
      <c r="O86" s="2251"/>
      <c r="P86" s="2251"/>
      <c r="Q86" s="2251"/>
      <c r="R86" s="2251"/>
      <c r="S86" s="2251"/>
      <c r="T86" s="2251"/>
      <c r="U86" s="2251"/>
      <c r="V86" s="2251"/>
      <c r="W86" s="1888" t="s">
        <v>1311</v>
      </c>
      <c r="X86" s="2239" t="s">
        <v>2307</v>
      </c>
      <c r="Y86" s="1944"/>
    </row>
    <row r="87" spans="1:25" x14ac:dyDescent="0.25">
      <c r="A87" s="2204"/>
      <c r="B87" s="2111"/>
      <c r="C87" s="1844"/>
      <c r="D87" s="1844"/>
      <c r="E87" s="1843"/>
      <c r="F87" s="1595"/>
      <c r="G87" s="1599"/>
      <c r="H87" s="1595"/>
      <c r="I87" s="1595"/>
      <c r="J87" s="2246"/>
      <c r="K87" s="2230"/>
      <c r="L87" s="2230"/>
      <c r="M87" s="2255"/>
      <c r="N87" s="2255"/>
      <c r="O87" s="2255"/>
      <c r="P87" s="2255"/>
      <c r="Q87" s="2255"/>
      <c r="R87" s="2255"/>
      <c r="S87" s="2255"/>
      <c r="T87" s="2255"/>
      <c r="U87" s="2255"/>
      <c r="V87" s="2255"/>
      <c r="W87" s="1889"/>
      <c r="X87" s="2240"/>
      <c r="Y87" s="2242"/>
    </row>
    <row r="88" spans="1:25" x14ac:dyDescent="0.25">
      <c r="A88" s="2204"/>
      <c r="B88" s="2111"/>
      <c r="C88" s="1844"/>
      <c r="D88" s="1844"/>
      <c r="E88" s="1843"/>
      <c r="F88" s="1595"/>
      <c r="G88" s="1599"/>
      <c r="H88" s="1595"/>
      <c r="I88" s="1596"/>
      <c r="J88" s="2246"/>
      <c r="K88" s="2231"/>
      <c r="L88" s="2231"/>
      <c r="M88" s="2252"/>
      <c r="N88" s="2252"/>
      <c r="O88" s="2252"/>
      <c r="P88" s="2252"/>
      <c r="Q88" s="2252"/>
      <c r="R88" s="2252"/>
      <c r="S88" s="2252"/>
      <c r="T88" s="2252"/>
      <c r="U88" s="2252"/>
      <c r="V88" s="2252"/>
      <c r="W88" s="1889"/>
      <c r="X88" s="2240"/>
      <c r="Y88" s="2242"/>
    </row>
    <row r="89" spans="1:25" x14ac:dyDescent="0.25">
      <c r="A89" s="2204"/>
      <c r="B89" s="2111"/>
      <c r="C89" s="1844"/>
      <c r="D89" s="1844"/>
      <c r="E89" s="1843"/>
      <c r="F89" s="1595"/>
      <c r="G89" s="1599"/>
      <c r="H89" s="1595"/>
      <c r="I89" s="2094" t="s">
        <v>3564</v>
      </c>
      <c r="J89" s="2246">
        <v>1</v>
      </c>
      <c r="K89" s="2229"/>
      <c r="L89" s="2229"/>
      <c r="M89" s="2251"/>
      <c r="N89" s="2251"/>
      <c r="O89" s="2251"/>
      <c r="P89" s="2251"/>
      <c r="Q89" s="2251"/>
      <c r="R89" s="2251"/>
      <c r="S89" s="2251"/>
      <c r="T89" s="2251"/>
      <c r="U89" s="2251"/>
      <c r="V89" s="2251"/>
      <c r="W89" s="1889"/>
      <c r="X89" s="2240"/>
      <c r="Y89" s="2242"/>
    </row>
    <row r="90" spans="1:25" x14ac:dyDescent="0.25">
      <c r="A90" s="2204"/>
      <c r="B90" s="2111"/>
      <c r="C90" s="1844"/>
      <c r="D90" s="1844"/>
      <c r="E90" s="1843"/>
      <c r="F90" s="1595"/>
      <c r="G90" s="1599"/>
      <c r="H90" s="1595"/>
      <c r="I90" s="2094"/>
      <c r="J90" s="2246"/>
      <c r="K90" s="2231"/>
      <c r="L90" s="2231"/>
      <c r="M90" s="2252"/>
      <c r="N90" s="2252"/>
      <c r="O90" s="2252"/>
      <c r="P90" s="2252"/>
      <c r="Q90" s="2252"/>
      <c r="R90" s="2252"/>
      <c r="S90" s="2252"/>
      <c r="T90" s="2252"/>
      <c r="U90" s="2252"/>
      <c r="V90" s="2252"/>
      <c r="W90" s="1889"/>
      <c r="X90" s="2240"/>
      <c r="Y90" s="2242"/>
    </row>
    <row r="91" spans="1:25" x14ac:dyDescent="0.25">
      <c r="A91" s="2204"/>
      <c r="B91" s="2111"/>
      <c r="C91" s="1844"/>
      <c r="D91" s="1844"/>
      <c r="E91" s="1843"/>
      <c r="F91" s="1595"/>
      <c r="G91" s="1600"/>
      <c r="H91" s="1596"/>
      <c r="I91" s="79" t="s">
        <v>168</v>
      </c>
      <c r="J91" s="313">
        <f>J89+J86</f>
        <v>2</v>
      </c>
      <c r="K91" s="314"/>
      <c r="L91" s="314"/>
      <c r="M91" s="314"/>
      <c r="N91" s="315"/>
      <c r="O91" s="315"/>
      <c r="P91" s="315"/>
      <c r="Q91" s="315"/>
      <c r="R91" s="315"/>
      <c r="S91" s="315"/>
      <c r="T91" s="315"/>
      <c r="U91" s="315"/>
      <c r="V91" s="315"/>
      <c r="W91" s="1890"/>
      <c r="X91" s="2241"/>
      <c r="Y91" s="2243"/>
    </row>
    <row r="92" spans="1:25" x14ac:dyDescent="0.25">
      <c r="A92" s="2204"/>
      <c r="B92" s="2111"/>
      <c r="C92" s="1844"/>
      <c r="D92" s="1844"/>
      <c r="E92" s="1843"/>
      <c r="F92" s="1595"/>
      <c r="G92" s="1587" t="s">
        <v>1779</v>
      </c>
      <c r="H92" s="1594" t="s">
        <v>3565</v>
      </c>
      <c r="I92" s="1594" t="s">
        <v>3566</v>
      </c>
      <c r="J92" s="2246">
        <v>1</v>
      </c>
      <c r="K92" s="2251"/>
      <c r="L92" s="2251"/>
      <c r="M92" s="2251"/>
      <c r="N92" s="2251"/>
      <c r="O92" s="2251"/>
      <c r="P92" s="2251"/>
      <c r="Q92" s="2251"/>
      <c r="R92" s="2251"/>
      <c r="S92" s="2251"/>
      <c r="T92" s="2251"/>
      <c r="U92" s="2251"/>
      <c r="V92" s="2251"/>
      <c r="W92" s="1888" t="s">
        <v>1318</v>
      </c>
      <c r="X92" s="2239" t="s">
        <v>3567</v>
      </c>
      <c r="Y92" s="1944"/>
    </row>
    <row r="93" spans="1:25" x14ac:dyDescent="0.25">
      <c r="A93" s="2204"/>
      <c r="B93" s="2111"/>
      <c r="C93" s="1844"/>
      <c r="D93" s="1844"/>
      <c r="E93" s="1843"/>
      <c r="F93" s="1595"/>
      <c r="G93" s="1599"/>
      <c r="H93" s="1595"/>
      <c r="I93" s="1595"/>
      <c r="J93" s="2246"/>
      <c r="K93" s="2255"/>
      <c r="L93" s="2255"/>
      <c r="M93" s="2255"/>
      <c r="N93" s="2255"/>
      <c r="O93" s="2255"/>
      <c r="P93" s="2255"/>
      <c r="Q93" s="2255"/>
      <c r="R93" s="2255"/>
      <c r="S93" s="2255"/>
      <c r="T93" s="2255"/>
      <c r="U93" s="2255"/>
      <c r="V93" s="2255"/>
      <c r="W93" s="1889"/>
      <c r="X93" s="2240"/>
      <c r="Y93" s="2242"/>
    </row>
    <row r="94" spans="1:25" x14ac:dyDescent="0.25">
      <c r="A94" s="2204"/>
      <c r="B94" s="2111"/>
      <c r="C94" s="1844"/>
      <c r="D94" s="1844"/>
      <c r="E94" s="1843"/>
      <c r="F94" s="1595"/>
      <c r="G94" s="1599"/>
      <c r="H94" s="1595"/>
      <c r="I94" s="1596"/>
      <c r="J94" s="2246"/>
      <c r="K94" s="2252"/>
      <c r="L94" s="2252"/>
      <c r="M94" s="2252"/>
      <c r="N94" s="2252"/>
      <c r="O94" s="2252"/>
      <c r="P94" s="2252"/>
      <c r="Q94" s="2252"/>
      <c r="R94" s="2252"/>
      <c r="S94" s="2252"/>
      <c r="T94" s="2252"/>
      <c r="U94" s="2252"/>
      <c r="V94" s="2252"/>
      <c r="W94" s="1889"/>
      <c r="X94" s="2240"/>
      <c r="Y94" s="2242"/>
    </row>
    <row r="95" spans="1:25" x14ac:dyDescent="0.25">
      <c r="A95" s="2204"/>
      <c r="B95" s="2111"/>
      <c r="C95" s="1844"/>
      <c r="D95" s="1844"/>
      <c r="E95" s="1843"/>
      <c r="F95" s="1595"/>
      <c r="G95" s="1599"/>
      <c r="H95" s="1595"/>
      <c r="I95" s="2094" t="s">
        <v>3568</v>
      </c>
      <c r="J95" s="2246">
        <v>1</v>
      </c>
      <c r="K95" s="2251"/>
      <c r="L95" s="2251"/>
      <c r="M95" s="2251"/>
      <c r="N95" s="2251"/>
      <c r="O95" s="2251"/>
      <c r="P95" s="2251"/>
      <c r="Q95" s="2251"/>
      <c r="R95" s="2251"/>
      <c r="S95" s="2251"/>
      <c r="T95" s="2251"/>
      <c r="U95" s="2251"/>
      <c r="V95" s="2251"/>
      <c r="W95" s="1889"/>
      <c r="X95" s="2240"/>
      <c r="Y95" s="2242"/>
    </row>
    <row r="96" spans="1:25" x14ac:dyDescent="0.25">
      <c r="A96" s="2204"/>
      <c r="B96" s="2111"/>
      <c r="C96" s="1844"/>
      <c r="D96" s="1844"/>
      <c r="E96" s="1843"/>
      <c r="F96" s="1595"/>
      <c r="G96" s="1599"/>
      <c r="H96" s="1595"/>
      <c r="I96" s="2094"/>
      <c r="J96" s="2246"/>
      <c r="K96" s="2252"/>
      <c r="L96" s="2252"/>
      <c r="M96" s="2252"/>
      <c r="N96" s="2252"/>
      <c r="O96" s="2252"/>
      <c r="P96" s="2252"/>
      <c r="Q96" s="2252"/>
      <c r="R96" s="2252"/>
      <c r="S96" s="2252"/>
      <c r="T96" s="2252"/>
      <c r="U96" s="2252"/>
      <c r="V96" s="2252"/>
      <c r="W96" s="1889"/>
      <c r="X96" s="2240"/>
      <c r="Y96" s="2242"/>
    </row>
    <row r="97" spans="1:25" x14ac:dyDescent="0.25">
      <c r="A97" s="2204"/>
      <c r="B97" s="2112"/>
      <c r="C97" s="1907"/>
      <c r="D97" s="1907"/>
      <c r="E97" s="1887"/>
      <c r="F97" s="1596"/>
      <c r="G97" s="1600"/>
      <c r="H97" s="1596"/>
      <c r="I97" s="107" t="s">
        <v>168</v>
      </c>
      <c r="J97" s="623">
        <f>J95+J92</f>
        <v>2</v>
      </c>
      <c r="K97" s="624"/>
      <c r="L97" s="624"/>
      <c r="M97" s="624"/>
      <c r="N97" s="625"/>
      <c r="O97" s="625"/>
      <c r="P97" s="625"/>
      <c r="Q97" s="625"/>
      <c r="R97" s="625"/>
      <c r="S97" s="625"/>
      <c r="T97" s="625"/>
      <c r="U97" s="625"/>
      <c r="V97" s="625"/>
      <c r="W97" s="1890"/>
      <c r="X97" s="2241"/>
      <c r="Y97" s="2243"/>
    </row>
    <row r="98" spans="1:25" ht="33.75" x14ac:dyDescent="0.25">
      <c r="A98" s="2204"/>
      <c r="B98" s="2204" t="s">
        <v>776</v>
      </c>
      <c r="C98" s="1909" t="s">
        <v>1289</v>
      </c>
      <c r="D98" s="1909" t="s">
        <v>3532</v>
      </c>
      <c r="E98" s="2228" t="s">
        <v>1086</v>
      </c>
      <c r="F98" s="2094" t="s">
        <v>632</v>
      </c>
      <c r="G98" s="1586" t="s">
        <v>1785</v>
      </c>
      <c r="H98" s="2094" t="s">
        <v>3569</v>
      </c>
      <c r="I98" s="312" t="s">
        <v>3570</v>
      </c>
      <c r="J98" s="302">
        <v>0.5</v>
      </c>
      <c r="K98" s="278"/>
      <c r="L98" s="297"/>
      <c r="M98" s="297"/>
      <c r="N98" s="297"/>
      <c r="O98" s="297"/>
      <c r="P98" s="297"/>
      <c r="Q98" s="297"/>
      <c r="R98" s="297"/>
      <c r="S98" s="297"/>
      <c r="T98" s="297"/>
      <c r="U98" s="297"/>
      <c r="V98" s="297"/>
      <c r="W98" s="1910" t="s">
        <v>1327</v>
      </c>
      <c r="X98" s="2238" t="s">
        <v>2313</v>
      </c>
      <c r="Y98" s="1908"/>
    </row>
    <row r="99" spans="1:25" x14ac:dyDescent="0.25">
      <c r="A99" s="2204"/>
      <c r="B99" s="2204"/>
      <c r="C99" s="1909"/>
      <c r="D99" s="1909"/>
      <c r="E99" s="2228"/>
      <c r="F99" s="2094"/>
      <c r="G99" s="1586"/>
      <c r="H99" s="2094"/>
      <c r="I99" s="312" t="s">
        <v>3571</v>
      </c>
      <c r="J99" s="302">
        <v>0.5</v>
      </c>
      <c r="K99" s="278"/>
      <c r="L99" s="323"/>
      <c r="M99" s="323"/>
      <c r="N99" s="323"/>
      <c r="O99" s="323"/>
      <c r="P99" s="323"/>
      <c r="Q99" s="323"/>
      <c r="R99" s="297"/>
      <c r="S99" s="297"/>
      <c r="T99" s="297"/>
      <c r="U99" s="297"/>
      <c r="V99" s="297"/>
      <c r="W99" s="1910"/>
      <c r="X99" s="2238"/>
      <c r="Y99" s="1908"/>
    </row>
    <row r="100" spans="1:25" x14ac:dyDescent="0.25">
      <c r="A100" s="2204"/>
      <c r="B100" s="2204"/>
      <c r="C100" s="1909"/>
      <c r="D100" s="1909"/>
      <c r="E100" s="2228"/>
      <c r="F100" s="2094"/>
      <c r="G100" s="1586"/>
      <c r="H100" s="2094"/>
      <c r="I100" s="312" t="s">
        <v>3572</v>
      </c>
      <c r="J100" s="302">
        <v>0.5</v>
      </c>
      <c r="K100" s="278"/>
      <c r="L100" s="323"/>
      <c r="M100" s="323"/>
      <c r="N100" s="323"/>
      <c r="O100" s="323"/>
      <c r="P100" s="323"/>
      <c r="Q100" s="323"/>
      <c r="R100" s="297"/>
      <c r="S100" s="297"/>
      <c r="T100" s="297"/>
      <c r="U100" s="297"/>
      <c r="V100" s="297"/>
      <c r="W100" s="1910"/>
      <c r="X100" s="2238"/>
      <c r="Y100" s="1908"/>
    </row>
    <row r="101" spans="1:25" ht="22.5" x14ac:dyDescent="0.25">
      <c r="A101" s="2204"/>
      <c r="B101" s="2204"/>
      <c r="C101" s="1909"/>
      <c r="D101" s="1909"/>
      <c r="E101" s="2228"/>
      <c r="F101" s="2094"/>
      <c r="G101" s="1586"/>
      <c r="H101" s="2094"/>
      <c r="I101" s="312" t="s">
        <v>3573</v>
      </c>
      <c r="J101" s="302">
        <v>1</v>
      </c>
      <c r="K101" s="278"/>
      <c r="L101" s="297"/>
      <c r="M101" s="297"/>
      <c r="N101" s="323"/>
      <c r="O101" s="323"/>
      <c r="P101" s="323"/>
      <c r="Q101" s="323"/>
      <c r="R101" s="323"/>
      <c r="S101" s="297"/>
      <c r="T101" s="297"/>
      <c r="U101" s="297"/>
      <c r="V101" s="297"/>
      <c r="W101" s="1910"/>
      <c r="X101" s="2238"/>
      <c r="Y101" s="1908"/>
    </row>
    <row r="102" spans="1:25" ht="22.5" x14ac:dyDescent="0.25">
      <c r="A102" s="2204"/>
      <c r="B102" s="2204"/>
      <c r="C102" s="1909"/>
      <c r="D102" s="1909"/>
      <c r="E102" s="2228"/>
      <c r="F102" s="2094"/>
      <c r="G102" s="1586"/>
      <c r="H102" s="2094"/>
      <c r="I102" s="312" t="s">
        <v>3574</v>
      </c>
      <c r="J102" s="302">
        <v>0.5</v>
      </c>
      <c r="K102" s="278"/>
      <c r="L102" s="297"/>
      <c r="M102" s="297"/>
      <c r="N102" s="323"/>
      <c r="O102" s="323"/>
      <c r="P102" s="323"/>
      <c r="Q102" s="323"/>
      <c r="R102" s="323"/>
      <c r="S102" s="297"/>
      <c r="T102" s="297"/>
      <c r="U102" s="297"/>
      <c r="V102" s="297"/>
      <c r="W102" s="1910"/>
      <c r="X102" s="2238"/>
      <c r="Y102" s="1908"/>
    </row>
    <row r="103" spans="1:25" ht="22.5" x14ac:dyDescent="0.25">
      <c r="A103" s="2204"/>
      <c r="B103" s="2204"/>
      <c r="C103" s="1909"/>
      <c r="D103" s="1909"/>
      <c r="E103" s="2228"/>
      <c r="F103" s="2094"/>
      <c r="G103" s="1586"/>
      <c r="H103" s="2094"/>
      <c r="I103" s="312" t="s">
        <v>3575</v>
      </c>
      <c r="J103" s="302">
        <v>0.5</v>
      </c>
      <c r="K103" s="278"/>
      <c r="L103" s="297"/>
      <c r="M103" s="297"/>
      <c r="N103" s="323"/>
      <c r="O103" s="323"/>
      <c r="P103" s="323"/>
      <c r="Q103" s="323"/>
      <c r="R103" s="323"/>
      <c r="S103" s="297"/>
      <c r="T103" s="297"/>
      <c r="U103" s="297"/>
      <c r="V103" s="297"/>
      <c r="W103" s="1910"/>
      <c r="X103" s="2238"/>
      <c r="Y103" s="1908"/>
    </row>
    <row r="104" spans="1:25" ht="33.75" x14ac:dyDescent="0.25">
      <c r="A104" s="2204"/>
      <c r="B104" s="2204"/>
      <c r="C104" s="1909"/>
      <c r="D104" s="1909"/>
      <c r="E104" s="2228"/>
      <c r="F104" s="2094"/>
      <c r="G104" s="1586"/>
      <c r="H104" s="2094"/>
      <c r="I104" s="312" t="s">
        <v>3576</v>
      </c>
      <c r="J104" s="302">
        <v>0.5</v>
      </c>
      <c r="K104" s="297"/>
      <c r="L104" s="297"/>
      <c r="M104" s="278"/>
      <c r="N104" s="220"/>
      <c r="O104" s="220"/>
      <c r="P104" s="220"/>
      <c r="Q104" s="220"/>
      <c r="R104" s="220"/>
      <c r="S104" s="278"/>
      <c r="T104" s="278"/>
      <c r="U104" s="278"/>
      <c r="V104" s="278"/>
      <c r="W104" s="1910"/>
      <c r="X104" s="2238"/>
      <c r="Y104" s="1908"/>
    </row>
    <row r="105" spans="1:25" ht="22.5" x14ac:dyDescent="0.25">
      <c r="A105" s="2204"/>
      <c r="B105" s="2204"/>
      <c r="C105" s="1909"/>
      <c r="D105" s="1909"/>
      <c r="E105" s="2228"/>
      <c r="F105" s="2094"/>
      <c r="G105" s="1586"/>
      <c r="H105" s="2094"/>
      <c r="I105" s="312" t="s">
        <v>3577</v>
      </c>
      <c r="J105" s="302">
        <v>0.5</v>
      </c>
      <c r="K105" s="297"/>
      <c r="L105" s="297"/>
      <c r="M105" s="278"/>
      <c r="N105" s="220"/>
      <c r="O105" s="220"/>
      <c r="P105" s="220"/>
      <c r="Q105" s="220"/>
      <c r="R105" s="220"/>
      <c r="S105" s="278"/>
      <c r="T105" s="278"/>
      <c r="U105" s="278"/>
      <c r="V105" s="278"/>
      <c r="W105" s="1910"/>
      <c r="X105" s="2238"/>
      <c r="Y105" s="1908"/>
    </row>
    <row r="106" spans="1:25" x14ac:dyDescent="0.25">
      <c r="A106" s="2204"/>
      <c r="B106" s="2204"/>
      <c r="C106" s="1909"/>
      <c r="D106" s="1909"/>
      <c r="E106" s="2228"/>
      <c r="F106" s="2094"/>
      <c r="G106" s="1586"/>
      <c r="H106" s="2094"/>
      <c r="I106" s="312" t="s">
        <v>3578</v>
      </c>
      <c r="J106" s="302">
        <v>0.5</v>
      </c>
      <c r="K106" s="297"/>
      <c r="L106" s="297"/>
      <c r="M106" s="278"/>
      <c r="N106" s="220"/>
      <c r="O106" s="220"/>
      <c r="P106" s="220"/>
      <c r="Q106" s="220"/>
      <c r="R106" s="220"/>
      <c r="S106" s="278"/>
      <c r="T106" s="278"/>
      <c r="U106" s="278"/>
      <c r="V106" s="278"/>
      <c r="W106" s="1910"/>
      <c r="X106" s="2238"/>
      <c r="Y106" s="1908"/>
    </row>
    <row r="107" spans="1:25" ht="22.5" x14ac:dyDescent="0.25">
      <c r="A107" s="2204"/>
      <c r="B107" s="2204"/>
      <c r="C107" s="1909"/>
      <c r="D107" s="1909"/>
      <c r="E107" s="2228"/>
      <c r="F107" s="2094"/>
      <c r="G107" s="1586"/>
      <c r="H107" s="2094"/>
      <c r="I107" s="312" t="s">
        <v>3579</v>
      </c>
      <c r="J107" s="302">
        <v>0.5</v>
      </c>
      <c r="K107" s="297"/>
      <c r="L107" s="297"/>
      <c r="M107" s="278"/>
      <c r="N107" s="278"/>
      <c r="O107" s="278"/>
      <c r="P107" s="278"/>
      <c r="Q107" s="220"/>
      <c r="R107" s="220"/>
      <c r="S107" s="278"/>
      <c r="T107" s="278"/>
      <c r="U107" s="278"/>
      <c r="V107" s="278"/>
      <c r="W107" s="1910"/>
      <c r="X107" s="2238"/>
      <c r="Y107" s="1908"/>
    </row>
    <row r="108" spans="1:25" ht="22.5" x14ac:dyDescent="0.25">
      <c r="A108" s="2204"/>
      <c r="B108" s="2204"/>
      <c r="C108" s="1909"/>
      <c r="D108" s="1909"/>
      <c r="E108" s="2228"/>
      <c r="F108" s="2094"/>
      <c r="G108" s="1586"/>
      <c r="H108" s="2094"/>
      <c r="I108" s="312" t="s">
        <v>3580</v>
      </c>
      <c r="J108" s="302">
        <v>0.5</v>
      </c>
      <c r="K108" s="297"/>
      <c r="L108" s="297"/>
      <c r="M108" s="278"/>
      <c r="N108" s="278"/>
      <c r="O108" s="278"/>
      <c r="P108" s="278"/>
      <c r="Q108" s="220"/>
      <c r="R108" s="220"/>
      <c r="S108" s="278"/>
      <c r="T108" s="278"/>
      <c r="U108" s="278"/>
      <c r="V108" s="278"/>
      <c r="W108" s="1910"/>
      <c r="X108" s="2238"/>
      <c r="Y108" s="1908"/>
    </row>
    <row r="109" spans="1:25" x14ac:dyDescent="0.25">
      <c r="A109" s="2204"/>
      <c r="B109" s="2204"/>
      <c r="C109" s="1909"/>
      <c r="D109" s="1909"/>
      <c r="E109" s="2228"/>
      <c r="F109" s="2094"/>
      <c r="G109" s="1586"/>
      <c r="H109" s="2094"/>
      <c r="I109" s="312" t="s">
        <v>3581</v>
      </c>
      <c r="J109" s="302">
        <v>0.5</v>
      </c>
      <c r="K109" s="297"/>
      <c r="L109" s="297"/>
      <c r="M109" s="278"/>
      <c r="N109" s="278"/>
      <c r="O109" s="278"/>
      <c r="P109" s="278"/>
      <c r="Q109" s="220"/>
      <c r="R109" s="220"/>
      <c r="S109" s="278"/>
      <c r="T109" s="278"/>
      <c r="U109" s="278"/>
      <c r="V109" s="278"/>
      <c r="W109" s="1910"/>
      <c r="X109" s="2238"/>
      <c r="Y109" s="1908"/>
    </row>
    <row r="110" spans="1:25" ht="22.5" x14ac:dyDescent="0.25">
      <c r="A110" s="2204"/>
      <c r="B110" s="2204"/>
      <c r="C110" s="1909"/>
      <c r="D110" s="1909"/>
      <c r="E110" s="2228"/>
      <c r="F110" s="2094"/>
      <c r="G110" s="1586"/>
      <c r="H110" s="2094"/>
      <c r="I110" s="312" t="s">
        <v>3582</v>
      </c>
      <c r="J110" s="302">
        <v>0.5</v>
      </c>
      <c r="K110" s="297"/>
      <c r="L110" s="297"/>
      <c r="M110" s="278"/>
      <c r="N110" s="278"/>
      <c r="O110" s="278"/>
      <c r="P110" s="278"/>
      <c r="Q110" s="220"/>
      <c r="R110" s="220"/>
      <c r="S110" s="278"/>
      <c r="T110" s="278"/>
      <c r="U110" s="278"/>
      <c r="V110" s="278"/>
      <c r="W110" s="1910"/>
      <c r="X110" s="2238"/>
      <c r="Y110" s="1908"/>
    </row>
    <row r="111" spans="1:25" ht="33.75" x14ac:dyDescent="0.25">
      <c r="A111" s="2204"/>
      <c r="B111" s="2204"/>
      <c r="C111" s="1909"/>
      <c r="D111" s="1909"/>
      <c r="E111" s="2228"/>
      <c r="F111" s="2094"/>
      <c r="G111" s="1586"/>
      <c r="H111" s="2094"/>
      <c r="I111" s="50" t="s">
        <v>3583</v>
      </c>
      <c r="J111" s="302">
        <v>0.5</v>
      </c>
      <c r="K111" s="297"/>
      <c r="L111" s="323"/>
      <c r="M111" s="220"/>
      <c r="N111" s="220"/>
      <c r="O111" s="220"/>
      <c r="P111" s="220"/>
      <c r="Q111" s="220"/>
      <c r="R111" s="220"/>
      <c r="S111" s="220"/>
      <c r="T111" s="220"/>
      <c r="U111" s="220"/>
      <c r="V111" s="220"/>
      <c r="W111" s="1910"/>
      <c r="X111" s="2238"/>
      <c r="Y111" s="1908"/>
    </row>
    <row r="112" spans="1:25" x14ac:dyDescent="0.25">
      <c r="A112" s="2204"/>
      <c r="B112" s="2204"/>
      <c r="C112" s="1909"/>
      <c r="D112" s="1909"/>
      <c r="E112" s="2228"/>
      <c r="F112" s="2094"/>
      <c r="G112" s="1586"/>
      <c r="H112" s="2094"/>
      <c r="I112" s="79" t="s">
        <v>168</v>
      </c>
      <c r="J112" s="313">
        <f>J111+J110+J109+J108+J107+J106+J105+J104+J103+J102+J101+J100+J99+J98</f>
        <v>7.5</v>
      </c>
      <c r="K112" s="314"/>
      <c r="L112" s="314"/>
      <c r="M112" s="314"/>
      <c r="N112" s="315"/>
      <c r="O112" s="315"/>
      <c r="P112" s="315"/>
      <c r="Q112" s="315"/>
      <c r="R112" s="315"/>
      <c r="S112" s="315"/>
      <c r="T112" s="315"/>
      <c r="U112" s="315"/>
      <c r="V112" s="315"/>
      <c r="W112" s="1910"/>
      <c r="X112" s="2238"/>
      <c r="Y112" s="1908"/>
    </row>
    <row r="113" spans="1:25" ht="33.75" x14ac:dyDescent="0.25">
      <c r="A113" s="2204"/>
      <c r="B113" s="2204"/>
      <c r="C113" s="1909"/>
      <c r="D113" s="1909"/>
      <c r="E113" s="2228"/>
      <c r="F113" s="2094"/>
      <c r="G113" s="1586" t="s">
        <v>1794</v>
      </c>
      <c r="H113" s="2094" t="s">
        <v>3584</v>
      </c>
      <c r="I113" s="312" t="s">
        <v>3585</v>
      </c>
      <c r="J113" s="302">
        <v>0.5</v>
      </c>
      <c r="K113" s="278"/>
      <c r="L113" s="26"/>
      <c r="M113" s="328"/>
      <c r="N113" s="278"/>
      <c r="O113" s="328"/>
      <c r="P113" s="328"/>
      <c r="Q113" s="278"/>
      <c r="R113" s="328"/>
      <c r="S113" s="328"/>
      <c r="T113" s="278"/>
      <c r="U113" s="328"/>
      <c r="V113" s="328"/>
      <c r="W113" s="1910" t="s">
        <v>1335</v>
      </c>
      <c r="X113" s="2238" t="s">
        <v>2324</v>
      </c>
      <c r="Y113" s="1908"/>
    </row>
    <row r="114" spans="1:25" x14ac:dyDescent="0.25">
      <c r="A114" s="2204"/>
      <c r="B114" s="2204"/>
      <c r="C114" s="1909"/>
      <c r="D114" s="1909"/>
      <c r="E114" s="2228"/>
      <c r="F114" s="2094"/>
      <c r="G114" s="1586"/>
      <c r="H114" s="2094"/>
      <c r="I114" s="312" t="s">
        <v>3586</v>
      </c>
      <c r="J114" s="302">
        <v>0.5</v>
      </c>
      <c r="K114" s="277"/>
      <c r="L114" s="40"/>
      <c r="M114" s="626"/>
      <c r="N114" s="277"/>
      <c r="O114" s="626"/>
      <c r="P114" s="626"/>
      <c r="Q114" s="277"/>
      <c r="R114" s="626"/>
      <c r="S114" s="626"/>
      <c r="T114" s="277"/>
      <c r="U114" s="626"/>
      <c r="V114" s="626"/>
      <c r="W114" s="1910"/>
      <c r="X114" s="2238"/>
      <c r="Y114" s="1908"/>
    </row>
    <row r="115" spans="1:25" x14ac:dyDescent="0.25">
      <c r="A115" s="2204"/>
      <c r="B115" s="2204"/>
      <c r="C115" s="1909"/>
      <c r="D115" s="1909"/>
      <c r="E115" s="2228"/>
      <c r="F115" s="2094"/>
      <c r="G115" s="1586"/>
      <c r="H115" s="2094"/>
      <c r="I115" s="2094" t="s">
        <v>3587</v>
      </c>
      <c r="J115" s="2246">
        <v>0.5</v>
      </c>
      <c r="K115" s="2229"/>
      <c r="L115" s="2232"/>
      <c r="M115" s="2232"/>
      <c r="N115" s="2229"/>
      <c r="O115" s="2232"/>
      <c r="P115" s="2232"/>
      <c r="Q115" s="2229"/>
      <c r="R115" s="2232"/>
      <c r="S115" s="2232"/>
      <c r="T115" s="2229"/>
      <c r="U115" s="2232"/>
      <c r="V115" s="2232"/>
      <c r="W115" s="1910"/>
      <c r="X115" s="2238"/>
      <c r="Y115" s="1908"/>
    </row>
    <row r="116" spans="1:25" x14ac:dyDescent="0.25">
      <c r="A116" s="2204"/>
      <c r="B116" s="2204"/>
      <c r="C116" s="1909"/>
      <c r="D116" s="1909"/>
      <c r="E116" s="2228"/>
      <c r="F116" s="2094"/>
      <c r="G116" s="1586"/>
      <c r="H116" s="2094"/>
      <c r="I116" s="2094"/>
      <c r="J116" s="2246"/>
      <c r="K116" s="2231"/>
      <c r="L116" s="2234"/>
      <c r="M116" s="2234"/>
      <c r="N116" s="2231"/>
      <c r="O116" s="2234"/>
      <c r="P116" s="2234"/>
      <c r="Q116" s="2231"/>
      <c r="R116" s="2234"/>
      <c r="S116" s="2234"/>
      <c r="T116" s="2231"/>
      <c r="U116" s="2234"/>
      <c r="V116" s="2234"/>
      <c r="W116" s="1910"/>
      <c r="X116" s="2238"/>
      <c r="Y116" s="1908"/>
    </row>
    <row r="117" spans="1:25" x14ac:dyDescent="0.25">
      <c r="A117" s="2204"/>
      <c r="B117" s="2204"/>
      <c r="C117" s="1909"/>
      <c r="D117" s="1909"/>
      <c r="E117" s="2228"/>
      <c r="F117" s="2094"/>
      <c r="G117" s="1586"/>
      <c r="H117" s="2094"/>
      <c r="I117" s="2094" t="s">
        <v>3588</v>
      </c>
      <c r="J117" s="2246">
        <v>0.5</v>
      </c>
      <c r="K117" s="2229"/>
      <c r="L117" s="2232"/>
      <c r="M117" s="2232"/>
      <c r="N117" s="2229"/>
      <c r="O117" s="2232"/>
      <c r="P117" s="2232"/>
      <c r="Q117" s="2229"/>
      <c r="R117" s="2232"/>
      <c r="S117" s="2232"/>
      <c r="T117" s="2229"/>
      <c r="U117" s="2232"/>
      <c r="V117" s="2232"/>
      <c r="W117" s="1910"/>
      <c r="X117" s="2238"/>
      <c r="Y117" s="1908"/>
    </row>
    <row r="118" spans="1:25" x14ac:dyDescent="0.25">
      <c r="A118" s="2204"/>
      <c r="B118" s="2204"/>
      <c r="C118" s="1909"/>
      <c r="D118" s="1909"/>
      <c r="E118" s="2228"/>
      <c r="F118" s="2094"/>
      <c r="G118" s="1586"/>
      <c r="H118" s="2094"/>
      <c r="I118" s="2094"/>
      <c r="J118" s="2246"/>
      <c r="K118" s="2231"/>
      <c r="L118" s="2234"/>
      <c r="M118" s="2234"/>
      <c r="N118" s="2231"/>
      <c r="O118" s="2234"/>
      <c r="P118" s="2234"/>
      <c r="Q118" s="2231"/>
      <c r="R118" s="2234"/>
      <c r="S118" s="2234"/>
      <c r="T118" s="2231"/>
      <c r="U118" s="2234"/>
      <c r="V118" s="2234"/>
      <c r="W118" s="1910"/>
      <c r="X118" s="2238"/>
      <c r="Y118" s="1908"/>
    </row>
    <row r="119" spans="1:25" x14ac:dyDescent="0.25">
      <c r="A119" s="2204"/>
      <c r="B119" s="2204"/>
      <c r="C119" s="1909"/>
      <c r="D119" s="1909"/>
      <c r="E119" s="2228"/>
      <c r="F119" s="2094"/>
      <c r="G119" s="1586"/>
      <c r="H119" s="2094"/>
      <c r="I119" s="79" t="s">
        <v>168</v>
      </c>
      <c r="J119" s="313">
        <f>SUM(J113:J117)</f>
        <v>2</v>
      </c>
      <c r="K119" s="314"/>
      <c r="L119" s="314"/>
      <c r="M119" s="314"/>
      <c r="N119" s="315"/>
      <c r="O119" s="315"/>
      <c r="P119" s="315"/>
      <c r="Q119" s="315"/>
      <c r="R119" s="315"/>
      <c r="S119" s="315"/>
      <c r="T119" s="315"/>
      <c r="U119" s="315"/>
      <c r="V119" s="315"/>
      <c r="W119" s="1910"/>
      <c r="X119" s="2238"/>
      <c r="Y119" s="1908"/>
    </row>
    <row r="120" spans="1:25" ht="45" x14ac:dyDescent="0.25">
      <c r="A120" s="2204"/>
      <c r="B120" s="2204" t="s">
        <v>800</v>
      </c>
      <c r="C120" s="1909" t="s">
        <v>1289</v>
      </c>
      <c r="D120" s="1909" t="s">
        <v>3532</v>
      </c>
      <c r="E120" s="2228" t="s">
        <v>1086</v>
      </c>
      <c r="F120" s="2094" t="s">
        <v>632</v>
      </c>
      <c r="G120" s="1586" t="s">
        <v>1799</v>
      </c>
      <c r="H120" s="2094" t="s">
        <v>3589</v>
      </c>
      <c r="I120" s="312" t="s">
        <v>3590</v>
      </c>
      <c r="J120" s="302">
        <v>0.5</v>
      </c>
      <c r="K120" s="297"/>
      <c r="L120" s="278"/>
      <c r="M120" s="278"/>
      <c r="N120" s="297"/>
      <c r="O120" s="297"/>
      <c r="P120" s="297"/>
      <c r="Q120" s="297"/>
      <c r="R120" s="297"/>
      <c r="S120" s="297"/>
      <c r="T120" s="297"/>
      <c r="U120" s="297"/>
      <c r="V120" s="297"/>
      <c r="W120" s="1910" t="s">
        <v>1343</v>
      </c>
      <c r="X120" s="2238" t="s">
        <v>3591</v>
      </c>
      <c r="Y120" s="1908"/>
    </row>
    <row r="121" spans="1:25" ht="33.75" x14ac:dyDescent="0.25">
      <c r="A121" s="2204"/>
      <c r="B121" s="2204"/>
      <c r="C121" s="1909"/>
      <c r="D121" s="1909"/>
      <c r="E121" s="2228"/>
      <c r="F121" s="2094"/>
      <c r="G121" s="1586"/>
      <c r="H121" s="2094"/>
      <c r="I121" s="312" t="s">
        <v>3592</v>
      </c>
      <c r="J121" s="302">
        <v>0.5</v>
      </c>
      <c r="K121" s="297"/>
      <c r="L121" s="220"/>
      <c r="M121" s="220"/>
      <c r="N121" s="323"/>
      <c r="O121" s="323"/>
      <c r="P121" s="323"/>
      <c r="Q121" s="323"/>
      <c r="R121" s="297"/>
      <c r="S121" s="297"/>
      <c r="T121" s="297"/>
      <c r="U121" s="297"/>
      <c r="V121" s="297"/>
      <c r="W121" s="1910"/>
      <c r="X121" s="2238"/>
      <c r="Y121" s="1908"/>
    </row>
    <row r="122" spans="1:25" ht="33.75" x14ac:dyDescent="0.25">
      <c r="A122" s="2204"/>
      <c r="B122" s="2204"/>
      <c r="C122" s="1909"/>
      <c r="D122" s="1909"/>
      <c r="E122" s="2228"/>
      <c r="F122" s="2094"/>
      <c r="G122" s="1586"/>
      <c r="H122" s="2094"/>
      <c r="I122" s="312" t="s">
        <v>3593</v>
      </c>
      <c r="J122" s="302">
        <v>0.5</v>
      </c>
      <c r="K122" s="297"/>
      <c r="L122" s="278"/>
      <c r="M122" s="278"/>
      <c r="N122" s="323"/>
      <c r="O122" s="323"/>
      <c r="P122" s="323"/>
      <c r="Q122" s="323"/>
      <c r="R122" s="323"/>
      <c r="S122" s="297"/>
      <c r="T122" s="297"/>
      <c r="U122" s="297"/>
      <c r="V122" s="297"/>
      <c r="W122" s="1910"/>
      <c r="X122" s="2238"/>
      <c r="Y122" s="1908"/>
    </row>
    <row r="123" spans="1:25" x14ac:dyDescent="0.25">
      <c r="A123" s="2204"/>
      <c r="B123" s="2204"/>
      <c r="C123" s="1909"/>
      <c r="D123" s="1909"/>
      <c r="E123" s="2228"/>
      <c r="F123" s="2094"/>
      <c r="G123" s="1586"/>
      <c r="H123" s="2094"/>
      <c r="I123" s="312" t="s">
        <v>3594</v>
      </c>
      <c r="J123" s="302">
        <v>0.5</v>
      </c>
      <c r="K123" s="297"/>
      <c r="L123" s="278"/>
      <c r="M123" s="278"/>
      <c r="N123" s="323"/>
      <c r="O123" s="323"/>
      <c r="P123" s="323"/>
      <c r="Q123" s="323"/>
      <c r="R123" s="323"/>
      <c r="S123" s="297"/>
      <c r="T123" s="297"/>
      <c r="U123" s="297"/>
      <c r="V123" s="297"/>
      <c r="W123" s="1910"/>
      <c r="X123" s="2238"/>
      <c r="Y123" s="1908"/>
    </row>
    <row r="124" spans="1:25" ht="33.75" x14ac:dyDescent="0.25">
      <c r="A124" s="2204"/>
      <c r="B124" s="2204"/>
      <c r="C124" s="1909"/>
      <c r="D124" s="1909"/>
      <c r="E124" s="2228"/>
      <c r="F124" s="2094"/>
      <c r="G124" s="1586"/>
      <c r="H124" s="2094"/>
      <c r="I124" s="312" t="s">
        <v>3595</v>
      </c>
      <c r="J124" s="302">
        <v>0.5</v>
      </c>
      <c r="K124" s="278"/>
      <c r="L124" s="278"/>
      <c r="M124" s="278"/>
      <c r="N124" s="220"/>
      <c r="O124" s="220"/>
      <c r="P124" s="220"/>
      <c r="Q124" s="220"/>
      <c r="R124" s="220"/>
      <c r="S124" s="278"/>
      <c r="T124" s="278"/>
      <c r="U124" s="278"/>
      <c r="V124" s="278"/>
      <c r="W124" s="1910"/>
      <c r="X124" s="2238"/>
      <c r="Y124" s="1908"/>
    </row>
    <row r="125" spans="1:25" ht="22.5" x14ac:dyDescent="0.25">
      <c r="A125" s="2204"/>
      <c r="B125" s="2204"/>
      <c r="C125" s="1909"/>
      <c r="D125" s="1909"/>
      <c r="E125" s="2228"/>
      <c r="F125" s="2094"/>
      <c r="G125" s="1586"/>
      <c r="H125" s="2094"/>
      <c r="I125" s="312" t="s">
        <v>3596</v>
      </c>
      <c r="J125" s="302">
        <v>0.5</v>
      </c>
      <c r="K125" s="278"/>
      <c r="L125" s="278"/>
      <c r="M125" s="278"/>
      <c r="N125" s="220"/>
      <c r="O125" s="220"/>
      <c r="P125" s="220"/>
      <c r="Q125" s="220"/>
      <c r="R125" s="220"/>
      <c r="S125" s="278"/>
      <c r="T125" s="278"/>
      <c r="U125" s="278"/>
      <c r="V125" s="278"/>
      <c r="W125" s="1910"/>
      <c r="X125" s="2238"/>
      <c r="Y125" s="1908"/>
    </row>
    <row r="126" spans="1:25" ht="22.5" x14ac:dyDescent="0.25">
      <c r="A126" s="2204"/>
      <c r="B126" s="2204"/>
      <c r="C126" s="1909"/>
      <c r="D126" s="1909"/>
      <c r="E126" s="2228"/>
      <c r="F126" s="2094"/>
      <c r="G126" s="1586"/>
      <c r="H126" s="2094"/>
      <c r="I126" s="312" t="s">
        <v>3597</v>
      </c>
      <c r="J126" s="302">
        <v>0.5</v>
      </c>
      <c r="K126" s="278"/>
      <c r="L126" s="278"/>
      <c r="M126" s="278"/>
      <c r="N126" s="220"/>
      <c r="O126" s="220"/>
      <c r="P126" s="220"/>
      <c r="Q126" s="220"/>
      <c r="R126" s="220"/>
      <c r="S126" s="278"/>
      <c r="T126" s="278"/>
      <c r="U126" s="278"/>
      <c r="V126" s="278"/>
      <c r="W126" s="1910"/>
      <c r="X126" s="2238"/>
      <c r="Y126" s="1908"/>
    </row>
    <row r="127" spans="1:25" x14ac:dyDescent="0.25">
      <c r="A127" s="2204"/>
      <c r="B127" s="2204"/>
      <c r="C127" s="1909"/>
      <c r="D127" s="1909"/>
      <c r="E127" s="2228"/>
      <c r="F127" s="2094"/>
      <c r="G127" s="1586"/>
      <c r="H127" s="2094"/>
      <c r="I127" s="227" t="s">
        <v>3598</v>
      </c>
      <c r="J127" s="302">
        <v>0.5</v>
      </c>
      <c r="K127" s="278"/>
      <c r="L127" s="278"/>
      <c r="M127" s="278"/>
      <c r="N127" s="278"/>
      <c r="O127" s="278"/>
      <c r="P127" s="278"/>
      <c r="Q127" s="220"/>
      <c r="R127" s="220"/>
      <c r="S127" s="278"/>
      <c r="T127" s="278"/>
      <c r="U127" s="278"/>
      <c r="V127" s="278"/>
      <c r="W127" s="1910"/>
      <c r="X127" s="2238"/>
      <c r="Y127" s="1908"/>
    </row>
    <row r="128" spans="1:25" ht="33.75" x14ac:dyDescent="0.25">
      <c r="A128" s="2204"/>
      <c r="B128" s="2204"/>
      <c r="C128" s="1909"/>
      <c r="D128" s="1909"/>
      <c r="E128" s="2228"/>
      <c r="F128" s="2094"/>
      <c r="G128" s="1586"/>
      <c r="H128" s="2094"/>
      <c r="I128" s="312" t="s">
        <v>3599</v>
      </c>
      <c r="J128" s="302">
        <v>0.5</v>
      </c>
      <c r="K128" s="278"/>
      <c r="L128" s="220"/>
      <c r="M128" s="220"/>
      <c r="N128" s="220"/>
      <c r="O128" s="220"/>
      <c r="P128" s="220"/>
      <c r="Q128" s="220"/>
      <c r="R128" s="220"/>
      <c r="S128" s="220"/>
      <c r="T128" s="220"/>
      <c r="U128" s="220"/>
      <c r="V128" s="220"/>
      <c r="W128" s="1910"/>
      <c r="X128" s="2238"/>
      <c r="Y128" s="1908"/>
    </row>
    <row r="129" spans="1:25" x14ac:dyDescent="0.25">
      <c r="A129" s="2204"/>
      <c r="B129" s="2204"/>
      <c r="C129" s="1909"/>
      <c r="D129" s="1909"/>
      <c r="E129" s="2228"/>
      <c r="F129" s="2094"/>
      <c r="G129" s="1586"/>
      <c r="H129" s="2094"/>
      <c r="I129" s="79" t="s">
        <v>168</v>
      </c>
      <c r="J129" s="313">
        <f>SUM(J120:J128)</f>
        <v>4.5</v>
      </c>
      <c r="K129" s="314"/>
      <c r="L129" s="314"/>
      <c r="M129" s="314"/>
      <c r="N129" s="315"/>
      <c r="O129" s="315"/>
      <c r="P129" s="315"/>
      <c r="Q129" s="315"/>
      <c r="R129" s="315"/>
      <c r="S129" s="315"/>
      <c r="T129" s="315"/>
      <c r="U129" s="315"/>
      <c r="V129" s="315"/>
      <c r="W129" s="1910"/>
      <c r="X129" s="2238"/>
      <c r="Y129" s="1908"/>
    </row>
    <row r="130" spans="1:25" ht="22.5" x14ac:dyDescent="0.25">
      <c r="A130" s="2204"/>
      <c r="B130" s="2204"/>
      <c r="C130" s="1909"/>
      <c r="D130" s="1909"/>
      <c r="E130" s="2228"/>
      <c r="F130" s="2094"/>
      <c r="G130" s="1586" t="s">
        <v>1804</v>
      </c>
      <c r="H130" s="2094" t="s">
        <v>3600</v>
      </c>
      <c r="I130" s="312" t="s">
        <v>3601</v>
      </c>
      <c r="J130" s="302">
        <v>0.5</v>
      </c>
      <c r="K130" s="278"/>
      <c r="L130" s="323"/>
      <c r="M130" s="278"/>
      <c r="N130" s="323"/>
      <c r="O130" s="323"/>
      <c r="P130" s="278"/>
      <c r="Q130" s="323"/>
      <c r="R130" s="323"/>
      <c r="S130" s="278"/>
      <c r="T130" s="323"/>
      <c r="U130" s="323"/>
      <c r="V130" s="278"/>
      <c r="W130" s="1910" t="s">
        <v>1350</v>
      </c>
      <c r="X130" s="2238" t="s">
        <v>3602</v>
      </c>
      <c r="Y130" s="1908"/>
    </row>
    <row r="131" spans="1:25" ht="22.5" x14ac:dyDescent="0.25">
      <c r="A131" s="2204"/>
      <c r="B131" s="2204"/>
      <c r="C131" s="1909"/>
      <c r="D131" s="1909"/>
      <c r="E131" s="2228"/>
      <c r="F131" s="2094"/>
      <c r="G131" s="1586"/>
      <c r="H131" s="2094"/>
      <c r="I131" s="312" t="s">
        <v>3603</v>
      </c>
      <c r="J131" s="302">
        <v>0.5</v>
      </c>
      <c r="K131" s="278"/>
      <c r="L131" s="297"/>
      <c r="M131" s="278"/>
      <c r="N131" s="297"/>
      <c r="O131" s="297"/>
      <c r="P131" s="278"/>
      <c r="Q131" s="297"/>
      <c r="R131" s="297"/>
      <c r="S131" s="278"/>
      <c r="T131" s="297"/>
      <c r="U131" s="297"/>
      <c r="V131" s="278"/>
      <c r="W131" s="1910"/>
      <c r="X131" s="2238"/>
      <c r="Y131" s="1908"/>
    </row>
    <row r="132" spans="1:25" ht="33.75" x14ac:dyDescent="0.25">
      <c r="A132" s="2204"/>
      <c r="B132" s="2204"/>
      <c r="C132" s="1909"/>
      <c r="D132" s="1909"/>
      <c r="E132" s="2228"/>
      <c r="F132" s="2094"/>
      <c r="G132" s="1586"/>
      <c r="H132" s="2094"/>
      <c r="I132" s="312" t="s">
        <v>3604</v>
      </c>
      <c r="J132" s="302">
        <v>0.5</v>
      </c>
      <c r="K132" s="278"/>
      <c r="L132" s="297"/>
      <c r="M132" s="278"/>
      <c r="N132" s="297"/>
      <c r="O132" s="297"/>
      <c r="P132" s="278"/>
      <c r="Q132" s="297"/>
      <c r="R132" s="297"/>
      <c r="S132" s="278"/>
      <c r="T132" s="297"/>
      <c r="U132" s="297"/>
      <c r="V132" s="278"/>
      <c r="W132" s="1910"/>
      <c r="X132" s="2238"/>
      <c r="Y132" s="1908"/>
    </row>
    <row r="133" spans="1:25" x14ac:dyDescent="0.25">
      <c r="A133" s="2204"/>
      <c r="B133" s="2204"/>
      <c r="C133" s="1909"/>
      <c r="D133" s="1909"/>
      <c r="E133" s="2228"/>
      <c r="F133" s="2094"/>
      <c r="G133" s="1586"/>
      <c r="H133" s="2094"/>
      <c r="I133" s="2094" t="s">
        <v>3605</v>
      </c>
      <c r="J133" s="2246">
        <v>0.5</v>
      </c>
      <c r="K133" s="2229"/>
      <c r="L133" s="2251"/>
      <c r="M133" s="2229"/>
      <c r="N133" s="2251"/>
      <c r="O133" s="2251"/>
      <c r="P133" s="2229"/>
      <c r="Q133" s="2251"/>
      <c r="R133" s="2251"/>
      <c r="S133" s="2229"/>
      <c r="T133" s="2251"/>
      <c r="U133" s="2251"/>
      <c r="V133" s="2229"/>
      <c r="W133" s="1910"/>
      <c r="X133" s="2238"/>
      <c r="Y133" s="1908"/>
    </row>
    <row r="134" spans="1:25" x14ac:dyDescent="0.25">
      <c r="A134" s="2204"/>
      <c r="B134" s="2204"/>
      <c r="C134" s="1909"/>
      <c r="D134" s="1909"/>
      <c r="E134" s="2228"/>
      <c r="F134" s="2094"/>
      <c r="G134" s="1586"/>
      <c r="H134" s="2094"/>
      <c r="I134" s="2250"/>
      <c r="J134" s="2203"/>
      <c r="K134" s="2231"/>
      <c r="L134" s="2252"/>
      <c r="M134" s="2231"/>
      <c r="N134" s="2252"/>
      <c r="O134" s="2252"/>
      <c r="P134" s="2231"/>
      <c r="Q134" s="2252"/>
      <c r="R134" s="2252"/>
      <c r="S134" s="2231"/>
      <c r="T134" s="2252"/>
      <c r="U134" s="2252"/>
      <c r="V134" s="2231"/>
      <c r="W134" s="1910"/>
      <c r="X134" s="2238"/>
      <c r="Y134" s="1908"/>
    </row>
    <row r="135" spans="1:25" x14ac:dyDescent="0.25">
      <c r="A135" s="2204"/>
      <c r="B135" s="2204"/>
      <c r="C135" s="1909"/>
      <c r="D135" s="1909"/>
      <c r="E135" s="2228"/>
      <c r="F135" s="2094"/>
      <c r="G135" s="1586"/>
      <c r="H135" s="2094"/>
      <c r="I135" s="79" t="s">
        <v>168</v>
      </c>
      <c r="J135" s="313">
        <f>SUM(J130:J134)</f>
        <v>2</v>
      </c>
      <c r="K135" s="314"/>
      <c r="L135" s="314"/>
      <c r="M135" s="314"/>
      <c r="N135" s="315"/>
      <c r="O135" s="315"/>
      <c r="P135" s="315"/>
      <c r="Q135" s="315"/>
      <c r="R135" s="315"/>
      <c r="S135" s="315"/>
      <c r="T135" s="315"/>
      <c r="U135" s="315"/>
      <c r="V135" s="315"/>
      <c r="W135" s="1910"/>
      <c r="X135" s="2238"/>
      <c r="Y135" s="1908"/>
    </row>
    <row r="136" spans="1:25" ht="22.5" x14ac:dyDescent="0.25">
      <c r="A136" s="2204"/>
      <c r="B136" s="2204" t="s">
        <v>829</v>
      </c>
      <c r="C136" s="1909" t="s">
        <v>629</v>
      </c>
      <c r="D136" s="1909" t="s">
        <v>3532</v>
      </c>
      <c r="E136" s="2228" t="s">
        <v>1086</v>
      </c>
      <c r="F136" s="2094" t="s">
        <v>632</v>
      </c>
      <c r="G136" s="1586" t="s">
        <v>1809</v>
      </c>
      <c r="H136" s="2094" t="s">
        <v>3606</v>
      </c>
      <c r="I136" s="325" t="s">
        <v>3607</v>
      </c>
      <c r="J136" s="302">
        <v>0.5</v>
      </c>
      <c r="K136" s="297"/>
      <c r="L136" s="297"/>
      <c r="M136" s="297"/>
      <c r="N136" s="278"/>
      <c r="O136" s="297"/>
      <c r="P136" s="297"/>
      <c r="Q136" s="297"/>
      <c r="R136" s="297"/>
      <c r="S136" s="297"/>
      <c r="T136" s="297"/>
      <c r="U136" s="297"/>
      <c r="V136" s="297"/>
      <c r="W136" s="1910" t="s">
        <v>1358</v>
      </c>
      <c r="X136" s="2238" t="s">
        <v>3608</v>
      </c>
      <c r="Y136" s="1908"/>
    </row>
    <row r="137" spans="1:25" x14ac:dyDescent="0.25">
      <c r="A137" s="2204"/>
      <c r="B137" s="2204"/>
      <c r="C137" s="1909"/>
      <c r="D137" s="1909"/>
      <c r="E137" s="2228"/>
      <c r="F137" s="2094"/>
      <c r="G137" s="1586"/>
      <c r="H137" s="2094"/>
      <c r="I137" s="1909" t="s">
        <v>3609</v>
      </c>
      <c r="J137" s="2246">
        <v>1</v>
      </c>
      <c r="K137" s="2251"/>
      <c r="L137" s="2251"/>
      <c r="M137" s="2251"/>
      <c r="N137" s="2229"/>
      <c r="O137" s="2251"/>
      <c r="P137" s="2251"/>
      <c r="Q137" s="2251"/>
      <c r="R137" s="2251"/>
      <c r="S137" s="2251"/>
      <c r="T137" s="2251"/>
      <c r="U137" s="2251"/>
      <c r="V137" s="2251"/>
      <c r="W137" s="1910"/>
      <c r="X137" s="2238"/>
      <c r="Y137" s="1908"/>
    </row>
    <row r="138" spans="1:25" x14ac:dyDescent="0.25">
      <c r="A138" s="2204"/>
      <c r="B138" s="2204"/>
      <c r="C138" s="1909"/>
      <c r="D138" s="1909"/>
      <c r="E138" s="2228"/>
      <c r="F138" s="2094"/>
      <c r="G138" s="1586"/>
      <c r="H138" s="2094"/>
      <c r="I138" s="1909"/>
      <c r="J138" s="2246"/>
      <c r="K138" s="2252"/>
      <c r="L138" s="2252"/>
      <c r="M138" s="2252"/>
      <c r="N138" s="2231"/>
      <c r="O138" s="2252"/>
      <c r="P138" s="2252"/>
      <c r="Q138" s="2252"/>
      <c r="R138" s="2252"/>
      <c r="S138" s="2252"/>
      <c r="T138" s="2252"/>
      <c r="U138" s="2252"/>
      <c r="V138" s="2252"/>
      <c r="W138" s="1910"/>
      <c r="X138" s="2238"/>
      <c r="Y138" s="1908"/>
    </row>
    <row r="139" spans="1:25" x14ac:dyDescent="0.25">
      <c r="A139" s="2204"/>
      <c r="B139" s="2204"/>
      <c r="C139" s="1909"/>
      <c r="D139" s="1909"/>
      <c r="E139" s="2228"/>
      <c r="F139" s="2094"/>
      <c r="G139" s="1586"/>
      <c r="H139" s="2094"/>
      <c r="I139" s="1909" t="s">
        <v>3610</v>
      </c>
      <c r="J139" s="2246">
        <v>0.5</v>
      </c>
      <c r="K139" s="2251"/>
      <c r="L139" s="2251"/>
      <c r="M139" s="2251"/>
      <c r="N139" s="2229"/>
      <c r="O139" s="2251"/>
      <c r="P139" s="2251"/>
      <c r="Q139" s="2251"/>
      <c r="R139" s="2251"/>
      <c r="S139" s="2251"/>
      <c r="T139" s="2251"/>
      <c r="U139" s="2251"/>
      <c r="V139" s="2251"/>
      <c r="W139" s="1910"/>
      <c r="X139" s="2238"/>
      <c r="Y139" s="1908"/>
    </row>
    <row r="140" spans="1:25" x14ac:dyDescent="0.25">
      <c r="A140" s="2204"/>
      <c r="B140" s="2204"/>
      <c r="C140" s="1909"/>
      <c r="D140" s="1909"/>
      <c r="E140" s="2228"/>
      <c r="F140" s="2094"/>
      <c r="G140" s="1586"/>
      <c r="H140" s="2094"/>
      <c r="I140" s="1909"/>
      <c r="J140" s="2203"/>
      <c r="K140" s="2252"/>
      <c r="L140" s="2252"/>
      <c r="M140" s="2252"/>
      <c r="N140" s="2231"/>
      <c r="O140" s="2252"/>
      <c r="P140" s="2252"/>
      <c r="Q140" s="2252"/>
      <c r="R140" s="2252"/>
      <c r="S140" s="2252"/>
      <c r="T140" s="2252"/>
      <c r="U140" s="2252"/>
      <c r="V140" s="2252"/>
      <c r="W140" s="1910"/>
      <c r="X140" s="2238"/>
      <c r="Y140" s="1908"/>
    </row>
    <row r="141" spans="1:25" x14ac:dyDescent="0.25">
      <c r="A141" s="2204"/>
      <c r="B141" s="2204"/>
      <c r="C141" s="1909"/>
      <c r="D141" s="1909"/>
      <c r="E141" s="2228"/>
      <c r="F141" s="2094"/>
      <c r="G141" s="1586"/>
      <c r="H141" s="2094"/>
      <c r="I141" s="79" t="s">
        <v>168</v>
      </c>
      <c r="J141" s="313">
        <f>SUM(J136:J140)</f>
        <v>2</v>
      </c>
      <c r="K141" s="314"/>
      <c r="L141" s="314"/>
      <c r="M141" s="314"/>
      <c r="N141" s="315"/>
      <c r="O141" s="315"/>
      <c r="P141" s="315"/>
      <c r="Q141" s="315"/>
      <c r="R141" s="315"/>
      <c r="S141" s="315"/>
      <c r="T141" s="315"/>
      <c r="U141" s="315"/>
      <c r="V141" s="315"/>
      <c r="W141" s="1910"/>
      <c r="X141" s="2238"/>
      <c r="Y141" s="1908"/>
    </row>
    <row r="142" spans="1:25" ht="22.5" x14ac:dyDescent="0.25">
      <c r="A142" s="2204"/>
      <c r="B142" s="2204" t="s">
        <v>839</v>
      </c>
      <c r="C142" s="1909" t="s">
        <v>629</v>
      </c>
      <c r="D142" s="1909" t="s">
        <v>3532</v>
      </c>
      <c r="E142" s="2228" t="s">
        <v>1086</v>
      </c>
      <c r="F142" s="2094" t="s">
        <v>632</v>
      </c>
      <c r="G142" s="1586" t="s">
        <v>1813</v>
      </c>
      <c r="H142" s="2094" t="s">
        <v>3611</v>
      </c>
      <c r="I142" s="312" t="s">
        <v>3612</v>
      </c>
      <c r="J142" s="302">
        <v>0.5</v>
      </c>
      <c r="K142" s="297"/>
      <c r="L142" s="220"/>
      <c r="M142" s="297"/>
      <c r="N142" s="297"/>
      <c r="O142" s="278"/>
      <c r="P142" s="297"/>
      <c r="Q142" s="297"/>
      <c r="R142" s="278"/>
      <c r="S142" s="297"/>
      <c r="T142" s="297"/>
      <c r="U142" s="278"/>
      <c r="V142" s="297"/>
      <c r="W142" s="1910" t="s">
        <v>1366</v>
      </c>
      <c r="X142" s="2238" t="s">
        <v>2349</v>
      </c>
      <c r="Y142" s="1908"/>
    </row>
    <row r="143" spans="1:25" x14ac:dyDescent="0.25">
      <c r="A143" s="2204"/>
      <c r="B143" s="2204"/>
      <c r="C143" s="1909"/>
      <c r="D143" s="1909"/>
      <c r="E143" s="2228"/>
      <c r="F143" s="2094"/>
      <c r="G143" s="1586"/>
      <c r="H143" s="2094"/>
      <c r="I143" s="312" t="s">
        <v>3613</v>
      </c>
      <c r="J143" s="302">
        <v>0.5</v>
      </c>
      <c r="K143" s="2251"/>
      <c r="L143" s="2229"/>
      <c r="M143" s="2251"/>
      <c r="N143" s="2251"/>
      <c r="O143" s="2229"/>
      <c r="P143" s="2251"/>
      <c r="Q143" s="2251"/>
      <c r="R143" s="2229"/>
      <c r="S143" s="2251"/>
      <c r="T143" s="2251"/>
      <c r="U143" s="2229"/>
      <c r="V143" s="2251"/>
      <c r="W143" s="1910"/>
      <c r="X143" s="2238"/>
      <c r="Y143" s="1908"/>
    </row>
    <row r="144" spans="1:25" x14ac:dyDescent="0.25">
      <c r="A144" s="2204"/>
      <c r="B144" s="2204"/>
      <c r="C144" s="1909"/>
      <c r="D144" s="1909"/>
      <c r="E144" s="2228"/>
      <c r="F144" s="2094"/>
      <c r="G144" s="1586"/>
      <c r="H144" s="2094"/>
      <c r="I144" s="312" t="s">
        <v>3614</v>
      </c>
      <c r="J144" s="302">
        <v>0.5</v>
      </c>
      <c r="K144" s="2252"/>
      <c r="L144" s="2231"/>
      <c r="M144" s="2252"/>
      <c r="N144" s="2252"/>
      <c r="O144" s="2231"/>
      <c r="P144" s="2252"/>
      <c r="Q144" s="2252"/>
      <c r="R144" s="2231"/>
      <c r="S144" s="2252"/>
      <c r="T144" s="2252"/>
      <c r="U144" s="2231"/>
      <c r="V144" s="2252"/>
      <c r="W144" s="1910"/>
      <c r="X144" s="2238"/>
      <c r="Y144" s="1908"/>
    </row>
    <row r="145" spans="1:25" x14ac:dyDescent="0.25">
      <c r="A145" s="2204"/>
      <c r="B145" s="2204"/>
      <c r="C145" s="1909"/>
      <c r="D145" s="1909"/>
      <c r="E145" s="2228"/>
      <c r="F145" s="2094"/>
      <c r="G145" s="1586"/>
      <c r="H145" s="2094"/>
      <c r="I145" s="312" t="s">
        <v>3615</v>
      </c>
      <c r="J145" s="302">
        <v>1</v>
      </c>
      <c r="K145" s="297"/>
      <c r="L145" s="278"/>
      <c r="M145" s="297"/>
      <c r="N145" s="297"/>
      <c r="O145" s="278"/>
      <c r="P145" s="297"/>
      <c r="Q145" s="297"/>
      <c r="R145" s="278"/>
      <c r="S145" s="297"/>
      <c r="T145" s="297"/>
      <c r="U145" s="278"/>
      <c r="V145" s="323"/>
      <c r="W145" s="1910"/>
      <c r="X145" s="2238"/>
      <c r="Y145" s="1908"/>
    </row>
    <row r="146" spans="1:25" ht="22.5" x14ac:dyDescent="0.25">
      <c r="A146" s="2204"/>
      <c r="B146" s="2204"/>
      <c r="C146" s="1909"/>
      <c r="D146" s="1909"/>
      <c r="E146" s="2228"/>
      <c r="F146" s="2094"/>
      <c r="G146" s="1586"/>
      <c r="H146" s="2094"/>
      <c r="I146" s="312" t="s">
        <v>3616</v>
      </c>
      <c r="J146" s="302">
        <v>0.5</v>
      </c>
      <c r="K146" s="297"/>
      <c r="L146" s="278"/>
      <c r="M146" s="297"/>
      <c r="N146" s="297"/>
      <c r="O146" s="278"/>
      <c r="P146" s="297"/>
      <c r="Q146" s="297"/>
      <c r="R146" s="278"/>
      <c r="S146" s="297"/>
      <c r="T146" s="297"/>
      <c r="U146" s="278"/>
      <c r="V146" s="297"/>
      <c r="W146" s="1910"/>
      <c r="X146" s="2238"/>
      <c r="Y146" s="1908"/>
    </row>
    <row r="147" spans="1:25" x14ac:dyDescent="0.25">
      <c r="A147" s="2204"/>
      <c r="B147" s="2204"/>
      <c r="C147" s="1909"/>
      <c r="D147" s="1909"/>
      <c r="E147" s="2228"/>
      <c r="F147" s="2094"/>
      <c r="G147" s="1586"/>
      <c r="H147" s="2094"/>
      <c r="I147" s="79" t="s">
        <v>168</v>
      </c>
      <c r="J147" s="313">
        <f>SUM(J142:J146)</f>
        <v>3</v>
      </c>
      <c r="K147" s="314"/>
      <c r="L147" s="314"/>
      <c r="M147" s="314"/>
      <c r="N147" s="315"/>
      <c r="O147" s="315"/>
      <c r="P147" s="315"/>
      <c r="Q147" s="315"/>
      <c r="R147" s="315"/>
      <c r="S147" s="315"/>
      <c r="T147" s="315"/>
      <c r="U147" s="315"/>
      <c r="V147" s="315"/>
      <c r="W147" s="1910"/>
      <c r="X147" s="2238"/>
      <c r="Y147" s="1908"/>
    </row>
    <row r="148" spans="1:25" ht="45" x14ac:dyDescent="0.25">
      <c r="A148" s="2204"/>
      <c r="B148" s="2204"/>
      <c r="C148" s="1909"/>
      <c r="D148" s="1909"/>
      <c r="E148" s="2228"/>
      <c r="F148" s="2094"/>
      <c r="G148" s="1586" t="s">
        <v>2353</v>
      </c>
      <c r="H148" s="2094" t="s">
        <v>3617</v>
      </c>
      <c r="I148" s="312" t="s">
        <v>3618</v>
      </c>
      <c r="J148" s="302">
        <v>0.5</v>
      </c>
      <c r="K148" s="297"/>
      <c r="L148" s="220"/>
      <c r="M148" s="297"/>
      <c r="N148" s="297"/>
      <c r="O148" s="278"/>
      <c r="P148" s="297"/>
      <c r="Q148" s="297"/>
      <c r="R148" s="278"/>
      <c r="S148" s="297"/>
      <c r="T148" s="297"/>
      <c r="U148" s="278"/>
      <c r="V148" s="297"/>
      <c r="W148" s="1910" t="s">
        <v>2356</v>
      </c>
      <c r="X148" s="2238" t="s">
        <v>2357</v>
      </c>
      <c r="Y148" s="1908"/>
    </row>
    <row r="149" spans="1:25" x14ac:dyDescent="0.25">
      <c r="A149" s="2204"/>
      <c r="B149" s="2204"/>
      <c r="C149" s="1909"/>
      <c r="D149" s="1909"/>
      <c r="E149" s="2228"/>
      <c r="F149" s="2094"/>
      <c r="G149" s="1586"/>
      <c r="H149" s="2094"/>
      <c r="I149" s="2253" t="s">
        <v>3619</v>
      </c>
      <c r="J149" s="2246">
        <v>1</v>
      </c>
      <c r="K149" s="2251"/>
      <c r="L149" s="2229"/>
      <c r="M149" s="2251"/>
      <c r="N149" s="2251"/>
      <c r="O149" s="2229"/>
      <c r="P149" s="2251"/>
      <c r="Q149" s="2251"/>
      <c r="R149" s="2229"/>
      <c r="S149" s="2251"/>
      <c r="T149" s="2251"/>
      <c r="U149" s="2229"/>
      <c r="V149" s="2251"/>
      <c r="W149" s="1910"/>
      <c r="X149" s="2238"/>
      <c r="Y149" s="1908"/>
    </row>
    <row r="150" spans="1:25" x14ac:dyDescent="0.25">
      <c r="A150" s="2204"/>
      <c r="B150" s="2204"/>
      <c r="C150" s="1909"/>
      <c r="D150" s="1909"/>
      <c r="E150" s="2228"/>
      <c r="F150" s="2094"/>
      <c r="G150" s="1586"/>
      <c r="H150" s="2094"/>
      <c r="I150" s="2254"/>
      <c r="J150" s="2246"/>
      <c r="K150" s="2252"/>
      <c r="L150" s="2231"/>
      <c r="M150" s="2252"/>
      <c r="N150" s="2252"/>
      <c r="O150" s="2231"/>
      <c r="P150" s="2252"/>
      <c r="Q150" s="2252"/>
      <c r="R150" s="2231"/>
      <c r="S150" s="2252"/>
      <c r="T150" s="2252"/>
      <c r="U150" s="2231"/>
      <c r="V150" s="2252"/>
      <c r="W150" s="1910"/>
      <c r="X150" s="2238"/>
      <c r="Y150" s="1908"/>
    </row>
    <row r="151" spans="1:25" ht="45" x14ac:dyDescent="0.25">
      <c r="A151" s="2204"/>
      <c r="B151" s="2204"/>
      <c r="C151" s="1909"/>
      <c r="D151" s="1909"/>
      <c r="E151" s="2228"/>
      <c r="F151" s="2094"/>
      <c r="G151" s="1586"/>
      <c r="H151" s="2094"/>
      <c r="I151" s="312" t="s">
        <v>3620</v>
      </c>
      <c r="J151" s="302">
        <v>0.5</v>
      </c>
      <c r="K151" s="297"/>
      <c r="L151" s="278"/>
      <c r="M151" s="297"/>
      <c r="N151" s="297"/>
      <c r="O151" s="278"/>
      <c r="P151" s="297"/>
      <c r="Q151" s="297"/>
      <c r="R151" s="278"/>
      <c r="S151" s="297"/>
      <c r="T151" s="297"/>
      <c r="U151" s="278"/>
      <c r="V151" s="323"/>
      <c r="W151" s="1910"/>
      <c r="X151" s="2238"/>
      <c r="Y151" s="1908"/>
    </row>
    <row r="152" spans="1:25" x14ac:dyDescent="0.25">
      <c r="A152" s="2204"/>
      <c r="B152" s="2204"/>
      <c r="C152" s="1909"/>
      <c r="D152" s="1909"/>
      <c r="E152" s="2228"/>
      <c r="F152" s="2094"/>
      <c r="G152" s="1586"/>
      <c r="H152" s="2094"/>
      <c r="I152" s="312" t="s">
        <v>3621</v>
      </c>
      <c r="J152" s="302">
        <v>0.5</v>
      </c>
      <c r="K152" s="297"/>
      <c r="L152" s="278"/>
      <c r="M152" s="297"/>
      <c r="N152" s="297"/>
      <c r="O152" s="278"/>
      <c r="P152" s="297"/>
      <c r="Q152" s="297"/>
      <c r="R152" s="278"/>
      <c r="S152" s="297"/>
      <c r="T152" s="297"/>
      <c r="U152" s="278"/>
      <c r="V152" s="297"/>
      <c r="W152" s="1910"/>
      <c r="X152" s="2238"/>
      <c r="Y152" s="1908"/>
    </row>
    <row r="153" spans="1:25" x14ac:dyDescent="0.25">
      <c r="A153" s="2204"/>
      <c r="B153" s="2204"/>
      <c r="C153" s="1909"/>
      <c r="D153" s="1909"/>
      <c r="E153" s="2228"/>
      <c r="F153" s="2094"/>
      <c r="G153" s="1586"/>
      <c r="H153" s="2094"/>
      <c r="I153" s="79" t="s">
        <v>168</v>
      </c>
      <c r="J153" s="313">
        <f>SUM(J148:J152)</f>
        <v>2.5</v>
      </c>
      <c r="K153" s="314"/>
      <c r="L153" s="314"/>
      <c r="M153" s="314"/>
      <c r="N153" s="315"/>
      <c r="O153" s="315"/>
      <c r="P153" s="315"/>
      <c r="Q153" s="315"/>
      <c r="R153" s="315"/>
      <c r="S153" s="315"/>
      <c r="T153" s="315"/>
      <c r="U153" s="315"/>
      <c r="V153" s="315"/>
      <c r="W153" s="1910"/>
      <c r="X153" s="2238"/>
      <c r="Y153" s="1908"/>
    </row>
    <row r="154" spans="1:25" ht="22.5" x14ac:dyDescent="0.25">
      <c r="A154" s="2204"/>
      <c r="B154" s="2204" t="s">
        <v>857</v>
      </c>
      <c r="C154" s="1909" t="s">
        <v>629</v>
      </c>
      <c r="D154" s="1909" t="s">
        <v>3532</v>
      </c>
      <c r="E154" s="2228" t="s">
        <v>1086</v>
      </c>
      <c r="F154" s="2094" t="s">
        <v>632</v>
      </c>
      <c r="G154" s="1586" t="s">
        <v>1825</v>
      </c>
      <c r="H154" s="2094" t="s">
        <v>3622</v>
      </c>
      <c r="I154" s="312" t="s">
        <v>3623</v>
      </c>
      <c r="J154" s="302">
        <v>0.5</v>
      </c>
      <c r="K154" s="278"/>
      <c r="L154" s="278"/>
      <c r="M154" s="278"/>
      <c r="N154" s="278"/>
      <c r="O154" s="278"/>
      <c r="P154" s="278"/>
      <c r="Q154" s="278"/>
      <c r="R154" s="278"/>
      <c r="S154" s="278"/>
      <c r="T154" s="278"/>
      <c r="U154" s="278"/>
      <c r="V154" s="278"/>
      <c r="W154" s="1910" t="s">
        <v>3624</v>
      </c>
      <c r="X154" s="2238" t="s">
        <v>3625</v>
      </c>
      <c r="Y154" s="1908"/>
    </row>
    <row r="155" spans="1:25" ht="22.5" x14ac:dyDescent="0.25">
      <c r="A155" s="2204"/>
      <c r="B155" s="2204"/>
      <c r="C155" s="1909"/>
      <c r="D155" s="1909"/>
      <c r="E155" s="2228"/>
      <c r="F155" s="2094"/>
      <c r="G155" s="1586"/>
      <c r="H155" s="2094"/>
      <c r="I155" s="312" t="s">
        <v>3626</v>
      </c>
      <c r="J155" s="302">
        <v>1</v>
      </c>
      <c r="K155" s="77"/>
      <c r="L155" s="77"/>
      <c r="M155" s="220"/>
      <c r="N155" s="220"/>
      <c r="O155" s="77"/>
      <c r="P155" s="77"/>
      <c r="Q155" s="77"/>
      <c r="R155" s="77"/>
      <c r="S155" s="77"/>
      <c r="T155" s="77"/>
      <c r="U155" s="77"/>
      <c r="V155" s="77"/>
      <c r="W155" s="1910"/>
      <c r="X155" s="2238"/>
      <c r="Y155" s="1908"/>
    </row>
    <row r="156" spans="1:25" ht="22.5" x14ac:dyDescent="0.25">
      <c r="A156" s="2204"/>
      <c r="B156" s="2204"/>
      <c r="C156" s="1909"/>
      <c r="D156" s="1909"/>
      <c r="E156" s="2228"/>
      <c r="F156" s="2094"/>
      <c r="G156" s="1586"/>
      <c r="H156" s="2094"/>
      <c r="I156" s="312" t="s">
        <v>3627</v>
      </c>
      <c r="J156" s="302">
        <v>1</v>
      </c>
      <c r="K156" s="297"/>
      <c r="L156" s="297"/>
      <c r="M156" s="297"/>
      <c r="N156" s="323"/>
      <c r="O156" s="220"/>
      <c r="P156" s="220"/>
      <c r="Q156" s="297"/>
      <c r="R156" s="297"/>
      <c r="S156" s="297"/>
      <c r="T156" s="297"/>
      <c r="U156" s="297"/>
      <c r="V156" s="323"/>
      <c r="W156" s="1910"/>
      <c r="X156" s="2238"/>
      <c r="Y156" s="1908"/>
    </row>
    <row r="157" spans="1:25" x14ac:dyDescent="0.25">
      <c r="A157" s="2204"/>
      <c r="B157" s="2204"/>
      <c r="C157" s="1909"/>
      <c r="D157" s="1909"/>
      <c r="E157" s="2228"/>
      <c r="F157" s="2094"/>
      <c r="G157" s="1586"/>
      <c r="H157" s="2094"/>
      <c r="I157" s="312" t="s">
        <v>3628</v>
      </c>
      <c r="J157" s="302">
        <v>0.5</v>
      </c>
      <c r="K157" s="297"/>
      <c r="L157" s="297"/>
      <c r="M157" s="297"/>
      <c r="N157" s="297"/>
      <c r="O157" s="278"/>
      <c r="P157" s="278"/>
      <c r="Q157" s="297"/>
      <c r="R157" s="297"/>
      <c r="S157" s="297"/>
      <c r="T157" s="297"/>
      <c r="U157" s="297"/>
      <c r="V157" s="297"/>
      <c r="W157" s="1910"/>
      <c r="X157" s="2238"/>
      <c r="Y157" s="1908"/>
    </row>
    <row r="158" spans="1:25" ht="22.5" x14ac:dyDescent="0.25">
      <c r="A158" s="2204"/>
      <c r="B158" s="2204"/>
      <c r="C158" s="1909"/>
      <c r="D158" s="1909"/>
      <c r="E158" s="2228"/>
      <c r="F158" s="2094"/>
      <c r="G158" s="1586"/>
      <c r="H158" s="2094"/>
      <c r="I158" s="312" t="s">
        <v>3629</v>
      </c>
      <c r="J158" s="302">
        <v>0.5</v>
      </c>
      <c r="K158" s="297"/>
      <c r="L158" s="297"/>
      <c r="M158" s="297"/>
      <c r="N158" s="297"/>
      <c r="O158" s="278"/>
      <c r="P158" s="278"/>
      <c r="Q158" s="297"/>
      <c r="R158" s="297"/>
      <c r="S158" s="297"/>
      <c r="T158" s="297"/>
      <c r="U158" s="297"/>
      <c r="V158" s="297"/>
      <c r="W158" s="1910"/>
      <c r="X158" s="2238"/>
      <c r="Y158" s="1908"/>
    </row>
    <row r="159" spans="1:25" ht="33.75" x14ac:dyDescent="0.25">
      <c r="A159" s="2204"/>
      <c r="B159" s="2204"/>
      <c r="C159" s="1909"/>
      <c r="D159" s="1909"/>
      <c r="E159" s="2228"/>
      <c r="F159" s="2094"/>
      <c r="G159" s="1586"/>
      <c r="H159" s="2094"/>
      <c r="I159" s="312" t="s">
        <v>3630</v>
      </c>
      <c r="J159" s="302">
        <v>0.5</v>
      </c>
      <c r="K159" s="297"/>
      <c r="L159" s="323"/>
      <c r="M159" s="323"/>
      <c r="N159" s="323"/>
      <c r="O159" s="220"/>
      <c r="P159" s="220"/>
      <c r="Q159" s="297"/>
      <c r="R159" s="297"/>
      <c r="S159" s="297"/>
      <c r="T159" s="323"/>
      <c r="U159" s="323"/>
      <c r="V159" s="323"/>
      <c r="W159" s="1910"/>
      <c r="X159" s="2238"/>
      <c r="Y159" s="1908"/>
    </row>
    <row r="160" spans="1:25" x14ac:dyDescent="0.25">
      <c r="A160" s="2204"/>
      <c r="B160" s="2204"/>
      <c r="C160" s="1909"/>
      <c r="D160" s="1909"/>
      <c r="E160" s="2228"/>
      <c r="F160" s="2094"/>
      <c r="G160" s="1586"/>
      <c r="H160" s="2094"/>
      <c r="I160" s="79" t="s">
        <v>168</v>
      </c>
      <c r="J160" s="313">
        <f>SUM(J154:J159)</f>
        <v>4</v>
      </c>
      <c r="K160" s="314"/>
      <c r="L160" s="314"/>
      <c r="M160" s="314"/>
      <c r="N160" s="315"/>
      <c r="O160" s="315"/>
      <c r="P160" s="315"/>
      <c r="Q160" s="315"/>
      <c r="R160" s="315"/>
      <c r="S160" s="315"/>
      <c r="T160" s="315"/>
      <c r="U160" s="315"/>
      <c r="V160" s="315"/>
      <c r="W160" s="1910"/>
      <c r="X160" s="2238"/>
      <c r="Y160" s="1908"/>
    </row>
    <row r="161" spans="1:25" ht="56.25" x14ac:dyDescent="0.25">
      <c r="A161" s="2204"/>
      <c r="B161" s="2204"/>
      <c r="C161" s="1909"/>
      <c r="D161" s="1909"/>
      <c r="E161" s="2228"/>
      <c r="F161" s="2094"/>
      <c r="G161" s="1586" t="s">
        <v>1835</v>
      </c>
      <c r="H161" s="2094" t="s">
        <v>3631</v>
      </c>
      <c r="I161" s="627" t="s">
        <v>3632</v>
      </c>
      <c r="J161" s="302">
        <v>0.5</v>
      </c>
      <c r="K161" s="297"/>
      <c r="L161" s="323"/>
      <c r="M161" s="297"/>
      <c r="N161" s="297"/>
      <c r="O161" s="278"/>
      <c r="P161" s="278"/>
      <c r="Q161" s="278"/>
      <c r="R161" s="278"/>
      <c r="S161" s="278"/>
      <c r="T161" s="278"/>
      <c r="U161" s="278"/>
      <c r="V161" s="278"/>
      <c r="W161" s="1910" t="s">
        <v>1387</v>
      </c>
      <c r="X161" s="2238" t="s">
        <v>3633</v>
      </c>
      <c r="Y161" s="1908"/>
    </row>
    <row r="162" spans="1:25" ht="45" x14ac:dyDescent="0.25">
      <c r="A162" s="2204"/>
      <c r="B162" s="2204"/>
      <c r="C162" s="1909"/>
      <c r="D162" s="1909"/>
      <c r="E162" s="2228"/>
      <c r="F162" s="2094"/>
      <c r="G162" s="1586"/>
      <c r="H162" s="2094"/>
      <c r="I162" s="312" t="s">
        <v>3634</v>
      </c>
      <c r="J162" s="302">
        <v>0.5</v>
      </c>
      <c r="K162" s="297"/>
      <c r="L162" s="297"/>
      <c r="M162" s="297"/>
      <c r="N162" s="323"/>
      <c r="O162" s="278"/>
      <c r="P162" s="278"/>
      <c r="Q162" s="220"/>
      <c r="R162" s="278"/>
      <c r="S162" s="278"/>
      <c r="T162" s="220"/>
      <c r="U162" s="278"/>
      <c r="V162" s="278"/>
      <c r="W162" s="1910"/>
      <c r="X162" s="2238"/>
      <c r="Y162" s="1908"/>
    </row>
    <row r="163" spans="1:25" ht="45" x14ac:dyDescent="0.25">
      <c r="A163" s="2204"/>
      <c r="B163" s="2204"/>
      <c r="C163" s="1909"/>
      <c r="D163" s="1909"/>
      <c r="E163" s="2228"/>
      <c r="F163" s="2094"/>
      <c r="G163" s="1586"/>
      <c r="H163" s="2094"/>
      <c r="I163" s="627" t="s">
        <v>3635</v>
      </c>
      <c r="J163" s="302">
        <v>1</v>
      </c>
      <c r="K163" s="297"/>
      <c r="L163" s="297"/>
      <c r="M163" s="297"/>
      <c r="N163" s="297"/>
      <c r="O163" s="278"/>
      <c r="P163" s="278"/>
      <c r="Q163" s="278"/>
      <c r="R163" s="278"/>
      <c r="S163" s="278"/>
      <c r="T163" s="278"/>
      <c r="U163" s="278"/>
      <c r="V163" s="220"/>
      <c r="W163" s="1910"/>
      <c r="X163" s="2238"/>
      <c r="Y163" s="1908"/>
    </row>
    <row r="164" spans="1:25" ht="33.75" x14ac:dyDescent="0.25">
      <c r="A164" s="2204"/>
      <c r="B164" s="2204"/>
      <c r="C164" s="1909"/>
      <c r="D164" s="1909"/>
      <c r="E164" s="2228"/>
      <c r="F164" s="2094"/>
      <c r="G164" s="1586"/>
      <c r="H164" s="2094"/>
      <c r="I164" s="312" t="s">
        <v>3636</v>
      </c>
      <c r="J164" s="302">
        <v>0.5</v>
      </c>
      <c r="K164" s="297"/>
      <c r="L164" s="297"/>
      <c r="M164" s="297"/>
      <c r="N164" s="297"/>
      <c r="O164" s="278"/>
      <c r="P164" s="278"/>
      <c r="Q164" s="278"/>
      <c r="R164" s="278"/>
      <c r="S164" s="278"/>
      <c r="T164" s="278"/>
      <c r="U164" s="278"/>
      <c r="V164" s="278"/>
      <c r="W164" s="1910"/>
      <c r="X164" s="2238"/>
      <c r="Y164" s="1908"/>
    </row>
    <row r="165" spans="1:25" x14ac:dyDescent="0.25">
      <c r="A165" s="2204"/>
      <c r="B165" s="2204"/>
      <c r="C165" s="1909"/>
      <c r="D165" s="1909"/>
      <c r="E165" s="2228"/>
      <c r="F165" s="2094"/>
      <c r="G165" s="1586"/>
      <c r="H165" s="2094"/>
      <c r="I165" s="79" t="s">
        <v>168</v>
      </c>
      <c r="J165" s="313">
        <f>SUM(J161:J164)</f>
        <v>2.5</v>
      </c>
      <c r="K165" s="314"/>
      <c r="L165" s="314"/>
      <c r="M165" s="314"/>
      <c r="N165" s="315"/>
      <c r="O165" s="315"/>
      <c r="P165" s="315"/>
      <c r="Q165" s="315"/>
      <c r="R165" s="315"/>
      <c r="S165" s="315"/>
      <c r="T165" s="315"/>
      <c r="U165" s="315"/>
      <c r="V165" s="315"/>
      <c r="W165" s="1910"/>
      <c r="X165" s="2238"/>
      <c r="Y165" s="1908"/>
    </row>
    <row r="166" spans="1:25" x14ac:dyDescent="0.25">
      <c r="A166" s="2204"/>
      <c r="B166" s="2204" t="s">
        <v>1842</v>
      </c>
      <c r="C166" s="1909" t="s">
        <v>1289</v>
      </c>
      <c r="D166" s="1909" t="s">
        <v>3532</v>
      </c>
      <c r="E166" s="2228" t="s">
        <v>1086</v>
      </c>
      <c r="F166" s="2094" t="s">
        <v>632</v>
      </c>
      <c r="G166" s="1586" t="s">
        <v>1843</v>
      </c>
      <c r="H166" s="2094" t="s">
        <v>3637</v>
      </c>
      <c r="I166" s="1909" t="s">
        <v>3638</v>
      </c>
      <c r="J166" s="2246">
        <v>1</v>
      </c>
      <c r="K166" s="297"/>
      <c r="L166" s="297"/>
      <c r="M166" s="297"/>
      <c r="N166" s="278"/>
      <c r="O166" s="297"/>
      <c r="P166" s="297"/>
      <c r="Q166" s="297"/>
      <c r="R166" s="297"/>
      <c r="S166" s="278"/>
      <c r="T166" s="297"/>
      <c r="U166" s="297"/>
      <c r="V166" s="297"/>
      <c r="W166" s="1910" t="s">
        <v>1393</v>
      </c>
      <c r="X166" s="2238" t="s">
        <v>3639</v>
      </c>
      <c r="Y166" s="1908"/>
    </row>
    <row r="167" spans="1:25" x14ac:dyDescent="0.25">
      <c r="A167" s="2204"/>
      <c r="B167" s="2204"/>
      <c r="C167" s="1909"/>
      <c r="D167" s="1909"/>
      <c r="E167" s="2228"/>
      <c r="F167" s="2094"/>
      <c r="G167" s="1586"/>
      <c r="H167" s="2094"/>
      <c r="I167" s="1909"/>
      <c r="J167" s="2246"/>
      <c r="K167" s="297"/>
      <c r="L167" s="323"/>
      <c r="M167" s="323"/>
      <c r="N167" s="220"/>
      <c r="O167" s="323"/>
      <c r="P167" s="323"/>
      <c r="Q167" s="323"/>
      <c r="R167" s="297"/>
      <c r="S167" s="278"/>
      <c r="T167" s="297"/>
      <c r="U167" s="297"/>
      <c r="V167" s="297"/>
      <c r="W167" s="1910"/>
      <c r="X167" s="2238"/>
      <c r="Y167" s="1908"/>
    </row>
    <row r="168" spans="1:25" x14ac:dyDescent="0.25">
      <c r="A168" s="2204"/>
      <c r="B168" s="2204"/>
      <c r="C168" s="1909"/>
      <c r="D168" s="1909"/>
      <c r="E168" s="2228"/>
      <c r="F168" s="2094"/>
      <c r="G168" s="1586"/>
      <c r="H168" s="2094"/>
      <c r="I168" s="1909" t="s">
        <v>3640</v>
      </c>
      <c r="J168" s="2246">
        <v>1</v>
      </c>
      <c r="K168" s="297"/>
      <c r="L168" s="297"/>
      <c r="M168" s="297"/>
      <c r="N168" s="220"/>
      <c r="O168" s="323"/>
      <c r="P168" s="323"/>
      <c r="Q168" s="323"/>
      <c r="R168" s="323"/>
      <c r="S168" s="278"/>
      <c r="T168" s="297"/>
      <c r="U168" s="297"/>
      <c r="V168" s="297"/>
      <c r="W168" s="1910"/>
      <c r="X168" s="2238"/>
      <c r="Y168" s="1908"/>
    </row>
    <row r="169" spans="1:25" x14ac:dyDescent="0.25">
      <c r="A169" s="2204"/>
      <c r="B169" s="2204"/>
      <c r="C169" s="1909"/>
      <c r="D169" s="1909"/>
      <c r="E169" s="2228"/>
      <c r="F169" s="2094"/>
      <c r="G169" s="1586"/>
      <c r="H169" s="2094"/>
      <c r="I169" s="1909"/>
      <c r="J169" s="2246"/>
      <c r="K169" s="297"/>
      <c r="L169" s="297"/>
      <c r="M169" s="297"/>
      <c r="N169" s="278"/>
      <c r="O169" s="297"/>
      <c r="P169" s="297"/>
      <c r="Q169" s="323"/>
      <c r="R169" s="323"/>
      <c r="S169" s="278"/>
      <c r="T169" s="297"/>
      <c r="U169" s="297"/>
      <c r="V169" s="297"/>
      <c r="W169" s="1910"/>
      <c r="X169" s="2238"/>
      <c r="Y169" s="1908"/>
    </row>
    <row r="170" spans="1:25" x14ac:dyDescent="0.25">
      <c r="A170" s="2204"/>
      <c r="B170" s="2204"/>
      <c r="C170" s="1909"/>
      <c r="D170" s="1909"/>
      <c r="E170" s="2228"/>
      <c r="F170" s="2094"/>
      <c r="G170" s="1586"/>
      <c r="H170" s="2094"/>
      <c r="I170" s="1909"/>
      <c r="J170" s="2246"/>
      <c r="K170" s="297"/>
      <c r="L170" s="323"/>
      <c r="M170" s="323"/>
      <c r="N170" s="220"/>
      <c r="O170" s="323"/>
      <c r="P170" s="323"/>
      <c r="Q170" s="323"/>
      <c r="R170" s="323"/>
      <c r="S170" s="220"/>
      <c r="T170" s="323"/>
      <c r="U170" s="323"/>
      <c r="V170" s="323"/>
      <c r="W170" s="1910"/>
      <c r="X170" s="2238"/>
      <c r="Y170" s="1908"/>
    </row>
    <row r="171" spans="1:25" x14ac:dyDescent="0.25">
      <c r="A171" s="2204"/>
      <c r="B171" s="2204"/>
      <c r="C171" s="1909"/>
      <c r="D171" s="1909"/>
      <c r="E171" s="2228"/>
      <c r="F171" s="2094"/>
      <c r="G171" s="1586"/>
      <c r="H171" s="2094"/>
      <c r="I171" s="79" t="s">
        <v>168</v>
      </c>
      <c r="J171" s="313">
        <f>SUM(J166:J170)</f>
        <v>2</v>
      </c>
      <c r="K171" s="314"/>
      <c r="L171" s="314"/>
      <c r="M171" s="314"/>
      <c r="N171" s="315"/>
      <c r="O171" s="315"/>
      <c r="P171" s="315"/>
      <c r="Q171" s="315"/>
      <c r="R171" s="315"/>
      <c r="S171" s="315"/>
      <c r="T171" s="315"/>
      <c r="U171" s="315"/>
      <c r="V171" s="315"/>
      <c r="W171" s="1910"/>
      <c r="X171" s="2238"/>
      <c r="Y171" s="1908"/>
    </row>
    <row r="172" spans="1:25" x14ac:dyDescent="0.25">
      <c r="A172" s="2204"/>
      <c r="B172" s="2204" t="s">
        <v>895</v>
      </c>
      <c r="C172" s="1909" t="s">
        <v>1289</v>
      </c>
      <c r="D172" s="1909" t="s">
        <v>3532</v>
      </c>
      <c r="E172" s="2228" t="s">
        <v>1086</v>
      </c>
      <c r="F172" s="2094" t="s">
        <v>632</v>
      </c>
      <c r="G172" s="1586" t="s">
        <v>1848</v>
      </c>
      <c r="H172" s="2094" t="s">
        <v>3641</v>
      </c>
      <c r="I172" s="1909" t="s">
        <v>3642</v>
      </c>
      <c r="J172" s="2246">
        <v>1</v>
      </c>
      <c r="K172" s="2251"/>
      <c r="L172" s="2251"/>
      <c r="M172" s="2229"/>
      <c r="N172" s="2251"/>
      <c r="O172" s="2251"/>
      <c r="P172" s="2251"/>
      <c r="Q172" s="2229"/>
      <c r="R172" s="2251"/>
      <c r="S172" s="2251"/>
      <c r="T172" s="2251"/>
      <c r="U172" s="2229"/>
      <c r="V172" s="2251"/>
      <c r="W172" s="1910" t="s">
        <v>3643</v>
      </c>
      <c r="X172" s="2238" t="s">
        <v>3644</v>
      </c>
      <c r="Y172" s="1908"/>
    </row>
    <row r="173" spans="1:25" x14ac:dyDescent="0.25">
      <c r="A173" s="2204"/>
      <c r="B173" s="2204"/>
      <c r="C173" s="1909"/>
      <c r="D173" s="1909"/>
      <c r="E173" s="2228"/>
      <c r="F173" s="2094"/>
      <c r="G173" s="1586"/>
      <c r="H173" s="2094"/>
      <c r="I173" s="1909"/>
      <c r="J173" s="2246"/>
      <c r="K173" s="2252"/>
      <c r="L173" s="2252"/>
      <c r="M173" s="2231"/>
      <c r="N173" s="2252"/>
      <c r="O173" s="2252"/>
      <c r="P173" s="2252"/>
      <c r="Q173" s="2231"/>
      <c r="R173" s="2252"/>
      <c r="S173" s="2252"/>
      <c r="T173" s="2252"/>
      <c r="U173" s="2231"/>
      <c r="V173" s="2252"/>
      <c r="W173" s="1910"/>
      <c r="X173" s="2238"/>
      <c r="Y173" s="1908"/>
    </row>
    <row r="174" spans="1:25" x14ac:dyDescent="0.25">
      <c r="A174" s="2204"/>
      <c r="B174" s="2204"/>
      <c r="C174" s="1909"/>
      <c r="D174" s="1909"/>
      <c r="E174" s="2228"/>
      <c r="F174" s="2094"/>
      <c r="G174" s="1586"/>
      <c r="H174" s="2094"/>
      <c r="I174" s="325" t="s">
        <v>3645</v>
      </c>
      <c r="J174" s="302">
        <v>1</v>
      </c>
      <c r="K174" s="297"/>
      <c r="L174" s="297"/>
      <c r="M174" s="278"/>
      <c r="N174" s="323"/>
      <c r="O174" s="323"/>
      <c r="P174" s="323"/>
      <c r="Q174" s="220"/>
      <c r="R174" s="323"/>
      <c r="S174" s="297"/>
      <c r="T174" s="297"/>
      <c r="U174" s="278"/>
      <c r="V174" s="297"/>
      <c r="W174" s="1910"/>
      <c r="X174" s="2238"/>
      <c r="Y174" s="1908"/>
    </row>
    <row r="175" spans="1:25" x14ac:dyDescent="0.25">
      <c r="A175" s="2204"/>
      <c r="B175" s="2204"/>
      <c r="C175" s="1909"/>
      <c r="D175" s="1909"/>
      <c r="E175" s="2228"/>
      <c r="F175" s="2094"/>
      <c r="G175" s="1586"/>
      <c r="H175" s="2094"/>
      <c r="I175" s="1909" t="s">
        <v>3646</v>
      </c>
      <c r="J175" s="2246">
        <v>0.5</v>
      </c>
      <c r="K175" s="2251"/>
      <c r="L175" s="2251"/>
      <c r="M175" s="2229"/>
      <c r="N175" s="2251"/>
      <c r="O175" s="2251"/>
      <c r="P175" s="2251"/>
      <c r="Q175" s="2229"/>
      <c r="R175" s="2251"/>
      <c r="S175" s="2251"/>
      <c r="T175" s="2251"/>
      <c r="U175" s="2229"/>
      <c r="V175" s="2251"/>
      <c r="W175" s="1910"/>
      <c r="X175" s="2238"/>
      <c r="Y175" s="1908"/>
    </row>
    <row r="176" spans="1:25" x14ac:dyDescent="0.25">
      <c r="A176" s="2204"/>
      <c r="B176" s="2204"/>
      <c r="C176" s="1909"/>
      <c r="D176" s="1909"/>
      <c r="E176" s="2228"/>
      <c r="F176" s="2094"/>
      <c r="G176" s="1586"/>
      <c r="H176" s="2094"/>
      <c r="I176" s="1909"/>
      <c r="J176" s="2246"/>
      <c r="K176" s="2252"/>
      <c r="L176" s="2252"/>
      <c r="M176" s="2231"/>
      <c r="N176" s="2252"/>
      <c r="O176" s="2252"/>
      <c r="P176" s="2252"/>
      <c r="Q176" s="2231"/>
      <c r="R176" s="2252"/>
      <c r="S176" s="2252"/>
      <c r="T176" s="2252"/>
      <c r="U176" s="2231"/>
      <c r="V176" s="2252"/>
      <c r="W176" s="1910"/>
      <c r="X176" s="2238"/>
      <c r="Y176" s="1908"/>
    </row>
    <row r="177" spans="1:25" x14ac:dyDescent="0.25">
      <c r="A177" s="2204"/>
      <c r="B177" s="2204"/>
      <c r="C177" s="1909"/>
      <c r="D177" s="1909"/>
      <c r="E177" s="2228"/>
      <c r="F177" s="2094"/>
      <c r="G177" s="1586"/>
      <c r="H177" s="2094"/>
      <c r="I177" s="79" t="s">
        <v>168</v>
      </c>
      <c r="J177" s="313">
        <f>SUM(J172:J176)</f>
        <v>2.5</v>
      </c>
      <c r="K177" s="314"/>
      <c r="L177" s="314"/>
      <c r="M177" s="314"/>
      <c r="N177" s="315"/>
      <c r="O177" s="315"/>
      <c r="P177" s="315"/>
      <c r="Q177" s="315"/>
      <c r="R177" s="315"/>
      <c r="S177" s="315"/>
      <c r="T177" s="315"/>
      <c r="U177" s="315"/>
      <c r="V177" s="315"/>
      <c r="W177" s="1910"/>
      <c r="X177" s="2238"/>
      <c r="Y177" s="1908"/>
    </row>
    <row r="178" spans="1:25" x14ac:dyDescent="0.25">
      <c r="A178" s="2204"/>
      <c r="B178" s="2204" t="s">
        <v>902</v>
      </c>
      <c r="C178" s="1909" t="s">
        <v>629</v>
      </c>
      <c r="D178" s="1909" t="s">
        <v>3532</v>
      </c>
      <c r="E178" s="2228" t="s">
        <v>1086</v>
      </c>
      <c r="F178" s="2094" t="s">
        <v>632</v>
      </c>
      <c r="G178" s="1586" t="s">
        <v>1855</v>
      </c>
      <c r="H178" s="2094" t="s">
        <v>3647</v>
      </c>
      <c r="I178" s="1906" t="s">
        <v>3648</v>
      </c>
      <c r="J178" s="2246">
        <v>0.5</v>
      </c>
      <c r="K178" s="2251"/>
      <c r="L178" s="2251"/>
      <c r="M178" s="2229"/>
      <c r="N178" s="2251"/>
      <c r="O178" s="2251"/>
      <c r="P178" s="2251"/>
      <c r="Q178" s="2251"/>
      <c r="R178" s="2251"/>
      <c r="S178" s="2251"/>
      <c r="T178" s="2251"/>
      <c r="U178" s="2251"/>
      <c r="V178" s="2251"/>
      <c r="W178" s="1910" t="s">
        <v>3649</v>
      </c>
      <c r="X178" s="2238" t="s">
        <v>3650</v>
      </c>
      <c r="Y178" s="1908"/>
    </row>
    <row r="179" spans="1:25" x14ac:dyDescent="0.25">
      <c r="A179" s="2204"/>
      <c r="B179" s="2204"/>
      <c r="C179" s="1909"/>
      <c r="D179" s="1909"/>
      <c r="E179" s="2228"/>
      <c r="F179" s="2094"/>
      <c r="G179" s="1586"/>
      <c r="H179" s="2094"/>
      <c r="I179" s="1907"/>
      <c r="J179" s="2246"/>
      <c r="K179" s="2252"/>
      <c r="L179" s="2252"/>
      <c r="M179" s="2231"/>
      <c r="N179" s="2252"/>
      <c r="O179" s="2252"/>
      <c r="P179" s="2252"/>
      <c r="Q179" s="2252"/>
      <c r="R179" s="2252"/>
      <c r="S179" s="2252"/>
      <c r="T179" s="2252"/>
      <c r="U179" s="2252"/>
      <c r="V179" s="2252"/>
      <c r="W179" s="1910"/>
      <c r="X179" s="2238"/>
      <c r="Y179" s="1908"/>
    </row>
    <row r="180" spans="1:25" ht="33.75" x14ac:dyDescent="0.25">
      <c r="A180" s="2204"/>
      <c r="B180" s="2204"/>
      <c r="C180" s="1909"/>
      <c r="D180" s="1909"/>
      <c r="E180" s="2228"/>
      <c r="F180" s="2094"/>
      <c r="G180" s="1586"/>
      <c r="H180" s="2094"/>
      <c r="I180" s="312" t="s">
        <v>3651</v>
      </c>
      <c r="J180" s="302">
        <v>0.5</v>
      </c>
      <c r="K180" s="297"/>
      <c r="L180" s="297"/>
      <c r="M180" s="297"/>
      <c r="N180" s="323"/>
      <c r="O180" s="323"/>
      <c r="P180" s="220"/>
      <c r="Q180" s="220"/>
      <c r="R180" s="323"/>
      <c r="S180" s="297"/>
      <c r="T180" s="297"/>
      <c r="U180" s="278"/>
      <c r="V180" s="278"/>
      <c r="W180" s="1910"/>
      <c r="X180" s="2238"/>
      <c r="Y180" s="1908"/>
    </row>
    <row r="181" spans="1:25" ht="33.75" x14ac:dyDescent="0.25">
      <c r="A181" s="2204"/>
      <c r="B181" s="2204"/>
      <c r="C181" s="1909"/>
      <c r="D181" s="1909"/>
      <c r="E181" s="2228"/>
      <c r="F181" s="2094"/>
      <c r="G181" s="1586"/>
      <c r="H181" s="2094"/>
      <c r="I181" s="312" t="s">
        <v>3652</v>
      </c>
      <c r="J181" s="302">
        <v>1</v>
      </c>
      <c r="K181" s="628"/>
      <c r="L181" s="628"/>
      <c r="M181" s="628"/>
      <c r="N181" s="628"/>
      <c r="O181" s="628"/>
      <c r="P181" s="629"/>
      <c r="Q181" s="629"/>
      <c r="R181" s="628"/>
      <c r="S181" s="628"/>
      <c r="T181" s="628"/>
      <c r="U181" s="629"/>
      <c r="V181" s="629"/>
      <c r="W181" s="1910"/>
      <c r="X181" s="2238"/>
      <c r="Y181" s="1908"/>
    </row>
    <row r="182" spans="1:25" ht="56.25" x14ac:dyDescent="0.25">
      <c r="A182" s="2204"/>
      <c r="B182" s="2204"/>
      <c r="C182" s="1909"/>
      <c r="D182" s="1909"/>
      <c r="E182" s="2228"/>
      <c r="F182" s="2094"/>
      <c r="G182" s="1586"/>
      <c r="H182" s="2094"/>
      <c r="I182" s="312" t="s">
        <v>3653</v>
      </c>
      <c r="J182" s="302">
        <v>1</v>
      </c>
      <c r="K182" s="628"/>
      <c r="L182" s="628"/>
      <c r="M182" s="628"/>
      <c r="N182" s="628"/>
      <c r="O182" s="628"/>
      <c r="P182" s="629"/>
      <c r="Q182" s="629"/>
      <c r="R182" s="628"/>
      <c r="S182" s="628"/>
      <c r="T182" s="628"/>
      <c r="U182" s="629"/>
      <c r="V182" s="629"/>
      <c r="W182" s="1910"/>
      <c r="X182" s="2238"/>
      <c r="Y182" s="1908"/>
    </row>
    <row r="183" spans="1:25" x14ac:dyDescent="0.25">
      <c r="A183" s="2204"/>
      <c r="B183" s="2204"/>
      <c r="C183" s="1909"/>
      <c r="D183" s="1909"/>
      <c r="E183" s="2228"/>
      <c r="F183" s="2094"/>
      <c r="G183" s="1586"/>
      <c r="H183" s="2094"/>
      <c r="I183" s="79" t="s">
        <v>168</v>
      </c>
      <c r="J183" s="313">
        <f>SUM(J178:J182)</f>
        <v>3</v>
      </c>
      <c r="K183" s="314"/>
      <c r="L183" s="314"/>
      <c r="M183" s="314"/>
      <c r="N183" s="315"/>
      <c r="O183" s="315"/>
      <c r="P183" s="315"/>
      <c r="Q183" s="315"/>
      <c r="R183" s="315"/>
      <c r="S183" s="315"/>
      <c r="T183" s="315"/>
      <c r="U183" s="315"/>
      <c r="V183" s="315"/>
      <c r="W183" s="1910"/>
      <c r="X183" s="2238"/>
      <c r="Y183" s="1908"/>
    </row>
    <row r="184" spans="1:25" ht="45" x14ac:dyDescent="0.25">
      <c r="A184" s="2204"/>
      <c r="B184" s="2204" t="s">
        <v>917</v>
      </c>
      <c r="C184" s="1909" t="s">
        <v>1289</v>
      </c>
      <c r="D184" s="1909" t="s">
        <v>3532</v>
      </c>
      <c r="E184" s="2228" t="s">
        <v>1086</v>
      </c>
      <c r="F184" s="2094" t="s">
        <v>632</v>
      </c>
      <c r="G184" s="1586" t="s">
        <v>1863</v>
      </c>
      <c r="H184" s="2094" t="s">
        <v>3654</v>
      </c>
      <c r="I184" s="312" t="s">
        <v>3655</v>
      </c>
      <c r="J184" s="302">
        <v>0.5</v>
      </c>
      <c r="K184" s="328"/>
      <c r="L184" s="328"/>
      <c r="M184" s="328"/>
      <c r="N184" s="328"/>
      <c r="O184" s="278"/>
      <c r="P184" s="278"/>
      <c r="Q184" s="278"/>
      <c r="R184" s="328"/>
      <c r="S184" s="328"/>
      <c r="T184" s="328"/>
      <c r="U184" s="328"/>
      <c r="V184" s="328"/>
      <c r="W184" s="1910" t="s">
        <v>1409</v>
      </c>
      <c r="X184" s="2238" t="s">
        <v>3656</v>
      </c>
      <c r="Y184" s="1908"/>
    </row>
    <row r="185" spans="1:25" ht="22.5" x14ac:dyDescent="0.25">
      <c r="A185" s="2204"/>
      <c r="B185" s="2204"/>
      <c r="C185" s="1909"/>
      <c r="D185" s="1909"/>
      <c r="E185" s="2228"/>
      <c r="F185" s="2094"/>
      <c r="G185" s="1586"/>
      <c r="H185" s="2094"/>
      <c r="I185" s="312" t="s">
        <v>3657</v>
      </c>
      <c r="J185" s="302">
        <v>0.5</v>
      </c>
      <c r="K185" s="328"/>
      <c r="L185" s="26"/>
      <c r="M185" s="26"/>
      <c r="N185" s="26"/>
      <c r="O185" s="220"/>
      <c r="P185" s="220"/>
      <c r="Q185" s="220"/>
      <c r="R185" s="328"/>
      <c r="S185" s="328"/>
      <c r="T185" s="328"/>
      <c r="U185" s="328"/>
      <c r="V185" s="328"/>
      <c r="W185" s="1910"/>
      <c r="X185" s="2238"/>
      <c r="Y185" s="1908"/>
    </row>
    <row r="186" spans="1:25" x14ac:dyDescent="0.25">
      <c r="A186" s="2204"/>
      <c r="B186" s="2204"/>
      <c r="C186" s="1909"/>
      <c r="D186" s="1909"/>
      <c r="E186" s="2228"/>
      <c r="F186" s="2094"/>
      <c r="G186" s="1586"/>
      <c r="H186" s="2094"/>
      <c r="I186" s="1580" t="s">
        <v>3658</v>
      </c>
      <c r="J186" s="2235">
        <v>1</v>
      </c>
      <c r="K186" s="328"/>
      <c r="L186" s="328"/>
      <c r="M186" s="328"/>
      <c r="N186" s="26"/>
      <c r="O186" s="220"/>
      <c r="P186" s="220"/>
      <c r="Q186" s="220"/>
      <c r="R186" s="26"/>
      <c r="S186" s="328"/>
      <c r="T186" s="328"/>
      <c r="U186" s="328"/>
      <c r="V186" s="328"/>
      <c r="W186" s="1910"/>
      <c r="X186" s="2238"/>
      <c r="Y186" s="1908"/>
    </row>
    <row r="187" spans="1:25" x14ac:dyDescent="0.25">
      <c r="A187" s="2204"/>
      <c r="B187" s="2204"/>
      <c r="C187" s="1909"/>
      <c r="D187" s="1909"/>
      <c r="E187" s="2228"/>
      <c r="F187" s="2094"/>
      <c r="G187" s="1586"/>
      <c r="H187" s="2094"/>
      <c r="I187" s="1598"/>
      <c r="J187" s="2237"/>
      <c r="K187" s="328"/>
      <c r="L187" s="328"/>
      <c r="M187" s="328"/>
      <c r="N187" s="328"/>
      <c r="O187" s="278"/>
      <c r="P187" s="278"/>
      <c r="Q187" s="220"/>
      <c r="R187" s="26"/>
      <c r="S187" s="328"/>
      <c r="T187" s="328"/>
      <c r="U187" s="328"/>
      <c r="V187" s="328"/>
      <c r="W187" s="1910"/>
      <c r="X187" s="2238"/>
      <c r="Y187" s="1908"/>
    </row>
    <row r="188" spans="1:25" x14ac:dyDescent="0.25">
      <c r="A188" s="2204"/>
      <c r="B188" s="2204"/>
      <c r="C188" s="1909"/>
      <c r="D188" s="1909"/>
      <c r="E188" s="2228"/>
      <c r="F188" s="2094"/>
      <c r="G188" s="1586"/>
      <c r="H188" s="2094"/>
      <c r="I188" s="312" t="s">
        <v>3659</v>
      </c>
      <c r="J188" s="302">
        <v>0.5</v>
      </c>
      <c r="K188" s="328"/>
      <c r="L188" s="26"/>
      <c r="M188" s="26"/>
      <c r="N188" s="26"/>
      <c r="O188" s="220"/>
      <c r="P188" s="220"/>
      <c r="Q188" s="220"/>
      <c r="R188" s="26"/>
      <c r="S188" s="26"/>
      <c r="T188" s="26"/>
      <c r="U188" s="26"/>
      <c r="V188" s="26"/>
      <c r="W188" s="1910"/>
      <c r="X188" s="2238"/>
      <c r="Y188" s="1908"/>
    </row>
    <row r="189" spans="1:25" x14ac:dyDescent="0.25">
      <c r="A189" s="2204"/>
      <c r="B189" s="2204"/>
      <c r="C189" s="1909"/>
      <c r="D189" s="1909"/>
      <c r="E189" s="2228"/>
      <c r="F189" s="2094"/>
      <c r="G189" s="1586"/>
      <c r="H189" s="2094"/>
      <c r="I189" s="79" t="s">
        <v>168</v>
      </c>
      <c r="J189" s="313">
        <f>SUM(J184:J188)</f>
        <v>2.5</v>
      </c>
      <c r="K189" s="314"/>
      <c r="L189" s="314"/>
      <c r="M189" s="314"/>
      <c r="N189" s="315"/>
      <c r="O189" s="315"/>
      <c r="P189" s="315"/>
      <c r="Q189" s="315"/>
      <c r="R189" s="315"/>
      <c r="S189" s="315"/>
      <c r="T189" s="315"/>
      <c r="U189" s="315"/>
      <c r="V189" s="315"/>
      <c r="W189" s="1910"/>
      <c r="X189" s="2238"/>
      <c r="Y189" s="1908"/>
    </row>
    <row r="190" spans="1:25" x14ac:dyDescent="0.25">
      <c r="A190" s="2204"/>
      <c r="B190" s="2204" t="s">
        <v>1870</v>
      </c>
      <c r="C190" s="1909" t="s">
        <v>1289</v>
      </c>
      <c r="D190" s="1909" t="s">
        <v>3532</v>
      </c>
      <c r="E190" s="2228" t="s">
        <v>1086</v>
      </c>
      <c r="F190" s="2094" t="s">
        <v>632</v>
      </c>
      <c r="G190" s="1586" t="s">
        <v>2521</v>
      </c>
      <c r="H190" s="2094" t="s">
        <v>3660</v>
      </c>
      <c r="I190" s="2094" t="s">
        <v>3661</v>
      </c>
      <c r="J190" s="2246">
        <v>1</v>
      </c>
      <c r="K190" s="2229"/>
      <c r="L190" s="2229"/>
      <c r="M190" s="2229"/>
      <c r="N190" s="2229"/>
      <c r="O190" s="2229"/>
      <c r="P190" s="2229"/>
      <c r="Q190" s="2229"/>
      <c r="R190" s="2229"/>
      <c r="S190" s="2229"/>
      <c r="T190" s="2229"/>
      <c r="U190" s="2229"/>
      <c r="V190" s="2229"/>
      <c r="W190" s="1910" t="s">
        <v>2524</v>
      </c>
      <c r="X190" s="2238" t="s">
        <v>3662</v>
      </c>
      <c r="Y190" s="1908"/>
    </row>
    <row r="191" spans="1:25" x14ac:dyDescent="0.25">
      <c r="A191" s="2204"/>
      <c r="B191" s="2204"/>
      <c r="C191" s="1909"/>
      <c r="D191" s="1909"/>
      <c r="E191" s="2228"/>
      <c r="F191" s="2094"/>
      <c r="G191" s="1586"/>
      <c r="H191" s="2094"/>
      <c r="I191" s="2094"/>
      <c r="J191" s="2246"/>
      <c r="K191" s="2230"/>
      <c r="L191" s="2230"/>
      <c r="M191" s="2230"/>
      <c r="N191" s="2230"/>
      <c r="O191" s="2230"/>
      <c r="P191" s="2230"/>
      <c r="Q191" s="2230"/>
      <c r="R191" s="2230"/>
      <c r="S191" s="2230"/>
      <c r="T191" s="2230"/>
      <c r="U191" s="2230"/>
      <c r="V191" s="2230"/>
      <c r="W191" s="1910"/>
      <c r="X191" s="2238"/>
      <c r="Y191" s="1908"/>
    </row>
    <row r="192" spans="1:25" x14ac:dyDescent="0.25">
      <c r="A192" s="2204"/>
      <c r="B192" s="2204"/>
      <c r="C192" s="1909"/>
      <c r="D192" s="1909"/>
      <c r="E192" s="2228"/>
      <c r="F192" s="2094"/>
      <c r="G192" s="1586"/>
      <c r="H192" s="2094"/>
      <c r="I192" s="2094"/>
      <c r="J192" s="2246"/>
      <c r="K192" s="2231"/>
      <c r="L192" s="2231"/>
      <c r="M192" s="2231"/>
      <c r="N192" s="2231"/>
      <c r="O192" s="2231"/>
      <c r="P192" s="2231"/>
      <c r="Q192" s="2231"/>
      <c r="R192" s="2231"/>
      <c r="S192" s="2231"/>
      <c r="T192" s="2231"/>
      <c r="U192" s="2231"/>
      <c r="V192" s="2231"/>
      <c r="W192" s="1910"/>
      <c r="X192" s="2238"/>
      <c r="Y192" s="1908"/>
    </row>
    <row r="193" spans="1:25" x14ac:dyDescent="0.25">
      <c r="A193" s="2204"/>
      <c r="B193" s="2204"/>
      <c r="C193" s="1909"/>
      <c r="D193" s="1909"/>
      <c r="E193" s="2228"/>
      <c r="F193" s="2094"/>
      <c r="G193" s="1586"/>
      <c r="H193" s="2094"/>
      <c r="I193" s="2094" t="s">
        <v>3663</v>
      </c>
      <c r="J193" s="2236">
        <v>0.5</v>
      </c>
      <c r="K193" s="2229"/>
      <c r="L193" s="2229"/>
      <c r="M193" s="2229"/>
      <c r="N193" s="2229"/>
      <c r="O193" s="2229"/>
      <c r="P193" s="2229"/>
      <c r="Q193" s="2229"/>
      <c r="R193" s="2229"/>
      <c r="S193" s="2229"/>
      <c r="T193" s="2229"/>
      <c r="U193" s="2229"/>
      <c r="V193" s="2229"/>
      <c r="W193" s="1910"/>
      <c r="X193" s="2238"/>
      <c r="Y193" s="1908"/>
    </row>
    <row r="194" spans="1:25" x14ac:dyDescent="0.25">
      <c r="A194" s="2204"/>
      <c r="B194" s="2204"/>
      <c r="C194" s="1909"/>
      <c r="D194" s="1909"/>
      <c r="E194" s="2228"/>
      <c r="F194" s="2094"/>
      <c r="G194" s="1586"/>
      <c r="H194" s="2094"/>
      <c r="I194" s="2094"/>
      <c r="J194" s="2237"/>
      <c r="K194" s="2231"/>
      <c r="L194" s="2231"/>
      <c r="M194" s="2231"/>
      <c r="N194" s="2231"/>
      <c r="O194" s="2231"/>
      <c r="P194" s="2231"/>
      <c r="Q194" s="2231"/>
      <c r="R194" s="2231"/>
      <c r="S194" s="2231"/>
      <c r="T194" s="2231"/>
      <c r="U194" s="2231"/>
      <c r="V194" s="2231"/>
      <c r="W194" s="1910"/>
      <c r="X194" s="2238"/>
      <c r="Y194" s="1908"/>
    </row>
    <row r="195" spans="1:25" x14ac:dyDescent="0.25">
      <c r="A195" s="2204"/>
      <c r="B195" s="2204"/>
      <c r="C195" s="1909"/>
      <c r="D195" s="1909"/>
      <c r="E195" s="2228"/>
      <c r="F195" s="2094"/>
      <c r="G195" s="1586"/>
      <c r="H195" s="2094"/>
      <c r="I195" s="79" t="s">
        <v>168</v>
      </c>
      <c r="J195" s="313">
        <f>SUM(J190:J194)</f>
        <v>1.5</v>
      </c>
      <c r="K195" s="314"/>
      <c r="L195" s="314"/>
      <c r="M195" s="314"/>
      <c r="N195" s="315"/>
      <c r="O195" s="315"/>
      <c r="P195" s="315"/>
      <c r="Q195" s="315"/>
      <c r="R195" s="315"/>
      <c r="S195" s="315"/>
      <c r="T195" s="315"/>
      <c r="U195" s="315"/>
      <c r="V195" s="315"/>
      <c r="W195" s="1910"/>
      <c r="X195" s="2238"/>
      <c r="Y195" s="1908"/>
    </row>
    <row r="196" spans="1:25" x14ac:dyDescent="0.25">
      <c r="A196" s="2204"/>
      <c r="B196" s="2110" t="s">
        <v>1883</v>
      </c>
      <c r="C196" s="1906" t="s">
        <v>1213</v>
      </c>
      <c r="D196" s="1906" t="s">
        <v>3664</v>
      </c>
      <c r="E196" s="1886" t="s">
        <v>1086</v>
      </c>
      <c r="F196" s="1594" t="s">
        <v>632</v>
      </c>
      <c r="G196" s="1586" t="s">
        <v>1884</v>
      </c>
      <c r="H196" s="1594" t="s">
        <v>3665</v>
      </c>
      <c r="I196" s="2094" t="s">
        <v>3666</v>
      </c>
      <c r="J196" s="2246">
        <v>1</v>
      </c>
      <c r="K196" s="2229"/>
      <c r="L196" s="2229"/>
      <c r="M196" s="2229"/>
      <c r="N196" s="2229"/>
      <c r="O196" s="2229"/>
      <c r="P196" s="2229"/>
      <c r="Q196" s="2229"/>
      <c r="R196" s="2229"/>
      <c r="S196" s="2229"/>
      <c r="T196" s="2229"/>
      <c r="U196" s="2229"/>
      <c r="V196" s="2229"/>
      <c r="W196" s="1888" t="s">
        <v>1425</v>
      </c>
      <c r="X196" s="2239" t="s">
        <v>3667</v>
      </c>
      <c r="Y196" s="1944"/>
    </row>
    <row r="197" spans="1:25" x14ac:dyDescent="0.25">
      <c r="A197" s="2204"/>
      <c r="B197" s="2111"/>
      <c r="C197" s="1844"/>
      <c r="D197" s="1844"/>
      <c r="E197" s="1843"/>
      <c r="F197" s="1595"/>
      <c r="G197" s="1586"/>
      <c r="H197" s="1595"/>
      <c r="I197" s="2250"/>
      <c r="J197" s="2203"/>
      <c r="K197" s="2231"/>
      <c r="L197" s="2231"/>
      <c r="M197" s="2231"/>
      <c r="N197" s="2231"/>
      <c r="O197" s="2231"/>
      <c r="P197" s="2231"/>
      <c r="Q197" s="2231"/>
      <c r="R197" s="2231"/>
      <c r="S197" s="2231"/>
      <c r="T197" s="2231"/>
      <c r="U197" s="2231"/>
      <c r="V197" s="2231"/>
      <c r="W197" s="1889"/>
      <c r="X197" s="2240"/>
      <c r="Y197" s="2242"/>
    </row>
    <row r="198" spans="1:25" ht="22.5" x14ac:dyDescent="0.25">
      <c r="A198" s="2204"/>
      <c r="B198" s="2111"/>
      <c r="C198" s="1844"/>
      <c r="D198" s="1844"/>
      <c r="E198" s="1843"/>
      <c r="F198" s="1595"/>
      <c r="G198" s="1586"/>
      <c r="H198" s="1595"/>
      <c r="I198" s="312" t="s">
        <v>3668</v>
      </c>
      <c r="J198" s="302">
        <v>1</v>
      </c>
      <c r="K198" s="278"/>
      <c r="L198" s="278"/>
      <c r="M198" s="278"/>
      <c r="N198" s="278"/>
      <c r="O198" s="278"/>
      <c r="P198" s="278"/>
      <c r="Q198" s="278"/>
      <c r="R198" s="278"/>
      <c r="S198" s="278"/>
      <c r="T198" s="278"/>
      <c r="U198" s="278"/>
      <c r="V198" s="278"/>
      <c r="W198" s="1889"/>
      <c r="X198" s="2240"/>
      <c r="Y198" s="2242"/>
    </row>
    <row r="199" spans="1:25" x14ac:dyDescent="0.25">
      <c r="A199" s="2204"/>
      <c r="B199" s="2111"/>
      <c r="C199" s="1844"/>
      <c r="D199" s="1844"/>
      <c r="E199" s="1843"/>
      <c r="F199" s="1595"/>
      <c r="G199" s="1586"/>
      <c r="H199" s="1595"/>
      <c r="I199" s="2094" t="s">
        <v>3669</v>
      </c>
      <c r="J199" s="2246">
        <v>1</v>
      </c>
      <c r="K199" s="2229"/>
      <c r="L199" s="2229"/>
      <c r="M199" s="2229"/>
      <c r="N199" s="2229"/>
      <c r="O199" s="2229"/>
      <c r="P199" s="2229"/>
      <c r="Q199" s="2229"/>
      <c r="R199" s="2229"/>
      <c r="S199" s="2229"/>
      <c r="T199" s="2229"/>
      <c r="U199" s="2229"/>
      <c r="V199" s="2229"/>
      <c r="W199" s="1889"/>
      <c r="X199" s="2240"/>
      <c r="Y199" s="2242"/>
    </row>
    <row r="200" spans="1:25" x14ac:dyDescent="0.25">
      <c r="A200" s="2204"/>
      <c r="B200" s="2111"/>
      <c r="C200" s="1844"/>
      <c r="D200" s="1844"/>
      <c r="E200" s="1843"/>
      <c r="F200" s="1595"/>
      <c r="G200" s="1586"/>
      <c r="H200" s="1595"/>
      <c r="I200" s="2250"/>
      <c r="J200" s="2203"/>
      <c r="K200" s="2231"/>
      <c r="L200" s="2231"/>
      <c r="M200" s="2231"/>
      <c r="N200" s="2231"/>
      <c r="O200" s="2231"/>
      <c r="P200" s="2231"/>
      <c r="Q200" s="2231"/>
      <c r="R200" s="2231"/>
      <c r="S200" s="2231"/>
      <c r="T200" s="2231"/>
      <c r="U200" s="2231"/>
      <c r="V200" s="2231"/>
      <c r="W200" s="1889"/>
      <c r="X200" s="2240"/>
      <c r="Y200" s="2242"/>
    </row>
    <row r="201" spans="1:25" x14ac:dyDescent="0.25">
      <c r="A201" s="2204"/>
      <c r="B201" s="2111"/>
      <c r="C201" s="1844"/>
      <c r="D201" s="1844"/>
      <c r="E201" s="1843"/>
      <c r="F201" s="1595"/>
      <c r="G201" s="1586"/>
      <c r="H201" s="1596"/>
      <c r="I201" s="79" t="s">
        <v>168</v>
      </c>
      <c r="J201" s="313">
        <f>SUM(J196:J199)</f>
        <v>3</v>
      </c>
      <c r="K201" s="314"/>
      <c r="L201" s="314"/>
      <c r="M201" s="314"/>
      <c r="N201" s="315"/>
      <c r="O201" s="315"/>
      <c r="P201" s="315"/>
      <c r="Q201" s="315"/>
      <c r="R201" s="315"/>
      <c r="S201" s="315"/>
      <c r="T201" s="315"/>
      <c r="U201" s="315"/>
      <c r="V201" s="315"/>
      <c r="W201" s="1890"/>
      <c r="X201" s="2241"/>
      <c r="Y201" s="2243"/>
    </row>
    <row r="202" spans="1:25" x14ac:dyDescent="0.25">
      <c r="A202" s="2204"/>
      <c r="B202" s="2111"/>
      <c r="C202" s="1844"/>
      <c r="D202" s="1844"/>
      <c r="E202" s="1843"/>
      <c r="F202" s="1595"/>
      <c r="G202" s="1586" t="s">
        <v>1893</v>
      </c>
      <c r="H202" s="1594" t="s">
        <v>3670</v>
      </c>
      <c r="I202" s="2094" t="s">
        <v>3671</v>
      </c>
      <c r="J202" s="2246">
        <v>0.5</v>
      </c>
      <c r="K202" s="2229"/>
      <c r="L202" s="2229"/>
      <c r="M202" s="2229"/>
      <c r="N202" s="2229"/>
      <c r="O202" s="2229"/>
      <c r="P202" s="2229"/>
      <c r="Q202" s="2229"/>
      <c r="R202" s="2229"/>
      <c r="S202" s="2229"/>
      <c r="T202" s="2229"/>
      <c r="U202" s="2229"/>
      <c r="V202" s="2229"/>
      <c r="W202" s="1888" t="s">
        <v>1432</v>
      </c>
      <c r="X202" s="2239" t="s">
        <v>3672</v>
      </c>
      <c r="Y202" s="1944"/>
    </row>
    <row r="203" spans="1:25" x14ac:dyDescent="0.25">
      <c r="A203" s="2204"/>
      <c r="B203" s="2111"/>
      <c r="C203" s="1844"/>
      <c r="D203" s="1844"/>
      <c r="E203" s="1843"/>
      <c r="F203" s="1595"/>
      <c r="G203" s="1586"/>
      <c r="H203" s="1595"/>
      <c r="I203" s="2094"/>
      <c r="J203" s="2203"/>
      <c r="K203" s="2231"/>
      <c r="L203" s="2231"/>
      <c r="M203" s="2231"/>
      <c r="N203" s="2231"/>
      <c r="O203" s="2231"/>
      <c r="P203" s="2231"/>
      <c r="Q203" s="2231"/>
      <c r="R203" s="2231"/>
      <c r="S203" s="2231"/>
      <c r="T203" s="2231"/>
      <c r="U203" s="2231"/>
      <c r="V203" s="2231"/>
      <c r="W203" s="1889"/>
      <c r="X203" s="2240"/>
      <c r="Y203" s="2242"/>
    </row>
    <row r="204" spans="1:25" ht="22.5" x14ac:dyDescent="0.25">
      <c r="A204" s="2204"/>
      <c r="B204" s="2111"/>
      <c r="C204" s="1844"/>
      <c r="D204" s="1844"/>
      <c r="E204" s="1843"/>
      <c r="F204" s="1595"/>
      <c r="G204" s="1586"/>
      <c r="H204" s="1595"/>
      <c r="I204" s="312" t="s">
        <v>3673</v>
      </c>
      <c r="J204" s="302">
        <v>0.5</v>
      </c>
      <c r="K204" s="278"/>
      <c r="L204" s="278"/>
      <c r="M204" s="278"/>
      <c r="N204" s="278"/>
      <c r="O204" s="278"/>
      <c r="P204" s="278"/>
      <c r="Q204" s="278"/>
      <c r="R204" s="278"/>
      <c r="S204" s="278"/>
      <c r="T204" s="278"/>
      <c r="U204" s="278"/>
      <c r="V204" s="278"/>
      <c r="W204" s="1889"/>
      <c r="X204" s="2240"/>
      <c r="Y204" s="2242"/>
    </row>
    <row r="205" spans="1:25" x14ac:dyDescent="0.25">
      <c r="A205" s="2204"/>
      <c r="B205" s="2111"/>
      <c r="C205" s="1844"/>
      <c r="D205" s="1844"/>
      <c r="E205" s="1843"/>
      <c r="F205" s="1595"/>
      <c r="G205" s="1586"/>
      <c r="H205" s="1595"/>
      <c r="I205" s="2094" t="s">
        <v>3674</v>
      </c>
      <c r="J205" s="2246">
        <v>1</v>
      </c>
      <c r="K205" s="2229"/>
      <c r="L205" s="2229"/>
      <c r="M205" s="2229"/>
      <c r="N205" s="2229"/>
      <c r="O205" s="2229"/>
      <c r="P205" s="2229"/>
      <c r="Q205" s="2229"/>
      <c r="R205" s="2229"/>
      <c r="S205" s="2229"/>
      <c r="T205" s="2229"/>
      <c r="U205" s="2229"/>
      <c r="V205" s="2229"/>
      <c r="W205" s="1889"/>
      <c r="X205" s="2240"/>
      <c r="Y205" s="2242"/>
    </row>
    <row r="206" spans="1:25" x14ac:dyDescent="0.25">
      <c r="A206" s="2204"/>
      <c r="B206" s="2111"/>
      <c r="C206" s="1844"/>
      <c r="D206" s="1844"/>
      <c r="E206" s="1843"/>
      <c r="F206" s="1595"/>
      <c r="G206" s="1586"/>
      <c r="H206" s="1595"/>
      <c r="I206" s="2094"/>
      <c r="J206" s="2203"/>
      <c r="K206" s="2231"/>
      <c r="L206" s="2231"/>
      <c r="M206" s="2231"/>
      <c r="N206" s="2231"/>
      <c r="O206" s="2231"/>
      <c r="P206" s="2231"/>
      <c r="Q206" s="2231"/>
      <c r="R206" s="2231"/>
      <c r="S206" s="2231"/>
      <c r="T206" s="2231"/>
      <c r="U206" s="2231"/>
      <c r="V206" s="2231"/>
      <c r="W206" s="1889"/>
      <c r="X206" s="2240"/>
      <c r="Y206" s="2242"/>
    </row>
    <row r="207" spans="1:25" x14ac:dyDescent="0.25">
      <c r="A207" s="2204"/>
      <c r="B207" s="2111"/>
      <c r="C207" s="1844"/>
      <c r="D207" s="1844"/>
      <c r="E207" s="1843"/>
      <c r="F207" s="1595"/>
      <c r="G207" s="1586"/>
      <c r="H207" s="1596"/>
      <c r="I207" s="79" t="s">
        <v>168</v>
      </c>
      <c r="J207" s="313">
        <f>SUM(J202:J205)</f>
        <v>2</v>
      </c>
      <c r="K207" s="314"/>
      <c r="L207" s="314"/>
      <c r="M207" s="314"/>
      <c r="N207" s="315"/>
      <c r="O207" s="315"/>
      <c r="P207" s="315"/>
      <c r="Q207" s="315"/>
      <c r="R207" s="315"/>
      <c r="S207" s="315"/>
      <c r="T207" s="315"/>
      <c r="U207" s="315"/>
      <c r="V207" s="315"/>
      <c r="W207" s="1890"/>
      <c r="X207" s="2241"/>
      <c r="Y207" s="2243"/>
    </row>
    <row r="208" spans="1:25" x14ac:dyDescent="0.25">
      <c r="A208" s="2204"/>
      <c r="B208" s="2111"/>
      <c r="C208" s="1844"/>
      <c r="D208" s="1844"/>
      <c r="E208" s="1843"/>
      <c r="F208" s="1595"/>
      <c r="G208" s="1587" t="s">
        <v>1901</v>
      </c>
      <c r="H208" s="1594" t="s">
        <v>3675</v>
      </c>
      <c r="I208" s="1594" t="s">
        <v>3676</v>
      </c>
      <c r="J208" s="2246">
        <v>1</v>
      </c>
      <c r="K208" s="2229"/>
      <c r="L208" s="2229"/>
      <c r="M208" s="2229"/>
      <c r="N208" s="2229"/>
      <c r="O208" s="2229"/>
      <c r="P208" s="2229"/>
      <c r="Q208" s="2229"/>
      <c r="R208" s="2229"/>
      <c r="S208" s="2229"/>
      <c r="T208" s="2229"/>
      <c r="U208" s="2229"/>
      <c r="V208" s="2229"/>
      <c r="W208" s="1888" t="s">
        <v>1439</v>
      </c>
      <c r="X208" s="2239" t="s">
        <v>3677</v>
      </c>
      <c r="Y208" s="1944"/>
    </row>
    <row r="209" spans="1:25" x14ac:dyDescent="0.25">
      <c r="A209" s="2204"/>
      <c r="B209" s="2111"/>
      <c r="C209" s="1844"/>
      <c r="D209" s="1844"/>
      <c r="E209" s="1843"/>
      <c r="F209" s="1595"/>
      <c r="G209" s="1599"/>
      <c r="H209" s="1595"/>
      <c r="I209" s="1596"/>
      <c r="J209" s="2250"/>
      <c r="K209" s="2231"/>
      <c r="L209" s="2231"/>
      <c r="M209" s="2231"/>
      <c r="N209" s="2231"/>
      <c r="O209" s="2231"/>
      <c r="P209" s="2231"/>
      <c r="Q209" s="2231"/>
      <c r="R209" s="2231"/>
      <c r="S209" s="2231"/>
      <c r="T209" s="2231"/>
      <c r="U209" s="2231"/>
      <c r="V209" s="2231"/>
      <c r="W209" s="1889"/>
      <c r="X209" s="2240"/>
      <c r="Y209" s="2242"/>
    </row>
    <row r="210" spans="1:25" ht="45" x14ac:dyDescent="0.25">
      <c r="A210" s="2204"/>
      <c r="B210" s="2111"/>
      <c r="C210" s="1844"/>
      <c r="D210" s="1844"/>
      <c r="E210" s="1843"/>
      <c r="F210" s="1595"/>
      <c r="G210" s="1599"/>
      <c r="H210" s="1595"/>
      <c r="I210" s="312" t="s">
        <v>3678</v>
      </c>
      <c r="J210" s="630">
        <v>0.5</v>
      </c>
      <c r="K210" s="278"/>
      <c r="L210" s="278"/>
      <c r="M210" s="278"/>
      <c r="N210" s="278"/>
      <c r="O210" s="278"/>
      <c r="P210" s="278"/>
      <c r="Q210" s="278"/>
      <c r="R210" s="278"/>
      <c r="S210" s="278"/>
      <c r="T210" s="278"/>
      <c r="U210" s="278"/>
      <c r="V210" s="278"/>
      <c r="W210" s="1889"/>
      <c r="X210" s="2240"/>
      <c r="Y210" s="2242"/>
    </row>
    <row r="211" spans="1:25" x14ac:dyDescent="0.25">
      <c r="A211" s="2204"/>
      <c r="B211" s="2111"/>
      <c r="C211" s="1844"/>
      <c r="D211" s="1844"/>
      <c r="E211" s="1843"/>
      <c r="F211" s="1595"/>
      <c r="G211" s="1599"/>
      <c r="H211" s="1595"/>
      <c r="I211" s="2094" t="s">
        <v>3679</v>
      </c>
      <c r="J211" s="2246">
        <v>0.5</v>
      </c>
      <c r="K211" s="2229"/>
      <c r="L211" s="2229"/>
      <c r="M211" s="2229"/>
      <c r="N211" s="2229"/>
      <c r="O211" s="2229"/>
      <c r="P211" s="2229"/>
      <c r="Q211" s="2229"/>
      <c r="R211" s="2229"/>
      <c r="S211" s="2229"/>
      <c r="T211" s="2229"/>
      <c r="U211" s="2229"/>
      <c r="V211" s="2229"/>
      <c r="W211" s="1889"/>
      <c r="X211" s="2240"/>
      <c r="Y211" s="2242"/>
    </row>
    <row r="212" spans="1:25" x14ac:dyDescent="0.25">
      <c r="A212" s="2204"/>
      <c r="B212" s="2111"/>
      <c r="C212" s="1844"/>
      <c r="D212" s="1844"/>
      <c r="E212" s="1843"/>
      <c r="F212" s="1595"/>
      <c r="G212" s="1599"/>
      <c r="H212" s="1595"/>
      <c r="I212" s="2094"/>
      <c r="J212" s="2250"/>
      <c r="K212" s="2231"/>
      <c r="L212" s="2231"/>
      <c r="M212" s="2231"/>
      <c r="N212" s="2231"/>
      <c r="O212" s="2231"/>
      <c r="P212" s="2231"/>
      <c r="Q212" s="2231"/>
      <c r="R212" s="2231"/>
      <c r="S212" s="2231"/>
      <c r="T212" s="2231"/>
      <c r="U212" s="2231"/>
      <c r="V212" s="2231"/>
      <c r="W212" s="1889"/>
      <c r="X212" s="2240"/>
      <c r="Y212" s="2242"/>
    </row>
    <row r="213" spans="1:25" x14ac:dyDescent="0.25">
      <c r="A213" s="2204"/>
      <c r="B213" s="2112"/>
      <c r="C213" s="1907"/>
      <c r="D213" s="1907"/>
      <c r="E213" s="1887"/>
      <c r="F213" s="1596"/>
      <c r="G213" s="1600"/>
      <c r="H213" s="1596"/>
      <c r="I213" s="79" t="s">
        <v>168</v>
      </c>
      <c r="J213" s="313">
        <f>SUM(J208:J212)</f>
        <v>2</v>
      </c>
      <c r="K213" s="314"/>
      <c r="L213" s="314"/>
      <c r="M213" s="314"/>
      <c r="N213" s="315"/>
      <c r="O213" s="315"/>
      <c r="P213" s="315"/>
      <c r="Q213" s="315"/>
      <c r="R213" s="315"/>
      <c r="S213" s="315"/>
      <c r="T213" s="315"/>
      <c r="U213" s="315"/>
      <c r="V213" s="315"/>
      <c r="W213" s="1890"/>
      <c r="X213" s="2241"/>
      <c r="Y213" s="2243"/>
    </row>
    <row r="214" spans="1:25" x14ac:dyDescent="0.25">
      <c r="A214" s="2204"/>
      <c r="B214" s="2204" t="s">
        <v>1910</v>
      </c>
      <c r="C214" s="1909" t="s">
        <v>1289</v>
      </c>
      <c r="D214" s="1909" t="s">
        <v>3680</v>
      </c>
      <c r="E214" s="2228" t="s">
        <v>1086</v>
      </c>
      <c r="F214" s="2094" t="s">
        <v>632</v>
      </c>
      <c r="G214" s="1586" t="s">
        <v>1912</v>
      </c>
      <c r="H214" s="2094" t="s">
        <v>3681</v>
      </c>
      <c r="I214" s="2094" t="s">
        <v>3682</v>
      </c>
      <c r="J214" s="2246">
        <v>1</v>
      </c>
      <c r="K214" s="2229"/>
      <c r="L214" s="2229"/>
      <c r="M214" s="2229"/>
      <c r="N214" s="2229"/>
      <c r="O214" s="2229"/>
      <c r="P214" s="2229"/>
      <c r="Q214" s="2229"/>
      <c r="R214" s="2229"/>
      <c r="S214" s="2229"/>
      <c r="T214" s="2229"/>
      <c r="U214" s="2229"/>
      <c r="V214" s="2229"/>
      <c r="W214" s="1910" t="s">
        <v>1447</v>
      </c>
      <c r="X214" s="2238" t="s">
        <v>3683</v>
      </c>
      <c r="Y214" s="1908"/>
    </row>
    <row r="215" spans="1:25" x14ac:dyDescent="0.25">
      <c r="A215" s="2204"/>
      <c r="B215" s="2204"/>
      <c r="C215" s="1909"/>
      <c r="D215" s="1909"/>
      <c r="E215" s="2228"/>
      <c r="F215" s="2094"/>
      <c r="G215" s="1586"/>
      <c r="H215" s="2094"/>
      <c r="I215" s="2094"/>
      <c r="J215" s="2246"/>
      <c r="K215" s="2230"/>
      <c r="L215" s="2230"/>
      <c r="M215" s="2230"/>
      <c r="N215" s="2230"/>
      <c r="O215" s="2230"/>
      <c r="P215" s="2230"/>
      <c r="Q215" s="2230"/>
      <c r="R215" s="2230"/>
      <c r="S215" s="2230"/>
      <c r="T215" s="2230"/>
      <c r="U215" s="2230"/>
      <c r="V215" s="2230"/>
      <c r="W215" s="1910"/>
      <c r="X215" s="2238"/>
      <c r="Y215" s="1908"/>
    </row>
    <row r="216" spans="1:25" x14ac:dyDescent="0.25">
      <c r="A216" s="2204"/>
      <c r="B216" s="2204"/>
      <c r="C216" s="1909"/>
      <c r="D216" s="1909"/>
      <c r="E216" s="2228"/>
      <c r="F216" s="2094"/>
      <c r="G216" s="1586"/>
      <c r="H216" s="2094"/>
      <c r="I216" s="2094"/>
      <c r="J216" s="2246"/>
      <c r="K216" s="2230"/>
      <c r="L216" s="2230"/>
      <c r="M216" s="2230"/>
      <c r="N216" s="2230"/>
      <c r="O216" s="2230"/>
      <c r="P216" s="2230"/>
      <c r="Q216" s="2230"/>
      <c r="R216" s="2230"/>
      <c r="S216" s="2230"/>
      <c r="T216" s="2230"/>
      <c r="U216" s="2230"/>
      <c r="V216" s="2230"/>
      <c r="W216" s="1910"/>
      <c r="X216" s="2238"/>
      <c r="Y216" s="1908"/>
    </row>
    <row r="217" spans="1:25" x14ac:dyDescent="0.25">
      <c r="A217" s="2204"/>
      <c r="B217" s="2204"/>
      <c r="C217" s="1909"/>
      <c r="D217" s="1909"/>
      <c r="E217" s="2228"/>
      <c r="F217" s="2094"/>
      <c r="G217" s="1586"/>
      <c r="H217" s="2094"/>
      <c r="I217" s="2094"/>
      <c r="J217" s="2246"/>
      <c r="K217" s="2230"/>
      <c r="L217" s="2230"/>
      <c r="M217" s="2230"/>
      <c r="N217" s="2230"/>
      <c r="O217" s="2230"/>
      <c r="P217" s="2230"/>
      <c r="Q217" s="2230"/>
      <c r="R217" s="2230"/>
      <c r="S217" s="2230"/>
      <c r="T217" s="2230"/>
      <c r="U217" s="2230"/>
      <c r="V217" s="2230"/>
      <c r="W217" s="1910"/>
      <c r="X217" s="2238"/>
      <c r="Y217" s="1908"/>
    </row>
    <row r="218" spans="1:25" x14ac:dyDescent="0.25">
      <c r="A218" s="2204"/>
      <c r="B218" s="2204"/>
      <c r="C218" s="1909"/>
      <c r="D218" s="1909"/>
      <c r="E218" s="2228"/>
      <c r="F218" s="2094"/>
      <c r="G218" s="1586"/>
      <c r="H218" s="2094"/>
      <c r="I218" s="2094"/>
      <c r="J218" s="2246"/>
      <c r="K218" s="2231"/>
      <c r="L218" s="2231"/>
      <c r="M218" s="2231"/>
      <c r="N218" s="2231"/>
      <c r="O218" s="2231"/>
      <c r="P218" s="2231"/>
      <c r="Q218" s="2231"/>
      <c r="R218" s="2231"/>
      <c r="S218" s="2231"/>
      <c r="T218" s="2231"/>
      <c r="U218" s="2231"/>
      <c r="V218" s="2231"/>
      <c r="W218" s="1910"/>
      <c r="X218" s="2238"/>
      <c r="Y218" s="1908"/>
    </row>
    <row r="219" spans="1:25" x14ac:dyDescent="0.25">
      <c r="A219" s="2204"/>
      <c r="B219" s="2204"/>
      <c r="C219" s="1909"/>
      <c r="D219" s="1909"/>
      <c r="E219" s="2228"/>
      <c r="F219" s="2094"/>
      <c r="G219" s="1586"/>
      <c r="H219" s="2094"/>
      <c r="I219" s="79" t="s">
        <v>168</v>
      </c>
      <c r="J219" s="313">
        <f>J214</f>
        <v>1</v>
      </c>
      <c r="K219" s="314"/>
      <c r="L219" s="314"/>
      <c r="M219" s="314"/>
      <c r="N219" s="315"/>
      <c r="O219" s="315"/>
      <c r="P219" s="315"/>
      <c r="Q219" s="315"/>
      <c r="R219" s="315"/>
      <c r="S219" s="315"/>
      <c r="T219" s="315"/>
      <c r="U219" s="315"/>
      <c r="V219" s="315"/>
      <c r="W219" s="1910"/>
      <c r="X219" s="2238"/>
      <c r="Y219" s="1908"/>
    </row>
    <row r="220" spans="1:25" x14ac:dyDescent="0.25">
      <c r="A220" s="2204"/>
      <c r="B220" s="2204" t="s">
        <v>1919</v>
      </c>
      <c r="C220" s="1909" t="s">
        <v>1289</v>
      </c>
      <c r="D220" s="1909" t="s">
        <v>3680</v>
      </c>
      <c r="E220" s="2228" t="s">
        <v>1086</v>
      </c>
      <c r="F220" s="2094" t="s">
        <v>632</v>
      </c>
      <c r="G220" s="1586" t="s">
        <v>1920</v>
      </c>
      <c r="H220" s="2094" t="s">
        <v>3684</v>
      </c>
      <c r="I220" s="2094" t="s">
        <v>3685</v>
      </c>
      <c r="J220" s="2246">
        <v>1</v>
      </c>
      <c r="K220" s="2229"/>
      <c r="L220" s="2229"/>
      <c r="M220" s="2229"/>
      <c r="N220" s="2229"/>
      <c r="O220" s="2229"/>
      <c r="P220" s="2229"/>
      <c r="Q220" s="2229"/>
      <c r="R220" s="2229"/>
      <c r="S220" s="2229"/>
      <c r="T220" s="2229"/>
      <c r="U220" s="2229"/>
      <c r="V220" s="2229"/>
      <c r="W220" s="1910" t="s">
        <v>1455</v>
      </c>
      <c r="X220" s="2238" t="s">
        <v>3686</v>
      </c>
      <c r="Y220" s="1908"/>
    </row>
    <row r="221" spans="1:25" x14ac:dyDescent="0.25">
      <c r="A221" s="2204"/>
      <c r="B221" s="2204"/>
      <c r="C221" s="1909"/>
      <c r="D221" s="1909"/>
      <c r="E221" s="2228"/>
      <c r="F221" s="2094"/>
      <c r="G221" s="1586"/>
      <c r="H221" s="2094"/>
      <c r="I221" s="2094"/>
      <c r="J221" s="2246"/>
      <c r="K221" s="2230"/>
      <c r="L221" s="2230"/>
      <c r="M221" s="2230"/>
      <c r="N221" s="2230"/>
      <c r="O221" s="2230"/>
      <c r="P221" s="2230"/>
      <c r="Q221" s="2230"/>
      <c r="R221" s="2230"/>
      <c r="S221" s="2230"/>
      <c r="T221" s="2230"/>
      <c r="U221" s="2230"/>
      <c r="V221" s="2230"/>
      <c r="W221" s="1910"/>
      <c r="X221" s="2238"/>
      <c r="Y221" s="1908"/>
    </row>
    <row r="222" spans="1:25" x14ac:dyDescent="0.25">
      <c r="A222" s="2204"/>
      <c r="B222" s="2204"/>
      <c r="C222" s="1909"/>
      <c r="D222" s="1909"/>
      <c r="E222" s="2228"/>
      <c r="F222" s="2094"/>
      <c r="G222" s="1586"/>
      <c r="H222" s="2094"/>
      <c r="I222" s="2094"/>
      <c r="J222" s="2246"/>
      <c r="K222" s="2230"/>
      <c r="L222" s="2230"/>
      <c r="M222" s="2230"/>
      <c r="N222" s="2230"/>
      <c r="O222" s="2230"/>
      <c r="P222" s="2230"/>
      <c r="Q222" s="2230"/>
      <c r="R222" s="2230"/>
      <c r="S222" s="2230"/>
      <c r="T222" s="2230"/>
      <c r="U222" s="2230"/>
      <c r="V222" s="2230"/>
      <c r="W222" s="1910"/>
      <c r="X222" s="2238"/>
      <c r="Y222" s="1908"/>
    </row>
    <row r="223" spans="1:25" x14ac:dyDescent="0.25">
      <c r="A223" s="2204"/>
      <c r="B223" s="2204"/>
      <c r="C223" s="1909"/>
      <c r="D223" s="1909"/>
      <c r="E223" s="2228"/>
      <c r="F223" s="2094"/>
      <c r="G223" s="1586"/>
      <c r="H223" s="2094"/>
      <c r="I223" s="2094"/>
      <c r="J223" s="2246"/>
      <c r="K223" s="2230"/>
      <c r="L223" s="2230"/>
      <c r="M223" s="2230"/>
      <c r="N223" s="2230"/>
      <c r="O223" s="2230"/>
      <c r="P223" s="2230"/>
      <c r="Q223" s="2230"/>
      <c r="R223" s="2230"/>
      <c r="S223" s="2230"/>
      <c r="T223" s="2230"/>
      <c r="U223" s="2230"/>
      <c r="V223" s="2230"/>
      <c r="W223" s="1910"/>
      <c r="X223" s="2238"/>
      <c r="Y223" s="1908"/>
    </row>
    <row r="224" spans="1:25" x14ac:dyDescent="0.25">
      <c r="A224" s="2204"/>
      <c r="B224" s="2204"/>
      <c r="C224" s="1909"/>
      <c r="D224" s="1909"/>
      <c r="E224" s="2228"/>
      <c r="F224" s="2094"/>
      <c r="G224" s="1586"/>
      <c r="H224" s="2094"/>
      <c r="I224" s="2094"/>
      <c r="J224" s="2246"/>
      <c r="K224" s="2231"/>
      <c r="L224" s="2231"/>
      <c r="M224" s="2231"/>
      <c r="N224" s="2231"/>
      <c r="O224" s="2231"/>
      <c r="P224" s="2231"/>
      <c r="Q224" s="2231"/>
      <c r="R224" s="2231"/>
      <c r="S224" s="2231"/>
      <c r="T224" s="2231"/>
      <c r="U224" s="2231"/>
      <c r="V224" s="2231"/>
      <c r="W224" s="1910"/>
      <c r="X224" s="2238"/>
      <c r="Y224" s="1908"/>
    </row>
    <row r="225" spans="1:25" x14ac:dyDescent="0.25">
      <c r="A225" s="2204"/>
      <c r="B225" s="2204"/>
      <c r="C225" s="1909"/>
      <c r="D225" s="1909"/>
      <c r="E225" s="2228"/>
      <c r="F225" s="2094"/>
      <c r="G225" s="1586"/>
      <c r="H225" s="2094"/>
      <c r="I225" s="79" t="s">
        <v>168</v>
      </c>
      <c r="J225" s="313">
        <f>J220</f>
        <v>1</v>
      </c>
      <c r="K225" s="314"/>
      <c r="L225" s="314"/>
      <c r="M225" s="314"/>
      <c r="N225" s="315"/>
      <c r="O225" s="315"/>
      <c r="P225" s="315"/>
      <c r="Q225" s="315"/>
      <c r="R225" s="315"/>
      <c r="S225" s="315"/>
      <c r="T225" s="315"/>
      <c r="U225" s="315"/>
      <c r="V225" s="315"/>
      <c r="W225" s="1910"/>
      <c r="X225" s="2238"/>
      <c r="Y225" s="1908"/>
    </row>
    <row r="226" spans="1:25" ht="56.25" x14ac:dyDescent="0.25">
      <c r="A226" s="2204"/>
      <c r="B226" s="2110" t="s">
        <v>1926</v>
      </c>
      <c r="C226" s="1906" t="s">
        <v>1213</v>
      </c>
      <c r="D226" s="1906" t="s">
        <v>3687</v>
      </c>
      <c r="E226" s="1886" t="s">
        <v>1086</v>
      </c>
      <c r="F226" s="1594" t="s">
        <v>632</v>
      </c>
      <c r="G226" s="1586" t="s">
        <v>3688</v>
      </c>
      <c r="H226" s="1594" t="s">
        <v>3689</v>
      </c>
      <c r="I226" s="312" t="s">
        <v>3690</v>
      </c>
      <c r="J226" s="630">
        <v>1</v>
      </c>
      <c r="K226" s="278"/>
      <c r="L226" s="278"/>
      <c r="M226" s="278"/>
      <c r="N226" s="278"/>
      <c r="O226" s="278"/>
      <c r="P226" s="278"/>
      <c r="Q226" s="278"/>
      <c r="R226" s="278"/>
      <c r="S226" s="278"/>
      <c r="T226" s="278"/>
      <c r="U226" s="278"/>
      <c r="V226" s="278"/>
      <c r="W226" s="1888" t="s">
        <v>1463</v>
      </c>
      <c r="X226" s="2239" t="s">
        <v>3691</v>
      </c>
      <c r="Y226" s="1944"/>
    </row>
    <row r="227" spans="1:25" ht="45" x14ac:dyDescent="0.25">
      <c r="A227" s="2204"/>
      <c r="B227" s="2111"/>
      <c r="C227" s="1844"/>
      <c r="D227" s="1844"/>
      <c r="E227" s="1843"/>
      <c r="F227" s="1595"/>
      <c r="G227" s="1586"/>
      <c r="H227" s="1595"/>
      <c r="I227" s="312" t="s">
        <v>3692</v>
      </c>
      <c r="J227" s="630">
        <v>0.5</v>
      </c>
      <c r="K227" s="278"/>
      <c r="L227" s="220"/>
      <c r="M227" s="220"/>
      <c r="N227" s="220"/>
      <c r="O227" s="220"/>
      <c r="P227" s="220"/>
      <c r="Q227" s="220"/>
      <c r="R227" s="278"/>
      <c r="S227" s="278"/>
      <c r="T227" s="278"/>
      <c r="U227" s="278"/>
      <c r="V227" s="278"/>
      <c r="W227" s="1889"/>
      <c r="X227" s="2240"/>
      <c r="Y227" s="2242"/>
    </row>
    <row r="228" spans="1:25" x14ac:dyDescent="0.25">
      <c r="A228" s="2204"/>
      <c r="B228" s="2111"/>
      <c r="C228" s="1844"/>
      <c r="D228" s="1844"/>
      <c r="E228" s="1843"/>
      <c r="F228" s="1595"/>
      <c r="G228" s="1586"/>
      <c r="H228" s="1595"/>
      <c r="I228" s="2249" t="s">
        <v>3693</v>
      </c>
      <c r="J228" s="2246">
        <v>0.5</v>
      </c>
      <c r="K228" s="2229"/>
      <c r="L228" s="2229"/>
      <c r="M228" s="2229"/>
      <c r="N228" s="2229"/>
      <c r="O228" s="2229"/>
      <c r="P228" s="2229"/>
      <c r="Q228" s="2229"/>
      <c r="R228" s="2229"/>
      <c r="S228" s="2229"/>
      <c r="T228" s="2229"/>
      <c r="U228" s="2229"/>
      <c r="V228" s="2229"/>
      <c r="W228" s="1889"/>
      <c r="X228" s="2240"/>
      <c r="Y228" s="2242"/>
    </row>
    <row r="229" spans="1:25" x14ac:dyDescent="0.25">
      <c r="A229" s="2204"/>
      <c r="B229" s="2111"/>
      <c r="C229" s="1844"/>
      <c r="D229" s="1844"/>
      <c r="E229" s="1843"/>
      <c r="F229" s="1595"/>
      <c r="G229" s="1586"/>
      <c r="H229" s="1595"/>
      <c r="I229" s="2249"/>
      <c r="J229" s="2246"/>
      <c r="K229" s="2231"/>
      <c r="L229" s="2231"/>
      <c r="M229" s="2231"/>
      <c r="N229" s="2231"/>
      <c r="O229" s="2231"/>
      <c r="P229" s="2231"/>
      <c r="Q229" s="2231"/>
      <c r="R229" s="2231"/>
      <c r="S229" s="2231"/>
      <c r="T229" s="2231"/>
      <c r="U229" s="2231"/>
      <c r="V229" s="2231"/>
      <c r="W229" s="1889"/>
      <c r="X229" s="2240"/>
      <c r="Y229" s="2242"/>
    </row>
    <row r="230" spans="1:25" ht="45" x14ac:dyDescent="0.25">
      <c r="A230" s="2204"/>
      <c r="B230" s="2111"/>
      <c r="C230" s="1844"/>
      <c r="D230" s="1844"/>
      <c r="E230" s="1843"/>
      <c r="F230" s="1595"/>
      <c r="G230" s="1586"/>
      <c r="H230" s="1595"/>
      <c r="I230" s="312" t="s">
        <v>3694</v>
      </c>
      <c r="J230" s="630">
        <v>1</v>
      </c>
      <c r="K230" s="278"/>
      <c r="L230" s="220"/>
      <c r="M230" s="220"/>
      <c r="N230" s="220"/>
      <c r="O230" s="220"/>
      <c r="P230" s="220"/>
      <c r="Q230" s="220"/>
      <c r="R230" s="220"/>
      <c r="S230" s="220"/>
      <c r="T230" s="220"/>
      <c r="U230" s="220"/>
      <c r="V230" s="220"/>
      <c r="W230" s="1889"/>
      <c r="X230" s="2240"/>
      <c r="Y230" s="2242"/>
    </row>
    <row r="231" spans="1:25" x14ac:dyDescent="0.25">
      <c r="A231" s="2204"/>
      <c r="B231" s="2111"/>
      <c r="C231" s="1844"/>
      <c r="D231" s="1844"/>
      <c r="E231" s="1843"/>
      <c r="F231" s="1595"/>
      <c r="G231" s="1586"/>
      <c r="H231" s="1596"/>
      <c r="I231" s="79" t="s">
        <v>168</v>
      </c>
      <c r="J231" s="313">
        <f>SUM(J226:J230)</f>
        <v>3</v>
      </c>
      <c r="K231" s="314"/>
      <c r="L231" s="314"/>
      <c r="M231" s="314"/>
      <c r="N231" s="315"/>
      <c r="O231" s="315"/>
      <c r="P231" s="315"/>
      <c r="Q231" s="315"/>
      <c r="R231" s="315"/>
      <c r="S231" s="315"/>
      <c r="T231" s="315"/>
      <c r="U231" s="315"/>
      <c r="V231" s="315"/>
      <c r="W231" s="1890"/>
      <c r="X231" s="2241"/>
      <c r="Y231" s="2243"/>
    </row>
    <row r="232" spans="1:25" x14ac:dyDescent="0.25">
      <c r="A232" s="2204"/>
      <c r="B232" s="2111"/>
      <c r="C232" s="1844"/>
      <c r="D232" s="1844"/>
      <c r="E232" s="1843"/>
      <c r="F232" s="1595"/>
      <c r="G232" s="1586" t="s">
        <v>2571</v>
      </c>
      <c r="H232" s="1586" t="s">
        <v>3695</v>
      </c>
      <c r="I232" s="2247" t="s">
        <v>3696</v>
      </c>
      <c r="J232" s="2246">
        <v>1</v>
      </c>
      <c r="K232" s="2229"/>
      <c r="L232" s="2229"/>
      <c r="M232" s="2229"/>
      <c r="N232" s="2229"/>
      <c r="O232" s="2229"/>
      <c r="P232" s="2229"/>
      <c r="Q232" s="2229"/>
      <c r="R232" s="2229"/>
      <c r="S232" s="2229"/>
      <c r="T232" s="2229"/>
      <c r="U232" s="2229"/>
      <c r="V232" s="2229"/>
      <c r="W232" s="1888" t="s">
        <v>1468</v>
      </c>
      <c r="X232" s="2239" t="s">
        <v>3697</v>
      </c>
      <c r="Y232" s="1944"/>
    </row>
    <row r="233" spans="1:25" x14ac:dyDescent="0.25">
      <c r="A233" s="2204"/>
      <c r="B233" s="2111"/>
      <c r="C233" s="1844"/>
      <c r="D233" s="1844"/>
      <c r="E233" s="1843"/>
      <c r="F233" s="1595"/>
      <c r="G233" s="1586"/>
      <c r="H233" s="1586"/>
      <c r="I233" s="2248"/>
      <c r="J233" s="2246"/>
      <c r="K233" s="2231"/>
      <c r="L233" s="2231"/>
      <c r="M233" s="2231"/>
      <c r="N233" s="2231"/>
      <c r="O233" s="2231"/>
      <c r="P233" s="2231"/>
      <c r="Q233" s="2231"/>
      <c r="R233" s="2231"/>
      <c r="S233" s="2231"/>
      <c r="T233" s="2231"/>
      <c r="U233" s="2231"/>
      <c r="V233" s="2231"/>
      <c r="W233" s="1889"/>
      <c r="X233" s="2240"/>
      <c r="Y233" s="2242"/>
    </row>
    <row r="234" spans="1:25" x14ac:dyDescent="0.25">
      <c r="A234" s="2204"/>
      <c r="B234" s="2111"/>
      <c r="C234" s="1844"/>
      <c r="D234" s="1844"/>
      <c r="E234" s="1843"/>
      <c r="F234" s="1595"/>
      <c r="G234" s="1586"/>
      <c r="H234" s="1586"/>
      <c r="I234" s="1594" t="s">
        <v>3698</v>
      </c>
      <c r="J234" s="2246">
        <v>0.5</v>
      </c>
      <c r="K234" s="2229"/>
      <c r="L234" s="2229"/>
      <c r="M234" s="2229"/>
      <c r="N234" s="2229"/>
      <c r="O234" s="2229"/>
      <c r="P234" s="2229"/>
      <c r="Q234" s="2229"/>
      <c r="R234" s="2229"/>
      <c r="S234" s="2229"/>
      <c r="T234" s="2229"/>
      <c r="U234" s="2229"/>
      <c r="V234" s="2229"/>
      <c r="W234" s="1889"/>
      <c r="X234" s="2240"/>
      <c r="Y234" s="2242"/>
    </row>
    <row r="235" spans="1:25" x14ac:dyDescent="0.25">
      <c r="A235" s="2204"/>
      <c r="B235" s="2111"/>
      <c r="C235" s="1844"/>
      <c r="D235" s="1844"/>
      <c r="E235" s="1843"/>
      <c r="F235" s="1595"/>
      <c r="G235" s="1586"/>
      <c r="H235" s="1586"/>
      <c r="I235" s="1595"/>
      <c r="J235" s="2246"/>
      <c r="K235" s="2230"/>
      <c r="L235" s="2230"/>
      <c r="M235" s="2230"/>
      <c r="N235" s="2230"/>
      <c r="O235" s="2230"/>
      <c r="P235" s="2230"/>
      <c r="Q235" s="2230"/>
      <c r="R235" s="2230"/>
      <c r="S235" s="2230"/>
      <c r="T235" s="2230"/>
      <c r="U235" s="2230"/>
      <c r="V235" s="2230"/>
      <c r="W235" s="1889"/>
      <c r="X235" s="2240"/>
      <c r="Y235" s="2242"/>
    </row>
    <row r="236" spans="1:25" x14ac:dyDescent="0.25">
      <c r="A236" s="2204"/>
      <c r="B236" s="2111"/>
      <c r="C236" s="1844"/>
      <c r="D236" s="1844"/>
      <c r="E236" s="1843"/>
      <c r="F236" s="1595"/>
      <c r="G236" s="1586"/>
      <c r="H236" s="1586"/>
      <c r="I236" s="1596"/>
      <c r="J236" s="2246"/>
      <c r="K236" s="2231"/>
      <c r="L236" s="2231"/>
      <c r="M236" s="2231"/>
      <c r="N236" s="2231"/>
      <c r="O236" s="2231"/>
      <c r="P236" s="2231"/>
      <c r="Q236" s="2231"/>
      <c r="R236" s="2231"/>
      <c r="S236" s="2231"/>
      <c r="T236" s="2231"/>
      <c r="U236" s="2231"/>
      <c r="V236" s="2231"/>
      <c r="W236" s="1889"/>
      <c r="X236" s="2240"/>
      <c r="Y236" s="2242"/>
    </row>
    <row r="237" spans="1:25" x14ac:dyDescent="0.25">
      <c r="A237" s="2204"/>
      <c r="B237" s="2111"/>
      <c r="C237" s="1844"/>
      <c r="D237" s="1844"/>
      <c r="E237" s="1843"/>
      <c r="F237" s="1595"/>
      <c r="G237" s="1586"/>
      <c r="H237" s="1586"/>
      <c r="I237" s="79" t="s">
        <v>168</v>
      </c>
      <c r="J237" s="313">
        <f>SUM(J232:J234)</f>
        <v>1.5</v>
      </c>
      <c r="K237" s="314"/>
      <c r="L237" s="314"/>
      <c r="M237" s="314"/>
      <c r="N237" s="315"/>
      <c r="O237" s="315"/>
      <c r="P237" s="315"/>
      <c r="Q237" s="315"/>
      <c r="R237" s="315"/>
      <c r="S237" s="315"/>
      <c r="T237" s="315"/>
      <c r="U237" s="315"/>
      <c r="V237" s="315"/>
      <c r="W237" s="1890"/>
      <c r="X237" s="2241"/>
      <c r="Y237" s="2243"/>
    </row>
    <row r="238" spans="1:25" ht="22.5" x14ac:dyDescent="0.25">
      <c r="A238" s="2204"/>
      <c r="B238" s="2111"/>
      <c r="C238" s="1844"/>
      <c r="D238" s="1844"/>
      <c r="E238" s="1843"/>
      <c r="F238" s="1595"/>
      <c r="G238" s="1587" t="s">
        <v>1941</v>
      </c>
      <c r="H238" s="1587" t="s">
        <v>3699</v>
      </c>
      <c r="I238" s="312" t="s">
        <v>3700</v>
      </c>
      <c r="J238" s="631">
        <v>1</v>
      </c>
      <c r="K238" s="278"/>
      <c r="L238" s="278"/>
      <c r="M238" s="278"/>
      <c r="N238" s="278"/>
      <c r="O238" s="278"/>
      <c r="P238" s="278"/>
      <c r="Q238" s="278"/>
      <c r="R238" s="278"/>
      <c r="S238" s="278"/>
      <c r="T238" s="278"/>
      <c r="U238" s="278"/>
      <c r="V238" s="278"/>
      <c r="W238" s="1888" t="s">
        <v>1476</v>
      </c>
      <c r="X238" s="2239" t="s">
        <v>3701</v>
      </c>
      <c r="Y238" s="1944"/>
    </row>
    <row r="239" spans="1:25" x14ac:dyDescent="0.25">
      <c r="A239" s="2204"/>
      <c r="B239" s="2111"/>
      <c r="C239" s="1844"/>
      <c r="D239" s="1844"/>
      <c r="E239" s="1843"/>
      <c r="F239" s="1595"/>
      <c r="G239" s="1599"/>
      <c r="H239" s="1599"/>
      <c r="I239" s="1594" t="s">
        <v>3702</v>
      </c>
      <c r="J239" s="2235">
        <v>0.5</v>
      </c>
      <c r="K239" s="2229"/>
      <c r="L239" s="2229"/>
      <c r="M239" s="2229"/>
      <c r="N239" s="2229"/>
      <c r="O239" s="2229"/>
      <c r="P239" s="2229"/>
      <c r="Q239" s="2229"/>
      <c r="R239" s="2229"/>
      <c r="S239" s="2229"/>
      <c r="T239" s="2229"/>
      <c r="U239" s="2229"/>
      <c r="V239" s="2229"/>
      <c r="W239" s="1889"/>
      <c r="X239" s="2240"/>
      <c r="Y239" s="2242"/>
    </row>
    <row r="240" spans="1:25" x14ac:dyDescent="0.25">
      <c r="A240" s="2204"/>
      <c r="B240" s="2111"/>
      <c r="C240" s="1844"/>
      <c r="D240" s="1844"/>
      <c r="E240" s="1843"/>
      <c r="F240" s="1595"/>
      <c r="G240" s="1599"/>
      <c r="H240" s="1599"/>
      <c r="I240" s="1596"/>
      <c r="J240" s="2237"/>
      <c r="K240" s="2231"/>
      <c r="L240" s="2231"/>
      <c r="M240" s="2231"/>
      <c r="N240" s="2231"/>
      <c r="O240" s="2231"/>
      <c r="P240" s="2231"/>
      <c r="Q240" s="2231"/>
      <c r="R240" s="2231"/>
      <c r="S240" s="2231"/>
      <c r="T240" s="2231"/>
      <c r="U240" s="2231"/>
      <c r="V240" s="2231"/>
      <c r="W240" s="1889"/>
      <c r="X240" s="2240"/>
      <c r="Y240" s="2242"/>
    </row>
    <row r="241" spans="1:25" x14ac:dyDescent="0.25">
      <c r="A241" s="2204"/>
      <c r="B241" s="2111"/>
      <c r="C241" s="1844"/>
      <c r="D241" s="1844"/>
      <c r="E241" s="1843"/>
      <c r="F241" s="1595"/>
      <c r="G241" s="1599"/>
      <c r="H241" s="1599"/>
      <c r="I241" s="1594" t="s">
        <v>3703</v>
      </c>
      <c r="J241" s="2235">
        <v>0.5</v>
      </c>
      <c r="K241" s="2229"/>
      <c r="L241" s="2229"/>
      <c r="M241" s="2229"/>
      <c r="N241" s="2229"/>
      <c r="O241" s="2229"/>
      <c r="P241" s="2229"/>
      <c r="Q241" s="2229"/>
      <c r="R241" s="2229"/>
      <c r="S241" s="2229"/>
      <c r="T241" s="2229"/>
      <c r="U241" s="2229"/>
      <c r="V241" s="2229"/>
      <c r="W241" s="1889"/>
      <c r="X241" s="2240"/>
      <c r="Y241" s="2242"/>
    </row>
    <row r="242" spans="1:25" x14ac:dyDescent="0.25">
      <c r="A242" s="2204"/>
      <c r="B242" s="2111"/>
      <c r="C242" s="1844"/>
      <c r="D242" s="1844"/>
      <c r="E242" s="1843"/>
      <c r="F242" s="1595"/>
      <c r="G242" s="1599"/>
      <c r="H242" s="1599"/>
      <c r="I242" s="1596"/>
      <c r="J242" s="2237"/>
      <c r="K242" s="2231"/>
      <c r="L242" s="2231"/>
      <c r="M242" s="2231"/>
      <c r="N242" s="2231"/>
      <c r="O242" s="2231"/>
      <c r="P242" s="2231"/>
      <c r="Q242" s="2231"/>
      <c r="R242" s="2231"/>
      <c r="S242" s="2231"/>
      <c r="T242" s="2231"/>
      <c r="U242" s="2231"/>
      <c r="V242" s="2231"/>
      <c r="W242" s="1889"/>
      <c r="X242" s="2240"/>
      <c r="Y242" s="2242"/>
    </row>
    <row r="243" spans="1:25" x14ac:dyDescent="0.25">
      <c r="A243" s="2204"/>
      <c r="B243" s="2112"/>
      <c r="C243" s="1907"/>
      <c r="D243" s="1907"/>
      <c r="E243" s="1887"/>
      <c r="F243" s="1596"/>
      <c r="G243" s="1600"/>
      <c r="H243" s="1600"/>
      <c r="I243" s="79" t="s">
        <v>168</v>
      </c>
      <c r="J243" s="313">
        <f>SUM(J238:J242)</f>
        <v>2</v>
      </c>
      <c r="K243" s="314"/>
      <c r="L243" s="314"/>
      <c r="M243" s="314"/>
      <c r="N243" s="315"/>
      <c r="O243" s="315"/>
      <c r="P243" s="315"/>
      <c r="Q243" s="315"/>
      <c r="R243" s="315"/>
      <c r="S243" s="315"/>
      <c r="T243" s="315"/>
      <c r="U243" s="315"/>
      <c r="V243" s="315"/>
      <c r="W243" s="1890"/>
      <c r="X243" s="2241"/>
      <c r="Y243" s="2243"/>
    </row>
    <row r="244" spans="1:25" x14ac:dyDescent="0.25">
      <c r="A244" s="2204"/>
      <c r="B244" s="2204" t="s">
        <v>1948</v>
      </c>
      <c r="C244" s="1909" t="s">
        <v>1289</v>
      </c>
      <c r="D244" s="1909" t="s">
        <v>3680</v>
      </c>
      <c r="E244" s="2228" t="s">
        <v>1086</v>
      </c>
      <c r="F244" s="2094" t="s">
        <v>632</v>
      </c>
      <c r="G244" s="1586" t="s">
        <v>1949</v>
      </c>
      <c r="H244" s="2094" t="s">
        <v>3704</v>
      </c>
      <c r="I244" s="2094" t="s">
        <v>3705</v>
      </c>
      <c r="J244" s="2246">
        <v>1</v>
      </c>
      <c r="K244" s="2229"/>
      <c r="L244" s="2229"/>
      <c r="M244" s="2229"/>
      <c r="N244" s="2229"/>
      <c r="O244" s="2229"/>
      <c r="P244" s="2229"/>
      <c r="Q244" s="2229"/>
      <c r="R244" s="2229"/>
      <c r="S244" s="2229"/>
      <c r="T244" s="2229"/>
      <c r="U244" s="2229"/>
      <c r="V244" s="2229"/>
      <c r="W244" s="1910" t="s">
        <v>1484</v>
      </c>
      <c r="X244" s="2238" t="s">
        <v>3706</v>
      </c>
      <c r="Y244" s="1908"/>
    </row>
    <row r="245" spans="1:25" x14ac:dyDescent="0.25">
      <c r="A245" s="2204"/>
      <c r="B245" s="2204"/>
      <c r="C245" s="1909"/>
      <c r="D245" s="1909"/>
      <c r="E245" s="2228"/>
      <c r="F245" s="2094"/>
      <c r="G245" s="1586"/>
      <c r="H245" s="2094"/>
      <c r="I245" s="2094"/>
      <c r="J245" s="2246"/>
      <c r="K245" s="2230"/>
      <c r="L245" s="2230"/>
      <c r="M245" s="2230"/>
      <c r="N245" s="2230"/>
      <c r="O245" s="2230"/>
      <c r="P245" s="2230"/>
      <c r="Q245" s="2230"/>
      <c r="R245" s="2230"/>
      <c r="S245" s="2230"/>
      <c r="T245" s="2230"/>
      <c r="U245" s="2230"/>
      <c r="V245" s="2230"/>
      <c r="W245" s="1910"/>
      <c r="X245" s="2238"/>
      <c r="Y245" s="1908"/>
    </row>
    <row r="246" spans="1:25" x14ac:dyDescent="0.25">
      <c r="A246" s="2204"/>
      <c r="B246" s="2204"/>
      <c r="C246" s="1909"/>
      <c r="D246" s="1909"/>
      <c r="E246" s="2228"/>
      <c r="F246" s="2094"/>
      <c r="G246" s="1586"/>
      <c r="H246" s="2094"/>
      <c r="I246" s="2094"/>
      <c r="J246" s="2246"/>
      <c r="K246" s="2230"/>
      <c r="L246" s="2230"/>
      <c r="M246" s="2230"/>
      <c r="N246" s="2230"/>
      <c r="O246" s="2230"/>
      <c r="P246" s="2230"/>
      <c r="Q246" s="2230"/>
      <c r="R246" s="2230"/>
      <c r="S246" s="2230"/>
      <c r="T246" s="2230"/>
      <c r="U246" s="2230"/>
      <c r="V246" s="2230"/>
      <c r="W246" s="1910"/>
      <c r="X246" s="2238"/>
      <c r="Y246" s="1908"/>
    </row>
    <row r="247" spans="1:25" x14ac:dyDescent="0.25">
      <c r="A247" s="2204"/>
      <c r="B247" s="2204"/>
      <c r="C247" s="1909"/>
      <c r="D247" s="1909"/>
      <c r="E247" s="2228"/>
      <c r="F247" s="2094"/>
      <c r="G247" s="1586"/>
      <c r="H247" s="2094"/>
      <c r="I247" s="2094"/>
      <c r="J247" s="2246"/>
      <c r="K247" s="2230"/>
      <c r="L247" s="2230"/>
      <c r="M247" s="2230"/>
      <c r="N247" s="2230"/>
      <c r="O247" s="2230"/>
      <c r="P247" s="2230"/>
      <c r="Q247" s="2230"/>
      <c r="R247" s="2230"/>
      <c r="S247" s="2230"/>
      <c r="T247" s="2230"/>
      <c r="U247" s="2230"/>
      <c r="V247" s="2230"/>
      <c r="W247" s="1910"/>
      <c r="X247" s="2238"/>
      <c r="Y247" s="1908"/>
    </row>
    <row r="248" spans="1:25" x14ac:dyDescent="0.25">
      <c r="A248" s="2204"/>
      <c r="B248" s="2204"/>
      <c r="C248" s="1909"/>
      <c r="D248" s="1909"/>
      <c r="E248" s="2228"/>
      <c r="F248" s="2094"/>
      <c r="G248" s="1586"/>
      <c r="H248" s="2094"/>
      <c r="I248" s="2094"/>
      <c r="J248" s="2246"/>
      <c r="K248" s="2231"/>
      <c r="L248" s="2231"/>
      <c r="M248" s="2231"/>
      <c r="N248" s="2231"/>
      <c r="O248" s="2231"/>
      <c r="P248" s="2231"/>
      <c r="Q248" s="2231"/>
      <c r="R248" s="2231"/>
      <c r="S248" s="2231"/>
      <c r="T248" s="2231"/>
      <c r="U248" s="2231"/>
      <c r="V248" s="2231"/>
      <c r="W248" s="1910"/>
      <c r="X248" s="2238"/>
      <c r="Y248" s="1908"/>
    </row>
    <row r="249" spans="1:25" x14ac:dyDescent="0.25">
      <c r="A249" s="2204"/>
      <c r="B249" s="2204"/>
      <c r="C249" s="1909"/>
      <c r="D249" s="1909"/>
      <c r="E249" s="2228"/>
      <c r="F249" s="2094"/>
      <c r="G249" s="1586"/>
      <c r="H249" s="2094"/>
      <c r="I249" s="79" t="s">
        <v>168</v>
      </c>
      <c r="J249" s="313">
        <f>J244</f>
        <v>1</v>
      </c>
      <c r="K249" s="314"/>
      <c r="L249" s="314"/>
      <c r="M249" s="314"/>
      <c r="N249" s="315"/>
      <c r="O249" s="315"/>
      <c r="P249" s="315"/>
      <c r="Q249" s="315"/>
      <c r="R249" s="315"/>
      <c r="S249" s="315"/>
      <c r="T249" s="315"/>
      <c r="U249" s="315"/>
      <c r="V249" s="315"/>
      <c r="W249" s="1910"/>
      <c r="X249" s="2238"/>
      <c r="Y249" s="1908"/>
    </row>
    <row r="250" spans="1:25" x14ac:dyDescent="0.25">
      <c r="A250" s="2204"/>
      <c r="B250" s="2204" t="s">
        <v>1956</v>
      </c>
      <c r="C250" s="1909" t="s">
        <v>1289</v>
      </c>
      <c r="D250" s="1909" t="s">
        <v>3680</v>
      </c>
      <c r="E250" s="2228" t="s">
        <v>1086</v>
      </c>
      <c r="F250" s="2094" t="s">
        <v>632</v>
      </c>
      <c r="G250" s="1586" t="s">
        <v>3707</v>
      </c>
      <c r="H250" s="2094" t="s">
        <v>3708</v>
      </c>
      <c r="I250" s="2094" t="s">
        <v>3709</v>
      </c>
      <c r="J250" s="2246">
        <v>1</v>
      </c>
      <c r="K250" s="2229"/>
      <c r="L250" s="2229"/>
      <c r="M250" s="2229"/>
      <c r="N250" s="2229"/>
      <c r="O250" s="2229"/>
      <c r="P250" s="2229"/>
      <c r="Q250" s="2229"/>
      <c r="R250" s="2229"/>
      <c r="S250" s="2229"/>
      <c r="T250" s="2229"/>
      <c r="U250" s="2229"/>
      <c r="V250" s="2229"/>
      <c r="W250" s="1910" t="s">
        <v>1492</v>
      </c>
      <c r="X250" s="2238" t="s">
        <v>3710</v>
      </c>
      <c r="Y250" s="1908"/>
    </row>
    <row r="251" spans="1:25" x14ac:dyDescent="0.25">
      <c r="A251" s="2204"/>
      <c r="B251" s="2204"/>
      <c r="C251" s="1909"/>
      <c r="D251" s="1909"/>
      <c r="E251" s="2228"/>
      <c r="F251" s="2094"/>
      <c r="G251" s="1586"/>
      <c r="H251" s="2094"/>
      <c r="I251" s="2094"/>
      <c r="J251" s="2246"/>
      <c r="K251" s="2230"/>
      <c r="L251" s="2230"/>
      <c r="M251" s="2230"/>
      <c r="N251" s="2230"/>
      <c r="O251" s="2230"/>
      <c r="P251" s="2230"/>
      <c r="Q251" s="2230"/>
      <c r="R251" s="2230"/>
      <c r="S251" s="2230"/>
      <c r="T251" s="2230"/>
      <c r="U251" s="2230"/>
      <c r="V251" s="2230"/>
      <c r="W251" s="1910"/>
      <c r="X251" s="2238"/>
      <c r="Y251" s="1908"/>
    </row>
    <row r="252" spans="1:25" x14ac:dyDescent="0.25">
      <c r="A252" s="2204"/>
      <c r="B252" s="2204"/>
      <c r="C252" s="1909"/>
      <c r="D252" s="1909"/>
      <c r="E252" s="2228"/>
      <c r="F252" s="2094"/>
      <c r="G252" s="1586"/>
      <c r="H252" s="2094"/>
      <c r="I252" s="2094"/>
      <c r="J252" s="2246"/>
      <c r="K252" s="2230"/>
      <c r="L252" s="2230"/>
      <c r="M252" s="2230"/>
      <c r="N252" s="2230"/>
      <c r="O252" s="2230"/>
      <c r="P252" s="2230"/>
      <c r="Q252" s="2230"/>
      <c r="R252" s="2230"/>
      <c r="S252" s="2230"/>
      <c r="T252" s="2230"/>
      <c r="U252" s="2230"/>
      <c r="V252" s="2230"/>
      <c r="W252" s="1910"/>
      <c r="X252" s="2238"/>
      <c r="Y252" s="1908"/>
    </row>
    <row r="253" spans="1:25" x14ac:dyDescent="0.25">
      <c r="A253" s="2204"/>
      <c r="B253" s="2204"/>
      <c r="C253" s="1909"/>
      <c r="D253" s="1909"/>
      <c r="E253" s="2228"/>
      <c r="F253" s="2094"/>
      <c r="G253" s="1586"/>
      <c r="H253" s="2094"/>
      <c r="I253" s="2094"/>
      <c r="J253" s="2246"/>
      <c r="K253" s="2230"/>
      <c r="L253" s="2230"/>
      <c r="M253" s="2230"/>
      <c r="N253" s="2230"/>
      <c r="O253" s="2230"/>
      <c r="P253" s="2230"/>
      <c r="Q253" s="2230"/>
      <c r="R253" s="2230"/>
      <c r="S253" s="2230"/>
      <c r="T253" s="2230"/>
      <c r="U253" s="2230"/>
      <c r="V253" s="2230"/>
      <c r="W253" s="1910"/>
      <c r="X253" s="2238"/>
      <c r="Y253" s="1908"/>
    </row>
    <row r="254" spans="1:25" x14ac:dyDescent="0.25">
      <c r="A254" s="2204"/>
      <c r="B254" s="2204"/>
      <c r="C254" s="1909"/>
      <c r="D254" s="1909"/>
      <c r="E254" s="2228"/>
      <c r="F254" s="2094"/>
      <c r="G254" s="1586"/>
      <c r="H254" s="2094"/>
      <c r="I254" s="2094"/>
      <c r="J254" s="2246"/>
      <c r="K254" s="2231"/>
      <c r="L254" s="2231"/>
      <c r="M254" s="2231"/>
      <c r="N254" s="2231"/>
      <c r="O254" s="2231"/>
      <c r="P254" s="2231"/>
      <c r="Q254" s="2231"/>
      <c r="R254" s="2231"/>
      <c r="S254" s="2231"/>
      <c r="T254" s="2231"/>
      <c r="U254" s="2231"/>
      <c r="V254" s="2231"/>
      <c r="W254" s="1910"/>
      <c r="X254" s="2238"/>
      <c r="Y254" s="1908"/>
    </row>
    <row r="255" spans="1:25" x14ac:dyDescent="0.25">
      <c r="A255" s="2204"/>
      <c r="B255" s="2204"/>
      <c r="C255" s="1909"/>
      <c r="D255" s="1909"/>
      <c r="E255" s="2228"/>
      <c r="F255" s="2094"/>
      <c r="G255" s="1586"/>
      <c r="H255" s="2094"/>
      <c r="I255" s="79" t="s">
        <v>168</v>
      </c>
      <c r="J255" s="313">
        <f>J250</f>
        <v>1</v>
      </c>
      <c r="K255" s="314"/>
      <c r="L255" s="314"/>
      <c r="M255" s="314"/>
      <c r="N255" s="315"/>
      <c r="O255" s="315"/>
      <c r="P255" s="315"/>
      <c r="Q255" s="315"/>
      <c r="R255" s="315"/>
      <c r="S255" s="315"/>
      <c r="T255" s="315"/>
      <c r="U255" s="315"/>
      <c r="V255" s="315"/>
      <c r="W255" s="1910"/>
      <c r="X255" s="2238"/>
      <c r="Y255" s="1908"/>
    </row>
    <row r="256" spans="1:25" ht="33.75" x14ac:dyDescent="0.25">
      <c r="A256" s="2204"/>
      <c r="B256" s="2204" t="s">
        <v>1963</v>
      </c>
      <c r="C256" s="1909" t="s">
        <v>1289</v>
      </c>
      <c r="D256" s="1909" t="s">
        <v>3543</v>
      </c>
      <c r="E256" s="2228" t="s">
        <v>1086</v>
      </c>
      <c r="F256" s="2094" t="s">
        <v>632</v>
      </c>
      <c r="G256" s="1586" t="s">
        <v>1965</v>
      </c>
      <c r="H256" s="2094" t="s">
        <v>942</v>
      </c>
      <c r="I256" s="16" t="s">
        <v>3711</v>
      </c>
      <c r="J256" s="630">
        <v>0.5</v>
      </c>
      <c r="K256" s="278"/>
      <c r="L256" s="278"/>
      <c r="M256" s="278"/>
      <c r="N256" s="278"/>
      <c r="O256" s="278"/>
      <c r="P256" s="278"/>
      <c r="Q256" s="278"/>
      <c r="R256" s="278"/>
      <c r="S256" s="278"/>
      <c r="T256" s="278"/>
      <c r="U256" s="278"/>
      <c r="V256" s="278"/>
      <c r="W256" s="1910" t="s">
        <v>2764</v>
      </c>
      <c r="X256" s="2238" t="s">
        <v>3712</v>
      </c>
      <c r="Y256" s="1908"/>
    </row>
    <row r="257" spans="1:25" x14ac:dyDescent="0.25">
      <c r="A257" s="2204"/>
      <c r="B257" s="2204"/>
      <c r="C257" s="1909"/>
      <c r="D257" s="1909"/>
      <c r="E257" s="2228"/>
      <c r="F257" s="2094"/>
      <c r="G257" s="1586"/>
      <c r="H257" s="2094"/>
      <c r="I257" s="2094" t="s">
        <v>3713</v>
      </c>
      <c r="J257" s="2235">
        <v>0.5</v>
      </c>
      <c r="K257" s="2229"/>
      <c r="L257" s="2229"/>
      <c r="M257" s="2229"/>
      <c r="N257" s="2229"/>
      <c r="O257" s="2229"/>
      <c r="P257" s="2229"/>
      <c r="Q257" s="2229"/>
      <c r="R257" s="2229"/>
      <c r="S257" s="2229"/>
      <c r="T257" s="2229"/>
      <c r="U257" s="2229"/>
      <c r="V257" s="2229"/>
      <c r="W257" s="1910"/>
      <c r="X257" s="2238"/>
      <c r="Y257" s="1908"/>
    </row>
    <row r="258" spans="1:25" x14ac:dyDescent="0.25">
      <c r="A258" s="2204"/>
      <c r="B258" s="2204"/>
      <c r="C258" s="1909"/>
      <c r="D258" s="1909"/>
      <c r="E258" s="2228"/>
      <c r="F258" s="2094"/>
      <c r="G258" s="1586"/>
      <c r="H258" s="2094"/>
      <c r="I258" s="2094"/>
      <c r="J258" s="2237"/>
      <c r="K258" s="2231"/>
      <c r="L258" s="2231"/>
      <c r="M258" s="2231"/>
      <c r="N258" s="2231"/>
      <c r="O258" s="2231"/>
      <c r="P258" s="2231"/>
      <c r="Q258" s="2231"/>
      <c r="R258" s="2231"/>
      <c r="S258" s="2231"/>
      <c r="T258" s="2231"/>
      <c r="U258" s="2231"/>
      <c r="V258" s="2231"/>
      <c r="W258" s="1910"/>
      <c r="X258" s="2238"/>
      <c r="Y258" s="1908"/>
    </row>
    <row r="259" spans="1:25" x14ac:dyDescent="0.25">
      <c r="A259" s="2204"/>
      <c r="B259" s="2204"/>
      <c r="C259" s="1909"/>
      <c r="D259" s="1909"/>
      <c r="E259" s="2228"/>
      <c r="F259" s="2094"/>
      <c r="G259" s="1586"/>
      <c r="H259" s="2094"/>
      <c r="I259" s="2094" t="s">
        <v>3714</v>
      </c>
      <c r="J259" s="2235">
        <v>0.5</v>
      </c>
      <c r="K259" s="2229"/>
      <c r="L259" s="2229"/>
      <c r="M259" s="2229"/>
      <c r="N259" s="2229"/>
      <c r="O259" s="2229"/>
      <c r="P259" s="2229"/>
      <c r="Q259" s="2229"/>
      <c r="R259" s="2229"/>
      <c r="S259" s="2229"/>
      <c r="T259" s="2229"/>
      <c r="U259" s="2229"/>
      <c r="V259" s="2229"/>
      <c r="W259" s="1910"/>
      <c r="X259" s="2238"/>
      <c r="Y259" s="1908"/>
    </row>
    <row r="260" spans="1:25" x14ac:dyDescent="0.25">
      <c r="A260" s="2204"/>
      <c r="B260" s="2204"/>
      <c r="C260" s="1909"/>
      <c r="D260" s="1909"/>
      <c r="E260" s="2228"/>
      <c r="F260" s="2094"/>
      <c r="G260" s="1586"/>
      <c r="H260" s="2094"/>
      <c r="I260" s="2094"/>
      <c r="J260" s="2237"/>
      <c r="K260" s="2231"/>
      <c r="L260" s="2231"/>
      <c r="M260" s="2231"/>
      <c r="N260" s="2231"/>
      <c r="O260" s="2231"/>
      <c r="P260" s="2231"/>
      <c r="Q260" s="2231"/>
      <c r="R260" s="2231"/>
      <c r="S260" s="2231"/>
      <c r="T260" s="2231"/>
      <c r="U260" s="2231"/>
      <c r="V260" s="2231"/>
      <c r="W260" s="1910"/>
      <c r="X260" s="2238"/>
      <c r="Y260" s="1908"/>
    </row>
    <row r="261" spans="1:25" x14ac:dyDescent="0.25">
      <c r="A261" s="2204"/>
      <c r="B261" s="2204"/>
      <c r="C261" s="1909"/>
      <c r="D261" s="1909"/>
      <c r="E261" s="2228"/>
      <c r="F261" s="2094"/>
      <c r="G261" s="1586"/>
      <c r="H261" s="2094"/>
      <c r="I261" s="79" t="s">
        <v>168</v>
      </c>
      <c r="J261" s="313">
        <f>SUM(J256:J260)</f>
        <v>1.5</v>
      </c>
      <c r="K261" s="314"/>
      <c r="L261" s="314"/>
      <c r="M261" s="314"/>
      <c r="N261" s="315"/>
      <c r="O261" s="315"/>
      <c r="P261" s="315"/>
      <c r="Q261" s="315"/>
      <c r="R261" s="315"/>
      <c r="S261" s="315"/>
      <c r="T261" s="315"/>
      <c r="U261" s="315"/>
      <c r="V261" s="315"/>
      <c r="W261" s="1910"/>
      <c r="X261" s="2238"/>
      <c r="Y261" s="1908"/>
    </row>
    <row r="262" spans="1:25" x14ac:dyDescent="0.25">
      <c r="A262" s="2204"/>
      <c r="B262" s="2204"/>
      <c r="C262" s="1909"/>
      <c r="D262" s="1909"/>
      <c r="E262" s="2228"/>
      <c r="F262" s="2094"/>
      <c r="G262" s="1586" t="s">
        <v>1971</v>
      </c>
      <c r="H262" s="2094" t="s">
        <v>1972</v>
      </c>
      <c r="I262" s="2094" t="s">
        <v>3715</v>
      </c>
      <c r="J262" s="2246">
        <v>0.5</v>
      </c>
      <c r="K262" s="2229"/>
      <c r="L262" s="2229"/>
      <c r="M262" s="2229"/>
      <c r="N262" s="2229"/>
      <c r="O262" s="2229"/>
      <c r="P262" s="2229"/>
      <c r="Q262" s="2229"/>
      <c r="R262" s="2229"/>
      <c r="S262" s="2229"/>
      <c r="T262" s="2229"/>
      <c r="U262" s="2229"/>
      <c r="V262" s="2229"/>
      <c r="W262" s="1910" t="s">
        <v>1500</v>
      </c>
      <c r="X262" s="2238" t="s">
        <v>3716</v>
      </c>
      <c r="Y262" s="1908"/>
    </row>
    <row r="263" spans="1:25" x14ac:dyDescent="0.25">
      <c r="A263" s="2204"/>
      <c r="B263" s="2204"/>
      <c r="C263" s="1909"/>
      <c r="D263" s="1909"/>
      <c r="E263" s="2228"/>
      <c r="F263" s="2094"/>
      <c r="G263" s="1586"/>
      <c r="H263" s="2094"/>
      <c r="I263" s="2094"/>
      <c r="J263" s="2246"/>
      <c r="K263" s="2231"/>
      <c r="L263" s="2231"/>
      <c r="M263" s="2231"/>
      <c r="N263" s="2231"/>
      <c r="O263" s="2231"/>
      <c r="P263" s="2231"/>
      <c r="Q263" s="2231"/>
      <c r="R263" s="2231"/>
      <c r="S263" s="2231"/>
      <c r="T263" s="2231"/>
      <c r="U263" s="2231"/>
      <c r="V263" s="2231"/>
      <c r="W263" s="1910"/>
      <c r="X263" s="2238"/>
      <c r="Y263" s="1908"/>
    </row>
    <row r="264" spans="1:25" ht="22.5" x14ac:dyDescent="0.25">
      <c r="A264" s="2204"/>
      <c r="B264" s="2204"/>
      <c r="C264" s="1909"/>
      <c r="D264" s="1909"/>
      <c r="E264" s="2228"/>
      <c r="F264" s="2094"/>
      <c r="G264" s="1586"/>
      <c r="H264" s="2094"/>
      <c r="I264" s="312" t="s">
        <v>3717</v>
      </c>
      <c r="J264" s="302">
        <v>0.5</v>
      </c>
      <c r="K264" s="278"/>
      <c r="L264" s="278"/>
      <c r="M264" s="278"/>
      <c r="N264" s="278"/>
      <c r="O264" s="278"/>
      <c r="P264" s="278"/>
      <c r="Q264" s="278"/>
      <c r="R264" s="278"/>
      <c r="S264" s="278"/>
      <c r="T264" s="278"/>
      <c r="U264" s="278"/>
      <c r="V264" s="278"/>
      <c r="W264" s="1910"/>
      <c r="X264" s="2238"/>
      <c r="Y264" s="1908"/>
    </row>
    <row r="265" spans="1:25" x14ac:dyDescent="0.25">
      <c r="A265" s="2204"/>
      <c r="B265" s="2204"/>
      <c r="C265" s="1909"/>
      <c r="D265" s="1909"/>
      <c r="E265" s="2228"/>
      <c r="F265" s="2094"/>
      <c r="G265" s="1586"/>
      <c r="H265" s="2094"/>
      <c r="I265" s="2094" t="s">
        <v>3718</v>
      </c>
      <c r="J265" s="2246">
        <v>0.5</v>
      </c>
      <c r="K265" s="2229"/>
      <c r="L265" s="2229"/>
      <c r="M265" s="2229"/>
      <c r="N265" s="2229"/>
      <c r="O265" s="2229"/>
      <c r="P265" s="2229"/>
      <c r="Q265" s="2229"/>
      <c r="R265" s="2229"/>
      <c r="S265" s="2229"/>
      <c r="T265" s="2229"/>
      <c r="U265" s="2229"/>
      <c r="V265" s="2229"/>
      <c r="W265" s="1910"/>
      <c r="X265" s="2238"/>
      <c r="Y265" s="1908"/>
    </row>
    <row r="266" spans="1:25" x14ac:dyDescent="0.25">
      <c r="A266" s="2204"/>
      <c r="B266" s="2204"/>
      <c r="C266" s="1909"/>
      <c r="D266" s="1909"/>
      <c r="E266" s="2228"/>
      <c r="F266" s="2094"/>
      <c r="G266" s="1586"/>
      <c r="H266" s="2094"/>
      <c r="I266" s="2094"/>
      <c r="J266" s="2246"/>
      <c r="K266" s="2231"/>
      <c r="L266" s="2231"/>
      <c r="M266" s="2231"/>
      <c r="N266" s="2231"/>
      <c r="O266" s="2231"/>
      <c r="P266" s="2231"/>
      <c r="Q266" s="2231"/>
      <c r="R266" s="2231"/>
      <c r="S266" s="2231"/>
      <c r="T266" s="2231"/>
      <c r="U266" s="2231"/>
      <c r="V266" s="2231"/>
      <c r="W266" s="1910"/>
      <c r="X266" s="2238"/>
      <c r="Y266" s="1908"/>
    </row>
    <row r="267" spans="1:25" x14ac:dyDescent="0.25">
      <c r="A267" s="2204"/>
      <c r="B267" s="2204"/>
      <c r="C267" s="1909"/>
      <c r="D267" s="1909"/>
      <c r="E267" s="2228"/>
      <c r="F267" s="2094"/>
      <c r="G267" s="1586"/>
      <c r="H267" s="2094"/>
      <c r="I267" s="79" t="s">
        <v>168</v>
      </c>
      <c r="J267" s="313">
        <f>SUM(J262:J266)</f>
        <v>1.5</v>
      </c>
      <c r="K267" s="314"/>
      <c r="L267" s="314"/>
      <c r="M267" s="314"/>
      <c r="N267" s="315"/>
      <c r="O267" s="315"/>
      <c r="P267" s="315"/>
      <c r="Q267" s="315"/>
      <c r="R267" s="315"/>
      <c r="S267" s="315"/>
      <c r="T267" s="315"/>
      <c r="U267" s="315"/>
      <c r="V267" s="315"/>
      <c r="W267" s="1910"/>
      <c r="X267" s="2238"/>
      <c r="Y267" s="1908"/>
    </row>
    <row r="268" spans="1:25" x14ac:dyDescent="0.25">
      <c r="A268" s="2204"/>
      <c r="B268" s="2204" t="s">
        <v>3719</v>
      </c>
      <c r="C268" s="1909" t="s">
        <v>1289</v>
      </c>
      <c r="D268" s="1909" t="s">
        <v>3532</v>
      </c>
      <c r="E268" s="2228" t="s">
        <v>1086</v>
      </c>
      <c r="F268" s="2094" t="s">
        <v>632</v>
      </c>
      <c r="G268" s="1586" t="s">
        <v>1977</v>
      </c>
      <c r="H268" s="2094" t="s">
        <v>3720</v>
      </c>
      <c r="I268" s="2094" t="s">
        <v>3721</v>
      </c>
      <c r="J268" s="2246">
        <v>0.5</v>
      </c>
      <c r="K268" s="2229"/>
      <c r="L268" s="2229"/>
      <c r="M268" s="2229"/>
      <c r="N268" s="2229"/>
      <c r="O268" s="2229"/>
      <c r="P268" s="2232"/>
      <c r="Q268" s="2232"/>
      <c r="R268" s="2232"/>
      <c r="S268" s="2232"/>
      <c r="T268" s="2232"/>
      <c r="U268" s="2232"/>
      <c r="V268" s="2232"/>
      <c r="W268" s="1910" t="s">
        <v>1515</v>
      </c>
      <c r="X268" s="2238" t="s">
        <v>3722</v>
      </c>
      <c r="Y268" s="1908"/>
    </row>
    <row r="269" spans="1:25" x14ac:dyDescent="0.25">
      <c r="A269" s="2204"/>
      <c r="B269" s="2204"/>
      <c r="C269" s="1909"/>
      <c r="D269" s="1909"/>
      <c r="E269" s="2228"/>
      <c r="F269" s="2094"/>
      <c r="G269" s="1586"/>
      <c r="H269" s="2094"/>
      <c r="I269" s="2094"/>
      <c r="J269" s="2246"/>
      <c r="K269" s="2231"/>
      <c r="L269" s="2231"/>
      <c r="M269" s="2231"/>
      <c r="N269" s="2231"/>
      <c r="O269" s="2231"/>
      <c r="P269" s="2234"/>
      <c r="Q269" s="2234"/>
      <c r="R269" s="2234"/>
      <c r="S269" s="2234"/>
      <c r="T269" s="2234"/>
      <c r="U269" s="2234"/>
      <c r="V269" s="2234"/>
      <c r="W269" s="1910"/>
      <c r="X269" s="2238"/>
      <c r="Y269" s="1908"/>
    </row>
    <row r="270" spans="1:25" x14ac:dyDescent="0.25">
      <c r="A270" s="2204"/>
      <c r="B270" s="2204"/>
      <c r="C270" s="1909"/>
      <c r="D270" s="1909"/>
      <c r="E270" s="2228"/>
      <c r="F270" s="2094"/>
      <c r="G270" s="1586"/>
      <c r="H270" s="2094"/>
      <c r="I270" s="2094" t="s">
        <v>3723</v>
      </c>
      <c r="J270" s="2246">
        <v>0.5</v>
      </c>
      <c r="K270" s="2229"/>
      <c r="L270" s="2229"/>
      <c r="M270" s="2229"/>
      <c r="N270" s="2229"/>
      <c r="O270" s="2229"/>
      <c r="P270" s="2232"/>
      <c r="Q270" s="2232"/>
      <c r="R270" s="2232"/>
      <c r="S270" s="2232"/>
      <c r="T270" s="2232"/>
      <c r="U270" s="2232"/>
      <c r="V270" s="2232"/>
      <c r="W270" s="1910"/>
      <c r="X270" s="2238"/>
      <c r="Y270" s="1908"/>
    </row>
    <row r="271" spans="1:25" x14ac:dyDescent="0.25">
      <c r="A271" s="2204"/>
      <c r="B271" s="2204"/>
      <c r="C271" s="1909"/>
      <c r="D271" s="1909"/>
      <c r="E271" s="2228"/>
      <c r="F271" s="2094"/>
      <c r="G271" s="1586"/>
      <c r="H271" s="2094"/>
      <c r="I271" s="2094"/>
      <c r="J271" s="2246"/>
      <c r="K271" s="2230"/>
      <c r="L271" s="2230"/>
      <c r="M271" s="2230"/>
      <c r="N271" s="2230"/>
      <c r="O271" s="2230"/>
      <c r="P271" s="2233"/>
      <c r="Q271" s="2233"/>
      <c r="R271" s="2233"/>
      <c r="S271" s="2233"/>
      <c r="T271" s="2233"/>
      <c r="U271" s="2233"/>
      <c r="V271" s="2233"/>
      <c r="W271" s="1910"/>
      <c r="X271" s="2238"/>
      <c r="Y271" s="1908"/>
    </row>
    <row r="272" spans="1:25" x14ac:dyDescent="0.25">
      <c r="A272" s="2204"/>
      <c r="B272" s="2204"/>
      <c r="C272" s="1909"/>
      <c r="D272" s="1909"/>
      <c r="E272" s="2228"/>
      <c r="F272" s="2094"/>
      <c r="G272" s="1586"/>
      <c r="H272" s="2094"/>
      <c r="I272" s="2094"/>
      <c r="J272" s="2246"/>
      <c r="K272" s="2231"/>
      <c r="L272" s="2231"/>
      <c r="M272" s="2231"/>
      <c r="N272" s="2231"/>
      <c r="O272" s="2231"/>
      <c r="P272" s="2234"/>
      <c r="Q272" s="2234"/>
      <c r="R272" s="2234"/>
      <c r="S272" s="2234"/>
      <c r="T272" s="2234"/>
      <c r="U272" s="2234"/>
      <c r="V272" s="2234"/>
      <c r="W272" s="1910"/>
      <c r="X272" s="2238"/>
      <c r="Y272" s="1908"/>
    </row>
    <row r="273" spans="1:25" x14ac:dyDescent="0.25">
      <c r="A273" s="2204"/>
      <c r="B273" s="2204"/>
      <c r="C273" s="1909"/>
      <c r="D273" s="1909"/>
      <c r="E273" s="2228"/>
      <c r="F273" s="2094"/>
      <c r="G273" s="1586"/>
      <c r="H273" s="2094"/>
      <c r="I273" s="79" t="s">
        <v>168</v>
      </c>
      <c r="J273" s="313">
        <f>SUM(J268:J272)</f>
        <v>1</v>
      </c>
      <c r="K273" s="314"/>
      <c r="L273" s="314"/>
      <c r="M273" s="314"/>
      <c r="N273" s="315"/>
      <c r="O273" s="315"/>
      <c r="P273" s="315"/>
      <c r="Q273" s="315"/>
      <c r="R273" s="315"/>
      <c r="S273" s="315"/>
      <c r="T273" s="315"/>
      <c r="U273" s="315"/>
      <c r="V273" s="315"/>
      <c r="W273" s="1910"/>
      <c r="X273" s="2238"/>
      <c r="Y273" s="1908"/>
    </row>
    <row r="274" spans="1:25" x14ac:dyDescent="0.25">
      <c r="A274" s="2204"/>
      <c r="B274" s="2204" t="s">
        <v>958</v>
      </c>
      <c r="C274" s="1909" t="s">
        <v>1289</v>
      </c>
      <c r="D274" s="1909" t="s">
        <v>3532</v>
      </c>
      <c r="E274" s="2228" t="s">
        <v>1086</v>
      </c>
      <c r="F274" s="2094" t="s">
        <v>632</v>
      </c>
      <c r="G274" s="1586" t="s">
        <v>1981</v>
      </c>
      <c r="H274" s="2094" t="s">
        <v>3724</v>
      </c>
      <c r="I274" s="1594" t="s">
        <v>3725</v>
      </c>
      <c r="J274" s="2246">
        <v>1</v>
      </c>
      <c r="K274" s="2229"/>
      <c r="L274" s="2229"/>
      <c r="M274" s="2229"/>
      <c r="N274" s="2229"/>
      <c r="O274" s="2229"/>
      <c r="P274" s="2229"/>
      <c r="Q274" s="2229"/>
      <c r="R274" s="2229"/>
      <c r="S274" s="2229"/>
      <c r="T274" s="2232"/>
      <c r="U274" s="2232"/>
      <c r="V274" s="2232"/>
      <c r="W274" s="1910" t="s">
        <v>1523</v>
      </c>
      <c r="X274" s="2238" t="s">
        <v>3726</v>
      </c>
      <c r="Y274" s="1908"/>
    </row>
    <row r="275" spans="1:25" x14ac:dyDescent="0.25">
      <c r="A275" s="2204"/>
      <c r="B275" s="2204"/>
      <c r="C275" s="1909"/>
      <c r="D275" s="1909"/>
      <c r="E275" s="2228"/>
      <c r="F275" s="2094"/>
      <c r="G275" s="1586"/>
      <c r="H275" s="2094"/>
      <c r="I275" s="1596"/>
      <c r="J275" s="2246"/>
      <c r="K275" s="2231"/>
      <c r="L275" s="2231"/>
      <c r="M275" s="2231"/>
      <c r="N275" s="2231"/>
      <c r="O275" s="2231"/>
      <c r="P275" s="2231"/>
      <c r="Q275" s="2231"/>
      <c r="R275" s="2231"/>
      <c r="S275" s="2231"/>
      <c r="T275" s="2234"/>
      <c r="U275" s="2234"/>
      <c r="V275" s="2234"/>
      <c r="W275" s="1910"/>
      <c r="X275" s="2238"/>
      <c r="Y275" s="1908"/>
    </row>
    <row r="276" spans="1:25" x14ac:dyDescent="0.25">
      <c r="A276" s="2204"/>
      <c r="B276" s="2204"/>
      <c r="C276" s="1909"/>
      <c r="D276" s="1909"/>
      <c r="E276" s="2228"/>
      <c r="F276" s="2094"/>
      <c r="G276" s="1586"/>
      <c r="H276" s="2094"/>
      <c r="I276" s="1594" t="s">
        <v>3727</v>
      </c>
      <c r="J276" s="2246">
        <v>0.5</v>
      </c>
      <c r="K276" s="2229"/>
      <c r="L276" s="2229"/>
      <c r="M276" s="2229"/>
      <c r="N276" s="2229"/>
      <c r="O276" s="2229"/>
      <c r="P276" s="2229"/>
      <c r="Q276" s="2229"/>
      <c r="R276" s="2229"/>
      <c r="S276" s="2229"/>
      <c r="T276" s="2232"/>
      <c r="U276" s="2232"/>
      <c r="V276" s="2232"/>
      <c r="W276" s="1910"/>
      <c r="X276" s="2238"/>
      <c r="Y276" s="1908"/>
    </row>
    <row r="277" spans="1:25" x14ac:dyDescent="0.25">
      <c r="A277" s="2204"/>
      <c r="B277" s="2204"/>
      <c r="C277" s="1909"/>
      <c r="D277" s="1909"/>
      <c r="E277" s="2228"/>
      <c r="F277" s="2094"/>
      <c r="G277" s="1586"/>
      <c r="H277" s="2094"/>
      <c r="I277" s="1595"/>
      <c r="J277" s="2246"/>
      <c r="K277" s="2230"/>
      <c r="L277" s="2230"/>
      <c r="M277" s="2230"/>
      <c r="N277" s="2230"/>
      <c r="O277" s="2230"/>
      <c r="P277" s="2230"/>
      <c r="Q277" s="2230"/>
      <c r="R277" s="2230"/>
      <c r="S277" s="2230"/>
      <c r="T277" s="2233"/>
      <c r="U277" s="2233"/>
      <c r="V277" s="2233"/>
      <c r="W277" s="1910"/>
      <c r="X277" s="2238"/>
      <c r="Y277" s="1908"/>
    </row>
    <row r="278" spans="1:25" x14ac:dyDescent="0.25">
      <c r="A278" s="2204"/>
      <c r="B278" s="2204"/>
      <c r="C278" s="1909"/>
      <c r="D278" s="1909"/>
      <c r="E278" s="2228"/>
      <c r="F278" s="2094"/>
      <c r="G278" s="1586"/>
      <c r="H278" s="2094"/>
      <c r="I278" s="1596"/>
      <c r="J278" s="2246"/>
      <c r="K278" s="2231"/>
      <c r="L278" s="2231"/>
      <c r="M278" s="2231"/>
      <c r="N278" s="2231"/>
      <c r="O278" s="2231"/>
      <c r="P278" s="2231"/>
      <c r="Q278" s="2231"/>
      <c r="R278" s="2231"/>
      <c r="S278" s="2231"/>
      <c r="T278" s="2234"/>
      <c r="U278" s="2234"/>
      <c r="V278" s="2234"/>
      <c r="W278" s="1910"/>
      <c r="X278" s="2238"/>
      <c r="Y278" s="1908"/>
    </row>
    <row r="279" spans="1:25" x14ac:dyDescent="0.25">
      <c r="A279" s="2204"/>
      <c r="B279" s="2204"/>
      <c r="C279" s="1909"/>
      <c r="D279" s="1909"/>
      <c r="E279" s="2228"/>
      <c r="F279" s="2094"/>
      <c r="G279" s="1586"/>
      <c r="H279" s="2094"/>
      <c r="I279" s="79" t="s">
        <v>168</v>
      </c>
      <c r="J279" s="313">
        <f>SUM(J274:J278)</f>
        <v>1.5</v>
      </c>
      <c r="K279" s="314"/>
      <c r="L279" s="314"/>
      <c r="M279" s="314"/>
      <c r="N279" s="315"/>
      <c r="O279" s="315"/>
      <c r="P279" s="315"/>
      <c r="Q279" s="315"/>
      <c r="R279" s="315"/>
      <c r="S279" s="315"/>
      <c r="T279" s="315"/>
      <c r="U279" s="315"/>
      <c r="V279" s="315"/>
      <c r="W279" s="1910"/>
      <c r="X279" s="2238"/>
      <c r="Y279" s="1908"/>
    </row>
    <row r="280" spans="1:25" x14ac:dyDescent="0.25">
      <c r="A280" s="2204"/>
      <c r="B280" s="2111" t="s">
        <v>970</v>
      </c>
      <c r="C280" s="1844" t="s">
        <v>1289</v>
      </c>
      <c r="D280" s="1844" t="s">
        <v>3532</v>
      </c>
      <c r="E280" s="1843" t="s">
        <v>1086</v>
      </c>
      <c r="F280" s="1595" t="s">
        <v>632</v>
      </c>
      <c r="G280" s="1586" t="s">
        <v>3728</v>
      </c>
      <c r="H280" s="1586" t="s">
        <v>3729</v>
      </c>
      <c r="I280" s="1594" t="s">
        <v>3730</v>
      </c>
      <c r="J280" s="2246">
        <v>1</v>
      </c>
      <c r="K280" s="2229"/>
      <c r="L280" s="2229"/>
      <c r="M280" s="2229"/>
      <c r="N280" s="2229"/>
      <c r="O280" s="2229"/>
      <c r="P280" s="2229"/>
      <c r="Q280" s="2229"/>
      <c r="R280" s="2229"/>
      <c r="S280" s="2229"/>
      <c r="T280" s="2229"/>
      <c r="U280" s="2229"/>
      <c r="V280" s="2229"/>
      <c r="W280" s="1888" t="s">
        <v>1541</v>
      </c>
      <c r="X280" s="2239" t="s">
        <v>3731</v>
      </c>
      <c r="Y280" s="1944"/>
    </row>
    <row r="281" spans="1:25" x14ac:dyDescent="0.25">
      <c r="A281" s="2204"/>
      <c r="B281" s="2111"/>
      <c r="C281" s="1844"/>
      <c r="D281" s="1844"/>
      <c r="E281" s="1843"/>
      <c r="F281" s="1595"/>
      <c r="G281" s="1586"/>
      <c r="H281" s="1586"/>
      <c r="I281" s="1596"/>
      <c r="J281" s="2246"/>
      <c r="K281" s="2231"/>
      <c r="L281" s="2231"/>
      <c r="M281" s="2231"/>
      <c r="N281" s="2231"/>
      <c r="O281" s="2231"/>
      <c r="P281" s="2231"/>
      <c r="Q281" s="2231"/>
      <c r="R281" s="2231"/>
      <c r="S281" s="2231"/>
      <c r="T281" s="2231"/>
      <c r="U281" s="2231"/>
      <c r="V281" s="2231"/>
      <c r="W281" s="1889"/>
      <c r="X281" s="2240"/>
      <c r="Y281" s="2242"/>
    </row>
    <row r="282" spans="1:25" x14ac:dyDescent="0.25">
      <c r="A282" s="2204"/>
      <c r="B282" s="2111"/>
      <c r="C282" s="1844"/>
      <c r="D282" s="1844"/>
      <c r="E282" s="1843"/>
      <c r="F282" s="1595"/>
      <c r="G282" s="1586"/>
      <c r="H282" s="1586"/>
      <c r="I282" s="1594" t="s">
        <v>3732</v>
      </c>
      <c r="J282" s="2246">
        <v>1</v>
      </c>
      <c r="K282" s="2229"/>
      <c r="L282" s="2229"/>
      <c r="M282" s="2229"/>
      <c r="N282" s="2229"/>
      <c r="O282" s="2229"/>
      <c r="P282" s="2229"/>
      <c r="Q282" s="2229"/>
      <c r="R282" s="2229"/>
      <c r="S282" s="2229"/>
      <c r="T282" s="2229"/>
      <c r="U282" s="2229"/>
      <c r="V282" s="2229"/>
      <c r="W282" s="1889"/>
      <c r="X282" s="2240"/>
      <c r="Y282" s="2242"/>
    </row>
    <row r="283" spans="1:25" x14ac:dyDescent="0.25">
      <c r="A283" s="2204"/>
      <c r="B283" s="2111"/>
      <c r="C283" s="1844"/>
      <c r="D283" s="1844"/>
      <c r="E283" s="1843"/>
      <c r="F283" s="1595"/>
      <c r="G283" s="1586"/>
      <c r="H283" s="1586"/>
      <c r="I283" s="1595"/>
      <c r="J283" s="2246"/>
      <c r="K283" s="2230"/>
      <c r="L283" s="2230"/>
      <c r="M283" s="2230"/>
      <c r="N283" s="2230"/>
      <c r="O283" s="2230"/>
      <c r="P283" s="2230"/>
      <c r="Q283" s="2230"/>
      <c r="R283" s="2230"/>
      <c r="S283" s="2230"/>
      <c r="T283" s="2230"/>
      <c r="U283" s="2230"/>
      <c r="V283" s="2230"/>
      <c r="W283" s="1889"/>
      <c r="X283" s="2240"/>
      <c r="Y283" s="2242"/>
    </row>
    <row r="284" spans="1:25" x14ac:dyDescent="0.25">
      <c r="A284" s="2204"/>
      <c r="B284" s="2111"/>
      <c r="C284" s="1844"/>
      <c r="D284" s="1844"/>
      <c r="E284" s="1843"/>
      <c r="F284" s="1595"/>
      <c r="G284" s="1586"/>
      <c r="H284" s="1586"/>
      <c r="I284" s="1596"/>
      <c r="J284" s="2246"/>
      <c r="K284" s="2231"/>
      <c r="L284" s="2231"/>
      <c r="M284" s="2231"/>
      <c r="N284" s="2231"/>
      <c r="O284" s="2231"/>
      <c r="P284" s="2231"/>
      <c r="Q284" s="2231"/>
      <c r="R284" s="2231"/>
      <c r="S284" s="2231"/>
      <c r="T284" s="2231"/>
      <c r="U284" s="2231"/>
      <c r="V284" s="2231"/>
      <c r="W284" s="1889"/>
      <c r="X284" s="2240"/>
      <c r="Y284" s="2242"/>
    </row>
    <row r="285" spans="1:25" x14ac:dyDescent="0.25">
      <c r="A285" s="2204"/>
      <c r="B285" s="2111"/>
      <c r="C285" s="1844"/>
      <c r="D285" s="1844"/>
      <c r="E285" s="1843"/>
      <c r="F285" s="1595"/>
      <c r="G285" s="1586"/>
      <c r="H285" s="1586"/>
      <c r="I285" s="79" t="s">
        <v>168</v>
      </c>
      <c r="J285" s="313">
        <f>J282+J280</f>
        <v>2</v>
      </c>
      <c r="K285" s="314"/>
      <c r="L285" s="314"/>
      <c r="M285" s="314"/>
      <c r="N285" s="315"/>
      <c r="O285" s="315"/>
      <c r="P285" s="315"/>
      <c r="Q285" s="315"/>
      <c r="R285" s="315"/>
      <c r="S285" s="315"/>
      <c r="T285" s="315"/>
      <c r="U285" s="315"/>
      <c r="V285" s="315"/>
      <c r="W285" s="1890"/>
      <c r="X285" s="2241"/>
      <c r="Y285" s="2243"/>
    </row>
    <row r="286" spans="1:25" x14ac:dyDescent="0.25">
      <c r="A286" s="2204"/>
      <c r="B286" s="2111"/>
      <c r="C286" s="1844"/>
      <c r="D286" s="1844"/>
      <c r="E286" s="1843"/>
      <c r="F286" s="1595"/>
      <c r="G286" s="1586" t="s">
        <v>3733</v>
      </c>
      <c r="H286" s="1586" t="s">
        <v>1006</v>
      </c>
      <c r="I286" s="1594" t="s">
        <v>3734</v>
      </c>
      <c r="J286" s="2235">
        <v>1</v>
      </c>
      <c r="K286" s="2229"/>
      <c r="L286" s="2229"/>
      <c r="M286" s="2229"/>
      <c r="N286" s="2229"/>
      <c r="O286" s="2229"/>
      <c r="P286" s="2229"/>
      <c r="Q286" s="2229"/>
      <c r="R286" s="2229"/>
      <c r="S286" s="2229"/>
      <c r="T286" s="2229"/>
      <c r="U286" s="2229"/>
      <c r="V286" s="2229"/>
      <c r="W286" s="1888" t="s">
        <v>1548</v>
      </c>
      <c r="X286" s="2239" t="s">
        <v>3735</v>
      </c>
      <c r="Y286" s="1944"/>
    </row>
    <row r="287" spans="1:25" x14ac:dyDescent="0.25">
      <c r="A287" s="2204"/>
      <c r="B287" s="2111"/>
      <c r="C287" s="1844"/>
      <c r="D287" s="1844"/>
      <c r="E287" s="1843"/>
      <c r="F287" s="1595"/>
      <c r="G287" s="1586"/>
      <c r="H287" s="1586"/>
      <c r="I287" s="1595"/>
      <c r="J287" s="2236"/>
      <c r="K287" s="2230"/>
      <c r="L287" s="2230"/>
      <c r="M287" s="2230"/>
      <c r="N287" s="2230"/>
      <c r="O287" s="2230"/>
      <c r="P287" s="2230"/>
      <c r="Q287" s="2230"/>
      <c r="R287" s="2230"/>
      <c r="S287" s="2230"/>
      <c r="T287" s="2230"/>
      <c r="U287" s="2230"/>
      <c r="V287" s="2230"/>
      <c r="W287" s="1889"/>
      <c r="X287" s="2240"/>
      <c r="Y287" s="2242"/>
    </row>
    <row r="288" spans="1:25" x14ac:dyDescent="0.25">
      <c r="A288" s="2204"/>
      <c r="B288" s="2111"/>
      <c r="C288" s="1844"/>
      <c r="D288" s="1844"/>
      <c r="E288" s="1843"/>
      <c r="F288" s="1595"/>
      <c r="G288" s="1586"/>
      <c r="H288" s="1586"/>
      <c r="I288" s="1595"/>
      <c r="J288" s="2236"/>
      <c r="K288" s="2230"/>
      <c r="L288" s="2230"/>
      <c r="M288" s="2230"/>
      <c r="N288" s="2230"/>
      <c r="O288" s="2230"/>
      <c r="P288" s="2230"/>
      <c r="Q288" s="2230"/>
      <c r="R288" s="2230"/>
      <c r="S288" s="2230"/>
      <c r="T288" s="2230"/>
      <c r="U288" s="2230"/>
      <c r="V288" s="2230"/>
      <c r="W288" s="1889"/>
      <c r="X288" s="2240"/>
      <c r="Y288" s="2242"/>
    </row>
    <row r="289" spans="1:25" x14ac:dyDescent="0.25">
      <c r="A289" s="2204"/>
      <c r="B289" s="2111"/>
      <c r="C289" s="1844"/>
      <c r="D289" s="1844"/>
      <c r="E289" s="1843"/>
      <c r="F289" s="1595"/>
      <c r="G289" s="1586"/>
      <c r="H289" s="1586"/>
      <c r="I289" s="1595"/>
      <c r="J289" s="2236"/>
      <c r="K289" s="2230"/>
      <c r="L289" s="2230"/>
      <c r="M289" s="2230"/>
      <c r="N289" s="2230"/>
      <c r="O289" s="2230"/>
      <c r="P289" s="2230"/>
      <c r="Q289" s="2230"/>
      <c r="R289" s="2230"/>
      <c r="S289" s="2230"/>
      <c r="T289" s="2230"/>
      <c r="U289" s="2230"/>
      <c r="V289" s="2230"/>
      <c r="W289" s="1889"/>
      <c r="X289" s="2240"/>
      <c r="Y289" s="2242"/>
    </row>
    <row r="290" spans="1:25" x14ac:dyDescent="0.25">
      <c r="A290" s="2204"/>
      <c r="B290" s="2111"/>
      <c r="C290" s="1844"/>
      <c r="D290" s="1844"/>
      <c r="E290" s="1843"/>
      <c r="F290" s="1595"/>
      <c r="G290" s="1586"/>
      <c r="H290" s="1586"/>
      <c r="I290" s="1596"/>
      <c r="J290" s="2237"/>
      <c r="K290" s="2231"/>
      <c r="L290" s="2231"/>
      <c r="M290" s="2231"/>
      <c r="N290" s="2231"/>
      <c r="O290" s="2231"/>
      <c r="P290" s="2231"/>
      <c r="Q290" s="2231"/>
      <c r="R290" s="2231"/>
      <c r="S290" s="2231"/>
      <c r="T290" s="2231"/>
      <c r="U290" s="2231"/>
      <c r="V290" s="2231"/>
      <c r="W290" s="1889"/>
      <c r="X290" s="2240"/>
      <c r="Y290" s="2242"/>
    </row>
    <row r="291" spans="1:25" x14ac:dyDescent="0.25">
      <c r="A291" s="2204"/>
      <c r="B291" s="2111"/>
      <c r="C291" s="1844"/>
      <c r="D291" s="1844"/>
      <c r="E291" s="1843"/>
      <c r="F291" s="1595"/>
      <c r="G291" s="1586"/>
      <c r="H291" s="1586"/>
      <c r="I291" s="79" t="s">
        <v>168</v>
      </c>
      <c r="J291" s="313">
        <f>J286</f>
        <v>1</v>
      </c>
      <c r="K291" s="314"/>
      <c r="L291" s="314"/>
      <c r="M291" s="314"/>
      <c r="N291" s="315"/>
      <c r="O291" s="315"/>
      <c r="P291" s="315"/>
      <c r="Q291" s="315"/>
      <c r="R291" s="315"/>
      <c r="S291" s="315"/>
      <c r="T291" s="315"/>
      <c r="U291" s="315"/>
      <c r="V291" s="315"/>
      <c r="W291" s="1890"/>
      <c r="X291" s="2241"/>
      <c r="Y291" s="2243"/>
    </row>
    <row r="292" spans="1:25" x14ac:dyDescent="0.25">
      <c r="A292" s="2204"/>
      <c r="B292" s="2111"/>
      <c r="C292" s="1844"/>
      <c r="D292" s="1844"/>
      <c r="E292" s="1843"/>
      <c r="F292" s="1595"/>
      <c r="G292" s="1586" t="s">
        <v>3736</v>
      </c>
      <c r="H292" s="1586" t="s">
        <v>1006</v>
      </c>
      <c r="I292" s="1594" t="s">
        <v>3737</v>
      </c>
      <c r="J292" s="2235">
        <v>1</v>
      </c>
      <c r="K292" s="2229"/>
      <c r="L292" s="2229"/>
      <c r="M292" s="2229"/>
      <c r="N292" s="2229"/>
      <c r="O292" s="2229"/>
      <c r="P292" s="2229"/>
      <c r="Q292" s="2229"/>
      <c r="R292" s="2229"/>
      <c r="S292" s="2229"/>
      <c r="T292" s="2229"/>
      <c r="U292" s="2229"/>
      <c r="V292" s="2229"/>
      <c r="W292" s="1888" t="s">
        <v>1554</v>
      </c>
      <c r="X292" s="2239" t="s">
        <v>3738</v>
      </c>
      <c r="Y292" s="1944"/>
    </row>
    <row r="293" spans="1:25" x14ac:dyDescent="0.25">
      <c r="A293" s="2204"/>
      <c r="B293" s="2111"/>
      <c r="C293" s="1844"/>
      <c r="D293" s="1844"/>
      <c r="E293" s="1843"/>
      <c r="F293" s="1595"/>
      <c r="G293" s="1586"/>
      <c r="H293" s="1586"/>
      <c r="I293" s="1595"/>
      <c r="J293" s="2236"/>
      <c r="K293" s="2230"/>
      <c r="L293" s="2230"/>
      <c r="M293" s="2230"/>
      <c r="N293" s="2230"/>
      <c r="O293" s="2230"/>
      <c r="P293" s="2230"/>
      <c r="Q293" s="2230"/>
      <c r="R293" s="2230"/>
      <c r="S293" s="2230"/>
      <c r="T293" s="2230"/>
      <c r="U293" s="2230"/>
      <c r="V293" s="2230"/>
      <c r="W293" s="1889"/>
      <c r="X293" s="2240"/>
      <c r="Y293" s="2242"/>
    </row>
    <row r="294" spans="1:25" x14ac:dyDescent="0.25">
      <c r="A294" s="2204"/>
      <c r="B294" s="2111"/>
      <c r="C294" s="1844"/>
      <c r="D294" s="1844"/>
      <c r="E294" s="1843"/>
      <c r="F294" s="1595"/>
      <c r="G294" s="1586"/>
      <c r="H294" s="1586"/>
      <c r="I294" s="1595"/>
      <c r="J294" s="2236"/>
      <c r="K294" s="2230"/>
      <c r="L294" s="2230"/>
      <c r="M294" s="2230"/>
      <c r="N294" s="2230"/>
      <c r="O294" s="2230"/>
      <c r="P294" s="2230"/>
      <c r="Q294" s="2230"/>
      <c r="R294" s="2230"/>
      <c r="S294" s="2230"/>
      <c r="T294" s="2230"/>
      <c r="U294" s="2230"/>
      <c r="V294" s="2230"/>
      <c r="W294" s="1889"/>
      <c r="X294" s="2240"/>
      <c r="Y294" s="2242"/>
    </row>
    <row r="295" spans="1:25" x14ac:dyDescent="0.25">
      <c r="A295" s="2204"/>
      <c r="B295" s="2111"/>
      <c r="C295" s="1844"/>
      <c r="D295" s="1844"/>
      <c r="E295" s="1843"/>
      <c r="F295" s="1595"/>
      <c r="G295" s="1586"/>
      <c r="H295" s="1586"/>
      <c r="I295" s="1595"/>
      <c r="J295" s="2236"/>
      <c r="K295" s="2230"/>
      <c r="L295" s="2230"/>
      <c r="M295" s="2230"/>
      <c r="N295" s="2230"/>
      <c r="O295" s="2230"/>
      <c r="P295" s="2230"/>
      <c r="Q295" s="2230"/>
      <c r="R295" s="2230"/>
      <c r="S295" s="2230"/>
      <c r="T295" s="2230"/>
      <c r="U295" s="2230"/>
      <c r="V295" s="2230"/>
      <c r="W295" s="1889"/>
      <c r="X295" s="2240"/>
      <c r="Y295" s="2242"/>
    </row>
    <row r="296" spans="1:25" x14ac:dyDescent="0.25">
      <c r="A296" s="2204"/>
      <c r="B296" s="2111"/>
      <c r="C296" s="1844"/>
      <c r="D296" s="1844"/>
      <c r="E296" s="1843"/>
      <c r="F296" s="1595"/>
      <c r="G296" s="1586"/>
      <c r="H296" s="1586"/>
      <c r="I296" s="1596"/>
      <c r="J296" s="2237"/>
      <c r="K296" s="2231"/>
      <c r="L296" s="2231"/>
      <c r="M296" s="2231"/>
      <c r="N296" s="2231"/>
      <c r="O296" s="2231"/>
      <c r="P296" s="2231"/>
      <c r="Q296" s="2231"/>
      <c r="R296" s="2231"/>
      <c r="S296" s="2231"/>
      <c r="T296" s="2231"/>
      <c r="U296" s="2231"/>
      <c r="V296" s="2231"/>
      <c r="W296" s="1889"/>
      <c r="X296" s="2240"/>
      <c r="Y296" s="2242"/>
    </row>
    <row r="297" spans="1:25" x14ac:dyDescent="0.25">
      <c r="A297" s="2204"/>
      <c r="B297" s="2111"/>
      <c r="C297" s="1844"/>
      <c r="D297" s="1844"/>
      <c r="E297" s="1843"/>
      <c r="F297" s="1595"/>
      <c r="G297" s="1586"/>
      <c r="H297" s="1586"/>
      <c r="I297" s="79" t="s">
        <v>168</v>
      </c>
      <c r="J297" s="313">
        <f>J292</f>
        <v>1</v>
      </c>
      <c r="K297" s="314"/>
      <c r="L297" s="314"/>
      <c r="M297" s="314"/>
      <c r="N297" s="315"/>
      <c r="O297" s="315"/>
      <c r="P297" s="315"/>
      <c r="Q297" s="315"/>
      <c r="R297" s="315"/>
      <c r="S297" s="315"/>
      <c r="T297" s="315"/>
      <c r="U297" s="315"/>
      <c r="V297" s="315"/>
      <c r="W297" s="1890"/>
      <c r="X297" s="2241"/>
      <c r="Y297" s="2243"/>
    </row>
    <row r="298" spans="1:25" x14ac:dyDescent="0.25">
      <c r="A298" s="2204"/>
      <c r="B298" s="2111"/>
      <c r="C298" s="1844"/>
      <c r="D298" s="1844"/>
      <c r="E298" s="1843"/>
      <c r="F298" s="1595"/>
      <c r="G298" s="1586" t="s">
        <v>3739</v>
      </c>
      <c r="H298" s="1586" t="s">
        <v>3740</v>
      </c>
      <c r="I298" s="1594" t="s">
        <v>3741</v>
      </c>
      <c r="J298" s="2235">
        <v>1</v>
      </c>
      <c r="K298" s="2229"/>
      <c r="L298" s="2229"/>
      <c r="M298" s="2229"/>
      <c r="N298" s="2229"/>
      <c r="O298" s="2229"/>
      <c r="P298" s="2229"/>
      <c r="Q298" s="2229"/>
      <c r="R298" s="2229"/>
      <c r="S298" s="2229"/>
      <c r="T298" s="2229"/>
      <c r="U298" s="2229"/>
      <c r="V298" s="2229"/>
      <c r="W298" s="1888" t="s">
        <v>1561</v>
      </c>
      <c r="X298" s="2239" t="s">
        <v>3742</v>
      </c>
      <c r="Y298" s="1944"/>
    </row>
    <row r="299" spans="1:25" x14ac:dyDescent="0.25">
      <c r="A299" s="2204"/>
      <c r="B299" s="2111"/>
      <c r="C299" s="1844"/>
      <c r="D299" s="1844"/>
      <c r="E299" s="1843"/>
      <c r="F299" s="1595"/>
      <c r="G299" s="1586"/>
      <c r="H299" s="1586"/>
      <c r="I299" s="1595"/>
      <c r="J299" s="2236"/>
      <c r="K299" s="2230"/>
      <c r="L299" s="2230"/>
      <c r="M299" s="2230"/>
      <c r="N299" s="2230"/>
      <c r="O299" s="2230"/>
      <c r="P299" s="2230"/>
      <c r="Q299" s="2230"/>
      <c r="R299" s="2230"/>
      <c r="S299" s="2230"/>
      <c r="T299" s="2230"/>
      <c r="U299" s="2230"/>
      <c r="V299" s="2230"/>
      <c r="W299" s="1889"/>
      <c r="X299" s="2240"/>
      <c r="Y299" s="2242"/>
    </row>
    <row r="300" spans="1:25" x14ac:dyDescent="0.25">
      <c r="A300" s="2204"/>
      <c r="B300" s="2111"/>
      <c r="C300" s="1844"/>
      <c r="D300" s="1844"/>
      <c r="E300" s="1843"/>
      <c r="F300" s="1595"/>
      <c r="G300" s="1586"/>
      <c r="H300" s="1586"/>
      <c r="I300" s="1595"/>
      <c r="J300" s="2236"/>
      <c r="K300" s="2230"/>
      <c r="L300" s="2230"/>
      <c r="M300" s="2230"/>
      <c r="N300" s="2230"/>
      <c r="O300" s="2230"/>
      <c r="P300" s="2230"/>
      <c r="Q300" s="2230"/>
      <c r="R300" s="2230"/>
      <c r="S300" s="2230"/>
      <c r="T300" s="2230"/>
      <c r="U300" s="2230"/>
      <c r="V300" s="2230"/>
      <c r="W300" s="1889"/>
      <c r="X300" s="2240"/>
      <c r="Y300" s="2242"/>
    </row>
    <row r="301" spans="1:25" x14ac:dyDescent="0.25">
      <c r="A301" s="2204"/>
      <c r="B301" s="2111"/>
      <c r="C301" s="1844"/>
      <c r="D301" s="1844"/>
      <c r="E301" s="1843"/>
      <c r="F301" s="1595"/>
      <c r="G301" s="1586"/>
      <c r="H301" s="1586"/>
      <c r="I301" s="1595"/>
      <c r="J301" s="2236"/>
      <c r="K301" s="2230"/>
      <c r="L301" s="2230"/>
      <c r="M301" s="2230"/>
      <c r="N301" s="2230"/>
      <c r="O301" s="2230"/>
      <c r="P301" s="2230"/>
      <c r="Q301" s="2230"/>
      <c r="R301" s="2230"/>
      <c r="S301" s="2230"/>
      <c r="T301" s="2230"/>
      <c r="U301" s="2230"/>
      <c r="V301" s="2230"/>
      <c r="W301" s="1889"/>
      <c r="X301" s="2240"/>
      <c r="Y301" s="2242"/>
    </row>
    <row r="302" spans="1:25" x14ac:dyDescent="0.25">
      <c r="A302" s="2204"/>
      <c r="B302" s="2111"/>
      <c r="C302" s="1844"/>
      <c r="D302" s="1844"/>
      <c r="E302" s="1843"/>
      <c r="F302" s="1595"/>
      <c r="G302" s="1586"/>
      <c r="H302" s="1586"/>
      <c r="I302" s="1596"/>
      <c r="J302" s="2237"/>
      <c r="K302" s="2231"/>
      <c r="L302" s="2231"/>
      <c r="M302" s="2231"/>
      <c r="N302" s="2231"/>
      <c r="O302" s="2231"/>
      <c r="P302" s="2231"/>
      <c r="Q302" s="2231"/>
      <c r="R302" s="2231"/>
      <c r="S302" s="2231"/>
      <c r="T302" s="2231"/>
      <c r="U302" s="2231"/>
      <c r="V302" s="2231"/>
      <c r="W302" s="1889"/>
      <c r="X302" s="2240"/>
      <c r="Y302" s="2242"/>
    </row>
    <row r="303" spans="1:25" x14ac:dyDescent="0.25">
      <c r="A303" s="2204"/>
      <c r="B303" s="2111"/>
      <c r="C303" s="1844"/>
      <c r="D303" s="1844"/>
      <c r="E303" s="1843"/>
      <c r="F303" s="1595"/>
      <c r="G303" s="1586"/>
      <c r="H303" s="1586"/>
      <c r="I303" s="79" t="s">
        <v>168</v>
      </c>
      <c r="J303" s="313">
        <f>J298</f>
        <v>1</v>
      </c>
      <c r="K303" s="314"/>
      <c r="L303" s="314"/>
      <c r="M303" s="314"/>
      <c r="N303" s="315"/>
      <c r="O303" s="315"/>
      <c r="P303" s="315"/>
      <c r="Q303" s="315"/>
      <c r="R303" s="315"/>
      <c r="S303" s="315"/>
      <c r="T303" s="315"/>
      <c r="U303" s="315"/>
      <c r="V303" s="315"/>
      <c r="W303" s="1890"/>
      <c r="X303" s="2241"/>
      <c r="Y303" s="2243"/>
    </row>
    <row r="304" spans="1:25" x14ac:dyDescent="0.25">
      <c r="A304" s="2204"/>
      <c r="B304" s="2111"/>
      <c r="C304" s="1844"/>
      <c r="D304" s="1844"/>
      <c r="E304" s="1843"/>
      <c r="F304" s="1595"/>
      <c r="G304" s="1587" t="s">
        <v>3743</v>
      </c>
      <c r="H304" s="1587" t="s">
        <v>3744</v>
      </c>
      <c r="I304" s="1594" t="s">
        <v>3745</v>
      </c>
      <c r="J304" s="2235">
        <v>0.5</v>
      </c>
      <c r="K304" s="2229"/>
      <c r="L304" s="2229"/>
      <c r="M304" s="2229"/>
      <c r="N304" s="2229"/>
      <c r="O304" s="2229"/>
      <c r="P304" s="2229"/>
      <c r="Q304" s="2229"/>
      <c r="R304" s="2229"/>
      <c r="S304" s="2229"/>
      <c r="T304" s="2229"/>
      <c r="U304" s="2229"/>
      <c r="V304" s="2229"/>
      <c r="W304" s="1888" t="s">
        <v>1574</v>
      </c>
      <c r="X304" s="2239" t="s">
        <v>3746</v>
      </c>
      <c r="Y304" s="1944"/>
    </row>
    <row r="305" spans="1:25" x14ac:dyDescent="0.25">
      <c r="A305" s="2204"/>
      <c r="B305" s="2111"/>
      <c r="C305" s="1844"/>
      <c r="D305" s="1844"/>
      <c r="E305" s="1843"/>
      <c r="F305" s="1595"/>
      <c r="G305" s="1599"/>
      <c r="H305" s="1599"/>
      <c r="I305" s="1595"/>
      <c r="J305" s="2236"/>
      <c r="K305" s="2230"/>
      <c r="L305" s="2230"/>
      <c r="M305" s="2230"/>
      <c r="N305" s="2230"/>
      <c r="O305" s="2230"/>
      <c r="P305" s="2230"/>
      <c r="Q305" s="2230"/>
      <c r="R305" s="2230"/>
      <c r="S305" s="2230"/>
      <c r="T305" s="2230"/>
      <c r="U305" s="2230"/>
      <c r="V305" s="2230"/>
      <c r="W305" s="1889"/>
      <c r="X305" s="2240"/>
      <c r="Y305" s="2242"/>
    </row>
    <row r="306" spans="1:25" x14ac:dyDescent="0.25">
      <c r="A306" s="2204"/>
      <c r="B306" s="2111"/>
      <c r="C306" s="1844"/>
      <c r="D306" s="1844"/>
      <c r="E306" s="1843"/>
      <c r="F306" s="1595"/>
      <c r="G306" s="1599"/>
      <c r="H306" s="1599"/>
      <c r="I306" s="1595"/>
      <c r="J306" s="2236"/>
      <c r="K306" s="2230"/>
      <c r="L306" s="2230"/>
      <c r="M306" s="2230"/>
      <c r="N306" s="2230"/>
      <c r="O306" s="2230"/>
      <c r="P306" s="2230"/>
      <c r="Q306" s="2230"/>
      <c r="R306" s="2230"/>
      <c r="S306" s="2230"/>
      <c r="T306" s="2230"/>
      <c r="U306" s="2230"/>
      <c r="V306" s="2230"/>
      <c r="W306" s="1889"/>
      <c r="X306" s="2240"/>
      <c r="Y306" s="2242"/>
    </row>
    <row r="307" spans="1:25" x14ac:dyDescent="0.25">
      <c r="A307" s="2204"/>
      <c r="B307" s="2111"/>
      <c r="C307" s="1844"/>
      <c r="D307" s="1844"/>
      <c r="E307" s="1843"/>
      <c r="F307" s="1595"/>
      <c r="G307" s="1599"/>
      <c r="H307" s="1599"/>
      <c r="I307" s="1595"/>
      <c r="J307" s="2236"/>
      <c r="K307" s="2230"/>
      <c r="L307" s="2230"/>
      <c r="M307" s="2230"/>
      <c r="N307" s="2230"/>
      <c r="O307" s="2230"/>
      <c r="P307" s="2230"/>
      <c r="Q307" s="2230"/>
      <c r="R307" s="2230"/>
      <c r="S307" s="2230"/>
      <c r="T307" s="2230"/>
      <c r="U307" s="2230"/>
      <c r="V307" s="2230"/>
      <c r="W307" s="1889"/>
      <c r="X307" s="2240"/>
      <c r="Y307" s="2242"/>
    </row>
    <row r="308" spans="1:25" x14ac:dyDescent="0.25">
      <c r="A308" s="2204"/>
      <c r="B308" s="2111"/>
      <c r="C308" s="1844"/>
      <c r="D308" s="1844"/>
      <c r="E308" s="1843"/>
      <c r="F308" s="1595"/>
      <c r="G308" s="1599"/>
      <c r="H308" s="1599"/>
      <c r="I308" s="1596"/>
      <c r="J308" s="2237"/>
      <c r="K308" s="2231"/>
      <c r="L308" s="2231"/>
      <c r="M308" s="2231"/>
      <c r="N308" s="2231"/>
      <c r="O308" s="2231"/>
      <c r="P308" s="2231"/>
      <c r="Q308" s="2231"/>
      <c r="R308" s="2231"/>
      <c r="S308" s="2231"/>
      <c r="T308" s="2231"/>
      <c r="U308" s="2231"/>
      <c r="V308" s="2231"/>
      <c r="W308" s="1889"/>
      <c r="X308" s="2240"/>
      <c r="Y308" s="2242"/>
    </row>
    <row r="309" spans="1:25" x14ac:dyDescent="0.25">
      <c r="A309" s="2204"/>
      <c r="B309" s="2112"/>
      <c r="C309" s="1907"/>
      <c r="D309" s="1907"/>
      <c r="E309" s="1887"/>
      <c r="F309" s="1596"/>
      <c r="G309" s="1600"/>
      <c r="H309" s="1600"/>
      <c r="I309" s="79" t="s">
        <v>168</v>
      </c>
      <c r="J309" s="313">
        <f>J304</f>
        <v>0.5</v>
      </c>
      <c r="K309" s="314"/>
      <c r="L309" s="314"/>
      <c r="M309" s="314"/>
      <c r="N309" s="315"/>
      <c r="O309" s="315"/>
      <c r="P309" s="315"/>
      <c r="Q309" s="315"/>
      <c r="R309" s="315"/>
      <c r="S309" s="315"/>
      <c r="T309" s="315"/>
      <c r="U309" s="315"/>
      <c r="V309" s="315"/>
      <c r="W309" s="1890"/>
      <c r="X309" s="2241"/>
      <c r="Y309" s="2243"/>
    </row>
    <row r="310" spans="1:25" x14ac:dyDescent="0.25">
      <c r="A310" s="2204" t="s">
        <v>3747</v>
      </c>
      <c r="B310" s="2204" t="s">
        <v>1109</v>
      </c>
      <c r="C310" s="1909" t="s">
        <v>1289</v>
      </c>
      <c r="D310" s="1906" t="s">
        <v>3532</v>
      </c>
      <c r="E310" s="2228" t="s">
        <v>1086</v>
      </c>
      <c r="F310" s="2094" t="s">
        <v>632</v>
      </c>
      <c r="G310" s="1586" t="s">
        <v>2012</v>
      </c>
      <c r="H310" s="2094" t="s">
        <v>3748</v>
      </c>
      <c r="I310" s="312" t="s">
        <v>3749</v>
      </c>
      <c r="J310" s="302">
        <v>0.5</v>
      </c>
      <c r="K310" s="278"/>
      <c r="L310" s="278"/>
      <c r="M310" s="278"/>
      <c r="N310" s="278"/>
      <c r="O310" s="278"/>
      <c r="P310" s="278"/>
      <c r="Q310" s="278"/>
      <c r="R310" s="278"/>
      <c r="S310" s="278"/>
      <c r="T310" s="278"/>
      <c r="U310" s="278"/>
      <c r="V310" s="278"/>
      <c r="W310" s="1910" t="s">
        <v>1583</v>
      </c>
      <c r="X310" s="2238" t="s">
        <v>2433</v>
      </c>
      <c r="Y310" s="1908"/>
    </row>
    <row r="311" spans="1:25" x14ac:dyDescent="0.25">
      <c r="A311" s="2204"/>
      <c r="B311" s="2204"/>
      <c r="C311" s="1909"/>
      <c r="D311" s="1844"/>
      <c r="E311" s="2228"/>
      <c r="F311" s="2094"/>
      <c r="G311" s="1586"/>
      <c r="H311" s="2094"/>
      <c r="I311" s="312" t="s">
        <v>3750</v>
      </c>
      <c r="J311" s="302">
        <v>0.5</v>
      </c>
      <c r="K311" s="278"/>
      <c r="L311" s="278"/>
      <c r="M311" s="278"/>
      <c r="N311" s="278"/>
      <c r="O311" s="278"/>
      <c r="P311" s="278"/>
      <c r="Q311" s="278"/>
      <c r="R311" s="278"/>
      <c r="S311" s="278"/>
      <c r="T311" s="278"/>
      <c r="U311" s="278"/>
      <c r="V311" s="278"/>
      <c r="W311" s="1910"/>
      <c r="X311" s="2238"/>
      <c r="Y311" s="1908"/>
    </row>
    <row r="312" spans="1:25" ht="33.75" x14ac:dyDescent="0.25">
      <c r="A312" s="2204"/>
      <c r="B312" s="2204"/>
      <c r="C312" s="1909"/>
      <c r="D312" s="1844"/>
      <c r="E312" s="2228"/>
      <c r="F312" s="2094"/>
      <c r="G312" s="1586"/>
      <c r="H312" s="2094"/>
      <c r="I312" s="312" t="s">
        <v>3751</v>
      </c>
      <c r="J312" s="302">
        <v>1</v>
      </c>
      <c r="K312" s="278"/>
      <c r="L312" s="220"/>
      <c r="M312" s="220"/>
      <c r="N312" s="220"/>
      <c r="O312" s="220"/>
      <c r="P312" s="220"/>
      <c r="Q312" s="220"/>
      <c r="R312" s="278"/>
      <c r="S312" s="278"/>
      <c r="T312" s="278"/>
      <c r="U312" s="278"/>
      <c r="V312" s="278"/>
      <c r="W312" s="1910"/>
      <c r="X312" s="2238"/>
      <c r="Y312" s="1908"/>
    </row>
    <row r="313" spans="1:25" ht="22.5" x14ac:dyDescent="0.25">
      <c r="A313" s="2204"/>
      <c r="B313" s="2204"/>
      <c r="C313" s="1909"/>
      <c r="D313" s="1844"/>
      <c r="E313" s="2228"/>
      <c r="F313" s="2094"/>
      <c r="G313" s="1586"/>
      <c r="H313" s="2094"/>
      <c r="I313" s="312" t="s">
        <v>3752</v>
      </c>
      <c r="J313" s="302">
        <v>0.5</v>
      </c>
      <c r="K313" s="278"/>
      <c r="L313" s="278"/>
      <c r="M313" s="278"/>
      <c r="N313" s="220"/>
      <c r="O313" s="220"/>
      <c r="P313" s="220"/>
      <c r="Q313" s="220"/>
      <c r="R313" s="220"/>
      <c r="S313" s="278"/>
      <c r="T313" s="278"/>
      <c r="U313" s="278"/>
      <c r="V313" s="278"/>
      <c r="W313" s="1910"/>
      <c r="X313" s="2238"/>
      <c r="Y313" s="1908"/>
    </row>
    <row r="314" spans="1:25" x14ac:dyDescent="0.25">
      <c r="A314" s="2204"/>
      <c r="B314" s="2204"/>
      <c r="C314" s="1909"/>
      <c r="D314" s="1844"/>
      <c r="E314" s="2228"/>
      <c r="F314" s="2094"/>
      <c r="G314" s="1586"/>
      <c r="H314" s="2094"/>
      <c r="I314" s="312" t="s">
        <v>3753</v>
      </c>
      <c r="J314" s="302">
        <v>0.5</v>
      </c>
      <c r="K314" s="278"/>
      <c r="L314" s="278"/>
      <c r="M314" s="278"/>
      <c r="N314" s="220"/>
      <c r="O314" s="220"/>
      <c r="P314" s="220"/>
      <c r="Q314" s="220"/>
      <c r="R314" s="220"/>
      <c r="S314" s="278"/>
      <c r="T314" s="278"/>
      <c r="U314" s="278"/>
      <c r="V314" s="278"/>
      <c r="W314" s="1910"/>
      <c r="X314" s="2238"/>
      <c r="Y314" s="1908"/>
    </row>
    <row r="315" spans="1:25" ht="22.5" x14ac:dyDescent="0.25">
      <c r="A315" s="2204"/>
      <c r="B315" s="2204"/>
      <c r="C315" s="1909"/>
      <c r="D315" s="1844"/>
      <c r="E315" s="2228"/>
      <c r="F315" s="2094"/>
      <c r="G315" s="1586"/>
      <c r="H315" s="2094"/>
      <c r="I315" s="312" t="s">
        <v>3754</v>
      </c>
      <c r="J315" s="302">
        <v>0.5</v>
      </c>
      <c r="K315" s="278"/>
      <c r="L315" s="278"/>
      <c r="M315" s="278"/>
      <c r="N315" s="278"/>
      <c r="O315" s="278"/>
      <c r="P315" s="278"/>
      <c r="Q315" s="220"/>
      <c r="R315" s="220"/>
      <c r="S315" s="278"/>
      <c r="T315" s="278"/>
      <c r="U315" s="278"/>
      <c r="V315" s="278"/>
      <c r="W315" s="1910"/>
      <c r="X315" s="2238"/>
      <c r="Y315" s="1908"/>
    </row>
    <row r="316" spans="1:25" x14ac:dyDescent="0.25">
      <c r="A316" s="2204"/>
      <c r="B316" s="2204"/>
      <c r="C316" s="1909"/>
      <c r="D316" s="1907"/>
      <c r="E316" s="2228"/>
      <c r="F316" s="2094"/>
      <c r="G316" s="1586"/>
      <c r="H316" s="2094"/>
      <c r="I316" s="79" t="s">
        <v>168</v>
      </c>
      <c r="J316" s="313">
        <f>SUM(J310:J315)</f>
        <v>3.5</v>
      </c>
      <c r="K316" s="314"/>
      <c r="L316" s="314"/>
      <c r="M316" s="314"/>
      <c r="N316" s="315"/>
      <c r="O316" s="315"/>
      <c r="P316" s="315"/>
      <c r="Q316" s="315"/>
      <c r="R316" s="315"/>
      <c r="S316" s="315"/>
      <c r="T316" s="315"/>
      <c r="U316" s="315"/>
      <c r="V316" s="315"/>
      <c r="W316" s="1910"/>
      <c r="X316" s="2238"/>
      <c r="Y316" s="1908"/>
    </row>
    <row r="317" spans="1:25" ht="22.5" x14ac:dyDescent="0.25">
      <c r="A317" s="2204" t="s">
        <v>3755</v>
      </c>
      <c r="B317" s="2204" t="s">
        <v>1118</v>
      </c>
      <c r="C317" s="1909" t="s">
        <v>1289</v>
      </c>
      <c r="D317" s="1909" t="s">
        <v>3532</v>
      </c>
      <c r="E317" s="2228" t="s">
        <v>1086</v>
      </c>
      <c r="F317" s="2094" t="s">
        <v>632</v>
      </c>
      <c r="G317" s="1586" t="s">
        <v>2022</v>
      </c>
      <c r="H317" s="2094" t="s">
        <v>1122</v>
      </c>
      <c r="I317" s="312" t="s">
        <v>3756</v>
      </c>
      <c r="J317" s="630">
        <v>0.5</v>
      </c>
      <c r="K317" s="2232"/>
      <c r="L317" s="2232"/>
      <c r="M317" s="2232"/>
      <c r="N317" s="2232"/>
      <c r="O317" s="2232"/>
      <c r="P317" s="2229"/>
      <c r="Q317" s="2229"/>
      <c r="R317" s="2229"/>
      <c r="S317" s="2229"/>
      <c r="T317" s="2229"/>
      <c r="U317" s="2229"/>
      <c r="V317" s="2229"/>
      <c r="W317" s="1910" t="s">
        <v>1592</v>
      </c>
      <c r="X317" s="2238" t="s">
        <v>3757</v>
      </c>
      <c r="Y317" s="1908"/>
    </row>
    <row r="318" spans="1:25" x14ac:dyDescent="0.25">
      <c r="A318" s="2204"/>
      <c r="B318" s="2204"/>
      <c r="C318" s="1909"/>
      <c r="D318" s="1909"/>
      <c r="E318" s="2228"/>
      <c r="F318" s="2094"/>
      <c r="G318" s="1586"/>
      <c r="H318" s="2094"/>
      <c r="I318" s="312" t="s">
        <v>3758</v>
      </c>
      <c r="J318" s="630">
        <v>0.5</v>
      </c>
      <c r="K318" s="2233"/>
      <c r="L318" s="2233"/>
      <c r="M318" s="2233"/>
      <c r="N318" s="2233"/>
      <c r="O318" s="2233"/>
      <c r="P318" s="2230"/>
      <c r="Q318" s="2230"/>
      <c r="R318" s="2230"/>
      <c r="S318" s="2230"/>
      <c r="T318" s="2230"/>
      <c r="U318" s="2230"/>
      <c r="V318" s="2230"/>
      <c r="W318" s="1910"/>
      <c r="X318" s="2238"/>
      <c r="Y318" s="1908"/>
    </row>
    <row r="319" spans="1:25" x14ac:dyDescent="0.25">
      <c r="A319" s="2204"/>
      <c r="B319" s="2204"/>
      <c r="C319" s="1909"/>
      <c r="D319" s="1909"/>
      <c r="E319" s="2228"/>
      <c r="F319" s="2094"/>
      <c r="G319" s="1586"/>
      <c r="H319" s="2094"/>
      <c r="I319" s="312" t="s">
        <v>3759</v>
      </c>
      <c r="J319" s="630">
        <v>1</v>
      </c>
      <c r="K319" s="2233"/>
      <c r="L319" s="2233"/>
      <c r="M319" s="2233"/>
      <c r="N319" s="2233"/>
      <c r="O319" s="2233"/>
      <c r="P319" s="2230"/>
      <c r="Q319" s="2230"/>
      <c r="R319" s="2230"/>
      <c r="S319" s="2230"/>
      <c r="T319" s="2230"/>
      <c r="U319" s="2230"/>
      <c r="V319" s="2230"/>
      <c r="W319" s="1910"/>
      <c r="X319" s="2238"/>
      <c r="Y319" s="1908"/>
    </row>
    <row r="320" spans="1:25" x14ac:dyDescent="0.25">
      <c r="A320" s="2204"/>
      <c r="B320" s="2204"/>
      <c r="C320" s="1909"/>
      <c r="D320" s="1909"/>
      <c r="E320" s="2228"/>
      <c r="F320" s="2094"/>
      <c r="G320" s="1586"/>
      <c r="H320" s="2094"/>
      <c r="I320" s="312" t="s">
        <v>3760</v>
      </c>
      <c r="J320" s="630">
        <v>1</v>
      </c>
      <c r="K320" s="2233"/>
      <c r="L320" s="2233"/>
      <c r="M320" s="2233"/>
      <c r="N320" s="2233"/>
      <c r="O320" s="2233"/>
      <c r="P320" s="2230"/>
      <c r="Q320" s="2230"/>
      <c r="R320" s="2230"/>
      <c r="S320" s="2230"/>
      <c r="T320" s="2230"/>
      <c r="U320" s="2230"/>
      <c r="V320" s="2230"/>
      <c r="W320" s="1910"/>
      <c r="X320" s="2238"/>
      <c r="Y320" s="1908"/>
    </row>
    <row r="321" spans="1:25" x14ac:dyDescent="0.25">
      <c r="A321" s="2204"/>
      <c r="B321" s="2204"/>
      <c r="C321" s="1909"/>
      <c r="D321" s="1909"/>
      <c r="E321" s="2228"/>
      <c r="F321" s="2094"/>
      <c r="G321" s="1586"/>
      <c r="H321" s="2094"/>
      <c r="I321" s="632"/>
      <c r="J321" s="630"/>
      <c r="K321" s="2234"/>
      <c r="L321" s="2234"/>
      <c r="M321" s="2234"/>
      <c r="N321" s="2234"/>
      <c r="O321" s="2234"/>
      <c r="P321" s="2231"/>
      <c r="Q321" s="2231"/>
      <c r="R321" s="2231"/>
      <c r="S321" s="2231"/>
      <c r="T321" s="2231"/>
      <c r="U321" s="2231"/>
      <c r="V321" s="2231"/>
      <c r="W321" s="1910"/>
      <c r="X321" s="2238"/>
      <c r="Y321" s="1908"/>
    </row>
    <row r="322" spans="1:25" x14ac:dyDescent="0.25">
      <c r="A322" s="2204"/>
      <c r="B322" s="2204"/>
      <c r="C322" s="1909"/>
      <c r="D322" s="1909"/>
      <c r="E322" s="2228"/>
      <c r="F322" s="2094"/>
      <c r="G322" s="1586"/>
      <c r="H322" s="2094"/>
      <c r="I322" s="79" t="s">
        <v>168</v>
      </c>
      <c r="J322" s="313">
        <f>SUM(J317:J320)</f>
        <v>3</v>
      </c>
      <c r="K322" s="314"/>
      <c r="L322" s="314"/>
      <c r="M322" s="314"/>
      <c r="N322" s="315"/>
      <c r="O322" s="315"/>
      <c r="P322" s="315"/>
      <c r="Q322" s="315"/>
      <c r="R322" s="315"/>
      <c r="S322" s="315"/>
      <c r="T322" s="315"/>
      <c r="U322" s="315"/>
      <c r="V322" s="315"/>
      <c r="W322" s="1910"/>
      <c r="X322" s="2238"/>
      <c r="Y322" s="1908"/>
    </row>
    <row r="323" spans="1:25" ht="22.5" x14ac:dyDescent="0.25">
      <c r="A323" s="2204"/>
      <c r="B323" s="2204"/>
      <c r="C323" s="1909"/>
      <c r="D323" s="1909"/>
      <c r="E323" s="2228"/>
      <c r="F323" s="2094"/>
      <c r="G323" s="1586" t="s">
        <v>2025</v>
      </c>
      <c r="H323" s="2094" t="s">
        <v>3761</v>
      </c>
      <c r="I323" s="312" t="s">
        <v>3762</v>
      </c>
      <c r="J323" s="630">
        <v>0.5</v>
      </c>
      <c r="K323" s="2232"/>
      <c r="L323" s="2232"/>
      <c r="M323" s="2232"/>
      <c r="N323" s="2232"/>
      <c r="O323" s="2232"/>
      <c r="P323" s="2232"/>
      <c r="Q323" s="2232"/>
      <c r="R323" s="2232"/>
      <c r="S323" s="2232"/>
      <c r="T323" s="2232"/>
      <c r="U323" s="2232"/>
      <c r="V323" s="2232"/>
      <c r="W323" s="1910" t="s">
        <v>1600</v>
      </c>
      <c r="X323" s="2238" t="s">
        <v>3763</v>
      </c>
      <c r="Y323" s="1908"/>
    </row>
    <row r="324" spans="1:25" x14ac:dyDescent="0.25">
      <c r="A324" s="2204"/>
      <c r="B324" s="2204"/>
      <c r="C324" s="1909"/>
      <c r="D324" s="1909"/>
      <c r="E324" s="2228"/>
      <c r="F324" s="2094"/>
      <c r="G324" s="1586"/>
      <c r="H324" s="2094"/>
      <c r="I324" s="312" t="s">
        <v>3764</v>
      </c>
      <c r="J324" s="630">
        <v>0.5</v>
      </c>
      <c r="K324" s="2233"/>
      <c r="L324" s="2233"/>
      <c r="M324" s="2233"/>
      <c r="N324" s="2233"/>
      <c r="O324" s="2233"/>
      <c r="P324" s="2233"/>
      <c r="Q324" s="2233"/>
      <c r="R324" s="2233"/>
      <c r="S324" s="2233"/>
      <c r="T324" s="2233"/>
      <c r="U324" s="2233"/>
      <c r="V324" s="2233"/>
      <c r="W324" s="1910"/>
      <c r="X324" s="2238"/>
      <c r="Y324" s="1908"/>
    </row>
    <row r="325" spans="1:25" x14ac:dyDescent="0.25">
      <c r="A325" s="2204"/>
      <c r="B325" s="2204"/>
      <c r="C325" s="1909"/>
      <c r="D325" s="1909"/>
      <c r="E325" s="2228"/>
      <c r="F325" s="2094"/>
      <c r="G325" s="1586"/>
      <c r="H325" s="2094"/>
      <c r="I325" s="312" t="s">
        <v>3765</v>
      </c>
      <c r="J325" s="630">
        <v>1</v>
      </c>
      <c r="K325" s="2233"/>
      <c r="L325" s="2233"/>
      <c r="M325" s="2233"/>
      <c r="N325" s="2233"/>
      <c r="O325" s="2233"/>
      <c r="P325" s="2233"/>
      <c r="Q325" s="2233"/>
      <c r="R325" s="2233"/>
      <c r="S325" s="2233"/>
      <c r="T325" s="2233"/>
      <c r="U325" s="2233"/>
      <c r="V325" s="2233"/>
      <c r="W325" s="1910"/>
      <c r="X325" s="2238"/>
      <c r="Y325" s="1908"/>
    </row>
    <row r="326" spans="1:25" x14ac:dyDescent="0.25">
      <c r="A326" s="2204"/>
      <c r="B326" s="2204"/>
      <c r="C326" s="1909"/>
      <c r="D326" s="1909"/>
      <c r="E326" s="2228"/>
      <c r="F326" s="2094"/>
      <c r="G326" s="1586"/>
      <c r="H326" s="2094"/>
      <c r="I326" s="312" t="s">
        <v>3766</v>
      </c>
      <c r="J326" s="630">
        <v>1</v>
      </c>
      <c r="K326" s="2233"/>
      <c r="L326" s="2233"/>
      <c r="M326" s="2233"/>
      <c r="N326" s="2233"/>
      <c r="O326" s="2233"/>
      <c r="P326" s="2233"/>
      <c r="Q326" s="2233"/>
      <c r="R326" s="2233"/>
      <c r="S326" s="2233"/>
      <c r="T326" s="2233"/>
      <c r="U326" s="2233"/>
      <c r="V326" s="2233"/>
      <c r="W326" s="1910"/>
      <c r="X326" s="2238"/>
      <c r="Y326" s="1908"/>
    </row>
    <row r="327" spans="1:25" x14ac:dyDescent="0.25">
      <c r="A327" s="2204"/>
      <c r="B327" s="2204"/>
      <c r="C327" s="1909"/>
      <c r="D327" s="1909"/>
      <c r="E327" s="2228"/>
      <c r="F327" s="2094"/>
      <c r="G327" s="1586"/>
      <c r="H327" s="2094"/>
      <c r="I327" s="632"/>
      <c r="J327" s="630"/>
      <c r="K327" s="2234"/>
      <c r="L327" s="2234"/>
      <c r="M327" s="2234"/>
      <c r="N327" s="2234"/>
      <c r="O327" s="2234"/>
      <c r="P327" s="2234"/>
      <c r="Q327" s="2234"/>
      <c r="R327" s="2234"/>
      <c r="S327" s="2234"/>
      <c r="T327" s="2234"/>
      <c r="U327" s="2234"/>
      <c r="V327" s="2234"/>
      <c r="W327" s="1910"/>
      <c r="X327" s="2238"/>
      <c r="Y327" s="1908"/>
    </row>
    <row r="328" spans="1:25" x14ac:dyDescent="0.25">
      <c r="A328" s="2204"/>
      <c r="B328" s="2204"/>
      <c r="C328" s="1909"/>
      <c r="D328" s="1909"/>
      <c r="E328" s="2228"/>
      <c r="F328" s="2094"/>
      <c r="G328" s="1586"/>
      <c r="H328" s="2094"/>
      <c r="I328" s="79" t="s">
        <v>168</v>
      </c>
      <c r="J328" s="313">
        <f>SUM(J323:J326)</f>
        <v>3</v>
      </c>
      <c r="K328" s="314"/>
      <c r="L328" s="314"/>
      <c r="M328" s="314"/>
      <c r="N328" s="315"/>
      <c r="O328" s="315"/>
      <c r="P328" s="315"/>
      <c r="Q328" s="315"/>
      <c r="R328" s="315"/>
      <c r="S328" s="315"/>
      <c r="T328" s="315"/>
      <c r="U328" s="315"/>
      <c r="V328" s="315"/>
      <c r="W328" s="1910"/>
      <c r="X328" s="2238"/>
      <c r="Y328" s="1908"/>
    </row>
    <row r="329" spans="1:25" ht="23.25" x14ac:dyDescent="0.35">
      <c r="A329" s="2244" t="s">
        <v>3767</v>
      </c>
      <c r="B329" s="2244"/>
      <c r="C329" s="2244"/>
      <c r="D329" s="2244"/>
      <c r="E329" s="2244"/>
      <c r="F329" s="2244"/>
      <c r="G329" s="2244"/>
      <c r="H329" s="2244"/>
      <c r="I329" s="2244"/>
      <c r="J329" s="2244"/>
      <c r="K329" s="2244"/>
      <c r="L329" s="2244"/>
      <c r="M329" s="2244"/>
      <c r="N329" s="2244"/>
      <c r="O329" s="2244"/>
      <c r="P329" s="2244"/>
      <c r="Q329" s="2244"/>
      <c r="R329" s="2244"/>
      <c r="S329" s="2244"/>
      <c r="T329" s="2244"/>
      <c r="U329" s="2244"/>
      <c r="V329" s="2244"/>
      <c r="W329" s="2244"/>
      <c r="X329" s="2244"/>
      <c r="Y329" s="2245"/>
    </row>
    <row r="330" spans="1:25" x14ac:dyDescent="0.25">
      <c r="A330" s="2110" t="s">
        <v>1138</v>
      </c>
      <c r="B330" s="2110" t="s">
        <v>1139</v>
      </c>
      <c r="C330" s="1906" t="s">
        <v>153</v>
      </c>
      <c r="D330" s="1906" t="s">
        <v>3532</v>
      </c>
      <c r="E330" s="1886" t="s">
        <v>1086</v>
      </c>
      <c r="F330" s="1594" t="s">
        <v>632</v>
      </c>
      <c r="G330" s="1586" t="s">
        <v>2031</v>
      </c>
      <c r="H330" s="1594" t="s">
        <v>3768</v>
      </c>
      <c r="I330" s="1594" t="s">
        <v>3769</v>
      </c>
      <c r="J330" s="2235">
        <v>1</v>
      </c>
      <c r="K330" s="2229"/>
      <c r="L330" s="2229"/>
      <c r="M330" s="2229"/>
      <c r="N330" s="2229"/>
      <c r="O330" s="2229"/>
      <c r="P330" s="2229"/>
      <c r="Q330" s="2229"/>
      <c r="R330" s="2229"/>
      <c r="S330" s="2229"/>
      <c r="T330" s="2229"/>
      <c r="U330" s="2229"/>
      <c r="V330" s="2229"/>
      <c r="W330" s="1888" t="s">
        <v>2034</v>
      </c>
      <c r="X330" s="2239" t="s">
        <v>2450</v>
      </c>
      <c r="Y330" s="1944"/>
    </row>
    <row r="331" spans="1:25" x14ac:dyDescent="0.25">
      <c r="A331" s="2111"/>
      <c r="B331" s="2111"/>
      <c r="C331" s="1844"/>
      <c r="D331" s="1844"/>
      <c r="E331" s="1843"/>
      <c r="F331" s="1595"/>
      <c r="G331" s="1586"/>
      <c r="H331" s="1595"/>
      <c r="I331" s="1595"/>
      <c r="J331" s="2236"/>
      <c r="K331" s="2230"/>
      <c r="L331" s="2230"/>
      <c r="M331" s="2230"/>
      <c r="N331" s="2230"/>
      <c r="O331" s="2230"/>
      <c r="P331" s="2230"/>
      <c r="Q331" s="2230"/>
      <c r="R331" s="2230"/>
      <c r="S331" s="2230"/>
      <c r="T331" s="2230"/>
      <c r="U331" s="2230"/>
      <c r="V331" s="2230"/>
      <c r="W331" s="1889"/>
      <c r="X331" s="2240"/>
      <c r="Y331" s="2242"/>
    </row>
    <row r="332" spans="1:25" x14ac:dyDescent="0.25">
      <c r="A332" s="2111"/>
      <c r="B332" s="2111"/>
      <c r="C332" s="1844"/>
      <c r="D332" s="1844"/>
      <c r="E332" s="1843"/>
      <c r="F332" s="1595"/>
      <c r="G332" s="1586"/>
      <c r="H332" s="1595"/>
      <c r="I332" s="1595"/>
      <c r="J332" s="2236"/>
      <c r="K332" s="2230"/>
      <c r="L332" s="2230"/>
      <c r="M332" s="2230"/>
      <c r="N332" s="2230"/>
      <c r="O332" s="2230"/>
      <c r="P332" s="2230"/>
      <c r="Q332" s="2230"/>
      <c r="R332" s="2230"/>
      <c r="S332" s="2230"/>
      <c r="T332" s="2230"/>
      <c r="U332" s="2230"/>
      <c r="V332" s="2230"/>
      <c r="W332" s="1889"/>
      <c r="X332" s="2240"/>
      <c r="Y332" s="2242"/>
    </row>
    <row r="333" spans="1:25" x14ac:dyDescent="0.25">
      <c r="A333" s="2111"/>
      <c r="B333" s="2111"/>
      <c r="C333" s="1844"/>
      <c r="D333" s="1844"/>
      <c r="E333" s="1843"/>
      <c r="F333" s="1595"/>
      <c r="G333" s="1586"/>
      <c r="H333" s="1595"/>
      <c r="I333" s="1595"/>
      <c r="J333" s="2236"/>
      <c r="K333" s="2230"/>
      <c r="L333" s="2230"/>
      <c r="M333" s="2230"/>
      <c r="N333" s="2230"/>
      <c r="O333" s="2230"/>
      <c r="P333" s="2230"/>
      <c r="Q333" s="2230"/>
      <c r="R333" s="2230"/>
      <c r="S333" s="2230"/>
      <c r="T333" s="2230"/>
      <c r="U333" s="2230"/>
      <c r="V333" s="2230"/>
      <c r="W333" s="1889"/>
      <c r="X333" s="2240"/>
      <c r="Y333" s="2242"/>
    </row>
    <row r="334" spans="1:25" x14ac:dyDescent="0.25">
      <c r="A334" s="2111"/>
      <c r="B334" s="2111"/>
      <c r="C334" s="1844"/>
      <c r="D334" s="1844"/>
      <c r="E334" s="1843"/>
      <c r="F334" s="1595"/>
      <c r="G334" s="1586"/>
      <c r="H334" s="1595"/>
      <c r="I334" s="1596"/>
      <c r="J334" s="2237"/>
      <c r="K334" s="2231"/>
      <c r="L334" s="2231"/>
      <c r="M334" s="2231"/>
      <c r="N334" s="2231"/>
      <c r="O334" s="2231"/>
      <c r="P334" s="2231"/>
      <c r="Q334" s="2231"/>
      <c r="R334" s="2231"/>
      <c r="S334" s="2231"/>
      <c r="T334" s="2231"/>
      <c r="U334" s="2231"/>
      <c r="V334" s="2231"/>
      <c r="W334" s="1889"/>
      <c r="X334" s="2240"/>
      <c r="Y334" s="2242"/>
    </row>
    <row r="335" spans="1:25" x14ac:dyDescent="0.25">
      <c r="A335" s="2111"/>
      <c r="B335" s="2111"/>
      <c r="C335" s="1844"/>
      <c r="D335" s="1844"/>
      <c r="E335" s="1843"/>
      <c r="F335" s="1595"/>
      <c r="G335" s="1586"/>
      <c r="H335" s="1596"/>
      <c r="I335" s="79" t="s">
        <v>168</v>
      </c>
      <c r="J335" s="313">
        <f>J330</f>
        <v>1</v>
      </c>
      <c r="K335" s="314"/>
      <c r="L335" s="314"/>
      <c r="M335" s="314"/>
      <c r="N335" s="315"/>
      <c r="O335" s="315"/>
      <c r="P335" s="315"/>
      <c r="Q335" s="315"/>
      <c r="R335" s="315"/>
      <c r="S335" s="315"/>
      <c r="T335" s="315"/>
      <c r="U335" s="315"/>
      <c r="V335" s="315"/>
      <c r="W335" s="1890"/>
      <c r="X335" s="2241"/>
      <c r="Y335" s="2243"/>
    </row>
    <row r="336" spans="1:25" x14ac:dyDescent="0.25">
      <c r="A336" s="2111"/>
      <c r="B336" s="2111"/>
      <c r="C336" s="1844"/>
      <c r="D336" s="1844"/>
      <c r="E336" s="1843"/>
      <c r="F336" s="1595"/>
      <c r="G336" s="1586" t="s">
        <v>2040</v>
      </c>
      <c r="H336" s="1586" t="s">
        <v>3770</v>
      </c>
      <c r="I336" s="1594" t="s">
        <v>3771</v>
      </c>
      <c r="J336" s="2235">
        <v>1</v>
      </c>
      <c r="K336" s="2229"/>
      <c r="L336" s="2229"/>
      <c r="M336" s="2229"/>
      <c r="N336" s="2229"/>
      <c r="O336" s="2229"/>
      <c r="P336" s="2229"/>
      <c r="Q336" s="2229"/>
      <c r="R336" s="2229"/>
      <c r="S336" s="2229"/>
      <c r="T336" s="2229"/>
      <c r="U336" s="2229"/>
      <c r="V336" s="2229"/>
      <c r="W336" s="1888" t="s">
        <v>1146</v>
      </c>
      <c r="X336" s="2239" t="s">
        <v>1147</v>
      </c>
      <c r="Y336" s="1944"/>
    </row>
    <row r="337" spans="1:25" x14ac:dyDescent="0.25">
      <c r="A337" s="2111"/>
      <c r="B337" s="2111"/>
      <c r="C337" s="1844"/>
      <c r="D337" s="1844"/>
      <c r="E337" s="1843"/>
      <c r="F337" s="1595"/>
      <c r="G337" s="1586"/>
      <c r="H337" s="1586"/>
      <c r="I337" s="1595"/>
      <c r="J337" s="2236"/>
      <c r="K337" s="2230"/>
      <c r="L337" s="2230"/>
      <c r="M337" s="2230"/>
      <c r="N337" s="2230"/>
      <c r="O337" s="2230"/>
      <c r="P337" s="2230"/>
      <c r="Q337" s="2230"/>
      <c r="R337" s="2230"/>
      <c r="S337" s="2230"/>
      <c r="T337" s="2230"/>
      <c r="U337" s="2230"/>
      <c r="V337" s="2230"/>
      <c r="W337" s="1889"/>
      <c r="X337" s="2240"/>
      <c r="Y337" s="2242"/>
    </row>
    <row r="338" spans="1:25" x14ac:dyDescent="0.25">
      <c r="A338" s="2111"/>
      <c r="B338" s="2111"/>
      <c r="C338" s="1844"/>
      <c r="D338" s="1844"/>
      <c r="E338" s="1843"/>
      <c r="F338" s="1595"/>
      <c r="G338" s="1586"/>
      <c r="H338" s="1586"/>
      <c r="I338" s="1595"/>
      <c r="J338" s="2236"/>
      <c r="K338" s="2230"/>
      <c r="L338" s="2230"/>
      <c r="M338" s="2230"/>
      <c r="N338" s="2230"/>
      <c r="O338" s="2230"/>
      <c r="P338" s="2230"/>
      <c r="Q338" s="2230"/>
      <c r="R338" s="2230"/>
      <c r="S338" s="2230"/>
      <c r="T338" s="2230"/>
      <c r="U338" s="2230"/>
      <c r="V338" s="2230"/>
      <c r="W338" s="1889"/>
      <c r="X338" s="2240"/>
      <c r="Y338" s="2242"/>
    </row>
    <row r="339" spans="1:25" x14ac:dyDescent="0.25">
      <c r="A339" s="2111"/>
      <c r="B339" s="2111"/>
      <c r="C339" s="1844"/>
      <c r="D339" s="1844"/>
      <c r="E339" s="1843"/>
      <c r="F339" s="1595"/>
      <c r="G339" s="1586"/>
      <c r="H339" s="1586"/>
      <c r="I339" s="1595"/>
      <c r="J339" s="2236"/>
      <c r="K339" s="2230"/>
      <c r="L339" s="2230"/>
      <c r="M339" s="2230"/>
      <c r="N339" s="2230"/>
      <c r="O339" s="2230"/>
      <c r="P339" s="2230"/>
      <c r="Q339" s="2230"/>
      <c r="R339" s="2230"/>
      <c r="S339" s="2230"/>
      <c r="T339" s="2230"/>
      <c r="U339" s="2230"/>
      <c r="V339" s="2230"/>
      <c r="W339" s="1889"/>
      <c r="X339" s="2240"/>
      <c r="Y339" s="2242"/>
    </row>
    <row r="340" spans="1:25" x14ac:dyDescent="0.25">
      <c r="A340" s="2111"/>
      <c r="B340" s="2111"/>
      <c r="C340" s="1844"/>
      <c r="D340" s="1844"/>
      <c r="E340" s="1843"/>
      <c r="F340" s="1595"/>
      <c r="G340" s="1586"/>
      <c r="H340" s="1586"/>
      <c r="I340" s="1596"/>
      <c r="J340" s="2237"/>
      <c r="K340" s="2231"/>
      <c r="L340" s="2231"/>
      <c r="M340" s="2231"/>
      <c r="N340" s="2231"/>
      <c r="O340" s="2231"/>
      <c r="P340" s="2231"/>
      <c r="Q340" s="2231"/>
      <c r="R340" s="2231"/>
      <c r="S340" s="2231"/>
      <c r="T340" s="2231"/>
      <c r="U340" s="2231"/>
      <c r="V340" s="2231"/>
      <c r="W340" s="1889"/>
      <c r="X340" s="2240"/>
      <c r="Y340" s="2242"/>
    </row>
    <row r="341" spans="1:25" x14ac:dyDescent="0.25">
      <c r="A341" s="2111"/>
      <c r="B341" s="2111"/>
      <c r="C341" s="1844"/>
      <c r="D341" s="1844"/>
      <c r="E341" s="1843"/>
      <c r="F341" s="1595"/>
      <c r="G341" s="1586"/>
      <c r="H341" s="1586"/>
      <c r="I341" s="79" t="s">
        <v>168</v>
      </c>
      <c r="J341" s="313">
        <f>J336</f>
        <v>1</v>
      </c>
      <c r="K341" s="314"/>
      <c r="L341" s="314"/>
      <c r="M341" s="314"/>
      <c r="N341" s="315"/>
      <c r="O341" s="315"/>
      <c r="P341" s="315"/>
      <c r="Q341" s="315"/>
      <c r="R341" s="315"/>
      <c r="S341" s="315"/>
      <c r="T341" s="315"/>
      <c r="U341" s="315"/>
      <c r="V341" s="315"/>
      <c r="W341" s="1890"/>
      <c r="X341" s="2241"/>
      <c r="Y341" s="2243"/>
    </row>
    <row r="342" spans="1:25" x14ac:dyDescent="0.25">
      <c r="A342" s="2111"/>
      <c r="B342" s="2111"/>
      <c r="C342" s="1844"/>
      <c r="D342" s="1844"/>
      <c r="E342" s="1843"/>
      <c r="F342" s="1595"/>
      <c r="G342" s="1586" t="s">
        <v>2042</v>
      </c>
      <c r="H342" s="1586" t="s">
        <v>3770</v>
      </c>
      <c r="I342" s="1594" t="s">
        <v>3772</v>
      </c>
      <c r="J342" s="2235">
        <v>1</v>
      </c>
      <c r="K342" s="2229"/>
      <c r="L342" s="2229"/>
      <c r="M342" s="2229"/>
      <c r="N342" s="2229"/>
      <c r="O342" s="2229"/>
      <c r="P342" s="2229"/>
      <c r="Q342" s="2229"/>
      <c r="R342" s="2229"/>
      <c r="S342" s="2229"/>
      <c r="T342" s="2229"/>
      <c r="U342" s="2229"/>
      <c r="V342" s="2229"/>
      <c r="W342" s="1888" t="s">
        <v>1146</v>
      </c>
      <c r="X342" s="2239" t="s">
        <v>1147</v>
      </c>
      <c r="Y342" s="1944"/>
    </row>
    <row r="343" spans="1:25" x14ac:dyDescent="0.25">
      <c r="A343" s="2111"/>
      <c r="B343" s="2111"/>
      <c r="C343" s="1844"/>
      <c r="D343" s="1844"/>
      <c r="E343" s="1843"/>
      <c r="F343" s="1595"/>
      <c r="G343" s="1586"/>
      <c r="H343" s="1586"/>
      <c r="I343" s="1595"/>
      <c r="J343" s="2236"/>
      <c r="K343" s="2230"/>
      <c r="L343" s="2230"/>
      <c r="M343" s="2230"/>
      <c r="N343" s="2230"/>
      <c r="O343" s="2230"/>
      <c r="P343" s="2230"/>
      <c r="Q343" s="2230"/>
      <c r="R343" s="2230"/>
      <c r="S343" s="2230"/>
      <c r="T343" s="2230"/>
      <c r="U343" s="2230"/>
      <c r="V343" s="2230"/>
      <c r="W343" s="1889"/>
      <c r="X343" s="2240"/>
      <c r="Y343" s="2242"/>
    </row>
    <row r="344" spans="1:25" x14ac:dyDescent="0.25">
      <c r="A344" s="2111"/>
      <c r="B344" s="2111"/>
      <c r="C344" s="1844"/>
      <c r="D344" s="1844"/>
      <c r="E344" s="1843"/>
      <c r="F344" s="1595"/>
      <c r="G344" s="1586"/>
      <c r="H344" s="1586"/>
      <c r="I344" s="1595"/>
      <c r="J344" s="2236"/>
      <c r="K344" s="2230"/>
      <c r="L344" s="2230"/>
      <c r="M344" s="2230"/>
      <c r="N344" s="2230"/>
      <c r="O344" s="2230"/>
      <c r="P344" s="2230"/>
      <c r="Q344" s="2230"/>
      <c r="R344" s="2230"/>
      <c r="S344" s="2230"/>
      <c r="T344" s="2230"/>
      <c r="U344" s="2230"/>
      <c r="V344" s="2230"/>
      <c r="W344" s="1889"/>
      <c r="X344" s="2240"/>
      <c r="Y344" s="2242"/>
    </row>
    <row r="345" spans="1:25" x14ac:dyDescent="0.25">
      <c r="A345" s="2111"/>
      <c r="B345" s="2111"/>
      <c r="C345" s="1844"/>
      <c r="D345" s="1844"/>
      <c r="E345" s="1843"/>
      <c r="F345" s="1595"/>
      <c r="G345" s="1586"/>
      <c r="H345" s="1586"/>
      <c r="I345" s="1595"/>
      <c r="J345" s="2236"/>
      <c r="K345" s="2230"/>
      <c r="L345" s="2230"/>
      <c r="M345" s="2230"/>
      <c r="N345" s="2230"/>
      <c r="O345" s="2230"/>
      <c r="P345" s="2230"/>
      <c r="Q345" s="2230"/>
      <c r="R345" s="2230"/>
      <c r="S345" s="2230"/>
      <c r="T345" s="2230"/>
      <c r="U345" s="2230"/>
      <c r="V345" s="2230"/>
      <c r="W345" s="1889"/>
      <c r="X345" s="2240"/>
      <c r="Y345" s="2242"/>
    </row>
    <row r="346" spans="1:25" x14ac:dyDescent="0.25">
      <c r="A346" s="2111"/>
      <c r="B346" s="2111"/>
      <c r="C346" s="1844"/>
      <c r="D346" s="1844"/>
      <c r="E346" s="1843"/>
      <c r="F346" s="1595"/>
      <c r="G346" s="1586"/>
      <c r="H346" s="1586"/>
      <c r="I346" s="1596"/>
      <c r="J346" s="2237"/>
      <c r="K346" s="2231"/>
      <c r="L346" s="2231"/>
      <c r="M346" s="2231"/>
      <c r="N346" s="2231"/>
      <c r="O346" s="2231"/>
      <c r="P346" s="2231"/>
      <c r="Q346" s="2231"/>
      <c r="R346" s="2231"/>
      <c r="S346" s="2231"/>
      <c r="T346" s="2231"/>
      <c r="U346" s="2231"/>
      <c r="V346" s="2231"/>
      <c r="W346" s="1889"/>
      <c r="X346" s="2240"/>
      <c r="Y346" s="2242"/>
    </row>
    <row r="347" spans="1:25" x14ac:dyDescent="0.25">
      <c r="A347" s="2111"/>
      <c r="B347" s="2111"/>
      <c r="C347" s="1844"/>
      <c r="D347" s="1844"/>
      <c r="E347" s="1843"/>
      <c r="F347" s="1595"/>
      <c r="G347" s="1586"/>
      <c r="H347" s="1586"/>
      <c r="I347" s="79" t="s">
        <v>168</v>
      </c>
      <c r="J347" s="313">
        <f>J342</f>
        <v>1</v>
      </c>
      <c r="K347" s="314"/>
      <c r="L347" s="314"/>
      <c r="M347" s="314"/>
      <c r="N347" s="315"/>
      <c r="O347" s="315"/>
      <c r="P347" s="315"/>
      <c r="Q347" s="315"/>
      <c r="R347" s="315"/>
      <c r="S347" s="315"/>
      <c r="T347" s="315"/>
      <c r="U347" s="315"/>
      <c r="V347" s="315"/>
      <c r="W347" s="1890"/>
      <c r="X347" s="2241"/>
      <c r="Y347" s="2243"/>
    </row>
    <row r="348" spans="1:25" x14ac:dyDescent="0.25">
      <c r="A348" s="2111"/>
      <c r="B348" s="2111"/>
      <c r="C348" s="1844"/>
      <c r="D348" s="1844"/>
      <c r="E348" s="1843"/>
      <c r="F348" s="1595"/>
      <c r="G348" s="1586" t="s">
        <v>2044</v>
      </c>
      <c r="H348" s="1586" t="s">
        <v>3770</v>
      </c>
      <c r="I348" s="1594" t="s">
        <v>3773</v>
      </c>
      <c r="J348" s="2235">
        <v>1</v>
      </c>
      <c r="K348" s="2232"/>
      <c r="L348" s="2229"/>
      <c r="M348" s="2232"/>
      <c r="N348" s="2232"/>
      <c r="O348" s="2229"/>
      <c r="P348" s="2232"/>
      <c r="Q348" s="2232"/>
      <c r="R348" s="2229"/>
      <c r="S348" s="2232"/>
      <c r="T348" s="2232"/>
      <c r="U348" s="2229"/>
      <c r="V348" s="2232"/>
      <c r="W348" s="1888" t="s">
        <v>1146</v>
      </c>
      <c r="X348" s="2239" t="s">
        <v>1147</v>
      </c>
      <c r="Y348" s="1944"/>
    </row>
    <row r="349" spans="1:25" x14ac:dyDescent="0.25">
      <c r="A349" s="2111"/>
      <c r="B349" s="2111"/>
      <c r="C349" s="1844"/>
      <c r="D349" s="1844"/>
      <c r="E349" s="1843"/>
      <c r="F349" s="1595"/>
      <c r="G349" s="1586"/>
      <c r="H349" s="1586"/>
      <c r="I349" s="1595"/>
      <c r="J349" s="2236"/>
      <c r="K349" s="2233"/>
      <c r="L349" s="2230"/>
      <c r="M349" s="2233"/>
      <c r="N349" s="2233"/>
      <c r="O349" s="2230"/>
      <c r="P349" s="2233"/>
      <c r="Q349" s="2233"/>
      <c r="R349" s="2230"/>
      <c r="S349" s="2233"/>
      <c r="T349" s="2233"/>
      <c r="U349" s="2230"/>
      <c r="V349" s="2233"/>
      <c r="W349" s="1889"/>
      <c r="X349" s="2240"/>
      <c r="Y349" s="2242"/>
    </row>
    <row r="350" spans="1:25" x14ac:dyDescent="0.25">
      <c r="A350" s="2111"/>
      <c r="B350" s="2111"/>
      <c r="C350" s="1844"/>
      <c r="D350" s="1844"/>
      <c r="E350" s="1843"/>
      <c r="F350" s="1595"/>
      <c r="G350" s="1586"/>
      <c r="H350" s="1586"/>
      <c r="I350" s="1595"/>
      <c r="J350" s="2236"/>
      <c r="K350" s="2233"/>
      <c r="L350" s="2230"/>
      <c r="M350" s="2233"/>
      <c r="N350" s="2233"/>
      <c r="O350" s="2230"/>
      <c r="P350" s="2233"/>
      <c r="Q350" s="2233"/>
      <c r="R350" s="2230"/>
      <c r="S350" s="2233"/>
      <c r="T350" s="2233"/>
      <c r="U350" s="2230"/>
      <c r="V350" s="2233"/>
      <c r="W350" s="1889"/>
      <c r="X350" s="2240"/>
      <c r="Y350" s="2242"/>
    </row>
    <row r="351" spans="1:25" x14ac:dyDescent="0.25">
      <c r="A351" s="2111"/>
      <c r="B351" s="2111"/>
      <c r="C351" s="1844"/>
      <c r="D351" s="1844"/>
      <c r="E351" s="1843"/>
      <c r="F351" s="1595"/>
      <c r="G351" s="1586"/>
      <c r="H351" s="1586"/>
      <c r="I351" s="1595"/>
      <c r="J351" s="2236"/>
      <c r="K351" s="2233"/>
      <c r="L351" s="2230"/>
      <c r="M351" s="2233"/>
      <c r="N351" s="2233"/>
      <c r="O351" s="2230"/>
      <c r="P351" s="2233"/>
      <c r="Q351" s="2233"/>
      <c r="R351" s="2230"/>
      <c r="S351" s="2233"/>
      <c r="T351" s="2233"/>
      <c r="U351" s="2230"/>
      <c r="V351" s="2233"/>
      <c r="W351" s="1889"/>
      <c r="X351" s="2240"/>
      <c r="Y351" s="2242"/>
    </row>
    <row r="352" spans="1:25" x14ac:dyDescent="0.25">
      <c r="A352" s="2111"/>
      <c r="B352" s="2111"/>
      <c r="C352" s="1844"/>
      <c r="D352" s="1844"/>
      <c r="E352" s="1843"/>
      <c r="F352" s="1595"/>
      <c r="G352" s="1586"/>
      <c r="H352" s="1586"/>
      <c r="I352" s="1596"/>
      <c r="J352" s="2237"/>
      <c r="K352" s="2234"/>
      <c r="L352" s="2231"/>
      <c r="M352" s="2234"/>
      <c r="N352" s="2234"/>
      <c r="O352" s="2231"/>
      <c r="P352" s="2234"/>
      <c r="Q352" s="2234"/>
      <c r="R352" s="2231"/>
      <c r="S352" s="2234"/>
      <c r="T352" s="2234"/>
      <c r="U352" s="2231"/>
      <c r="V352" s="2234"/>
      <c r="W352" s="1889"/>
      <c r="X352" s="2240"/>
      <c r="Y352" s="2242"/>
    </row>
    <row r="353" spans="1:25" x14ac:dyDescent="0.25">
      <c r="A353" s="2111"/>
      <c r="B353" s="2111"/>
      <c r="C353" s="1844"/>
      <c r="D353" s="1844"/>
      <c r="E353" s="1843"/>
      <c r="F353" s="1595"/>
      <c r="G353" s="1586"/>
      <c r="H353" s="1586"/>
      <c r="I353" s="79" t="s">
        <v>168</v>
      </c>
      <c r="J353" s="313">
        <f>J348</f>
        <v>1</v>
      </c>
      <c r="K353" s="314"/>
      <c r="L353" s="314"/>
      <c r="M353" s="314"/>
      <c r="N353" s="315"/>
      <c r="O353" s="315"/>
      <c r="P353" s="315"/>
      <c r="Q353" s="315"/>
      <c r="R353" s="315"/>
      <c r="S353" s="315"/>
      <c r="T353" s="315"/>
      <c r="U353" s="315"/>
      <c r="V353" s="315"/>
      <c r="W353" s="1890"/>
      <c r="X353" s="2241"/>
      <c r="Y353" s="2243"/>
    </row>
    <row r="354" spans="1:25" x14ac:dyDescent="0.25">
      <c r="A354" s="2111"/>
      <c r="B354" s="2111"/>
      <c r="C354" s="1844"/>
      <c r="D354" s="1844"/>
      <c r="E354" s="1843"/>
      <c r="F354" s="1595"/>
      <c r="G354" s="1587" t="s">
        <v>2046</v>
      </c>
      <c r="H354" s="1587" t="s">
        <v>3770</v>
      </c>
      <c r="I354" s="1594" t="s">
        <v>3774</v>
      </c>
      <c r="J354" s="2235">
        <v>1</v>
      </c>
      <c r="K354" s="2232"/>
      <c r="L354" s="2229"/>
      <c r="M354" s="2232"/>
      <c r="N354" s="2232"/>
      <c r="O354" s="2229"/>
      <c r="P354" s="2232"/>
      <c r="Q354" s="2232"/>
      <c r="R354" s="2229"/>
      <c r="S354" s="2232"/>
      <c r="T354" s="2232"/>
      <c r="U354" s="2229"/>
      <c r="V354" s="2232"/>
      <c r="W354" s="1888" t="s">
        <v>1146</v>
      </c>
      <c r="X354" s="2239" t="s">
        <v>1147</v>
      </c>
      <c r="Y354" s="1944"/>
    </row>
    <row r="355" spans="1:25" x14ac:dyDescent="0.25">
      <c r="A355" s="2111"/>
      <c r="B355" s="2111"/>
      <c r="C355" s="1844"/>
      <c r="D355" s="1844"/>
      <c r="E355" s="1843"/>
      <c r="F355" s="1595"/>
      <c r="G355" s="1599"/>
      <c r="H355" s="1599"/>
      <c r="I355" s="1595"/>
      <c r="J355" s="2236"/>
      <c r="K355" s="2233"/>
      <c r="L355" s="2230"/>
      <c r="M355" s="2233"/>
      <c r="N355" s="2233"/>
      <c r="O355" s="2230"/>
      <c r="P355" s="2233"/>
      <c r="Q355" s="2233"/>
      <c r="R355" s="2230"/>
      <c r="S355" s="2233"/>
      <c r="T355" s="2233"/>
      <c r="U355" s="2230"/>
      <c r="V355" s="2233"/>
      <c r="W355" s="1889"/>
      <c r="X355" s="2240"/>
      <c r="Y355" s="2242"/>
    </row>
    <row r="356" spans="1:25" x14ac:dyDescent="0.25">
      <c r="A356" s="2111"/>
      <c r="B356" s="2111"/>
      <c r="C356" s="1844"/>
      <c r="D356" s="1844"/>
      <c r="E356" s="1843"/>
      <c r="F356" s="1595"/>
      <c r="G356" s="1599"/>
      <c r="H356" s="1599"/>
      <c r="I356" s="1595"/>
      <c r="J356" s="2236"/>
      <c r="K356" s="2233"/>
      <c r="L356" s="2230"/>
      <c r="M356" s="2233"/>
      <c r="N356" s="2233"/>
      <c r="O356" s="2230"/>
      <c r="P356" s="2233"/>
      <c r="Q356" s="2233"/>
      <c r="R356" s="2230"/>
      <c r="S356" s="2233"/>
      <c r="T356" s="2233"/>
      <c r="U356" s="2230"/>
      <c r="V356" s="2233"/>
      <c r="W356" s="1889"/>
      <c r="X356" s="2240"/>
      <c r="Y356" s="2242"/>
    </row>
    <row r="357" spans="1:25" x14ac:dyDescent="0.25">
      <c r="A357" s="2111"/>
      <c r="B357" s="2111"/>
      <c r="C357" s="1844"/>
      <c r="D357" s="1844"/>
      <c r="E357" s="1843"/>
      <c r="F357" s="1595"/>
      <c r="G357" s="1599"/>
      <c r="H357" s="1599"/>
      <c r="I357" s="1595"/>
      <c r="J357" s="2236"/>
      <c r="K357" s="2233"/>
      <c r="L357" s="2230"/>
      <c r="M357" s="2233"/>
      <c r="N357" s="2233"/>
      <c r="O357" s="2230"/>
      <c r="P357" s="2233"/>
      <c r="Q357" s="2233"/>
      <c r="R357" s="2230"/>
      <c r="S357" s="2233"/>
      <c r="T357" s="2233"/>
      <c r="U357" s="2230"/>
      <c r="V357" s="2233"/>
      <c r="W357" s="1889"/>
      <c r="X357" s="2240"/>
      <c r="Y357" s="2242"/>
    </row>
    <row r="358" spans="1:25" x14ac:dyDescent="0.25">
      <c r="A358" s="2111"/>
      <c r="B358" s="2111"/>
      <c r="C358" s="1844"/>
      <c r="D358" s="1844"/>
      <c r="E358" s="1843"/>
      <c r="F358" s="1595"/>
      <c r="G358" s="1599"/>
      <c r="H358" s="1599"/>
      <c r="I358" s="1596"/>
      <c r="J358" s="2237"/>
      <c r="K358" s="2234"/>
      <c r="L358" s="2231"/>
      <c r="M358" s="2234"/>
      <c r="N358" s="2234"/>
      <c r="O358" s="2231"/>
      <c r="P358" s="2234"/>
      <c r="Q358" s="2234"/>
      <c r="R358" s="2231"/>
      <c r="S358" s="2234"/>
      <c r="T358" s="2234"/>
      <c r="U358" s="2231"/>
      <c r="V358" s="2234"/>
      <c r="W358" s="1889"/>
      <c r="X358" s="2240"/>
      <c r="Y358" s="2242"/>
    </row>
    <row r="359" spans="1:25" x14ac:dyDescent="0.25">
      <c r="A359" s="2111"/>
      <c r="B359" s="2112"/>
      <c r="C359" s="1907"/>
      <c r="D359" s="1907"/>
      <c r="E359" s="1887"/>
      <c r="F359" s="1596"/>
      <c r="G359" s="1600"/>
      <c r="H359" s="1600"/>
      <c r="I359" s="79" t="s">
        <v>168</v>
      </c>
      <c r="J359" s="313">
        <f>J354</f>
        <v>1</v>
      </c>
      <c r="K359" s="314"/>
      <c r="L359" s="314"/>
      <c r="M359" s="314"/>
      <c r="N359" s="315"/>
      <c r="O359" s="315"/>
      <c r="P359" s="315"/>
      <c r="Q359" s="315"/>
      <c r="R359" s="315"/>
      <c r="S359" s="315"/>
      <c r="T359" s="315"/>
      <c r="U359" s="315"/>
      <c r="V359" s="315"/>
      <c r="W359" s="1890"/>
      <c r="X359" s="2241"/>
      <c r="Y359" s="2243"/>
    </row>
    <row r="360" spans="1:25" x14ac:dyDescent="0.25">
      <c r="A360" s="2111"/>
      <c r="B360" s="2204" t="s">
        <v>2048</v>
      </c>
      <c r="C360" s="1909" t="s">
        <v>153</v>
      </c>
      <c r="D360" s="1906" t="s">
        <v>3687</v>
      </c>
      <c r="E360" s="2228" t="s">
        <v>1086</v>
      </c>
      <c r="F360" s="2094" t="s">
        <v>632</v>
      </c>
      <c r="G360" s="1586" t="s">
        <v>2050</v>
      </c>
      <c r="H360" s="2094" t="s">
        <v>3775</v>
      </c>
      <c r="I360" s="1594" t="s">
        <v>3776</v>
      </c>
      <c r="J360" s="2235">
        <v>1</v>
      </c>
      <c r="K360" s="2232"/>
      <c r="L360" s="2229"/>
      <c r="M360" s="2232"/>
      <c r="N360" s="2232"/>
      <c r="O360" s="2229"/>
      <c r="P360" s="2232"/>
      <c r="Q360" s="2232"/>
      <c r="R360" s="2229"/>
      <c r="S360" s="2232"/>
      <c r="T360" s="2232"/>
      <c r="U360" s="2229"/>
      <c r="V360" s="2232"/>
      <c r="W360" s="1910" t="s">
        <v>3777</v>
      </c>
      <c r="X360" s="2238" t="s">
        <v>3778</v>
      </c>
      <c r="Y360" s="1908"/>
    </row>
    <row r="361" spans="1:25" x14ac:dyDescent="0.25">
      <c r="A361" s="2111"/>
      <c r="B361" s="2204"/>
      <c r="C361" s="1909"/>
      <c r="D361" s="1844"/>
      <c r="E361" s="2228"/>
      <c r="F361" s="2094"/>
      <c r="G361" s="1586"/>
      <c r="H361" s="2094"/>
      <c r="I361" s="1595"/>
      <c r="J361" s="2236"/>
      <c r="K361" s="2233"/>
      <c r="L361" s="2230"/>
      <c r="M361" s="2233"/>
      <c r="N361" s="2233"/>
      <c r="O361" s="2230"/>
      <c r="P361" s="2233"/>
      <c r="Q361" s="2233"/>
      <c r="R361" s="2230"/>
      <c r="S361" s="2233"/>
      <c r="T361" s="2233"/>
      <c r="U361" s="2230"/>
      <c r="V361" s="2233"/>
      <c r="W361" s="1910"/>
      <c r="X361" s="2238"/>
      <c r="Y361" s="1908"/>
    </row>
    <row r="362" spans="1:25" x14ac:dyDescent="0.25">
      <c r="A362" s="2111"/>
      <c r="B362" s="2204"/>
      <c r="C362" s="1909"/>
      <c r="D362" s="1844"/>
      <c r="E362" s="2228"/>
      <c r="F362" s="2094"/>
      <c r="G362" s="1586"/>
      <c r="H362" s="2094"/>
      <c r="I362" s="1595"/>
      <c r="J362" s="2236"/>
      <c r="K362" s="2233"/>
      <c r="L362" s="2230"/>
      <c r="M362" s="2233"/>
      <c r="N362" s="2233"/>
      <c r="O362" s="2230"/>
      <c r="P362" s="2233"/>
      <c r="Q362" s="2233"/>
      <c r="R362" s="2230"/>
      <c r="S362" s="2233"/>
      <c r="T362" s="2233"/>
      <c r="U362" s="2230"/>
      <c r="V362" s="2233"/>
      <c r="W362" s="1910"/>
      <c r="X362" s="2238"/>
      <c r="Y362" s="1908"/>
    </row>
    <row r="363" spans="1:25" x14ac:dyDescent="0.25">
      <c r="A363" s="2111"/>
      <c r="B363" s="2204"/>
      <c r="C363" s="1909"/>
      <c r="D363" s="1844"/>
      <c r="E363" s="2228"/>
      <c r="F363" s="2094"/>
      <c r="G363" s="1586"/>
      <c r="H363" s="2094"/>
      <c r="I363" s="1595"/>
      <c r="J363" s="2236"/>
      <c r="K363" s="2233"/>
      <c r="L363" s="2230"/>
      <c r="M363" s="2233"/>
      <c r="N363" s="2233"/>
      <c r="O363" s="2230"/>
      <c r="P363" s="2233"/>
      <c r="Q363" s="2233"/>
      <c r="R363" s="2230"/>
      <c r="S363" s="2233"/>
      <c r="T363" s="2233"/>
      <c r="U363" s="2230"/>
      <c r="V363" s="2233"/>
      <c r="W363" s="1910"/>
      <c r="X363" s="2238"/>
      <c r="Y363" s="1908"/>
    </row>
    <row r="364" spans="1:25" x14ac:dyDescent="0.25">
      <c r="A364" s="2111"/>
      <c r="B364" s="2204"/>
      <c r="C364" s="1909"/>
      <c r="D364" s="1844"/>
      <c r="E364" s="2228"/>
      <c r="F364" s="2094"/>
      <c r="G364" s="1586"/>
      <c r="H364" s="2094"/>
      <c r="I364" s="1596"/>
      <c r="J364" s="2237"/>
      <c r="K364" s="2234"/>
      <c r="L364" s="2231"/>
      <c r="M364" s="2234"/>
      <c r="N364" s="2234"/>
      <c r="O364" s="2231"/>
      <c r="P364" s="2234"/>
      <c r="Q364" s="2234"/>
      <c r="R364" s="2231"/>
      <c r="S364" s="2234"/>
      <c r="T364" s="2234"/>
      <c r="U364" s="2231"/>
      <c r="V364" s="2234"/>
      <c r="W364" s="1910"/>
      <c r="X364" s="2238"/>
      <c r="Y364" s="1908"/>
    </row>
    <row r="365" spans="1:25" x14ac:dyDescent="0.25">
      <c r="A365" s="2111"/>
      <c r="B365" s="2204"/>
      <c r="C365" s="1909"/>
      <c r="D365" s="1907"/>
      <c r="E365" s="2228"/>
      <c r="F365" s="2094"/>
      <c r="G365" s="1586"/>
      <c r="H365" s="2094"/>
      <c r="I365" s="79" t="s">
        <v>168</v>
      </c>
      <c r="J365" s="313">
        <f>J360</f>
        <v>1</v>
      </c>
      <c r="K365" s="314"/>
      <c r="L365" s="314"/>
      <c r="M365" s="314"/>
      <c r="N365" s="315"/>
      <c r="O365" s="315"/>
      <c r="P365" s="315"/>
      <c r="Q365" s="315"/>
      <c r="R365" s="315"/>
      <c r="S365" s="315"/>
      <c r="T365" s="315"/>
      <c r="U365" s="315"/>
      <c r="V365" s="315"/>
      <c r="W365" s="1910"/>
      <c r="X365" s="2238"/>
      <c r="Y365" s="1908"/>
    </row>
    <row r="366" spans="1:25" x14ac:dyDescent="0.25">
      <c r="A366" s="2111"/>
      <c r="B366" s="2204" t="s">
        <v>2058</v>
      </c>
      <c r="C366" s="1909" t="s">
        <v>153</v>
      </c>
      <c r="D366" s="1906" t="s">
        <v>3680</v>
      </c>
      <c r="E366" s="2228" t="s">
        <v>1086</v>
      </c>
      <c r="F366" s="2094" t="s">
        <v>632</v>
      </c>
      <c r="G366" s="1586" t="s">
        <v>2060</v>
      </c>
      <c r="H366" s="2094" t="s">
        <v>3779</v>
      </c>
      <c r="I366" s="1594" t="s">
        <v>3780</v>
      </c>
      <c r="J366" s="2235">
        <v>1</v>
      </c>
      <c r="K366" s="2232"/>
      <c r="L366" s="2229"/>
      <c r="M366" s="2232"/>
      <c r="N366" s="2232"/>
      <c r="O366" s="2229"/>
      <c r="P366" s="2232"/>
      <c r="Q366" s="2232"/>
      <c r="R366" s="2229"/>
      <c r="S366" s="2232"/>
      <c r="T366" s="2232"/>
      <c r="U366" s="2229"/>
      <c r="V366" s="2232"/>
      <c r="W366" s="1910" t="s">
        <v>2807</v>
      </c>
      <c r="X366" s="2238" t="s">
        <v>3781</v>
      </c>
      <c r="Y366" s="1908"/>
    </row>
    <row r="367" spans="1:25" x14ac:dyDescent="0.25">
      <c r="A367" s="2111"/>
      <c r="B367" s="2204"/>
      <c r="C367" s="1909"/>
      <c r="D367" s="1844"/>
      <c r="E367" s="2228"/>
      <c r="F367" s="2094"/>
      <c r="G367" s="1586"/>
      <c r="H367" s="2094"/>
      <c r="I367" s="1595"/>
      <c r="J367" s="2236"/>
      <c r="K367" s="2233"/>
      <c r="L367" s="2230"/>
      <c r="M367" s="2233"/>
      <c r="N367" s="2233"/>
      <c r="O367" s="2230"/>
      <c r="P367" s="2233"/>
      <c r="Q367" s="2233"/>
      <c r="R367" s="2230"/>
      <c r="S367" s="2233"/>
      <c r="T367" s="2233"/>
      <c r="U367" s="2230"/>
      <c r="V367" s="2233"/>
      <c r="W367" s="1910"/>
      <c r="X367" s="2238"/>
      <c r="Y367" s="1908"/>
    </row>
    <row r="368" spans="1:25" x14ac:dyDescent="0.25">
      <c r="A368" s="2111"/>
      <c r="B368" s="2204"/>
      <c r="C368" s="1909"/>
      <c r="D368" s="1844"/>
      <c r="E368" s="2228"/>
      <c r="F368" s="2094"/>
      <c r="G368" s="1586"/>
      <c r="H368" s="2094"/>
      <c r="I368" s="1595"/>
      <c r="J368" s="2236"/>
      <c r="K368" s="2233"/>
      <c r="L368" s="2230"/>
      <c r="M368" s="2233"/>
      <c r="N368" s="2233"/>
      <c r="O368" s="2230"/>
      <c r="P368" s="2233"/>
      <c r="Q368" s="2233"/>
      <c r="R368" s="2230"/>
      <c r="S368" s="2233"/>
      <c r="T368" s="2233"/>
      <c r="U368" s="2230"/>
      <c r="V368" s="2233"/>
      <c r="W368" s="1910"/>
      <c r="X368" s="2238"/>
      <c r="Y368" s="1908"/>
    </row>
    <row r="369" spans="1:25" x14ac:dyDescent="0.25">
      <c r="A369" s="2111"/>
      <c r="B369" s="2204"/>
      <c r="C369" s="1909"/>
      <c r="D369" s="1844"/>
      <c r="E369" s="2228"/>
      <c r="F369" s="2094"/>
      <c r="G369" s="1586"/>
      <c r="H369" s="2094"/>
      <c r="I369" s="1595"/>
      <c r="J369" s="2236"/>
      <c r="K369" s="2233"/>
      <c r="L369" s="2230"/>
      <c r="M369" s="2233"/>
      <c r="N369" s="2233"/>
      <c r="O369" s="2230"/>
      <c r="P369" s="2233"/>
      <c r="Q369" s="2233"/>
      <c r="R369" s="2230"/>
      <c r="S369" s="2233"/>
      <c r="T369" s="2233"/>
      <c r="U369" s="2230"/>
      <c r="V369" s="2233"/>
      <c r="W369" s="1910"/>
      <c r="X369" s="2238"/>
      <c r="Y369" s="1908"/>
    </row>
    <row r="370" spans="1:25" x14ac:dyDescent="0.25">
      <c r="A370" s="2111"/>
      <c r="B370" s="2204"/>
      <c r="C370" s="1909"/>
      <c r="D370" s="1844"/>
      <c r="E370" s="2228"/>
      <c r="F370" s="2094"/>
      <c r="G370" s="1586"/>
      <c r="H370" s="2094"/>
      <c r="I370" s="1596"/>
      <c r="J370" s="2237"/>
      <c r="K370" s="2234"/>
      <c r="L370" s="2231"/>
      <c r="M370" s="2234"/>
      <c r="N370" s="2234"/>
      <c r="O370" s="2231"/>
      <c r="P370" s="2234"/>
      <c r="Q370" s="2234"/>
      <c r="R370" s="2231"/>
      <c r="S370" s="2234"/>
      <c r="T370" s="2234"/>
      <c r="U370" s="2231"/>
      <c r="V370" s="2234"/>
      <c r="W370" s="1910"/>
      <c r="X370" s="2238"/>
      <c r="Y370" s="1908"/>
    </row>
    <row r="371" spans="1:25" x14ac:dyDescent="0.25">
      <c r="A371" s="2111"/>
      <c r="B371" s="2204"/>
      <c r="C371" s="1909"/>
      <c r="D371" s="1907"/>
      <c r="E371" s="2228"/>
      <c r="F371" s="2094"/>
      <c r="G371" s="1586"/>
      <c r="H371" s="2094"/>
      <c r="I371" s="79" t="s">
        <v>168</v>
      </c>
      <c r="J371" s="313">
        <f>J366</f>
        <v>1</v>
      </c>
      <c r="K371" s="314"/>
      <c r="L371" s="314"/>
      <c r="M371" s="314"/>
      <c r="N371" s="315"/>
      <c r="O371" s="315"/>
      <c r="P371" s="315"/>
      <c r="Q371" s="315"/>
      <c r="R371" s="315"/>
      <c r="S371" s="315"/>
      <c r="T371" s="315"/>
      <c r="U371" s="315"/>
      <c r="V371" s="315"/>
      <c r="W371" s="1910"/>
      <c r="X371" s="2238"/>
      <c r="Y371" s="1908"/>
    </row>
    <row r="372" spans="1:25" x14ac:dyDescent="0.25">
      <c r="A372" s="2111"/>
      <c r="B372" s="2204" t="s">
        <v>2067</v>
      </c>
      <c r="C372" s="1909" t="s">
        <v>153</v>
      </c>
      <c r="D372" s="1906" t="s">
        <v>3532</v>
      </c>
      <c r="E372" s="2228" t="s">
        <v>1086</v>
      </c>
      <c r="F372" s="2094" t="s">
        <v>632</v>
      </c>
      <c r="G372" s="1586" t="s">
        <v>2069</v>
      </c>
      <c r="H372" s="2094" t="s">
        <v>3782</v>
      </c>
      <c r="I372" s="1594" t="s">
        <v>3783</v>
      </c>
      <c r="J372" s="2235">
        <v>1</v>
      </c>
      <c r="K372" s="2232"/>
      <c r="L372" s="2229"/>
      <c r="M372" s="2232"/>
      <c r="N372" s="2232"/>
      <c r="O372" s="2229"/>
      <c r="P372" s="2232"/>
      <c r="Q372" s="2232"/>
      <c r="R372" s="2229"/>
      <c r="S372" s="2232"/>
      <c r="T372" s="2232"/>
      <c r="U372" s="2229"/>
      <c r="V372" s="2232"/>
      <c r="W372" s="1910" t="s">
        <v>1653</v>
      </c>
      <c r="X372" s="2238" t="s">
        <v>3784</v>
      </c>
      <c r="Y372" s="1908"/>
    </row>
    <row r="373" spans="1:25" x14ac:dyDescent="0.25">
      <c r="A373" s="2111"/>
      <c r="B373" s="2204"/>
      <c r="C373" s="1909"/>
      <c r="D373" s="1844"/>
      <c r="E373" s="2228"/>
      <c r="F373" s="2094"/>
      <c r="G373" s="1586"/>
      <c r="H373" s="2094"/>
      <c r="I373" s="1595"/>
      <c r="J373" s="2236"/>
      <c r="K373" s="2233"/>
      <c r="L373" s="2230"/>
      <c r="M373" s="2233"/>
      <c r="N373" s="2233"/>
      <c r="O373" s="2230"/>
      <c r="P373" s="2233"/>
      <c r="Q373" s="2233"/>
      <c r="R373" s="2230"/>
      <c r="S373" s="2233"/>
      <c r="T373" s="2233"/>
      <c r="U373" s="2230"/>
      <c r="V373" s="2233"/>
      <c r="W373" s="1910"/>
      <c r="X373" s="2238"/>
      <c r="Y373" s="1908"/>
    </row>
    <row r="374" spans="1:25" x14ac:dyDescent="0.25">
      <c r="A374" s="2111"/>
      <c r="B374" s="2204"/>
      <c r="C374" s="1909"/>
      <c r="D374" s="1844"/>
      <c r="E374" s="2228"/>
      <c r="F374" s="2094"/>
      <c r="G374" s="1586"/>
      <c r="H374" s="2094"/>
      <c r="I374" s="1595"/>
      <c r="J374" s="2236"/>
      <c r="K374" s="2233"/>
      <c r="L374" s="2230"/>
      <c r="M374" s="2233"/>
      <c r="N374" s="2233"/>
      <c r="O374" s="2230"/>
      <c r="P374" s="2233"/>
      <c r="Q374" s="2233"/>
      <c r="R374" s="2230"/>
      <c r="S374" s="2233"/>
      <c r="T374" s="2233"/>
      <c r="U374" s="2230"/>
      <c r="V374" s="2233"/>
      <c r="W374" s="1910"/>
      <c r="X374" s="2238"/>
      <c r="Y374" s="1908"/>
    </row>
    <row r="375" spans="1:25" x14ac:dyDescent="0.25">
      <c r="A375" s="2111"/>
      <c r="B375" s="2204"/>
      <c r="C375" s="1909"/>
      <c r="D375" s="1844"/>
      <c r="E375" s="2228"/>
      <c r="F375" s="2094"/>
      <c r="G375" s="1586"/>
      <c r="H375" s="2094"/>
      <c r="I375" s="1595"/>
      <c r="J375" s="2236"/>
      <c r="K375" s="2233"/>
      <c r="L375" s="2230"/>
      <c r="M375" s="2233"/>
      <c r="N375" s="2233"/>
      <c r="O375" s="2230"/>
      <c r="P375" s="2233"/>
      <c r="Q375" s="2233"/>
      <c r="R375" s="2230"/>
      <c r="S375" s="2233"/>
      <c r="T375" s="2233"/>
      <c r="U375" s="2230"/>
      <c r="V375" s="2233"/>
      <c r="W375" s="1910"/>
      <c r="X375" s="2238"/>
      <c r="Y375" s="1908"/>
    </row>
    <row r="376" spans="1:25" x14ac:dyDescent="0.25">
      <c r="A376" s="2111"/>
      <c r="B376" s="2204"/>
      <c r="C376" s="1909"/>
      <c r="D376" s="1844"/>
      <c r="E376" s="2228"/>
      <c r="F376" s="2094"/>
      <c r="G376" s="1586"/>
      <c r="H376" s="2094"/>
      <c r="I376" s="1596"/>
      <c r="J376" s="2237"/>
      <c r="K376" s="2234"/>
      <c r="L376" s="2231"/>
      <c r="M376" s="2234"/>
      <c r="N376" s="2234"/>
      <c r="O376" s="2231"/>
      <c r="P376" s="2234"/>
      <c r="Q376" s="2234"/>
      <c r="R376" s="2231"/>
      <c r="S376" s="2234"/>
      <c r="T376" s="2234"/>
      <c r="U376" s="2231"/>
      <c r="V376" s="2234"/>
      <c r="W376" s="1910"/>
      <c r="X376" s="2238"/>
      <c r="Y376" s="1908"/>
    </row>
    <row r="377" spans="1:25" x14ac:dyDescent="0.25">
      <c r="A377" s="2112"/>
      <c r="B377" s="2204"/>
      <c r="C377" s="1909"/>
      <c r="D377" s="1907"/>
      <c r="E377" s="2228"/>
      <c r="F377" s="2094"/>
      <c r="G377" s="1586"/>
      <c r="H377" s="2094"/>
      <c r="I377" s="79" t="s">
        <v>168</v>
      </c>
      <c r="J377" s="313">
        <f>J372</f>
        <v>1</v>
      </c>
      <c r="K377" s="314"/>
      <c r="L377" s="314"/>
      <c r="M377" s="314"/>
      <c r="N377" s="315"/>
      <c r="O377" s="315"/>
      <c r="P377" s="315"/>
      <c r="Q377" s="315"/>
      <c r="R377" s="315"/>
      <c r="S377" s="315"/>
      <c r="T377" s="315"/>
      <c r="U377" s="315"/>
      <c r="V377" s="315"/>
      <c r="W377" s="1910"/>
      <c r="X377" s="2238"/>
      <c r="Y377" s="1908"/>
    </row>
    <row r="378" spans="1:25" x14ac:dyDescent="0.25">
      <c r="A378" s="119"/>
      <c r="B378" s="119"/>
      <c r="F378" s="119"/>
      <c r="G378" s="119"/>
      <c r="H378" s="119"/>
      <c r="I378" s="79" t="s">
        <v>141</v>
      </c>
      <c r="J378" s="633"/>
      <c r="W378" s="119"/>
      <c r="X378" s="311"/>
    </row>
    <row r="379" spans="1:25" x14ac:dyDescent="0.25">
      <c r="A379" s="119"/>
      <c r="B379" s="119"/>
      <c r="F379" s="119"/>
      <c r="G379" s="119"/>
      <c r="H379" s="119"/>
      <c r="J379" s="634">
        <f>J377+J371+J365+J359+J353+J347+J341+J335+J328+J322+J316+J309+J303+J297+J291+J285+J279+J273+J267+J261+J255+J249+J243+J237+J231+J225+J219+J213+J207+J201+J195+J189+J183+J177+J171+J165+J160+J153+J147+J141+J135+J129+J119+J112+J97+J91+J85+J79+J73+J67+J61+J55+J49+J43+J37+J33+J29+J25+J19+J13</f>
        <v>118.75</v>
      </c>
      <c r="W379" s="119"/>
      <c r="X379" s="311"/>
    </row>
  </sheetData>
  <mergeCells count="1492">
    <mergeCell ref="A1:Y1"/>
    <mergeCell ref="A2:Y2"/>
    <mergeCell ref="A3:Y3"/>
    <mergeCell ref="A4:A5"/>
    <mergeCell ref="B4:B5"/>
    <mergeCell ref="C4:D4"/>
    <mergeCell ref="E4:E5"/>
    <mergeCell ref="F4:F5"/>
    <mergeCell ref="G4:G5"/>
    <mergeCell ref="H4:H5"/>
    <mergeCell ref="W7:W13"/>
    <mergeCell ref="X7:X13"/>
    <mergeCell ref="Y7:Y13"/>
    <mergeCell ref="I11:I12"/>
    <mergeCell ref="J11:J12"/>
    <mergeCell ref="K11:K12"/>
    <mergeCell ref="L11:L12"/>
    <mergeCell ref="M11:M12"/>
    <mergeCell ref="A7:A25"/>
    <mergeCell ref="B7:B25"/>
    <mergeCell ref="C7:C25"/>
    <mergeCell ref="D7:D25"/>
    <mergeCell ref="E7:E25"/>
    <mergeCell ref="F7:F25"/>
    <mergeCell ref="I4:I5"/>
    <mergeCell ref="J4:J5"/>
    <mergeCell ref="K4:V4"/>
    <mergeCell ref="W4:X4"/>
    <mergeCell ref="Y4:Y5"/>
    <mergeCell ref="A6:Y6"/>
    <mergeCell ref="T11:T12"/>
    <mergeCell ref="U11:U12"/>
    <mergeCell ref="M20:M21"/>
    <mergeCell ref="N20:N21"/>
    <mergeCell ref="O20:O21"/>
    <mergeCell ref="P20:P21"/>
    <mergeCell ref="Q20:Q21"/>
    <mergeCell ref="V11:V12"/>
    <mergeCell ref="G14:G19"/>
    <mergeCell ref="H14:H19"/>
    <mergeCell ref="I14:I15"/>
    <mergeCell ref="J14:J15"/>
    <mergeCell ref="K14:K15"/>
    <mergeCell ref="L14:L15"/>
    <mergeCell ref="M14:M15"/>
    <mergeCell ref="N11:N12"/>
    <mergeCell ref="O11:O12"/>
    <mergeCell ref="P11:P12"/>
    <mergeCell ref="Q11:Q12"/>
    <mergeCell ref="R11:R12"/>
    <mergeCell ref="S11:S12"/>
    <mergeCell ref="G7:G13"/>
    <mergeCell ref="H7:H13"/>
    <mergeCell ref="T16:T18"/>
    <mergeCell ref="I16:I18"/>
    <mergeCell ref="J16:J18"/>
    <mergeCell ref="K16:K18"/>
    <mergeCell ref="L16:L18"/>
    <mergeCell ref="M16:M18"/>
    <mergeCell ref="N16:N18"/>
    <mergeCell ref="T14:T15"/>
    <mergeCell ref="U14:U15"/>
    <mergeCell ref="V14:V15"/>
    <mergeCell ref="O16:O18"/>
    <mergeCell ref="X26:X29"/>
    <mergeCell ref="Y26:Y29"/>
    <mergeCell ref="R22:R23"/>
    <mergeCell ref="S22:S23"/>
    <mergeCell ref="T22:T23"/>
    <mergeCell ref="U22:U23"/>
    <mergeCell ref="V22:V23"/>
    <mergeCell ref="W14:W19"/>
    <mergeCell ref="X14:X19"/>
    <mergeCell ref="Y14:Y19"/>
    <mergeCell ref="U16:U18"/>
    <mergeCell ref="V16:V18"/>
    <mergeCell ref="N14:N15"/>
    <mergeCell ref="O14:O15"/>
    <mergeCell ref="P14:P15"/>
    <mergeCell ref="Q14:Q15"/>
    <mergeCell ref="R14:R15"/>
    <mergeCell ref="S14:S15"/>
    <mergeCell ref="P16:P18"/>
    <mergeCell ref="Q16:Q18"/>
    <mergeCell ref="R16:R18"/>
    <mergeCell ref="S16:S18"/>
    <mergeCell ref="A26:A37"/>
    <mergeCell ref="B26:B29"/>
    <mergeCell ref="C26:C29"/>
    <mergeCell ref="D26:D29"/>
    <mergeCell ref="E26:E29"/>
    <mergeCell ref="Y20:Y25"/>
    <mergeCell ref="I22:I23"/>
    <mergeCell ref="J22:J23"/>
    <mergeCell ref="K22:K23"/>
    <mergeCell ref="L22:L23"/>
    <mergeCell ref="M22:M23"/>
    <mergeCell ref="N22:N23"/>
    <mergeCell ref="O22:O23"/>
    <mergeCell ref="P22:P23"/>
    <mergeCell ref="Q22:Q23"/>
    <mergeCell ref="S20:S21"/>
    <mergeCell ref="T20:T21"/>
    <mergeCell ref="U20:U21"/>
    <mergeCell ref="V20:V21"/>
    <mergeCell ref="W20:W25"/>
    <mergeCell ref="X20:X25"/>
    <mergeCell ref="G20:G25"/>
    <mergeCell ref="H20:H25"/>
    <mergeCell ref="I20:I21"/>
    <mergeCell ref="J20:J21"/>
    <mergeCell ref="K20:K21"/>
    <mergeCell ref="L20:L21"/>
    <mergeCell ref="R20:R21"/>
    <mergeCell ref="F26:F29"/>
    <mergeCell ref="G26:G29"/>
    <mergeCell ref="H26:H29"/>
    <mergeCell ref="W26:W29"/>
    <mergeCell ref="G38:G43"/>
    <mergeCell ref="H38:H43"/>
    <mergeCell ref="I38:I39"/>
    <mergeCell ref="J38:J39"/>
    <mergeCell ref="K38:K39"/>
    <mergeCell ref="L38:L39"/>
    <mergeCell ref="A38:A73"/>
    <mergeCell ref="B38:B55"/>
    <mergeCell ref="C38:C55"/>
    <mergeCell ref="D38:D55"/>
    <mergeCell ref="E38:E55"/>
    <mergeCell ref="F38:F55"/>
    <mergeCell ref="H30:H33"/>
    <mergeCell ref="W30:W33"/>
    <mergeCell ref="X30:X33"/>
    <mergeCell ref="Y30:Y33"/>
    <mergeCell ref="G34:G37"/>
    <mergeCell ref="H34:H37"/>
    <mergeCell ref="W34:W37"/>
    <mergeCell ref="X34:X37"/>
    <mergeCell ref="Y34:Y37"/>
    <mergeCell ref="B30:B37"/>
    <mergeCell ref="C30:C37"/>
    <mergeCell ref="D30:D37"/>
    <mergeCell ref="E30:E37"/>
    <mergeCell ref="F30:F37"/>
    <mergeCell ref="G30:G33"/>
    <mergeCell ref="R40:R42"/>
    <mergeCell ref="S40:S42"/>
    <mergeCell ref="T40:T42"/>
    <mergeCell ref="U40:U42"/>
    <mergeCell ref="V40:V42"/>
    <mergeCell ref="Y38:Y43"/>
    <mergeCell ref="I40:I42"/>
    <mergeCell ref="J40:J42"/>
    <mergeCell ref="K40:K42"/>
    <mergeCell ref="L40:L42"/>
    <mergeCell ref="M40:M42"/>
    <mergeCell ref="N40:N42"/>
    <mergeCell ref="O40:O42"/>
    <mergeCell ref="P40:P42"/>
    <mergeCell ref="Q40:Q42"/>
    <mergeCell ref="S38:S39"/>
    <mergeCell ref="T38:T39"/>
    <mergeCell ref="U38:U39"/>
    <mergeCell ref="V38:V39"/>
    <mergeCell ref="W38:W43"/>
    <mergeCell ref="X38:X43"/>
    <mergeCell ref="M38:M39"/>
    <mergeCell ref="N38:N39"/>
    <mergeCell ref="O38:O39"/>
    <mergeCell ref="P38:P39"/>
    <mergeCell ref="Q38:Q39"/>
    <mergeCell ref="R38:R39"/>
    <mergeCell ref="G50:G55"/>
    <mergeCell ref="H50:H55"/>
    <mergeCell ref="W50:W55"/>
    <mergeCell ref="X50:X55"/>
    <mergeCell ref="Y50:Y55"/>
    <mergeCell ref="I53:I54"/>
    <mergeCell ref="J53:J54"/>
    <mergeCell ref="K53:K54"/>
    <mergeCell ref="R44:R48"/>
    <mergeCell ref="S44:S48"/>
    <mergeCell ref="T44:T48"/>
    <mergeCell ref="U44:U48"/>
    <mergeCell ref="V44:V48"/>
    <mergeCell ref="W44:W49"/>
    <mergeCell ref="L44:L48"/>
    <mergeCell ref="M44:M48"/>
    <mergeCell ref="N44:N48"/>
    <mergeCell ref="O44:O48"/>
    <mergeCell ref="P44:P48"/>
    <mergeCell ref="Q44:Q48"/>
    <mergeCell ref="G44:G49"/>
    <mergeCell ref="H44:H49"/>
    <mergeCell ref="I44:I48"/>
    <mergeCell ref="J44:J48"/>
    <mergeCell ref="K44:K48"/>
    <mergeCell ref="X44:X49"/>
    <mergeCell ref="Y44:Y49"/>
    <mergeCell ref="G56:G61"/>
    <mergeCell ref="H56:H61"/>
    <mergeCell ref="I56:I57"/>
    <mergeCell ref="J56:J57"/>
    <mergeCell ref="K56:K57"/>
    <mergeCell ref="L56:L57"/>
    <mergeCell ref="R53:R54"/>
    <mergeCell ref="S53:S54"/>
    <mergeCell ref="T53:T54"/>
    <mergeCell ref="U53:U54"/>
    <mergeCell ref="V53:V54"/>
    <mergeCell ref="B56:B73"/>
    <mergeCell ref="C56:C73"/>
    <mergeCell ref="D56:D73"/>
    <mergeCell ref="E56:E73"/>
    <mergeCell ref="F56:F73"/>
    <mergeCell ref="L53:L54"/>
    <mergeCell ref="M53:M54"/>
    <mergeCell ref="N53:N54"/>
    <mergeCell ref="O53:O54"/>
    <mergeCell ref="P53:P54"/>
    <mergeCell ref="Q53:Q54"/>
    <mergeCell ref="R58:R60"/>
    <mergeCell ref="S58:S60"/>
    <mergeCell ref="T58:T60"/>
    <mergeCell ref="U58:U60"/>
    <mergeCell ref="V58:V60"/>
    <mergeCell ref="G62:G67"/>
    <mergeCell ref="H62:H67"/>
    <mergeCell ref="I62:I64"/>
    <mergeCell ref="J62:J64"/>
    <mergeCell ref="K62:K64"/>
    <mergeCell ref="Y56:Y61"/>
    <mergeCell ref="I58:I60"/>
    <mergeCell ref="J58:J60"/>
    <mergeCell ref="K58:K60"/>
    <mergeCell ref="L58:L60"/>
    <mergeCell ref="M58:M60"/>
    <mergeCell ref="N58:N60"/>
    <mergeCell ref="O58:O60"/>
    <mergeCell ref="P58:P60"/>
    <mergeCell ref="Q58:Q60"/>
    <mergeCell ref="S56:S57"/>
    <mergeCell ref="T56:T57"/>
    <mergeCell ref="U56:U57"/>
    <mergeCell ref="V56:V57"/>
    <mergeCell ref="W56:W61"/>
    <mergeCell ref="X56:X61"/>
    <mergeCell ref="M56:M57"/>
    <mergeCell ref="N56:N57"/>
    <mergeCell ref="O56:O57"/>
    <mergeCell ref="P56:P57"/>
    <mergeCell ref="Q56:Q57"/>
    <mergeCell ref="R56:R57"/>
    <mergeCell ref="Q65:Q66"/>
    <mergeCell ref="R65:R66"/>
    <mergeCell ref="S65:S66"/>
    <mergeCell ref="T65:T66"/>
    <mergeCell ref="U65:U66"/>
    <mergeCell ref="V65:V66"/>
    <mergeCell ref="X62:X67"/>
    <mergeCell ref="Y62:Y67"/>
    <mergeCell ref="I65:I66"/>
    <mergeCell ref="J65:J66"/>
    <mergeCell ref="K65:K66"/>
    <mergeCell ref="L65:L66"/>
    <mergeCell ref="M65:M66"/>
    <mergeCell ref="N65:N66"/>
    <mergeCell ref="O65:O66"/>
    <mergeCell ref="P65:P66"/>
    <mergeCell ref="R62:R64"/>
    <mergeCell ref="S62:S64"/>
    <mergeCell ref="T62:T64"/>
    <mergeCell ref="U62:U64"/>
    <mergeCell ref="V62:V64"/>
    <mergeCell ref="W62:W67"/>
    <mergeCell ref="L62:L64"/>
    <mergeCell ref="M62:M64"/>
    <mergeCell ref="N62:N64"/>
    <mergeCell ref="O62:O64"/>
    <mergeCell ref="P62:P64"/>
    <mergeCell ref="Q62:Q64"/>
    <mergeCell ref="S71:S72"/>
    <mergeCell ref="T71:T72"/>
    <mergeCell ref="U71:U72"/>
    <mergeCell ref="V71:V72"/>
    <mergeCell ref="A74:A309"/>
    <mergeCell ref="B74:B97"/>
    <mergeCell ref="C74:C97"/>
    <mergeCell ref="D74:D97"/>
    <mergeCell ref="E74:E97"/>
    <mergeCell ref="Y68:Y73"/>
    <mergeCell ref="I71:I72"/>
    <mergeCell ref="J71:J72"/>
    <mergeCell ref="K71:K72"/>
    <mergeCell ref="L71:L72"/>
    <mergeCell ref="M71:M72"/>
    <mergeCell ref="N71:N72"/>
    <mergeCell ref="O71:O72"/>
    <mergeCell ref="P71:P72"/>
    <mergeCell ref="Q71:Q72"/>
    <mergeCell ref="S68:S70"/>
    <mergeCell ref="T68:T70"/>
    <mergeCell ref="U68:U70"/>
    <mergeCell ref="V68:V70"/>
    <mergeCell ref="W68:W73"/>
    <mergeCell ref="X68:X73"/>
    <mergeCell ref="M68:M70"/>
    <mergeCell ref="N68:N70"/>
    <mergeCell ref="O68:O70"/>
    <mergeCell ref="P68:P70"/>
    <mergeCell ref="Q68:Q70"/>
    <mergeCell ref="R68:R70"/>
    <mergeCell ref="G68:G73"/>
    <mergeCell ref="L74:L78"/>
    <mergeCell ref="M74:M78"/>
    <mergeCell ref="N74:N78"/>
    <mergeCell ref="O74:O78"/>
    <mergeCell ref="P74:P78"/>
    <mergeCell ref="Q74:Q78"/>
    <mergeCell ref="F74:F97"/>
    <mergeCell ref="G74:G79"/>
    <mergeCell ref="H74:H79"/>
    <mergeCell ref="I74:I78"/>
    <mergeCell ref="J74:J78"/>
    <mergeCell ref="K74:K78"/>
    <mergeCell ref="G92:G97"/>
    <mergeCell ref="H92:H97"/>
    <mergeCell ref="I92:I94"/>
    <mergeCell ref="J92:J94"/>
    <mergeCell ref="R71:R72"/>
    <mergeCell ref="H68:H73"/>
    <mergeCell ref="I68:I70"/>
    <mergeCell ref="J68:J70"/>
    <mergeCell ref="K68:K70"/>
    <mergeCell ref="L68:L70"/>
    <mergeCell ref="M95:M96"/>
    <mergeCell ref="N95:N96"/>
    <mergeCell ref="O95:O96"/>
    <mergeCell ref="Q92:Q94"/>
    <mergeCell ref="R92:R94"/>
    <mergeCell ref="U80:U84"/>
    <mergeCell ref="V80:V84"/>
    <mergeCell ref="W80:W85"/>
    <mergeCell ref="X80:X85"/>
    <mergeCell ref="Y80:Y85"/>
    <mergeCell ref="G86:G91"/>
    <mergeCell ref="H86:H91"/>
    <mergeCell ref="I86:I88"/>
    <mergeCell ref="J86:J88"/>
    <mergeCell ref="K86:K88"/>
    <mergeCell ref="O80:O84"/>
    <mergeCell ref="P80:P84"/>
    <mergeCell ref="Q80:Q84"/>
    <mergeCell ref="R80:R84"/>
    <mergeCell ref="S80:S84"/>
    <mergeCell ref="T80:T84"/>
    <mergeCell ref="X74:X79"/>
    <mergeCell ref="Y74:Y79"/>
    <mergeCell ref="G80:G85"/>
    <mergeCell ref="H80:H85"/>
    <mergeCell ref="I80:I84"/>
    <mergeCell ref="J80:J84"/>
    <mergeCell ref="K80:K84"/>
    <mergeCell ref="L80:L84"/>
    <mergeCell ref="M80:M84"/>
    <mergeCell ref="N80:N84"/>
    <mergeCell ref="R74:R78"/>
    <mergeCell ref="S74:S78"/>
    <mergeCell ref="T74:T78"/>
    <mergeCell ref="U74:U78"/>
    <mergeCell ref="V74:V78"/>
    <mergeCell ref="W74:W79"/>
    <mergeCell ref="Y86:Y91"/>
    <mergeCell ref="I89:I90"/>
    <mergeCell ref="J89:J90"/>
    <mergeCell ref="K89:K90"/>
    <mergeCell ref="L89:L90"/>
    <mergeCell ref="M89:M90"/>
    <mergeCell ref="N89:N90"/>
    <mergeCell ref="O89:O90"/>
    <mergeCell ref="P89:P90"/>
    <mergeCell ref="R86:R88"/>
    <mergeCell ref="S86:S88"/>
    <mergeCell ref="T86:T88"/>
    <mergeCell ref="U86:U88"/>
    <mergeCell ref="V86:V88"/>
    <mergeCell ref="W86:W91"/>
    <mergeCell ref="L86:L88"/>
    <mergeCell ref="M86:M88"/>
    <mergeCell ref="N86:N88"/>
    <mergeCell ref="O86:O88"/>
    <mergeCell ref="P86:P88"/>
    <mergeCell ref="Q86:Q88"/>
    <mergeCell ref="S92:S94"/>
    <mergeCell ref="T92:T94"/>
    <mergeCell ref="U92:U94"/>
    <mergeCell ref="V92:V94"/>
    <mergeCell ref="K92:K94"/>
    <mergeCell ref="L92:L94"/>
    <mergeCell ref="M92:M94"/>
    <mergeCell ref="N92:N94"/>
    <mergeCell ref="O92:O94"/>
    <mergeCell ref="P92:P94"/>
    <mergeCell ref="Q89:Q90"/>
    <mergeCell ref="R89:R90"/>
    <mergeCell ref="S89:S90"/>
    <mergeCell ref="T89:T90"/>
    <mergeCell ref="U89:U90"/>
    <mergeCell ref="V89:V90"/>
    <mergeCell ref="X98:X112"/>
    <mergeCell ref="X86:X91"/>
    <mergeCell ref="Y98:Y112"/>
    <mergeCell ref="G113:G119"/>
    <mergeCell ref="H113:H119"/>
    <mergeCell ref="W113:W119"/>
    <mergeCell ref="X113:X119"/>
    <mergeCell ref="Y113:Y119"/>
    <mergeCell ref="I115:I116"/>
    <mergeCell ref="J115:J116"/>
    <mergeCell ref="V95:V96"/>
    <mergeCell ref="B98:B119"/>
    <mergeCell ref="C98:C119"/>
    <mergeCell ref="D98:D119"/>
    <mergeCell ref="E98:E119"/>
    <mergeCell ref="F98:F119"/>
    <mergeCell ref="G98:G112"/>
    <mergeCell ref="H98:H112"/>
    <mergeCell ref="K115:K116"/>
    <mergeCell ref="L115:L116"/>
    <mergeCell ref="P95:P96"/>
    <mergeCell ref="Q95:Q96"/>
    <mergeCell ref="R95:R96"/>
    <mergeCell ref="S95:S96"/>
    <mergeCell ref="T95:T96"/>
    <mergeCell ref="U95:U96"/>
    <mergeCell ref="W92:W97"/>
    <mergeCell ref="X92:X97"/>
    <mergeCell ref="Y92:Y97"/>
    <mergeCell ref="I95:I96"/>
    <mergeCell ref="J95:J96"/>
    <mergeCell ref="K95:K96"/>
    <mergeCell ref="L95:L96"/>
    <mergeCell ref="S115:S116"/>
    <mergeCell ref="T115:T116"/>
    <mergeCell ref="U115:U116"/>
    <mergeCell ref="V115:V116"/>
    <mergeCell ref="I117:I118"/>
    <mergeCell ref="J117:J118"/>
    <mergeCell ref="K117:K118"/>
    <mergeCell ref="L117:L118"/>
    <mergeCell ref="M117:M118"/>
    <mergeCell ref="N117:N118"/>
    <mergeCell ref="M115:M116"/>
    <mergeCell ref="N115:N116"/>
    <mergeCell ref="O115:O116"/>
    <mergeCell ref="P115:P116"/>
    <mergeCell ref="Q115:Q116"/>
    <mergeCell ref="R115:R116"/>
    <mergeCell ref="W98:W112"/>
    <mergeCell ref="W120:W129"/>
    <mergeCell ref="X120:X129"/>
    <mergeCell ref="Y120:Y129"/>
    <mergeCell ref="G130:G135"/>
    <mergeCell ref="H130:H135"/>
    <mergeCell ref="W130:W135"/>
    <mergeCell ref="X130:X135"/>
    <mergeCell ref="Y130:Y135"/>
    <mergeCell ref="I133:I134"/>
    <mergeCell ref="J133:J134"/>
    <mergeCell ref="U117:U118"/>
    <mergeCell ref="V117:V118"/>
    <mergeCell ref="B120:B135"/>
    <mergeCell ref="C120:C135"/>
    <mergeCell ref="D120:D135"/>
    <mergeCell ref="E120:E135"/>
    <mergeCell ref="F120:F135"/>
    <mergeCell ref="G120:G129"/>
    <mergeCell ref="H120:H129"/>
    <mergeCell ref="K133:K134"/>
    <mergeCell ref="O117:O118"/>
    <mergeCell ref="P117:P118"/>
    <mergeCell ref="Q117:Q118"/>
    <mergeCell ref="R117:R118"/>
    <mergeCell ref="S117:S118"/>
    <mergeCell ref="T117:T118"/>
    <mergeCell ref="G136:G141"/>
    <mergeCell ref="H136:H141"/>
    <mergeCell ref="W136:W141"/>
    <mergeCell ref="X136:X141"/>
    <mergeCell ref="Y136:Y141"/>
    <mergeCell ref="I137:I138"/>
    <mergeCell ref="J137:J138"/>
    <mergeCell ref="K137:K138"/>
    <mergeCell ref="L137:L138"/>
    <mergeCell ref="M137:M138"/>
    <mergeCell ref="R133:R134"/>
    <mergeCell ref="S133:S134"/>
    <mergeCell ref="T133:T134"/>
    <mergeCell ref="U133:U134"/>
    <mergeCell ref="V133:V134"/>
    <mergeCell ref="B136:B141"/>
    <mergeCell ref="C136:C141"/>
    <mergeCell ref="D136:D141"/>
    <mergeCell ref="E136:E141"/>
    <mergeCell ref="F136:F141"/>
    <mergeCell ref="L133:L134"/>
    <mergeCell ref="M133:M134"/>
    <mergeCell ref="N133:N134"/>
    <mergeCell ref="O133:O134"/>
    <mergeCell ref="P133:P134"/>
    <mergeCell ref="Q133:Q134"/>
    <mergeCell ref="V139:V140"/>
    <mergeCell ref="V137:V138"/>
    <mergeCell ref="B142:B153"/>
    <mergeCell ref="C142:C153"/>
    <mergeCell ref="D142:D153"/>
    <mergeCell ref="E142:E153"/>
    <mergeCell ref="F142:F153"/>
    <mergeCell ref="G142:G147"/>
    <mergeCell ref="H142:H147"/>
    <mergeCell ref="R143:R144"/>
    <mergeCell ref="S143:S144"/>
    <mergeCell ref="P139:P140"/>
    <mergeCell ref="Q139:Q140"/>
    <mergeCell ref="R139:R140"/>
    <mergeCell ref="S139:S140"/>
    <mergeCell ref="T139:T140"/>
    <mergeCell ref="U139:U140"/>
    <mergeCell ref="T137:T138"/>
    <mergeCell ref="U137:U138"/>
    <mergeCell ref="I139:I140"/>
    <mergeCell ref="J139:J140"/>
    <mergeCell ref="K139:K140"/>
    <mergeCell ref="L139:L140"/>
    <mergeCell ref="M139:M140"/>
    <mergeCell ref="N139:N140"/>
    <mergeCell ref="O139:O140"/>
    <mergeCell ref="N137:N138"/>
    <mergeCell ref="O137:O138"/>
    <mergeCell ref="P137:P138"/>
    <mergeCell ref="Q137:Q138"/>
    <mergeCell ref="R137:R138"/>
    <mergeCell ref="S137:S138"/>
    <mergeCell ref="T143:T144"/>
    <mergeCell ref="U143:U144"/>
    <mergeCell ref="X148:X153"/>
    <mergeCell ref="Y148:Y153"/>
    <mergeCell ref="I149:I150"/>
    <mergeCell ref="J149:J150"/>
    <mergeCell ref="K149:K150"/>
    <mergeCell ref="L149:L150"/>
    <mergeCell ref="M149:M150"/>
    <mergeCell ref="N149:N150"/>
    <mergeCell ref="O149:O150"/>
    <mergeCell ref="P149:P150"/>
    <mergeCell ref="V143:V144"/>
    <mergeCell ref="G148:G153"/>
    <mergeCell ref="H148:H153"/>
    <mergeCell ref="W148:W153"/>
    <mergeCell ref="Q149:Q150"/>
    <mergeCell ref="R149:R150"/>
    <mergeCell ref="S149:S150"/>
    <mergeCell ref="T149:T150"/>
    <mergeCell ref="W142:W147"/>
    <mergeCell ref="X142:X147"/>
    <mergeCell ref="Y142:Y147"/>
    <mergeCell ref="K143:K144"/>
    <mergeCell ref="L143:L144"/>
    <mergeCell ref="M143:M144"/>
    <mergeCell ref="N143:N144"/>
    <mergeCell ref="O143:O144"/>
    <mergeCell ref="P143:P144"/>
    <mergeCell ref="Q143:Q144"/>
    <mergeCell ref="U149:U150"/>
    <mergeCell ref="V149:V150"/>
    <mergeCell ref="H166:H171"/>
    <mergeCell ref="I166:I167"/>
    <mergeCell ref="J166:J167"/>
    <mergeCell ref="W166:W171"/>
    <mergeCell ref="X166:X171"/>
    <mergeCell ref="Y166:Y171"/>
    <mergeCell ref="I168:I170"/>
    <mergeCell ref="J168:J170"/>
    <mergeCell ref="B166:B171"/>
    <mergeCell ref="C166:C171"/>
    <mergeCell ref="D166:D171"/>
    <mergeCell ref="E166:E171"/>
    <mergeCell ref="F166:F171"/>
    <mergeCell ref="G166:G171"/>
    <mergeCell ref="W154:W160"/>
    <mergeCell ref="X154:X160"/>
    <mergeCell ref="Y154:Y160"/>
    <mergeCell ref="G161:G165"/>
    <mergeCell ref="H161:H165"/>
    <mergeCell ref="W161:W165"/>
    <mergeCell ref="X161:X165"/>
    <mergeCell ref="Y161:Y165"/>
    <mergeCell ref="B154:B165"/>
    <mergeCell ref="C154:C165"/>
    <mergeCell ref="D154:D165"/>
    <mergeCell ref="E154:E165"/>
    <mergeCell ref="F154:F165"/>
    <mergeCell ref="G154:G160"/>
    <mergeCell ref="H154:H160"/>
    <mergeCell ref="W172:W177"/>
    <mergeCell ref="X172:X177"/>
    <mergeCell ref="Y172:Y177"/>
    <mergeCell ref="N172:N173"/>
    <mergeCell ref="O172:O173"/>
    <mergeCell ref="P172:P173"/>
    <mergeCell ref="Q172:Q173"/>
    <mergeCell ref="R172:R173"/>
    <mergeCell ref="S172:S173"/>
    <mergeCell ref="H172:H177"/>
    <mergeCell ref="I172:I173"/>
    <mergeCell ref="J172:J173"/>
    <mergeCell ref="K172:K173"/>
    <mergeCell ref="L172:L173"/>
    <mergeCell ref="M172:M173"/>
    <mergeCell ref="I175:I176"/>
    <mergeCell ref="J175:J176"/>
    <mergeCell ref="K175:K176"/>
    <mergeCell ref="L175:L176"/>
    <mergeCell ref="S175:S176"/>
    <mergeCell ref="T175:T176"/>
    <mergeCell ref="U175:U176"/>
    <mergeCell ref="V175:V176"/>
    <mergeCell ref="D178:D183"/>
    <mergeCell ref="E178:E183"/>
    <mergeCell ref="F178:F183"/>
    <mergeCell ref="G178:G183"/>
    <mergeCell ref="M175:M176"/>
    <mergeCell ref="N175:N176"/>
    <mergeCell ref="O175:O176"/>
    <mergeCell ref="P175:P176"/>
    <mergeCell ref="Q175:Q176"/>
    <mergeCell ref="R175:R176"/>
    <mergeCell ref="T172:T173"/>
    <mergeCell ref="U172:U173"/>
    <mergeCell ref="V172:V173"/>
    <mergeCell ref="B172:B177"/>
    <mergeCell ref="C172:C177"/>
    <mergeCell ref="D172:D177"/>
    <mergeCell ref="E172:E177"/>
    <mergeCell ref="F172:F177"/>
    <mergeCell ref="G172:G177"/>
    <mergeCell ref="H184:H189"/>
    <mergeCell ref="W184:W189"/>
    <mergeCell ref="X184:X189"/>
    <mergeCell ref="Y184:Y189"/>
    <mergeCell ref="I186:I187"/>
    <mergeCell ref="J186:J187"/>
    <mergeCell ref="B184:B189"/>
    <mergeCell ref="C184:C189"/>
    <mergeCell ref="D184:D189"/>
    <mergeCell ref="E184:E189"/>
    <mergeCell ref="F184:F189"/>
    <mergeCell ref="G184:G189"/>
    <mergeCell ref="T178:T179"/>
    <mergeCell ref="U178:U179"/>
    <mergeCell ref="V178:V179"/>
    <mergeCell ref="W178:W183"/>
    <mergeCell ref="X178:X183"/>
    <mergeCell ref="Y178:Y183"/>
    <mergeCell ref="N178:N179"/>
    <mergeCell ref="O178:O179"/>
    <mergeCell ref="P178:P179"/>
    <mergeCell ref="Q178:Q179"/>
    <mergeCell ref="R178:R179"/>
    <mergeCell ref="S178:S179"/>
    <mergeCell ref="H178:H183"/>
    <mergeCell ref="I178:I179"/>
    <mergeCell ref="J178:J179"/>
    <mergeCell ref="K178:K179"/>
    <mergeCell ref="L178:L179"/>
    <mergeCell ref="M178:M179"/>
    <mergeCell ref="B178:B183"/>
    <mergeCell ref="C178:C183"/>
    <mergeCell ref="W190:W195"/>
    <mergeCell ref="X190:X195"/>
    <mergeCell ref="Y190:Y195"/>
    <mergeCell ref="N190:N192"/>
    <mergeCell ref="O190:O192"/>
    <mergeCell ref="P190:P192"/>
    <mergeCell ref="Q190:Q192"/>
    <mergeCell ref="R190:R192"/>
    <mergeCell ref="S190:S192"/>
    <mergeCell ref="H190:H195"/>
    <mergeCell ref="I190:I192"/>
    <mergeCell ref="J190:J192"/>
    <mergeCell ref="K190:K192"/>
    <mergeCell ref="L190:L192"/>
    <mergeCell ref="M190:M192"/>
    <mergeCell ref="I193:I194"/>
    <mergeCell ref="J193:J194"/>
    <mergeCell ref="K193:K194"/>
    <mergeCell ref="L193:L194"/>
    <mergeCell ref="S193:S194"/>
    <mergeCell ref="T193:T194"/>
    <mergeCell ref="U193:U194"/>
    <mergeCell ref="V193:V194"/>
    <mergeCell ref="B196:B213"/>
    <mergeCell ref="C196:C213"/>
    <mergeCell ref="D196:D213"/>
    <mergeCell ref="E196:E213"/>
    <mergeCell ref="F196:F213"/>
    <mergeCell ref="G196:G201"/>
    <mergeCell ref="M193:M194"/>
    <mergeCell ref="N193:N194"/>
    <mergeCell ref="O193:O194"/>
    <mergeCell ref="P193:P194"/>
    <mergeCell ref="Q193:Q194"/>
    <mergeCell ref="R193:R194"/>
    <mergeCell ref="T190:T192"/>
    <mergeCell ref="U190:U192"/>
    <mergeCell ref="V190:V192"/>
    <mergeCell ref="B190:B195"/>
    <mergeCell ref="C190:C195"/>
    <mergeCell ref="D190:D195"/>
    <mergeCell ref="E190:E195"/>
    <mergeCell ref="F190:F195"/>
    <mergeCell ref="G190:G195"/>
    <mergeCell ref="G202:G207"/>
    <mergeCell ref="H202:H207"/>
    <mergeCell ref="I202:I203"/>
    <mergeCell ref="J202:J203"/>
    <mergeCell ref="K202:K203"/>
    <mergeCell ref="L202:L203"/>
    <mergeCell ref="R205:R206"/>
    <mergeCell ref="S205:S206"/>
    <mergeCell ref="T205:T206"/>
    <mergeCell ref="U205:U206"/>
    <mergeCell ref="V205:V206"/>
    <mergeCell ref="W196:W201"/>
    <mergeCell ref="X196:X201"/>
    <mergeCell ref="Y196:Y201"/>
    <mergeCell ref="N196:N197"/>
    <mergeCell ref="O196:O197"/>
    <mergeCell ref="P196:P197"/>
    <mergeCell ref="Q196:Q197"/>
    <mergeCell ref="R196:R197"/>
    <mergeCell ref="S196:S197"/>
    <mergeCell ref="H196:H201"/>
    <mergeCell ref="I196:I197"/>
    <mergeCell ref="J196:J197"/>
    <mergeCell ref="K196:K197"/>
    <mergeCell ref="L196:L197"/>
    <mergeCell ref="M196:M197"/>
    <mergeCell ref="I199:I200"/>
    <mergeCell ref="J199:J200"/>
    <mergeCell ref="K199:K200"/>
    <mergeCell ref="L199:L200"/>
    <mergeCell ref="S199:S200"/>
    <mergeCell ref="T199:T200"/>
    <mergeCell ref="U199:U200"/>
    <mergeCell ref="V199:V200"/>
    <mergeCell ref="M199:M200"/>
    <mergeCell ref="N199:N200"/>
    <mergeCell ref="O199:O200"/>
    <mergeCell ref="P199:P200"/>
    <mergeCell ref="Q199:Q200"/>
    <mergeCell ref="R199:R200"/>
    <mergeCell ref="T196:T197"/>
    <mergeCell ref="U196:U197"/>
    <mergeCell ref="V196:V197"/>
    <mergeCell ref="G208:G213"/>
    <mergeCell ref="H208:H213"/>
    <mergeCell ref="I208:I209"/>
    <mergeCell ref="J208:J209"/>
    <mergeCell ref="K208:K209"/>
    <mergeCell ref="Y202:Y207"/>
    <mergeCell ref="I205:I206"/>
    <mergeCell ref="J205:J206"/>
    <mergeCell ref="K205:K206"/>
    <mergeCell ref="L205:L206"/>
    <mergeCell ref="M205:M206"/>
    <mergeCell ref="N205:N206"/>
    <mergeCell ref="O205:O206"/>
    <mergeCell ref="P205:P206"/>
    <mergeCell ref="Q205:Q206"/>
    <mergeCell ref="S202:S203"/>
    <mergeCell ref="T202:T203"/>
    <mergeCell ref="U202:U203"/>
    <mergeCell ref="V202:V203"/>
    <mergeCell ref="W202:W207"/>
    <mergeCell ref="X202:X207"/>
    <mergeCell ref="M202:M203"/>
    <mergeCell ref="N202:N203"/>
    <mergeCell ref="O202:O203"/>
    <mergeCell ref="P202:P203"/>
    <mergeCell ref="Q202:Q203"/>
    <mergeCell ref="R202:R203"/>
    <mergeCell ref="Q211:Q212"/>
    <mergeCell ref="R211:R212"/>
    <mergeCell ref="S211:S212"/>
    <mergeCell ref="T211:T212"/>
    <mergeCell ref="U211:U212"/>
    <mergeCell ref="V211:V212"/>
    <mergeCell ref="X208:X213"/>
    <mergeCell ref="Y208:Y213"/>
    <mergeCell ref="I211:I212"/>
    <mergeCell ref="J211:J212"/>
    <mergeCell ref="K211:K212"/>
    <mergeCell ref="L211:L212"/>
    <mergeCell ref="M211:M212"/>
    <mergeCell ref="N211:N212"/>
    <mergeCell ref="O211:O212"/>
    <mergeCell ref="P211:P212"/>
    <mergeCell ref="R208:R209"/>
    <mergeCell ref="S208:S209"/>
    <mergeCell ref="T208:T209"/>
    <mergeCell ref="U208:U209"/>
    <mergeCell ref="V208:V209"/>
    <mergeCell ref="W208:W213"/>
    <mergeCell ref="L208:L209"/>
    <mergeCell ref="M208:M209"/>
    <mergeCell ref="N208:N209"/>
    <mergeCell ref="O208:O209"/>
    <mergeCell ref="P208:P209"/>
    <mergeCell ref="Q208:Q209"/>
    <mergeCell ref="L220:L224"/>
    <mergeCell ref="M220:M224"/>
    <mergeCell ref="B220:B225"/>
    <mergeCell ref="C220:C225"/>
    <mergeCell ref="D220:D225"/>
    <mergeCell ref="E220:E225"/>
    <mergeCell ref="F220:F225"/>
    <mergeCell ref="G220:G225"/>
    <mergeCell ref="T214:T218"/>
    <mergeCell ref="U214:U218"/>
    <mergeCell ref="V214:V218"/>
    <mergeCell ref="W214:W219"/>
    <mergeCell ref="X214:X219"/>
    <mergeCell ref="Y214:Y219"/>
    <mergeCell ref="N214:N218"/>
    <mergeCell ref="O214:O218"/>
    <mergeCell ref="P214:P218"/>
    <mergeCell ref="Q214:Q218"/>
    <mergeCell ref="R214:R218"/>
    <mergeCell ref="S214:S218"/>
    <mergeCell ref="H214:H219"/>
    <mergeCell ref="I214:I218"/>
    <mergeCell ref="J214:J218"/>
    <mergeCell ref="K214:K218"/>
    <mergeCell ref="L214:L218"/>
    <mergeCell ref="M214:M218"/>
    <mergeCell ref="B214:B219"/>
    <mergeCell ref="C214:C219"/>
    <mergeCell ref="D214:D219"/>
    <mergeCell ref="E214:E219"/>
    <mergeCell ref="F214:F219"/>
    <mergeCell ref="G214:G219"/>
    <mergeCell ref="H226:H231"/>
    <mergeCell ref="W226:W231"/>
    <mergeCell ref="X226:X231"/>
    <mergeCell ref="Y226:Y231"/>
    <mergeCell ref="I228:I229"/>
    <mergeCell ref="J228:J229"/>
    <mergeCell ref="K228:K229"/>
    <mergeCell ref="L228:L229"/>
    <mergeCell ref="M228:M229"/>
    <mergeCell ref="N228:N229"/>
    <mergeCell ref="B226:B243"/>
    <mergeCell ref="C226:C243"/>
    <mergeCell ref="D226:D243"/>
    <mergeCell ref="E226:E243"/>
    <mergeCell ref="F226:F243"/>
    <mergeCell ref="G226:G231"/>
    <mergeCell ref="T220:T224"/>
    <mergeCell ref="U220:U224"/>
    <mergeCell ref="V220:V224"/>
    <mergeCell ref="W220:W225"/>
    <mergeCell ref="X220:X225"/>
    <mergeCell ref="Y220:Y225"/>
    <mergeCell ref="N220:N224"/>
    <mergeCell ref="O220:O224"/>
    <mergeCell ref="P220:P224"/>
    <mergeCell ref="Q220:Q224"/>
    <mergeCell ref="R220:R224"/>
    <mergeCell ref="S220:S224"/>
    <mergeCell ref="H220:H225"/>
    <mergeCell ref="I220:I224"/>
    <mergeCell ref="J220:J224"/>
    <mergeCell ref="K220:K224"/>
    <mergeCell ref="U232:U233"/>
    <mergeCell ref="V232:V233"/>
    <mergeCell ref="W232:W237"/>
    <mergeCell ref="X232:X237"/>
    <mergeCell ref="Y232:Y237"/>
    <mergeCell ref="I234:I236"/>
    <mergeCell ref="J234:J236"/>
    <mergeCell ref="K234:K236"/>
    <mergeCell ref="L234:L236"/>
    <mergeCell ref="M234:M236"/>
    <mergeCell ref="O232:O233"/>
    <mergeCell ref="P232:P233"/>
    <mergeCell ref="Q232:Q233"/>
    <mergeCell ref="R232:R233"/>
    <mergeCell ref="S232:S233"/>
    <mergeCell ref="T232:T233"/>
    <mergeCell ref="U228:U229"/>
    <mergeCell ref="V228:V229"/>
    <mergeCell ref="I232:I233"/>
    <mergeCell ref="J232:J233"/>
    <mergeCell ref="K232:K233"/>
    <mergeCell ref="L232:L233"/>
    <mergeCell ref="M232:M233"/>
    <mergeCell ref="N232:N233"/>
    <mergeCell ref="O228:O229"/>
    <mergeCell ref="P228:P229"/>
    <mergeCell ref="Q228:Q229"/>
    <mergeCell ref="R228:R229"/>
    <mergeCell ref="S228:S229"/>
    <mergeCell ref="T228:T229"/>
    <mergeCell ref="Y238:Y243"/>
    <mergeCell ref="I239:I240"/>
    <mergeCell ref="J239:J240"/>
    <mergeCell ref="K239:K240"/>
    <mergeCell ref="L239:L240"/>
    <mergeCell ref="M239:M240"/>
    <mergeCell ref="N239:N240"/>
    <mergeCell ref="O239:O240"/>
    <mergeCell ref="P239:P240"/>
    <mergeCell ref="T234:T236"/>
    <mergeCell ref="U234:U236"/>
    <mergeCell ref="V234:V236"/>
    <mergeCell ref="G238:G243"/>
    <mergeCell ref="H238:H243"/>
    <mergeCell ref="W238:W243"/>
    <mergeCell ref="Q239:Q240"/>
    <mergeCell ref="R239:R240"/>
    <mergeCell ref="S239:S240"/>
    <mergeCell ref="T239:T240"/>
    <mergeCell ref="N234:N236"/>
    <mergeCell ref="O234:O236"/>
    <mergeCell ref="P234:P236"/>
    <mergeCell ref="Q234:Q236"/>
    <mergeCell ref="R234:R236"/>
    <mergeCell ref="S234:S236"/>
    <mergeCell ref="G232:G237"/>
    <mergeCell ref="H232:H237"/>
    <mergeCell ref="Q241:Q242"/>
    <mergeCell ref="R241:R242"/>
    <mergeCell ref="S241:S242"/>
    <mergeCell ref="T241:T242"/>
    <mergeCell ref="U241:U242"/>
    <mergeCell ref="X238:X243"/>
    <mergeCell ref="B250:B255"/>
    <mergeCell ref="C250:C255"/>
    <mergeCell ref="D250:D255"/>
    <mergeCell ref="E250:E255"/>
    <mergeCell ref="F250:F255"/>
    <mergeCell ref="G250:G255"/>
    <mergeCell ref="T244:T248"/>
    <mergeCell ref="U244:U248"/>
    <mergeCell ref="V244:V248"/>
    <mergeCell ref="W244:W249"/>
    <mergeCell ref="X244:X249"/>
    <mergeCell ref="T250:T254"/>
    <mergeCell ref="U250:U254"/>
    <mergeCell ref="V250:V254"/>
    <mergeCell ref="W250:W255"/>
    <mergeCell ref="X250:X255"/>
    <mergeCell ref="B244:B249"/>
    <mergeCell ref="C244:C249"/>
    <mergeCell ref="D244:D249"/>
    <mergeCell ref="E244:E249"/>
    <mergeCell ref="F244:F249"/>
    <mergeCell ref="G244:G249"/>
    <mergeCell ref="V241:V242"/>
    <mergeCell ref="U239:U240"/>
    <mergeCell ref="V239:V240"/>
    <mergeCell ref="I241:I242"/>
    <mergeCell ref="J241:J242"/>
    <mergeCell ref="K241:K242"/>
    <mergeCell ref="L241:L242"/>
    <mergeCell ref="M241:M242"/>
    <mergeCell ref="N241:N242"/>
    <mergeCell ref="O241:O242"/>
    <mergeCell ref="P241:P242"/>
    <mergeCell ref="H250:H255"/>
    <mergeCell ref="I250:I254"/>
    <mergeCell ref="J250:J254"/>
    <mergeCell ref="K250:K254"/>
    <mergeCell ref="L250:L254"/>
    <mergeCell ref="M250:M254"/>
    <mergeCell ref="H256:H261"/>
    <mergeCell ref="W256:W261"/>
    <mergeCell ref="X256:X261"/>
    <mergeCell ref="Y256:Y261"/>
    <mergeCell ref="I257:I258"/>
    <mergeCell ref="J257:J258"/>
    <mergeCell ref="K257:K258"/>
    <mergeCell ref="L257:L258"/>
    <mergeCell ref="M257:M258"/>
    <mergeCell ref="N257:N258"/>
    <mergeCell ref="Y244:Y249"/>
    <mergeCell ref="N244:N248"/>
    <mergeCell ref="O244:O248"/>
    <mergeCell ref="P244:P248"/>
    <mergeCell ref="Q244:Q248"/>
    <mergeCell ref="R244:R248"/>
    <mergeCell ref="S244:S248"/>
    <mergeCell ref="H244:H249"/>
    <mergeCell ref="I244:I248"/>
    <mergeCell ref="J244:J248"/>
    <mergeCell ref="K244:K248"/>
    <mergeCell ref="L244:L248"/>
    <mergeCell ref="M244:M248"/>
    <mergeCell ref="L259:L260"/>
    <mergeCell ref="M259:M260"/>
    <mergeCell ref="N259:N260"/>
    <mergeCell ref="O259:O260"/>
    <mergeCell ref="P259:P260"/>
    <mergeCell ref="O257:O258"/>
    <mergeCell ref="P257:P258"/>
    <mergeCell ref="Q257:Q258"/>
    <mergeCell ref="R257:R258"/>
    <mergeCell ref="S257:S258"/>
    <mergeCell ref="T257:T258"/>
    <mergeCell ref="Y250:Y255"/>
    <mergeCell ref="N250:N254"/>
    <mergeCell ref="O250:O254"/>
    <mergeCell ref="P250:P254"/>
    <mergeCell ref="Q250:Q254"/>
    <mergeCell ref="R250:R254"/>
    <mergeCell ref="S250:S254"/>
    <mergeCell ref="H262:H267"/>
    <mergeCell ref="I262:I263"/>
    <mergeCell ref="J262:J263"/>
    <mergeCell ref="K262:K263"/>
    <mergeCell ref="L262:L263"/>
    <mergeCell ref="M262:M263"/>
    <mergeCell ref="I265:I266"/>
    <mergeCell ref="J265:J266"/>
    <mergeCell ref="K265:K266"/>
    <mergeCell ref="L265:L266"/>
    <mergeCell ref="S265:S266"/>
    <mergeCell ref="T265:T266"/>
    <mergeCell ref="U265:U266"/>
    <mergeCell ref="V265:V266"/>
    <mergeCell ref="B256:B267"/>
    <mergeCell ref="C256:C267"/>
    <mergeCell ref="D256:D267"/>
    <mergeCell ref="E256:E267"/>
    <mergeCell ref="F256:F267"/>
    <mergeCell ref="G256:G261"/>
    <mergeCell ref="G262:G267"/>
    <mergeCell ref="Q259:Q260"/>
    <mergeCell ref="R259:R260"/>
    <mergeCell ref="S259:S260"/>
    <mergeCell ref="T259:T260"/>
    <mergeCell ref="U259:U260"/>
    <mergeCell ref="V259:V260"/>
    <mergeCell ref="U257:U258"/>
    <mergeCell ref="V257:V258"/>
    <mergeCell ref="I259:I260"/>
    <mergeCell ref="J259:J260"/>
    <mergeCell ref="K259:K260"/>
    <mergeCell ref="M265:M266"/>
    <mergeCell ref="N265:N266"/>
    <mergeCell ref="O265:O266"/>
    <mergeCell ref="P265:P266"/>
    <mergeCell ref="Q265:Q266"/>
    <mergeCell ref="R265:R266"/>
    <mergeCell ref="T262:T263"/>
    <mergeCell ref="U262:U263"/>
    <mergeCell ref="V262:V263"/>
    <mergeCell ref="W268:W273"/>
    <mergeCell ref="X268:X273"/>
    <mergeCell ref="W262:W267"/>
    <mergeCell ref="X262:X267"/>
    <mergeCell ref="Y262:Y267"/>
    <mergeCell ref="N262:N263"/>
    <mergeCell ref="O262:O263"/>
    <mergeCell ref="P262:P263"/>
    <mergeCell ref="Q262:Q263"/>
    <mergeCell ref="R262:R263"/>
    <mergeCell ref="S262:S263"/>
    <mergeCell ref="Y268:Y273"/>
    <mergeCell ref="N268:N269"/>
    <mergeCell ref="O268:O269"/>
    <mergeCell ref="P268:P269"/>
    <mergeCell ref="Q268:Q269"/>
    <mergeCell ref="R268:R269"/>
    <mergeCell ref="S268:S269"/>
    <mergeCell ref="K268:K269"/>
    <mergeCell ref="L268:L269"/>
    <mergeCell ref="M268:M269"/>
    <mergeCell ref="I270:I272"/>
    <mergeCell ref="J270:J272"/>
    <mergeCell ref="K270:K272"/>
    <mergeCell ref="L270:L272"/>
    <mergeCell ref="S270:S272"/>
    <mergeCell ref="T270:T272"/>
    <mergeCell ref="U270:U272"/>
    <mergeCell ref="V270:V272"/>
    <mergeCell ref="B274:B279"/>
    <mergeCell ref="C274:C279"/>
    <mergeCell ref="D274:D279"/>
    <mergeCell ref="E274:E279"/>
    <mergeCell ref="F274:F279"/>
    <mergeCell ref="G274:G279"/>
    <mergeCell ref="M270:M272"/>
    <mergeCell ref="N270:N272"/>
    <mergeCell ref="O270:O272"/>
    <mergeCell ref="P270:P272"/>
    <mergeCell ref="Q270:Q272"/>
    <mergeCell ref="R270:R272"/>
    <mergeCell ref="T268:T269"/>
    <mergeCell ref="U268:U269"/>
    <mergeCell ref="V268:V269"/>
    <mergeCell ref="W274:W279"/>
    <mergeCell ref="X274:X279"/>
    <mergeCell ref="B268:B273"/>
    <mergeCell ref="C268:C273"/>
    <mergeCell ref="D268:D273"/>
    <mergeCell ref="E268:E273"/>
    <mergeCell ref="F268:F273"/>
    <mergeCell ref="G268:G273"/>
    <mergeCell ref="Y274:Y279"/>
    <mergeCell ref="N274:N275"/>
    <mergeCell ref="O274:O275"/>
    <mergeCell ref="P274:P275"/>
    <mergeCell ref="Q274:Q275"/>
    <mergeCell ref="R274:R275"/>
    <mergeCell ref="S274:S275"/>
    <mergeCell ref="H274:H279"/>
    <mergeCell ref="I274:I275"/>
    <mergeCell ref="J274:J275"/>
    <mergeCell ref="K274:K275"/>
    <mergeCell ref="L274:L275"/>
    <mergeCell ref="M274:M275"/>
    <mergeCell ref="I276:I278"/>
    <mergeCell ref="J276:J278"/>
    <mergeCell ref="K276:K278"/>
    <mergeCell ref="L276:L278"/>
    <mergeCell ref="S276:S278"/>
    <mergeCell ref="T276:T278"/>
    <mergeCell ref="U276:U278"/>
    <mergeCell ref="V276:V278"/>
    <mergeCell ref="H268:H273"/>
    <mergeCell ref="I268:I269"/>
    <mergeCell ref="J268:J269"/>
    <mergeCell ref="B280:B309"/>
    <mergeCell ref="C280:C309"/>
    <mergeCell ref="D280:D309"/>
    <mergeCell ref="E280:E309"/>
    <mergeCell ref="F280:F309"/>
    <mergeCell ref="G280:G285"/>
    <mergeCell ref="M276:M278"/>
    <mergeCell ref="N276:N278"/>
    <mergeCell ref="O276:O278"/>
    <mergeCell ref="P276:P278"/>
    <mergeCell ref="Q276:Q278"/>
    <mergeCell ref="R276:R278"/>
    <mergeCell ref="T274:T275"/>
    <mergeCell ref="U274:U275"/>
    <mergeCell ref="V274:V275"/>
    <mergeCell ref="T280:T281"/>
    <mergeCell ref="U280:U281"/>
    <mergeCell ref="V280:V281"/>
    <mergeCell ref="M286:M290"/>
    <mergeCell ref="N286:N290"/>
    <mergeCell ref="O286:O290"/>
    <mergeCell ref="P286:P290"/>
    <mergeCell ref="Q286:Q290"/>
    <mergeCell ref="R286:R290"/>
    <mergeCell ref="G286:G291"/>
    <mergeCell ref="H286:H291"/>
    <mergeCell ref="I286:I290"/>
    <mergeCell ref="J286:J290"/>
    <mergeCell ref="K286:K290"/>
    <mergeCell ref="L286:L290"/>
    <mergeCell ref="V292:V296"/>
    <mergeCell ref="G304:G309"/>
    <mergeCell ref="W280:W285"/>
    <mergeCell ref="X280:X285"/>
    <mergeCell ref="Y280:Y285"/>
    <mergeCell ref="N280:N281"/>
    <mergeCell ref="O280:O281"/>
    <mergeCell ref="P280:P281"/>
    <mergeCell ref="Q280:Q281"/>
    <mergeCell ref="R280:R281"/>
    <mergeCell ref="S280:S281"/>
    <mergeCell ref="H280:H285"/>
    <mergeCell ref="I280:I281"/>
    <mergeCell ref="J280:J281"/>
    <mergeCell ref="K280:K281"/>
    <mergeCell ref="L280:L281"/>
    <mergeCell ref="M280:M281"/>
    <mergeCell ref="I282:I284"/>
    <mergeCell ref="J282:J284"/>
    <mergeCell ref="K282:K284"/>
    <mergeCell ref="L282:L284"/>
    <mergeCell ref="S282:S284"/>
    <mergeCell ref="T282:T284"/>
    <mergeCell ref="U282:U284"/>
    <mergeCell ref="V282:V284"/>
    <mergeCell ref="M282:M284"/>
    <mergeCell ref="N282:N284"/>
    <mergeCell ref="O282:O284"/>
    <mergeCell ref="P282:P284"/>
    <mergeCell ref="Q282:Q284"/>
    <mergeCell ref="R282:R284"/>
    <mergeCell ref="W292:W297"/>
    <mergeCell ref="X292:X297"/>
    <mergeCell ref="Y292:Y297"/>
    <mergeCell ref="G298:G303"/>
    <mergeCell ref="H298:H303"/>
    <mergeCell ref="I298:I302"/>
    <mergeCell ref="J298:J302"/>
    <mergeCell ref="K298:K302"/>
    <mergeCell ref="L298:L302"/>
    <mergeCell ref="P292:P296"/>
    <mergeCell ref="Q292:Q296"/>
    <mergeCell ref="R292:R296"/>
    <mergeCell ref="S292:S296"/>
    <mergeCell ref="T292:T296"/>
    <mergeCell ref="U292:U296"/>
    <mergeCell ref="Y286:Y291"/>
    <mergeCell ref="G292:G297"/>
    <mergeCell ref="H292:H297"/>
    <mergeCell ref="I292:I296"/>
    <mergeCell ref="J292:J296"/>
    <mergeCell ref="K292:K296"/>
    <mergeCell ref="L292:L296"/>
    <mergeCell ref="M292:M296"/>
    <mergeCell ref="N292:N296"/>
    <mergeCell ref="O292:O296"/>
    <mergeCell ref="S286:S290"/>
    <mergeCell ref="T286:T290"/>
    <mergeCell ref="U286:U290"/>
    <mergeCell ref="V286:V290"/>
    <mergeCell ref="W286:W291"/>
    <mergeCell ref="X286:X291"/>
    <mergeCell ref="Y298:Y303"/>
    <mergeCell ref="H304:H309"/>
    <mergeCell ref="I304:I308"/>
    <mergeCell ref="J304:J308"/>
    <mergeCell ref="K304:K308"/>
    <mergeCell ref="L304:L308"/>
    <mergeCell ref="M304:M308"/>
    <mergeCell ref="N304:N308"/>
    <mergeCell ref="O304:O308"/>
    <mergeCell ref="S298:S302"/>
    <mergeCell ref="T298:T302"/>
    <mergeCell ref="U298:U302"/>
    <mergeCell ref="V298:V302"/>
    <mergeCell ref="W298:W303"/>
    <mergeCell ref="X298:X303"/>
    <mergeCell ref="M298:M302"/>
    <mergeCell ref="N298:N302"/>
    <mergeCell ref="O298:O302"/>
    <mergeCell ref="P298:P302"/>
    <mergeCell ref="Q298:Q302"/>
    <mergeCell ref="R298:R302"/>
    <mergeCell ref="G310:G316"/>
    <mergeCell ref="H310:H316"/>
    <mergeCell ref="W310:W316"/>
    <mergeCell ref="X310:X316"/>
    <mergeCell ref="Y310:Y316"/>
    <mergeCell ref="A317:A328"/>
    <mergeCell ref="B317:B328"/>
    <mergeCell ref="C317:C328"/>
    <mergeCell ref="D317:D328"/>
    <mergeCell ref="E317:E328"/>
    <mergeCell ref="V304:V308"/>
    <mergeCell ref="W304:W309"/>
    <mergeCell ref="X304:X309"/>
    <mergeCell ref="Y304:Y309"/>
    <mergeCell ref="A310:A316"/>
    <mergeCell ref="B310:B316"/>
    <mergeCell ref="C310:C316"/>
    <mergeCell ref="D310:D316"/>
    <mergeCell ref="E310:E316"/>
    <mergeCell ref="F310:F316"/>
    <mergeCell ref="P304:P308"/>
    <mergeCell ref="Q304:Q308"/>
    <mergeCell ref="R304:R308"/>
    <mergeCell ref="S304:S308"/>
    <mergeCell ref="T304:T308"/>
    <mergeCell ref="U304:U308"/>
    <mergeCell ref="T317:T321"/>
    <mergeCell ref="U317:U321"/>
    <mergeCell ref="V317:V321"/>
    <mergeCell ref="W317:W322"/>
    <mergeCell ref="X317:X322"/>
    <mergeCell ref="Y317:Y322"/>
    <mergeCell ref="N317:N321"/>
    <mergeCell ref="O317:O321"/>
    <mergeCell ref="P317:P321"/>
    <mergeCell ref="Q317:Q321"/>
    <mergeCell ref="R317:R321"/>
    <mergeCell ref="S317:S321"/>
    <mergeCell ref="F317:F328"/>
    <mergeCell ref="G317:G322"/>
    <mergeCell ref="H317:H322"/>
    <mergeCell ref="K317:K321"/>
    <mergeCell ref="L317:L321"/>
    <mergeCell ref="M317:M321"/>
    <mergeCell ref="G323:G328"/>
    <mergeCell ref="H323:H328"/>
    <mergeCell ref="K323:K327"/>
    <mergeCell ref="L323:L327"/>
    <mergeCell ref="Y323:Y328"/>
    <mergeCell ref="A329:Y329"/>
    <mergeCell ref="A330:A377"/>
    <mergeCell ref="B330:B359"/>
    <mergeCell ref="C330:C359"/>
    <mergeCell ref="D330:D359"/>
    <mergeCell ref="E330:E359"/>
    <mergeCell ref="F330:F359"/>
    <mergeCell ref="G330:G335"/>
    <mergeCell ref="H330:H335"/>
    <mergeCell ref="S323:S327"/>
    <mergeCell ref="T323:T327"/>
    <mergeCell ref="U323:U327"/>
    <mergeCell ref="V323:V327"/>
    <mergeCell ref="W323:W328"/>
    <mergeCell ref="X323:X328"/>
    <mergeCell ref="M323:M327"/>
    <mergeCell ref="N323:N327"/>
    <mergeCell ref="O323:O327"/>
    <mergeCell ref="P323:P327"/>
    <mergeCell ref="Q323:Q327"/>
    <mergeCell ref="R323:R327"/>
    <mergeCell ref="U330:U334"/>
    <mergeCell ref="V330:V334"/>
    <mergeCell ref="W330:W335"/>
    <mergeCell ref="X330:X335"/>
    <mergeCell ref="Y330:Y335"/>
    <mergeCell ref="G336:G341"/>
    <mergeCell ref="H336:H341"/>
    <mergeCell ref="I336:I340"/>
    <mergeCell ref="J336:J340"/>
    <mergeCell ref="K336:K340"/>
    <mergeCell ref="O330:O334"/>
    <mergeCell ref="P330:P334"/>
    <mergeCell ref="Q330:Q334"/>
    <mergeCell ref="R330:R334"/>
    <mergeCell ref="S330:S334"/>
    <mergeCell ref="T330:T334"/>
    <mergeCell ref="I330:I334"/>
    <mergeCell ref="J330:J334"/>
    <mergeCell ref="K330:K334"/>
    <mergeCell ref="L330:L334"/>
    <mergeCell ref="M330:M334"/>
    <mergeCell ref="N330:N334"/>
    <mergeCell ref="X336:X341"/>
    <mergeCell ref="Y336:Y341"/>
    <mergeCell ref="G342:G347"/>
    <mergeCell ref="H342:H347"/>
    <mergeCell ref="I342:I346"/>
    <mergeCell ref="J342:J346"/>
    <mergeCell ref="K342:K346"/>
    <mergeCell ref="L342:L346"/>
    <mergeCell ref="M342:M346"/>
    <mergeCell ref="N342:N346"/>
    <mergeCell ref="R336:R340"/>
    <mergeCell ref="S336:S340"/>
    <mergeCell ref="T336:T340"/>
    <mergeCell ref="U336:U340"/>
    <mergeCell ref="V336:V340"/>
    <mergeCell ref="W336:W341"/>
    <mergeCell ref="L336:L340"/>
    <mergeCell ref="M336:M340"/>
    <mergeCell ref="N336:N340"/>
    <mergeCell ref="O336:O340"/>
    <mergeCell ref="P336:P340"/>
    <mergeCell ref="Q336:Q340"/>
    <mergeCell ref="L348:L352"/>
    <mergeCell ref="M348:M352"/>
    <mergeCell ref="N348:N352"/>
    <mergeCell ref="O348:O352"/>
    <mergeCell ref="P348:P352"/>
    <mergeCell ref="Q348:Q352"/>
    <mergeCell ref="U342:U346"/>
    <mergeCell ref="V342:V346"/>
    <mergeCell ref="W342:W347"/>
    <mergeCell ref="X342:X347"/>
    <mergeCell ref="Y342:Y347"/>
    <mergeCell ref="G348:G353"/>
    <mergeCell ref="H348:H353"/>
    <mergeCell ref="I348:I352"/>
    <mergeCell ref="J348:J352"/>
    <mergeCell ref="K348:K352"/>
    <mergeCell ref="O342:O346"/>
    <mergeCell ref="P342:P346"/>
    <mergeCell ref="Q342:Q346"/>
    <mergeCell ref="R342:R346"/>
    <mergeCell ref="S342:S346"/>
    <mergeCell ref="T342:T346"/>
    <mergeCell ref="B360:B365"/>
    <mergeCell ref="C360:C365"/>
    <mergeCell ref="D360:D365"/>
    <mergeCell ref="E360:E365"/>
    <mergeCell ref="F360:F365"/>
    <mergeCell ref="O354:O358"/>
    <mergeCell ref="P354:P358"/>
    <mergeCell ref="Q354:Q358"/>
    <mergeCell ref="R354:R358"/>
    <mergeCell ref="S354:S358"/>
    <mergeCell ref="T354:T358"/>
    <mergeCell ref="X348:X353"/>
    <mergeCell ref="Y348:Y353"/>
    <mergeCell ref="G354:G359"/>
    <mergeCell ref="H354:H359"/>
    <mergeCell ref="I354:I358"/>
    <mergeCell ref="J354:J358"/>
    <mergeCell ref="K354:K358"/>
    <mergeCell ref="L354:L358"/>
    <mergeCell ref="M354:M358"/>
    <mergeCell ref="N354:N358"/>
    <mergeCell ref="R348:R352"/>
    <mergeCell ref="S348:S352"/>
    <mergeCell ref="T348:T352"/>
    <mergeCell ref="U348:U352"/>
    <mergeCell ref="V348:V352"/>
    <mergeCell ref="W348:W353"/>
    <mergeCell ref="O360:O364"/>
    <mergeCell ref="P360:P364"/>
    <mergeCell ref="Q360:Q364"/>
    <mergeCell ref="R360:R364"/>
    <mergeCell ref="G360:G365"/>
    <mergeCell ref="U354:U358"/>
    <mergeCell ref="V354:V358"/>
    <mergeCell ref="W354:W359"/>
    <mergeCell ref="X354:X359"/>
    <mergeCell ref="Y354:Y359"/>
    <mergeCell ref="Q366:Q370"/>
    <mergeCell ref="R366:R370"/>
    <mergeCell ref="S366:S370"/>
    <mergeCell ref="T366:T370"/>
    <mergeCell ref="U366:U370"/>
    <mergeCell ref="V366:V370"/>
    <mergeCell ref="K366:K370"/>
    <mergeCell ref="L366:L370"/>
    <mergeCell ref="M366:M370"/>
    <mergeCell ref="N366:N370"/>
    <mergeCell ref="O366:O370"/>
    <mergeCell ref="P366:P370"/>
    <mergeCell ref="Q372:Q376"/>
    <mergeCell ref="R372:R376"/>
    <mergeCell ref="S372:S376"/>
    <mergeCell ref="T372:T376"/>
    <mergeCell ref="I372:I376"/>
    <mergeCell ref="J372:J376"/>
    <mergeCell ref="K372:K376"/>
    <mergeCell ref="H360:H365"/>
    <mergeCell ref="I360:I364"/>
    <mergeCell ref="J360:J364"/>
    <mergeCell ref="K360:K364"/>
    <mergeCell ref="L360:L364"/>
    <mergeCell ref="W366:W371"/>
    <mergeCell ref="X366:X371"/>
    <mergeCell ref="Y366:Y371"/>
    <mergeCell ref="L372:L376"/>
    <mergeCell ref="M372:M376"/>
    <mergeCell ref="N372:N376"/>
    <mergeCell ref="B372:B377"/>
    <mergeCell ref="C372:C377"/>
    <mergeCell ref="D372:D377"/>
    <mergeCell ref="E372:E377"/>
    <mergeCell ref="F372:F377"/>
    <mergeCell ref="G372:G377"/>
    <mergeCell ref="H372:H377"/>
    <mergeCell ref="U372:U376"/>
    <mergeCell ref="V372:V376"/>
    <mergeCell ref="Y360:Y365"/>
    <mergeCell ref="B366:B371"/>
    <mergeCell ref="C366:C371"/>
    <mergeCell ref="D366:D371"/>
    <mergeCell ref="E366:E371"/>
    <mergeCell ref="F366:F371"/>
    <mergeCell ref="G366:G371"/>
    <mergeCell ref="H366:H371"/>
    <mergeCell ref="I366:I370"/>
    <mergeCell ref="J366:J370"/>
    <mergeCell ref="S360:S364"/>
    <mergeCell ref="T360:T364"/>
    <mergeCell ref="U360:U364"/>
    <mergeCell ref="V360:V364"/>
    <mergeCell ref="W360:W365"/>
    <mergeCell ref="X360:X365"/>
    <mergeCell ref="M360:M364"/>
    <mergeCell ref="N360:N364"/>
    <mergeCell ref="W372:W377"/>
    <mergeCell ref="X372:X377"/>
    <mergeCell ref="Y372:Y377"/>
    <mergeCell ref="O372:O376"/>
    <mergeCell ref="P372:P37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1"/>
  <sheetViews>
    <sheetView workbookViewId="0">
      <selection activeCell="E8" sqref="E8:E24"/>
    </sheetView>
  </sheetViews>
  <sheetFormatPr baseColWidth="10" defaultRowHeight="15" x14ac:dyDescent="0.25"/>
  <cols>
    <col min="1" max="2" width="22.5703125" customWidth="1"/>
    <col min="3" max="3" width="20.28515625" customWidth="1"/>
    <col min="4" max="4" width="22.42578125" customWidth="1"/>
    <col min="5" max="5" width="20.28515625" customWidth="1"/>
    <col min="6" max="6" width="14.28515625" customWidth="1"/>
    <col min="7" max="7" width="24.85546875" customWidth="1"/>
    <col min="8" max="8" width="55.140625" customWidth="1"/>
    <col min="9" max="9" width="38.85546875" customWidth="1"/>
    <col min="10" max="10" width="12.28515625" customWidth="1"/>
    <col min="11" max="22" width="4.42578125" customWidth="1"/>
    <col min="23" max="23" width="15.28515625" customWidth="1"/>
    <col min="24" max="24" width="19.42578125" customWidth="1"/>
    <col min="25" max="25" width="15.28515625" customWidth="1"/>
  </cols>
  <sheetData>
    <row r="1" spans="1:25" ht="39" customHeight="1" x14ac:dyDescent="0.25">
      <c r="A1" s="2265" t="s">
        <v>142</v>
      </c>
      <c r="B1" s="2266"/>
      <c r="C1" s="2266"/>
      <c r="D1" s="2266"/>
      <c r="E1" s="2266"/>
      <c r="F1" s="2266"/>
      <c r="G1" s="2266"/>
      <c r="H1" s="2266"/>
      <c r="I1" s="2266"/>
      <c r="J1" s="2266"/>
      <c r="K1" s="2266"/>
      <c r="L1" s="2266"/>
      <c r="M1" s="2266"/>
      <c r="N1" s="2266"/>
      <c r="O1" s="2266"/>
      <c r="P1" s="2266"/>
      <c r="Q1" s="2266"/>
      <c r="R1" s="2266"/>
      <c r="S1" s="2266"/>
      <c r="T1" s="2266"/>
      <c r="U1" s="2266"/>
      <c r="V1" s="2266"/>
      <c r="W1" s="2266"/>
      <c r="X1" s="2266"/>
      <c r="Y1" s="2267"/>
    </row>
    <row r="2" spans="1:25" ht="15.75" x14ac:dyDescent="0.25">
      <c r="A2" s="1626" t="s">
        <v>3785</v>
      </c>
      <c r="B2" s="1627"/>
      <c r="C2" s="1627"/>
      <c r="D2" s="1627"/>
      <c r="E2" s="1627"/>
      <c r="F2" s="577"/>
      <c r="G2" s="577"/>
      <c r="H2" s="635"/>
      <c r="I2" s="577"/>
      <c r="J2" s="577"/>
      <c r="K2" s="577"/>
      <c r="L2" s="577"/>
      <c r="M2" s="577"/>
      <c r="N2" s="577"/>
      <c r="O2" s="577"/>
      <c r="P2" s="577"/>
      <c r="Q2" s="577"/>
      <c r="R2" s="577"/>
      <c r="S2" s="577"/>
      <c r="T2" s="577"/>
      <c r="U2" s="577"/>
      <c r="V2" s="577"/>
      <c r="W2" s="577"/>
      <c r="X2" s="577"/>
      <c r="Y2" s="578"/>
    </row>
    <row r="3" spans="1:25" ht="15.75" x14ac:dyDescent="0.25">
      <c r="A3" s="2095" t="s">
        <v>144</v>
      </c>
      <c r="B3" s="2096"/>
      <c r="C3" s="2096"/>
      <c r="D3" s="636"/>
      <c r="E3" s="636"/>
      <c r="F3" s="636"/>
      <c r="G3" s="636"/>
      <c r="H3" s="637"/>
      <c r="I3" s="636"/>
      <c r="J3" s="636"/>
      <c r="K3" s="636"/>
      <c r="L3" s="636"/>
      <c r="M3" s="636"/>
      <c r="N3" s="636"/>
      <c r="O3" s="636"/>
      <c r="P3" s="636"/>
      <c r="Q3" s="636"/>
      <c r="R3" s="636"/>
      <c r="S3" s="636"/>
      <c r="T3" s="636"/>
      <c r="U3" s="636"/>
      <c r="V3" s="636"/>
      <c r="W3" s="636"/>
      <c r="X3" s="636"/>
      <c r="Y3" s="638"/>
    </row>
    <row r="4" spans="1:25" x14ac:dyDescent="0.25">
      <c r="A4" s="2023" t="s">
        <v>3</v>
      </c>
      <c r="B4" s="2024" t="s">
        <v>4</v>
      </c>
      <c r="C4" s="2023" t="s">
        <v>145</v>
      </c>
      <c r="D4" s="2023"/>
      <c r="E4" s="2024" t="s">
        <v>146</v>
      </c>
      <c r="F4" s="2023" t="s">
        <v>7</v>
      </c>
      <c r="G4" s="2023" t="s">
        <v>147</v>
      </c>
      <c r="H4" s="2024" t="s">
        <v>148</v>
      </c>
      <c r="I4" s="2023" t="s">
        <v>149</v>
      </c>
      <c r="J4" s="2023" t="s">
        <v>11</v>
      </c>
      <c r="K4" s="2023" t="s">
        <v>12</v>
      </c>
      <c r="L4" s="2023"/>
      <c r="M4" s="2023"/>
      <c r="N4" s="2023"/>
      <c r="O4" s="2023"/>
      <c r="P4" s="2023"/>
      <c r="Q4" s="2023"/>
      <c r="R4" s="2023"/>
      <c r="S4" s="2023"/>
      <c r="T4" s="2023"/>
      <c r="U4" s="2023"/>
      <c r="V4" s="2023"/>
      <c r="W4" s="2023" t="s">
        <v>13</v>
      </c>
      <c r="X4" s="2023"/>
      <c r="Y4" s="2023" t="s">
        <v>14</v>
      </c>
    </row>
    <row r="5" spans="1:25" ht="33.75" x14ac:dyDescent="0.25">
      <c r="A5" s="2023"/>
      <c r="B5" s="2025"/>
      <c r="C5" s="394" t="s">
        <v>15</v>
      </c>
      <c r="D5" s="394" t="s">
        <v>16</v>
      </c>
      <c r="E5" s="2025"/>
      <c r="F5" s="2023"/>
      <c r="G5" s="2023"/>
      <c r="H5" s="2025"/>
      <c r="I5" s="2023"/>
      <c r="J5" s="2023"/>
      <c r="K5" s="394" t="s">
        <v>17</v>
      </c>
      <c r="L5" s="394" t="s">
        <v>18</v>
      </c>
      <c r="M5" s="394" t="s">
        <v>19</v>
      </c>
      <c r="N5" s="394" t="s">
        <v>20</v>
      </c>
      <c r="O5" s="394" t="s">
        <v>21</v>
      </c>
      <c r="P5" s="394" t="s">
        <v>22</v>
      </c>
      <c r="Q5" s="394" t="s">
        <v>23</v>
      </c>
      <c r="R5" s="394" t="s">
        <v>24</v>
      </c>
      <c r="S5" s="394" t="s">
        <v>25</v>
      </c>
      <c r="T5" s="394" t="s">
        <v>26</v>
      </c>
      <c r="U5" s="394" t="s">
        <v>27</v>
      </c>
      <c r="V5" s="394" t="s">
        <v>28</v>
      </c>
      <c r="W5" s="394" t="s">
        <v>15</v>
      </c>
      <c r="X5" s="394" t="s">
        <v>29</v>
      </c>
      <c r="Y5" s="2023"/>
    </row>
    <row r="6" spans="1:25" x14ac:dyDescent="0.25">
      <c r="A6" s="1691" t="s">
        <v>2247</v>
      </c>
      <c r="B6" s="1691"/>
      <c r="C6" s="1691"/>
      <c r="D6" s="1691"/>
      <c r="E6" s="1691"/>
      <c r="F6" s="1691"/>
      <c r="G6" s="1691"/>
      <c r="H6" s="1691"/>
      <c r="I6" s="1691"/>
      <c r="J6" s="1691"/>
      <c r="K6" s="1691"/>
      <c r="L6" s="1691"/>
      <c r="M6" s="1691"/>
      <c r="N6" s="1691"/>
      <c r="O6" s="1691"/>
      <c r="P6" s="1691"/>
      <c r="Q6" s="1691"/>
      <c r="R6" s="1691"/>
      <c r="S6" s="1691"/>
      <c r="T6" s="1691"/>
      <c r="U6" s="1691"/>
      <c r="V6" s="1691"/>
      <c r="W6" s="1691"/>
      <c r="X6" s="1691"/>
      <c r="Y6" s="1691"/>
    </row>
    <row r="7" spans="1:25" x14ac:dyDescent="0.25">
      <c r="A7" s="573"/>
      <c r="B7" s="574"/>
      <c r="C7" s="574"/>
      <c r="D7" s="574"/>
      <c r="E7" s="574"/>
      <c r="F7" s="573"/>
      <c r="G7" s="573"/>
      <c r="H7" s="639"/>
      <c r="I7" s="573"/>
      <c r="J7" s="573"/>
      <c r="K7" s="573"/>
      <c r="L7" s="573"/>
      <c r="M7" s="573"/>
      <c r="N7" s="573"/>
      <c r="O7" s="573"/>
      <c r="P7" s="573"/>
      <c r="Q7" s="573"/>
      <c r="R7" s="573"/>
      <c r="S7" s="573"/>
      <c r="T7" s="573"/>
      <c r="U7" s="573"/>
      <c r="V7" s="573"/>
      <c r="W7" s="573"/>
      <c r="X7" s="573"/>
      <c r="Y7" s="573"/>
    </row>
    <row r="8" spans="1:25" ht="23.25" x14ac:dyDescent="0.25">
      <c r="A8" s="1582" t="s">
        <v>1680</v>
      </c>
      <c r="B8" s="1582" t="s">
        <v>3786</v>
      </c>
      <c r="C8" s="1582" t="s">
        <v>629</v>
      </c>
      <c r="D8" s="1586" t="s">
        <v>3787</v>
      </c>
      <c r="E8" s="2268" t="s">
        <v>605</v>
      </c>
      <c r="F8" s="1682" t="s">
        <v>3788</v>
      </c>
      <c r="G8" s="1580" t="s">
        <v>633</v>
      </c>
      <c r="H8" s="1582" t="s">
        <v>1683</v>
      </c>
      <c r="I8" s="199" t="s">
        <v>3789</v>
      </c>
      <c r="J8" s="302">
        <v>0.25531914893617019</v>
      </c>
      <c r="K8" s="640"/>
      <c r="L8" s="640"/>
      <c r="M8" s="220"/>
      <c r="N8" s="640"/>
      <c r="O8" s="640"/>
      <c r="P8" s="220"/>
      <c r="Q8" s="640"/>
      <c r="R8" s="640"/>
      <c r="S8" s="220"/>
      <c r="T8" s="640"/>
      <c r="U8" s="640"/>
      <c r="V8" s="640"/>
      <c r="W8" s="1580" t="s">
        <v>1685</v>
      </c>
      <c r="X8" s="1580" t="s">
        <v>1686</v>
      </c>
      <c r="Y8" s="2276" t="s">
        <v>3790</v>
      </c>
    </row>
    <row r="9" spans="1:25" ht="23.25" x14ac:dyDescent="0.25">
      <c r="A9" s="1585"/>
      <c r="B9" s="1585"/>
      <c r="C9" s="1585"/>
      <c r="D9" s="1586"/>
      <c r="E9" s="2269"/>
      <c r="F9" s="1683"/>
      <c r="G9" s="1597"/>
      <c r="H9" s="1585"/>
      <c r="I9" s="199" t="s">
        <v>3791</v>
      </c>
      <c r="J9" s="302">
        <v>0.34042553191489361</v>
      </c>
      <c r="K9" s="640"/>
      <c r="L9" s="640"/>
      <c r="M9" s="220"/>
      <c r="N9" s="640"/>
      <c r="O9" s="640"/>
      <c r="P9" s="220"/>
      <c r="Q9" s="640"/>
      <c r="R9" s="640"/>
      <c r="S9" s="220"/>
      <c r="T9" s="640"/>
      <c r="U9" s="640"/>
      <c r="V9" s="640"/>
      <c r="W9" s="1597"/>
      <c r="X9" s="1597"/>
      <c r="Y9" s="2277"/>
    </row>
    <row r="10" spans="1:25" ht="23.25" x14ac:dyDescent="0.25">
      <c r="A10" s="1585"/>
      <c r="B10" s="1585"/>
      <c r="C10" s="1585"/>
      <c r="D10" s="1586"/>
      <c r="E10" s="2269"/>
      <c r="F10" s="1683"/>
      <c r="G10" s="1597"/>
      <c r="H10" s="1585"/>
      <c r="I10" s="199" t="s">
        <v>3792</v>
      </c>
      <c r="J10" s="302">
        <v>0.1702127659574468</v>
      </c>
      <c r="K10" s="640"/>
      <c r="L10" s="640"/>
      <c r="M10" s="220"/>
      <c r="N10" s="640"/>
      <c r="O10" s="640"/>
      <c r="P10" s="220"/>
      <c r="Q10" s="640"/>
      <c r="R10" s="640"/>
      <c r="S10" s="220"/>
      <c r="T10" s="640"/>
      <c r="U10" s="640"/>
      <c r="V10" s="640"/>
      <c r="W10" s="1597"/>
      <c r="X10" s="1597"/>
      <c r="Y10" s="2277"/>
    </row>
    <row r="11" spans="1:25" ht="34.5" x14ac:dyDescent="0.25">
      <c r="A11" s="1585"/>
      <c r="B11" s="1585"/>
      <c r="C11" s="1585"/>
      <c r="D11" s="1586"/>
      <c r="E11" s="2269"/>
      <c r="F11" s="1683"/>
      <c r="G11" s="1597"/>
      <c r="H11" s="1585"/>
      <c r="I11" s="199" t="s">
        <v>3793</v>
      </c>
      <c r="J11" s="302">
        <v>0.25531914893617019</v>
      </c>
      <c r="K11" s="640"/>
      <c r="L11" s="640"/>
      <c r="M11" s="220"/>
      <c r="N11" s="640"/>
      <c r="O11" s="640"/>
      <c r="P11" s="220"/>
      <c r="Q11" s="640"/>
      <c r="R11" s="640"/>
      <c r="S11" s="220"/>
      <c r="T11" s="640"/>
      <c r="U11" s="640"/>
      <c r="V11" s="640"/>
      <c r="W11" s="1597"/>
      <c r="X11" s="1597"/>
      <c r="Y11" s="2277"/>
    </row>
    <row r="12" spans="1:25" ht="23.25" x14ac:dyDescent="0.25">
      <c r="A12" s="1585"/>
      <c r="B12" s="1585"/>
      <c r="C12" s="1585"/>
      <c r="D12" s="1586"/>
      <c r="E12" s="2269"/>
      <c r="F12" s="1683"/>
      <c r="G12" s="1597"/>
      <c r="H12" s="1585"/>
      <c r="I12" s="199" t="s">
        <v>3794</v>
      </c>
      <c r="J12" s="302">
        <v>0.51063829787234039</v>
      </c>
      <c r="K12" s="596"/>
      <c r="L12" s="596"/>
      <c r="M12" s="596"/>
      <c r="N12" s="640"/>
      <c r="O12" s="640"/>
      <c r="P12" s="220"/>
      <c r="Q12" s="640"/>
      <c r="R12" s="640"/>
      <c r="S12" s="220"/>
      <c r="T12" s="640"/>
      <c r="U12" s="640"/>
      <c r="V12" s="640"/>
      <c r="W12" s="1597"/>
      <c r="X12" s="1597"/>
      <c r="Y12" s="2277"/>
    </row>
    <row r="13" spans="1:25" ht="23.25" x14ac:dyDescent="0.25">
      <c r="A13" s="1585"/>
      <c r="B13" s="1585"/>
      <c r="C13" s="1585"/>
      <c r="D13" s="1586"/>
      <c r="E13" s="2269"/>
      <c r="F13" s="1683"/>
      <c r="G13" s="1597"/>
      <c r="H13" s="1585"/>
      <c r="I13" s="199" t="s">
        <v>3795</v>
      </c>
      <c r="J13" s="302">
        <v>0.1702127659574468</v>
      </c>
      <c r="K13" s="596"/>
      <c r="L13" s="596"/>
      <c r="M13" s="596"/>
      <c r="N13" s="640"/>
      <c r="O13" s="640"/>
      <c r="P13" s="220"/>
      <c r="Q13" s="640"/>
      <c r="R13" s="640"/>
      <c r="S13" s="220"/>
      <c r="T13" s="640"/>
      <c r="U13" s="640"/>
      <c r="V13" s="640"/>
      <c r="W13" s="1597"/>
      <c r="X13" s="1597"/>
      <c r="Y13" s="2277"/>
    </row>
    <row r="14" spans="1:25" x14ac:dyDescent="0.25">
      <c r="A14" s="1585"/>
      <c r="B14" s="1585"/>
      <c r="C14" s="1585"/>
      <c r="D14" s="1586"/>
      <c r="E14" s="2269"/>
      <c r="F14" s="1683"/>
      <c r="G14" s="1598"/>
      <c r="H14" s="1593"/>
      <c r="I14" s="79" t="s">
        <v>168</v>
      </c>
      <c r="J14" s="313">
        <v>1.7021276595744681</v>
      </c>
      <c r="K14" s="641"/>
      <c r="L14" s="641"/>
      <c r="M14" s="641"/>
      <c r="N14" s="641"/>
      <c r="O14" s="641"/>
      <c r="P14" s="641"/>
      <c r="Q14" s="641"/>
      <c r="R14" s="641"/>
      <c r="S14" s="641"/>
      <c r="T14" s="641"/>
      <c r="U14" s="641"/>
      <c r="V14" s="641"/>
      <c r="W14" s="1598"/>
      <c r="X14" s="1598"/>
      <c r="Y14" s="2278"/>
    </row>
    <row r="15" spans="1:25" ht="22.5" x14ac:dyDescent="0.25">
      <c r="A15" s="1585"/>
      <c r="B15" s="1585"/>
      <c r="C15" s="1585"/>
      <c r="D15" s="1586" t="s">
        <v>3787</v>
      </c>
      <c r="E15" s="2269"/>
      <c r="F15" s="1683"/>
      <c r="G15" s="1580" t="s">
        <v>653</v>
      </c>
      <c r="H15" s="1582" t="s">
        <v>1689</v>
      </c>
      <c r="I15" s="312" t="s">
        <v>3796</v>
      </c>
      <c r="J15" s="302">
        <v>0.25531914893617019</v>
      </c>
      <c r="K15" s="596"/>
      <c r="L15" s="640"/>
      <c r="M15" s="640"/>
      <c r="N15" s="220"/>
      <c r="O15" s="640"/>
      <c r="P15" s="640"/>
      <c r="Q15" s="220"/>
      <c r="R15" s="640"/>
      <c r="S15" s="640"/>
      <c r="T15" s="640"/>
      <c r="U15" s="640"/>
      <c r="V15" s="596"/>
      <c r="W15" s="1580" t="s">
        <v>1691</v>
      </c>
      <c r="X15" s="1580" t="s">
        <v>3797</v>
      </c>
      <c r="Y15" s="1664"/>
    </row>
    <row r="16" spans="1:25" ht="22.5" x14ac:dyDescent="0.25">
      <c r="A16" s="1585"/>
      <c r="B16" s="1585"/>
      <c r="C16" s="1585"/>
      <c r="D16" s="1586"/>
      <c r="E16" s="2269"/>
      <c r="F16" s="1683"/>
      <c r="G16" s="1597"/>
      <c r="H16" s="1585"/>
      <c r="I16" s="312" t="s">
        <v>3798</v>
      </c>
      <c r="J16" s="302">
        <v>0.25531914893617019</v>
      </c>
      <c r="K16" s="596"/>
      <c r="L16" s="640"/>
      <c r="M16" s="640"/>
      <c r="N16" s="220"/>
      <c r="O16" s="640"/>
      <c r="P16" s="640"/>
      <c r="Q16" s="220"/>
      <c r="R16" s="640"/>
      <c r="S16" s="640"/>
      <c r="T16" s="640"/>
      <c r="U16" s="640"/>
      <c r="V16" s="596"/>
      <c r="W16" s="1597"/>
      <c r="X16" s="1597"/>
      <c r="Y16" s="1665"/>
    </row>
    <row r="17" spans="1:25" ht="22.5" x14ac:dyDescent="0.25">
      <c r="A17" s="1585"/>
      <c r="B17" s="1585"/>
      <c r="C17" s="1585"/>
      <c r="D17" s="1586"/>
      <c r="E17" s="2269"/>
      <c r="F17" s="1683"/>
      <c r="G17" s="1597"/>
      <c r="H17" s="1585"/>
      <c r="I17" s="312" t="s">
        <v>3799</v>
      </c>
      <c r="J17" s="302">
        <v>0.25531914893617019</v>
      </c>
      <c r="K17" s="596"/>
      <c r="L17" s="640"/>
      <c r="M17" s="640"/>
      <c r="N17" s="220"/>
      <c r="O17" s="640"/>
      <c r="P17" s="640"/>
      <c r="Q17" s="220"/>
      <c r="R17" s="640"/>
      <c r="S17" s="640"/>
      <c r="T17" s="640"/>
      <c r="U17" s="640"/>
      <c r="V17" s="596"/>
      <c r="W17" s="1597"/>
      <c r="X17" s="1597"/>
      <c r="Y17" s="1665"/>
    </row>
    <row r="18" spans="1:25" ht="22.5" x14ac:dyDescent="0.25">
      <c r="A18" s="1585"/>
      <c r="B18" s="1585"/>
      <c r="C18" s="1585"/>
      <c r="D18" s="1586"/>
      <c r="E18" s="2269"/>
      <c r="F18" s="1683"/>
      <c r="G18" s="1597"/>
      <c r="H18" s="1585"/>
      <c r="I18" s="312" t="s">
        <v>3800</v>
      </c>
      <c r="J18" s="302">
        <v>0.76595744680851063</v>
      </c>
      <c r="K18" s="596"/>
      <c r="L18" s="596"/>
      <c r="M18" s="640"/>
      <c r="N18" s="640"/>
      <c r="O18" s="640"/>
      <c r="P18" s="640"/>
      <c r="Q18" s="640"/>
      <c r="R18" s="640"/>
      <c r="S18" s="640"/>
      <c r="T18" s="640"/>
      <c r="U18" s="640"/>
      <c r="V18" s="640"/>
      <c r="W18" s="1597"/>
      <c r="X18" s="1597"/>
      <c r="Y18" s="1665"/>
    </row>
    <row r="19" spans="1:25" ht="23.25" x14ac:dyDescent="0.25">
      <c r="A19" s="1585"/>
      <c r="B19" s="1585"/>
      <c r="C19" s="1585"/>
      <c r="D19" s="1586"/>
      <c r="E19" s="2269"/>
      <c r="F19" s="1683"/>
      <c r="G19" s="1597"/>
      <c r="H19" s="1585"/>
      <c r="I19" s="199" t="s">
        <v>3801</v>
      </c>
      <c r="J19" s="302">
        <v>0.1702127659574468</v>
      </c>
      <c r="K19" s="596"/>
      <c r="L19" s="596"/>
      <c r="M19" s="640"/>
      <c r="N19" s="640"/>
      <c r="O19" s="640"/>
      <c r="P19" s="640"/>
      <c r="Q19" s="640"/>
      <c r="R19" s="640"/>
      <c r="S19" s="640"/>
      <c r="T19" s="640"/>
      <c r="U19" s="640"/>
      <c r="V19" s="640"/>
      <c r="W19" s="1597"/>
      <c r="X19" s="1597"/>
      <c r="Y19" s="1665"/>
    </row>
    <row r="20" spans="1:25" x14ac:dyDescent="0.25">
      <c r="A20" s="1585"/>
      <c r="B20" s="1585"/>
      <c r="C20" s="1585"/>
      <c r="D20" s="1586"/>
      <c r="E20" s="2269"/>
      <c r="F20" s="1683"/>
      <c r="G20" s="1598"/>
      <c r="H20" s="1593"/>
      <c r="I20" s="79" t="s">
        <v>168</v>
      </c>
      <c r="J20" s="313">
        <v>1.7021276595744681</v>
      </c>
      <c r="K20" s="596"/>
      <c r="L20" s="641"/>
      <c r="M20" s="641"/>
      <c r="N20" s="641"/>
      <c r="O20" s="641"/>
      <c r="P20" s="641"/>
      <c r="Q20" s="641"/>
      <c r="R20" s="641"/>
      <c r="S20" s="641"/>
      <c r="T20" s="641"/>
      <c r="U20" s="641"/>
      <c r="V20" s="641"/>
      <c r="W20" s="1598"/>
      <c r="X20" s="1598"/>
      <c r="Y20" s="1666"/>
    </row>
    <row r="21" spans="1:25" ht="22.5" x14ac:dyDescent="0.25">
      <c r="A21" s="1585"/>
      <c r="B21" s="1585"/>
      <c r="C21" s="1585"/>
      <c r="D21" s="1586" t="s">
        <v>3787</v>
      </c>
      <c r="E21" s="2269"/>
      <c r="F21" s="1683"/>
      <c r="G21" s="1580" t="s">
        <v>684</v>
      </c>
      <c r="H21" s="1582" t="s">
        <v>3513</v>
      </c>
      <c r="I21" s="312" t="s">
        <v>3802</v>
      </c>
      <c r="J21" s="302">
        <v>0.25531914893617019</v>
      </c>
      <c r="K21" s="596"/>
      <c r="L21" s="596"/>
      <c r="M21" s="596"/>
      <c r="N21" s="596"/>
      <c r="O21" s="220"/>
      <c r="P21" s="220"/>
      <c r="Q21" s="220"/>
      <c r="R21" s="220"/>
      <c r="S21" s="596"/>
      <c r="T21" s="596"/>
      <c r="U21" s="596"/>
      <c r="V21" s="596"/>
      <c r="W21" s="1580" t="s">
        <v>1695</v>
      </c>
      <c r="X21" s="1580" t="s">
        <v>1696</v>
      </c>
      <c r="Y21" s="1664"/>
    </row>
    <row r="22" spans="1:25" ht="22.5" x14ac:dyDescent="0.25">
      <c r="A22" s="1585"/>
      <c r="B22" s="1585"/>
      <c r="C22" s="1585"/>
      <c r="D22" s="1586"/>
      <c r="E22" s="2269"/>
      <c r="F22" s="1683"/>
      <c r="G22" s="1597"/>
      <c r="H22" s="1585"/>
      <c r="I22" s="312" t="s">
        <v>3803</v>
      </c>
      <c r="J22" s="302">
        <v>0.51063829787234039</v>
      </c>
      <c r="K22" s="596"/>
      <c r="L22" s="596"/>
      <c r="M22" s="596"/>
      <c r="N22" s="596"/>
      <c r="O22" s="220"/>
      <c r="P22" s="220"/>
      <c r="Q22" s="220"/>
      <c r="R22" s="220"/>
      <c r="S22" s="596"/>
      <c r="T22" s="596"/>
      <c r="U22" s="596"/>
      <c r="V22" s="596"/>
      <c r="W22" s="1597"/>
      <c r="X22" s="1597"/>
      <c r="Y22" s="1665"/>
    </row>
    <row r="23" spans="1:25" ht="23.25" x14ac:dyDescent="0.25">
      <c r="A23" s="1585"/>
      <c r="B23" s="1585"/>
      <c r="C23" s="1585"/>
      <c r="D23" s="1586"/>
      <c r="E23" s="2269"/>
      <c r="F23" s="1683"/>
      <c r="G23" s="1597"/>
      <c r="H23" s="1585"/>
      <c r="I23" s="199" t="s">
        <v>3804</v>
      </c>
      <c r="J23" s="302">
        <v>8.5106382978723402E-2</v>
      </c>
      <c r="K23" s="596"/>
      <c r="L23" s="596"/>
      <c r="M23" s="596"/>
      <c r="N23" s="596"/>
      <c r="O23" s="642"/>
      <c r="P23" s="220"/>
      <c r="Q23" s="220"/>
      <c r="R23" s="220"/>
      <c r="S23" s="220"/>
      <c r="T23" s="596"/>
      <c r="U23" s="596"/>
      <c r="V23" s="596"/>
      <c r="W23" s="1597"/>
      <c r="X23" s="1597"/>
      <c r="Y23" s="1665"/>
    </row>
    <row r="24" spans="1:25" x14ac:dyDescent="0.25">
      <c r="A24" s="1585"/>
      <c r="B24" s="1593"/>
      <c r="C24" s="1593"/>
      <c r="D24" s="1586"/>
      <c r="E24" s="2270"/>
      <c r="F24" s="2271"/>
      <c r="G24" s="1598"/>
      <c r="H24" s="1593"/>
      <c r="I24" s="79" t="s">
        <v>168</v>
      </c>
      <c r="J24" s="313">
        <v>0.85106382978723405</v>
      </c>
      <c r="K24" s="596"/>
      <c r="L24" s="596"/>
      <c r="M24" s="596"/>
      <c r="N24" s="596"/>
      <c r="O24" s="641"/>
      <c r="P24" s="641"/>
      <c r="Q24" s="641"/>
      <c r="R24" s="641"/>
      <c r="S24" s="641"/>
      <c r="T24" s="596"/>
      <c r="U24" s="596"/>
      <c r="V24" s="596"/>
      <c r="W24" s="1598"/>
      <c r="X24" s="1598"/>
      <c r="Y24" s="1666"/>
    </row>
    <row r="25" spans="1:25" ht="33.75" x14ac:dyDescent="0.25">
      <c r="A25" s="1585"/>
      <c r="B25" s="1582" t="s">
        <v>3805</v>
      </c>
      <c r="C25" s="1582" t="s">
        <v>1289</v>
      </c>
      <c r="D25" s="2272" t="s">
        <v>3806</v>
      </c>
      <c r="E25" s="2274" t="s">
        <v>3807</v>
      </c>
      <c r="F25" s="1682" t="s">
        <v>3788</v>
      </c>
      <c r="G25" s="1580" t="s">
        <v>3808</v>
      </c>
      <c r="H25" s="1582" t="s">
        <v>3809</v>
      </c>
      <c r="I25" s="622" t="s">
        <v>3810</v>
      </c>
      <c r="J25" s="302">
        <v>0.85106382978723405</v>
      </c>
      <c r="K25" s="640"/>
      <c r="L25" s="640"/>
      <c r="M25" s="640"/>
      <c r="N25" s="640"/>
      <c r="O25" s="640"/>
      <c r="P25" s="640"/>
      <c r="Q25" s="640"/>
      <c r="R25" s="640"/>
      <c r="S25" s="640"/>
      <c r="T25" s="640"/>
      <c r="U25" s="640"/>
      <c r="V25" s="640"/>
      <c r="W25" s="1580" t="s">
        <v>3811</v>
      </c>
      <c r="X25" s="1580" t="s">
        <v>3812</v>
      </c>
      <c r="Y25" s="1664"/>
    </row>
    <row r="26" spans="1:25" x14ac:dyDescent="0.25">
      <c r="A26" s="1593"/>
      <c r="B26" s="1593"/>
      <c r="C26" s="1593"/>
      <c r="D26" s="2273"/>
      <c r="E26" s="2275"/>
      <c r="F26" s="2271"/>
      <c r="G26" s="1598"/>
      <c r="H26" s="1593"/>
      <c r="I26" s="79" t="s">
        <v>168</v>
      </c>
      <c r="J26" s="313">
        <v>0.85106382978723405</v>
      </c>
      <c r="K26" s="641"/>
      <c r="L26" s="641"/>
      <c r="M26" s="641"/>
      <c r="N26" s="641"/>
      <c r="O26" s="641"/>
      <c r="P26" s="641"/>
      <c r="Q26" s="641"/>
      <c r="R26" s="641"/>
      <c r="S26" s="641"/>
      <c r="T26" s="641"/>
      <c r="U26" s="641"/>
      <c r="V26" s="641"/>
      <c r="W26" s="1598"/>
      <c r="X26" s="1598"/>
      <c r="Y26" s="1666"/>
    </row>
    <row r="27" spans="1:25" ht="22.5" x14ac:dyDescent="0.25">
      <c r="A27" s="1582" t="s">
        <v>1698</v>
      </c>
      <c r="B27" s="2279" t="s">
        <v>1699</v>
      </c>
      <c r="C27" s="1581" t="s">
        <v>1213</v>
      </c>
      <c r="D27" s="1789" t="s">
        <v>3813</v>
      </c>
      <c r="E27" s="2274" t="s">
        <v>3814</v>
      </c>
      <c r="F27" s="2283" t="s">
        <v>3788</v>
      </c>
      <c r="G27" s="1580" t="s">
        <v>3815</v>
      </c>
      <c r="H27" s="1582" t="s">
        <v>3816</v>
      </c>
      <c r="I27" s="312" t="s">
        <v>3817</v>
      </c>
      <c r="J27" s="302">
        <v>0.25531914893617019</v>
      </c>
      <c r="K27" s="643"/>
      <c r="L27" s="596"/>
      <c r="M27" s="596"/>
      <c r="N27" s="596"/>
      <c r="O27" s="596"/>
      <c r="P27" s="596"/>
      <c r="Q27" s="596"/>
      <c r="R27" s="596"/>
      <c r="S27" s="643"/>
      <c r="T27" s="596"/>
      <c r="U27" s="596"/>
      <c r="V27" s="596"/>
      <c r="W27" s="1580" t="s">
        <v>3818</v>
      </c>
      <c r="X27" s="1580" t="s">
        <v>3819</v>
      </c>
      <c r="Y27" s="2284"/>
    </row>
    <row r="28" spans="1:25" ht="22.5" x14ac:dyDescent="0.25">
      <c r="A28" s="1585"/>
      <c r="B28" s="2279"/>
      <c r="C28" s="1581"/>
      <c r="D28" s="1790"/>
      <c r="E28" s="2282"/>
      <c r="F28" s="2283"/>
      <c r="G28" s="1597"/>
      <c r="H28" s="1643"/>
      <c r="I28" s="312" t="s">
        <v>3820</v>
      </c>
      <c r="J28" s="302">
        <v>0.51063829787234039</v>
      </c>
      <c r="K28" s="643"/>
      <c r="L28" s="596"/>
      <c r="M28" s="596"/>
      <c r="N28" s="596"/>
      <c r="O28" s="596"/>
      <c r="P28" s="596"/>
      <c r="Q28" s="596"/>
      <c r="R28" s="596"/>
      <c r="S28" s="643"/>
      <c r="T28" s="596"/>
      <c r="U28" s="596"/>
      <c r="V28" s="596"/>
      <c r="W28" s="1597"/>
      <c r="X28" s="1597"/>
      <c r="Y28" s="2284"/>
    </row>
    <row r="29" spans="1:25" ht="33.75" x14ac:dyDescent="0.25">
      <c r="A29" s="1585"/>
      <c r="B29" s="2279"/>
      <c r="C29" s="1581"/>
      <c r="D29" s="2280"/>
      <c r="E29" s="2282"/>
      <c r="F29" s="2283"/>
      <c r="G29" s="1597"/>
      <c r="H29" s="1643"/>
      <c r="I29" s="312" t="s">
        <v>3821</v>
      </c>
      <c r="J29" s="302">
        <v>0.25531914893617019</v>
      </c>
      <c r="K29" s="643"/>
      <c r="L29" s="643"/>
      <c r="M29" s="596"/>
      <c r="N29" s="596"/>
      <c r="O29" s="596"/>
      <c r="P29" s="596"/>
      <c r="Q29" s="596"/>
      <c r="R29" s="596"/>
      <c r="S29" s="643"/>
      <c r="T29" s="643"/>
      <c r="U29" s="596"/>
      <c r="V29" s="596"/>
      <c r="W29" s="1597"/>
      <c r="X29" s="1597"/>
      <c r="Y29" s="2284"/>
    </row>
    <row r="30" spans="1:25" ht="33.75" x14ac:dyDescent="0.25">
      <c r="A30" s="1585"/>
      <c r="B30" s="2279"/>
      <c r="C30" s="1581"/>
      <c r="D30" s="2280"/>
      <c r="E30" s="2282"/>
      <c r="F30" s="2283"/>
      <c r="G30" s="1597"/>
      <c r="H30" s="1643"/>
      <c r="I30" s="312" t="s">
        <v>3822</v>
      </c>
      <c r="J30" s="302">
        <v>0.38297872340425532</v>
      </c>
      <c r="K30" s="643"/>
      <c r="L30" s="596"/>
      <c r="M30" s="596"/>
      <c r="N30" s="596"/>
      <c r="O30" s="596"/>
      <c r="P30" s="596"/>
      <c r="Q30" s="596"/>
      <c r="R30" s="596"/>
      <c r="S30" s="596"/>
      <c r="T30" s="596"/>
      <c r="U30" s="596"/>
      <c r="V30" s="596"/>
      <c r="W30" s="1597"/>
      <c r="X30" s="1597"/>
      <c r="Y30" s="2284"/>
    </row>
    <row r="31" spans="1:25" ht="67.5" x14ac:dyDescent="0.25">
      <c r="A31" s="1585"/>
      <c r="B31" s="2279"/>
      <c r="C31" s="1581"/>
      <c r="D31" s="2280"/>
      <c r="E31" s="2282"/>
      <c r="F31" s="2283"/>
      <c r="G31" s="1597"/>
      <c r="H31" s="1643"/>
      <c r="I31" s="312" t="s">
        <v>3823</v>
      </c>
      <c r="J31" s="302">
        <v>0.38297872340425532</v>
      </c>
      <c r="K31" s="643"/>
      <c r="L31" s="643"/>
      <c r="M31" s="596"/>
      <c r="N31" s="596"/>
      <c r="O31" s="596"/>
      <c r="P31" s="596"/>
      <c r="Q31" s="596"/>
      <c r="R31" s="596"/>
      <c r="S31" s="596"/>
      <c r="T31" s="596"/>
      <c r="U31" s="596"/>
      <c r="V31" s="596"/>
      <c r="W31" s="1597"/>
      <c r="X31" s="1597"/>
      <c r="Y31" s="2284"/>
    </row>
    <row r="32" spans="1:25" ht="22.5" x14ac:dyDescent="0.25">
      <c r="A32" s="1585"/>
      <c r="B32" s="2279"/>
      <c r="C32" s="1581"/>
      <c r="D32" s="2280"/>
      <c r="E32" s="2282"/>
      <c r="F32" s="2283"/>
      <c r="G32" s="1597"/>
      <c r="H32" s="1643"/>
      <c r="I32" s="312" t="s">
        <v>3824</v>
      </c>
      <c r="J32" s="302">
        <v>0.25531914893617019</v>
      </c>
      <c r="K32" s="596"/>
      <c r="L32" s="644"/>
      <c r="M32" s="643"/>
      <c r="N32" s="596"/>
      <c r="O32" s="596"/>
      <c r="P32" s="596"/>
      <c r="Q32" s="596"/>
      <c r="R32" s="596"/>
      <c r="S32" s="596"/>
      <c r="T32" s="596"/>
      <c r="U32" s="596"/>
      <c r="V32" s="596"/>
      <c r="W32" s="1597"/>
      <c r="X32" s="1597"/>
      <c r="Y32" s="2284"/>
    </row>
    <row r="33" spans="1:25" ht="56.25" x14ac:dyDescent="0.25">
      <c r="A33" s="1585"/>
      <c r="B33" s="2279"/>
      <c r="C33" s="1581"/>
      <c r="D33" s="2280"/>
      <c r="E33" s="2282"/>
      <c r="F33" s="2283"/>
      <c r="G33" s="1597"/>
      <c r="H33" s="1643"/>
      <c r="I33" s="312" t="s">
        <v>3825</v>
      </c>
      <c r="J33" s="302">
        <v>0.38297872340425532</v>
      </c>
      <c r="K33" s="596"/>
      <c r="L33" s="596"/>
      <c r="M33" s="644"/>
      <c r="N33" s="643"/>
      <c r="O33" s="643"/>
      <c r="P33" s="643"/>
      <c r="Q33" s="643"/>
      <c r="R33" s="596"/>
      <c r="S33" s="596"/>
      <c r="T33" s="596"/>
      <c r="U33" s="596"/>
      <c r="V33" s="596"/>
      <c r="W33" s="1597"/>
      <c r="X33" s="1597"/>
      <c r="Y33" s="2284"/>
    </row>
    <row r="34" spans="1:25" ht="33.75" x14ac:dyDescent="0.25">
      <c r="A34" s="1585"/>
      <c r="B34" s="2279"/>
      <c r="C34" s="1581"/>
      <c r="D34" s="2280"/>
      <c r="E34" s="2282"/>
      <c r="F34" s="2283"/>
      <c r="G34" s="1597"/>
      <c r="H34" s="1643"/>
      <c r="I34" s="312" t="s">
        <v>3826</v>
      </c>
      <c r="J34" s="302">
        <v>0.1276595744680851</v>
      </c>
      <c r="K34" s="596"/>
      <c r="L34" s="596"/>
      <c r="M34" s="596"/>
      <c r="N34" s="644"/>
      <c r="O34" s="644"/>
      <c r="P34" s="644"/>
      <c r="Q34" s="596"/>
      <c r="R34" s="596"/>
      <c r="S34" s="643"/>
      <c r="T34" s="643"/>
      <c r="U34" s="643"/>
      <c r="V34" s="596"/>
      <c r="W34" s="1597"/>
      <c r="X34" s="1597"/>
      <c r="Y34" s="2284"/>
    </row>
    <row r="35" spans="1:25" x14ac:dyDescent="0.25">
      <c r="A35" s="1585"/>
      <c r="B35" s="2279"/>
      <c r="C35" s="1581"/>
      <c r="D35" s="2281"/>
      <c r="E35" s="2275"/>
      <c r="F35" s="2283"/>
      <c r="G35" s="1598"/>
      <c r="H35" s="1644"/>
      <c r="I35" s="79" t="s">
        <v>168</v>
      </c>
      <c r="J35" s="313">
        <v>2.5531914893617018</v>
      </c>
      <c r="K35" s="641"/>
      <c r="L35" s="641"/>
      <c r="M35" s="641"/>
      <c r="N35" s="641"/>
      <c r="O35" s="641"/>
      <c r="P35" s="641"/>
      <c r="Q35" s="641"/>
      <c r="R35" s="641"/>
      <c r="S35" s="641"/>
      <c r="T35" s="641"/>
      <c r="U35" s="641"/>
      <c r="V35" s="596"/>
      <c r="W35" s="1598"/>
      <c r="X35" s="1598"/>
      <c r="Y35" s="2284"/>
    </row>
    <row r="36" spans="1:25" ht="22.5" x14ac:dyDescent="0.25">
      <c r="A36" s="1585"/>
      <c r="B36" s="2279" t="s">
        <v>1709</v>
      </c>
      <c r="C36" s="1581" t="s">
        <v>1213</v>
      </c>
      <c r="D36" s="2285" t="s">
        <v>3813</v>
      </c>
      <c r="E36" s="2274" t="s">
        <v>3814</v>
      </c>
      <c r="F36" s="2283" t="s">
        <v>3788</v>
      </c>
      <c r="G36" s="1580" t="s">
        <v>3827</v>
      </c>
      <c r="H36" s="1763" t="s">
        <v>3828</v>
      </c>
      <c r="I36" s="312" t="s">
        <v>3829</v>
      </c>
      <c r="J36" s="302">
        <v>0.76595744680851063</v>
      </c>
      <c r="K36" s="643"/>
      <c r="L36" s="643"/>
      <c r="M36" s="643"/>
      <c r="N36" s="643"/>
      <c r="O36" s="643"/>
      <c r="P36" s="643"/>
      <c r="Q36" s="643"/>
      <c r="R36" s="643"/>
      <c r="S36" s="643"/>
      <c r="T36" s="643"/>
      <c r="U36" s="643"/>
      <c r="V36" s="643"/>
      <c r="W36" s="1580" t="s">
        <v>3830</v>
      </c>
      <c r="X36" s="1580" t="s">
        <v>3831</v>
      </c>
      <c r="Y36" s="2284"/>
    </row>
    <row r="37" spans="1:25" ht="22.5" x14ac:dyDescent="0.25">
      <c r="A37" s="1585"/>
      <c r="B37" s="2279"/>
      <c r="C37" s="1581"/>
      <c r="D37" s="2285"/>
      <c r="E37" s="2282"/>
      <c r="F37" s="2283"/>
      <c r="G37" s="1597"/>
      <c r="H37" s="1780"/>
      <c r="I37" s="312" t="s">
        <v>3832</v>
      </c>
      <c r="J37" s="302">
        <v>1.2765957446808511</v>
      </c>
      <c r="K37" s="643"/>
      <c r="L37" s="643"/>
      <c r="M37" s="643"/>
      <c r="N37" s="643"/>
      <c r="O37" s="643"/>
      <c r="P37" s="643"/>
      <c r="Q37" s="643"/>
      <c r="R37" s="643"/>
      <c r="S37" s="643"/>
      <c r="T37" s="643"/>
      <c r="U37" s="643"/>
      <c r="V37" s="643"/>
      <c r="W37" s="1597"/>
      <c r="X37" s="1597"/>
      <c r="Y37" s="2284"/>
    </row>
    <row r="38" spans="1:25" ht="33.75" x14ac:dyDescent="0.25">
      <c r="A38" s="1585"/>
      <c r="B38" s="2279"/>
      <c r="C38" s="1581"/>
      <c r="D38" s="2286"/>
      <c r="E38" s="2282"/>
      <c r="F38" s="2283"/>
      <c r="G38" s="1597"/>
      <c r="H38" s="1780"/>
      <c r="I38" s="312" t="s">
        <v>3833</v>
      </c>
      <c r="J38" s="302">
        <v>0.51063829787234039</v>
      </c>
      <c r="K38" s="643"/>
      <c r="L38" s="643"/>
      <c r="M38" s="643"/>
      <c r="N38" s="643"/>
      <c r="O38" s="643"/>
      <c r="P38" s="643"/>
      <c r="Q38" s="643"/>
      <c r="R38" s="643"/>
      <c r="S38" s="643"/>
      <c r="T38" s="643"/>
      <c r="U38" s="643"/>
      <c r="V38" s="643"/>
      <c r="W38" s="1597"/>
      <c r="X38" s="1597"/>
      <c r="Y38" s="2284"/>
    </row>
    <row r="39" spans="1:25" x14ac:dyDescent="0.25">
      <c r="A39" s="1585"/>
      <c r="B39" s="2279"/>
      <c r="C39" s="1581"/>
      <c r="D39" s="2286"/>
      <c r="E39" s="2275"/>
      <c r="F39" s="2283"/>
      <c r="G39" s="1598"/>
      <c r="H39" s="1780"/>
      <c r="I39" s="79" t="s">
        <v>168</v>
      </c>
      <c r="J39" s="313">
        <v>2.5531914893617023</v>
      </c>
      <c r="K39" s="641"/>
      <c r="L39" s="641"/>
      <c r="M39" s="641"/>
      <c r="N39" s="641"/>
      <c r="O39" s="641"/>
      <c r="P39" s="641"/>
      <c r="Q39" s="641"/>
      <c r="R39" s="641"/>
      <c r="S39" s="641"/>
      <c r="T39" s="641"/>
      <c r="U39" s="641"/>
      <c r="V39" s="641"/>
      <c r="W39" s="1598"/>
      <c r="X39" s="1598"/>
      <c r="Y39" s="2284"/>
    </row>
    <row r="40" spans="1:25" ht="22.5" x14ac:dyDescent="0.25">
      <c r="A40" s="1585"/>
      <c r="B40" s="2279"/>
      <c r="C40" s="1581" t="s">
        <v>1213</v>
      </c>
      <c r="D40" s="1789" t="s">
        <v>3834</v>
      </c>
      <c r="E40" s="2274" t="s">
        <v>3835</v>
      </c>
      <c r="F40" s="2283" t="s">
        <v>3788</v>
      </c>
      <c r="G40" s="1580" t="s">
        <v>3836</v>
      </c>
      <c r="H40" s="1582" t="s">
        <v>3837</v>
      </c>
      <c r="I40" s="312" t="s">
        <v>3838</v>
      </c>
      <c r="J40" s="302">
        <v>0.76595744680851063</v>
      </c>
      <c r="K40" s="643"/>
      <c r="L40" s="643"/>
      <c r="M40" s="643"/>
      <c r="N40" s="643"/>
      <c r="O40" s="643"/>
      <c r="P40" s="643"/>
      <c r="Q40" s="643"/>
      <c r="R40" s="643"/>
      <c r="S40" s="643"/>
      <c r="T40" s="643"/>
      <c r="U40" s="643"/>
      <c r="V40" s="643"/>
      <c r="W40" s="1579" t="s">
        <v>3839</v>
      </c>
      <c r="X40" s="1580" t="s">
        <v>3840</v>
      </c>
      <c r="Y40" s="2284"/>
    </row>
    <row r="41" spans="1:25" ht="22.5" x14ac:dyDescent="0.25">
      <c r="A41" s="1585"/>
      <c r="B41" s="2279"/>
      <c r="C41" s="1581"/>
      <c r="D41" s="1790"/>
      <c r="E41" s="2282"/>
      <c r="F41" s="2283"/>
      <c r="G41" s="1597"/>
      <c r="H41" s="1643"/>
      <c r="I41" s="312" t="s">
        <v>3841</v>
      </c>
      <c r="J41" s="302">
        <v>1.2765957446808511</v>
      </c>
      <c r="K41" s="643"/>
      <c r="L41" s="643"/>
      <c r="M41" s="643"/>
      <c r="N41" s="643"/>
      <c r="O41" s="643"/>
      <c r="P41" s="643"/>
      <c r="Q41" s="643"/>
      <c r="R41" s="643"/>
      <c r="S41" s="643"/>
      <c r="T41" s="643"/>
      <c r="U41" s="643"/>
      <c r="V41" s="643"/>
      <c r="W41" s="1579"/>
      <c r="X41" s="1597"/>
      <c r="Y41" s="2284"/>
    </row>
    <row r="42" spans="1:25" ht="33.75" x14ac:dyDescent="0.25">
      <c r="A42" s="1585"/>
      <c r="B42" s="2279"/>
      <c r="C42" s="1581"/>
      <c r="D42" s="2280"/>
      <c r="E42" s="2282"/>
      <c r="F42" s="2283"/>
      <c r="G42" s="1597"/>
      <c r="H42" s="1643"/>
      <c r="I42" s="312" t="s">
        <v>3842</v>
      </c>
      <c r="J42" s="302">
        <v>0.51063829787234039</v>
      </c>
      <c r="K42" s="643"/>
      <c r="L42" s="643"/>
      <c r="M42" s="643"/>
      <c r="N42" s="643"/>
      <c r="O42" s="643"/>
      <c r="P42" s="643"/>
      <c r="Q42" s="643"/>
      <c r="R42" s="643"/>
      <c r="S42" s="643"/>
      <c r="T42" s="643"/>
      <c r="U42" s="643"/>
      <c r="V42" s="643"/>
      <c r="W42" s="1579"/>
      <c r="X42" s="1597"/>
      <c r="Y42" s="2284"/>
    </row>
    <row r="43" spans="1:25" x14ac:dyDescent="0.25">
      <c r="A43" s="1593"/>
      <c r="B43" s="2279"/>
      <c r="C43" s="1581"/>
      <c r="D43" s="2281"/>
      <c r="E43" s="2275"/>
      <c r="F43" s="2283"/>
      <c r="G43" s="1598"/>
      <c r="H43" s="1644"/>
      <c r="I43" s="79" t="s">
        <v>168</v>
      </c>
      <c r="J43" s="313">
        <v>2.5531914893617023</v>
      </c>
      <c r="K43" s="641"/>
      <c r="L43" s="641"/>
      <c r="M43" s="641"/>
      <c r="N43" s="641"/>
      <c r="O43" s="641"/>
      <c r="P43" s="641"/>
      <c r="Q43" s="641"/>
      <c r="R43" s="641"/>
      <c r="S43" s="641"/>
      <c r="T43" s="641"/>
      <c r="U43" s="641"/>
      <c r="V43" s="641"/>
      <c r="W43" s="1579"/>
      <c r="X43" s="1598"/>
      <c r="Y43" s="2284"/>
    </row>
    <row r="44" spans="1:25" ht="33.75" x14ac:dyDescent="0.25">
      <c r="A44" s="1582" t="s">
        <v>3843</v>
      </c>
      <c r="B44" s="1583" t="s">
        <v>2894</v>
      </c>
      <c r="C44" s="1581" t="s">
        <v>1239</v>
      </c>
      <c r="D44" s="1789" t="s">
        <v>3844</v>
      </c>
      <c r="E44" s="2287"/>
      <c r="F44" s="2283" t="s">
        <v>3788</v>
      </c>
      <c r="G44" s="1580" t="s">
        <v>3845</v>
      </c>
      <c r="H44" s="1582" t="s">
        <v>3846</v>
      </c>
      <c r="I44" s="312" t="s">
        <v>3847</v>
      </c>
      <c r="J44" s="302">
        <v>0.42553191489361702</v>
      </c>
      <c r="K44" s="640"/>
      <c r="L44" s="640"/>
      <c r="M44" s="640"/>
      <c r="N44" s="596"/>
      <c r="O44" s="596"/>
      <c r="P44" s="596"/>
      <c r="Q44" s="596"/>
      <c r="R44" s="596"/>
      <c r="S44" s="596"/>
      <c r="T44" s="596"/>
      <c r="U44" s="596"/>
      <c r="V44" s="596"/>
      <c r="W44" s="1579" t="s">
        <v>3848</v>
      </c>
      <c r="X44" s="1579" t="s">
        <v>3849</v>
      </c>
      <c r="Y44" s="2284"/>
    </row>
    <row r="45" spans="1:25" ht="45" x14ac:dyDescent="0.25">
      <c r="A45" s="1585"/>
      <c r="B45" s="1584"/>
      <c r="C45" s="1581"/>
      <c r="D45" s="2280"/>
      <c r="E45" s="2288"/>
      <c r="F45" s="2283"/>
      <c r="G45" s="1597"/>
      <c r="H45" s="1643"/>
      <c r="I45" s="312" t="s">
        <v>3850</v>
      </c>
      <c r="J45" s="302">
        <v>0.42553191489361702</v>
      </c>
      <c r="K45" s="2293" t="s">
        <v>3851</v>
      </c>
      <c r="L45" s="2294"/>
      <c r="M45" s="2294"/>
      <c r="N45" s="2294"/>
      <c r="O45" s="2294"/>
      <c r="P45" s="2294"/>
      <c r="Q45" s="2294"/>
      <c r="R45" s="2294"/>
      <c r="S45" s="2294"/>
      <c r="T45" s="2294"/>
      <c r="U45" s="2294"/>
      <c r="V45" s="2295"/>
      <c r="W45" s="1579"/>
      <c r="X45" s="1579"/>
      <c r="Y45" s="2284"/>
    </row>
    <row r="46" spans="1:25" x14ac:dyDescent="0.25">
      <c r="A46" s="1585"/>
      <c r="B46" s="1584"/>
      <c r="C46" s="1581"/>
      <c r="D46" s="2281"/>
      <c r="E46" s="2288"/>
      <c r="F46" s="2283"/>
      <c r="G46" s="1598"/>
      <c r="H46" s="1644"/>
      <c r="I46" s="79" t="s">
        <v>168</v>
      </c>
      <c r="J46" s="313">
        <v>0.85106382978723405</v>
      </c>
      <c r="K46" s="641"/>
      <c r="L46" s="641"/>
      <c r="M46" s="641"/>
      <c r="N46" s="596"/>
      <c r="O46" s="596"/>
      <c r="P46" s="596"/>
      <c r="Q46" s="596"/>
      <c r="R46" s="596"/>
      <c r="S46" s="596"/>
      <c r="T46" s="596"/>
      <c r="U46" s="596"/>
      <c r="V46" s="596"/>
      <c r="W46" s="1579"/>
      <c r="X46" s="1579"/>
      <c r="Y46" s="2284"/>
    </row>
    <row r="47" spans="1:25" ht="45" x14ac:dyDescent="0.25">
      <c r="A47" s="1585"/>
      <c r="B47" s="1584"/>
      <c r="C47" s="1581" t="s">
        <v>1239</v>
      </c>
      <c r="D47" s="1789" t="s">
        <v>3844</v>
      </c>
      <c r="E47" s="2288"/>
      <c r="F47" s="2283" t="s">
        <v>3788</v>
      </c>
      <c r="G47" s="1580" t="s">
        <v>3852</v>
      </c>
      <c r="H47" s="1582" t="s">
        <v>3853</v>
      </c>
      <c r="I47" s="312" t="s">
        <v>3854</v>
      </c>
      <c r="J47" s="302">
        <v>0.85106382978723405</v>
      </c>
      <c r="K47" s="640"/>
      <c r="L47" s="640"/>
      <c r="M47" s="640"/>
      <c r="N47" s="640"/>
      <c r="O47" s="640"/>
      <c r="P47" s="640"/>
      <c r="Q47" s="640"/>
      <c r="R47" s="640"/>
      <c r="S47" s="640"/>
      <c r="T47" s="640"/>
      <c r="U47" s="640"/>
      <c r="V47" s="640"/>
      <c r="W47" s="1579" t="s">
        <v>1244</v>
      </c>
      <c r="X47" s="1579" t="s">
        <v>3855</v>
      </c>
      <c r="Y47" s="2284"/>
    </row>
    <row r="48" spans="1:25" x14ac:dyDescent="0.25">
      <c r="A48" s="1593"/>
      <c r="B48" s="1584"/>
      <c r="C48" s="1581"/>
      <c r="D48" s="2281"/>
      <c r="E48" s="2288"/>
      <c r="F48" s="2283"/>
      <c r="G48" s="1598"/>
      <c r="H48" s="1644"/>
      <c r="I48" s="79" t="s">
        <v>168</v>
      </c>
      <c r="J48" s="313">
        <v>0.85106382978723405</v>
      </c>
      <c r="K48" s="641"/>
      <c r="L48" s="641"/>
      <c r="M48" s="641"/>
      <c r="N48" s="641"/>
      <c r="O48" s="641"/>
      <c r="P48" s="641"/>
      <c r="Q48" s="641"/>
      <c r="R48" s="641"/>
      <c r="S48" s="641"/>
      <c r="T48" s="641"/>
      <c r="U48" s="641"/>
      <c r="V48" s="641"/>
      <c r="W48" s="1579"/>
      <c r="X48" s="1579"/>
      <c r="Y48" s="2284"/>
    </row>
    <row r="49" spans="1:25" ht="22.5" x14ac:dyDescent="0.25">
      <c r="A49" s="1582" t="s">
        <v>1724</v>
      </c>
      <c r="B49" s="1583" t="s">
        <v>1725</v>
      </c>
      <c r="C49" s="1582" t="s">
        <v>1239</v>
      </c>
      <c r="D49" s="1758" t="s">
        <v>3844</v>
      </c>
      <c r="E49" s="2288"/>
      <c r="F49" s="2283" t="s">
        <v>3788</v>
      </c>
      <c r="G49" s="1580" t="s">
        <v>1727</v>
      </c>
      <c r="H49" s="1582" t="s">
        <v>1728</v>
      </c>
      <c r="I49" s="312" t="s">
        <v>3856</v>
      </c>
      <c r="J49" s="302">
        <v>0.42553191489361702</v>
      </c>
      <c r="K49" s="640"/>
      <c r="L49" s="596"/>
      <c r="M49" s="596"/>
      <c r="N49" s="596"/>
      <c r="O49" s="596"/>
      <c r="P49" s="596"/>
      <c r="Q49" s="596"/>
      <c r="R49" s="596"/>
      <c r="S49" s="596"/>
      <c r="T49" s="596"/>
      <c r="U49" s="596"/>
      <c r="V49" s="596"/>
      <c r="W49" s="1580" t="s">
        <v>160</v>
      </c>
      <c r="X49" s="1580" t="s">
        <v>1730</v>
      </c>
      <c r="Y49" s="2284"/>
    </row>
    <row r="50" spans="1:25" x14ac:dyDescent="0.25">
      <c r="A50" s="1585"/>
      <c r="B50" s="1584"/>
      <c r="C50" s="1585"/>
      <c r="D50" s="1758"/>
      <c r="E50" s="2288"/>
      <c r="F50" s="2283"/>
      <c r="G50" s="1597"/>
      <c r="H50" s="1643"/>
      <c r="I50" s="312" t="s">
        <v>3857</v>
      </c>
      <c r="J50" s="302">
        <v>0.42553191489361702</v>
      </c>
      <c r="K50" s="640"/>
      <c r="L50" s="596"/>
      <c r="M50" s="596"/>
      <c r="N50" s="596"/>
      <c r="O50" s="596"/>
      <c r="P50" s="596"/>
      <c r="Q50" s="596"/>
      <c r="R50" s="596"/>
      <c r="S50" s="596"/>
      <c r="T50" s="596"/>
      <c r="U50" s="596"/>
      <c r="V50" s="596"/>
      <c r="W50" s="1597"/>
      <c r="X50" s="1597"/>
      <c r="Y50" s="2284"/>
    </row>
    <row r="51" spans="1:25" x14ac:dyDescent="0.25">
      <c r="A51" s="1585"/>
      <c r="B51" s="1584"/>
      <c r="C51" s="1585"/>
      <c r="D51" s="1758"/>
      <c r="E51" s="2288"/>
      <c r="F51" s="2283"/>
      <c r="G51" s="1598"/>
      <c r="H51" s="1644"/>
      <c r="I51" s="79" t="s">
        <v>168</v>
      </c>
      <c r="J51" s="313">
        <v>0.85106382978723405</v>
      </c>
      <c r="K51" s="641"/>
      <c r="L51" s="596"/>
      <c r="M51" s="596"/>
      <c r="N51" s="596"/>
      <c r="O51" s="596"/>
      <c r="P51" s="596"/>
      <c r="Q51" s="596"/>
      <c r="R51" s="596"/>
      <c r="S51" s="596"/>
      <c r="T51" s="596"/>
      <c r="U51" s="596"/>
      <c r="V51" s="596"/>
      <c r="W51" s="1598"/>
      <c r="X51" s="1598"/>
      <c r="Y51" s="2284"/>
    </row>
    <row r="52" spans="1:25" ht="22.5" x14ac:dyDescent="0.25">
      <c r="A52" s="1585"/>
      <c r="B52" s="1584"/>
      <c r="C52" s="1585"/>
      <c r="D52" s="1758" t="s">
        <v>3844</v>
      </c>
      <c r="E52" s="2288"/>
      <c r="F52" s="2283" t="s">
        <v>3788</v>
      </c>
      <c r="G52" s="1580" t="s">
        <v>1731</v>
      </c>
      <c r="H52" s="1582" t="s">
        <v>1732</v>
      </c>
      <c r="I52" s="312" t="s">
        <v>3858</v>
      </c>
      <c r="J52" s="302">
        <v>0.85106382978723405</v>
      </c>
      <c r="K52" s="640"/>
      <c r="L52" s="596"/>
      <c r="M52" s="596"/>
      <c r="N52" s="596"/>
      <c r="O52" s="596"/>
      <c r="P52" s="596"/>
      <c r="Q52" s="596"/>
      <c r="R52" s="596"/>
      <c r="S52" s="596"/>
      <c r="T52" s="596"/>
      <c r="U52" s="596"/>
      <c r="V52" s="596"/>
      <c r="W52" s="1580" t="s">
        <v>160</v>
      </c>
      <c r="X52" s="1580" t="s">
        <v>3859</v>
      </c>
      <c r="Y52" s="2284"/>
    </row>
    <row r="53" spans="1:25" x14ac:dyDescent="0.25">
      <c r="A53" s="1585"/>
      <c r="B53" s="1584"/>
      <c r="C53" s="1585"/>
      <c r="D53" s="1758"/>
      <c r="E53" s="2288"/>
      <c r="F53" s="2283"/>
      <c r="G53" s="1598"/>
      <c r="H53" s="1644"/>
      <c r="I53" s="79" t="s">
        <v>168</v>
      </c>
      <c r="J53" s="313">
        <v>0.85106382978723405</v>
      </c>
      <c r="K53" s="641"/>
      <c r="L53" s="596"/>
      <c r="M53" s="596"/>
      <c r="N53" s="596"/>
      <c r="O53" s="596"/>
      <c r="P53" s="596"/>
      <c r="Q53" s="596"/>
      <c r="R53" s="596"/>
      <c r="S53" s="596"/>
      <c r="T53" s="596"/>
      <c r="U53" s="596"/>
      <c r="V53" s="596"/>
      <c r="W53" s="1598"/>
      <c r="X53" s="1598"/>
      <c r="Y53" s="2284"/>
    </row>
    <row r="54" spans="1:25" ht="33.75" x14ac:dyDescent="0.25">
      <c r="A54" s="1585"/>
      <c r="B54" s="1584"/>
      <c r="C54" s="1585"/>
      <c r="D54" s="1758" t="s">
        <v>3844</v>
      </c>
      <c r="E54" s="2288"/>
      <c r="F54" s="2283" t="s">
        <v>3788</v>
      </c>
      <c r="G54" s="1580" t="s">
        <v>1735</v>
      </c>
      <c r="H54" s="1582" t="s">
        <v>1736</v>
      </c>
      <c r="I54" s="312" t="s">
        <v>3860</v>
      </c>
      <c r="J54" s="302">
        <v>0.34042553191489361</v>
      </c>
      <c r="K54" s="596"/>
      <c r="L54" s="2290" t="s">
        <v>3861</v>
      </c>
      <c r="M54" s="2291"/>
      <c r="N54" s="2291"/>
      <c r="O54" s="2291"/>
      <c r="P54" s="2291"/>
      <c r="Q54" s="2291"/>
      <c r="R54" s="2291"/>
      <c r="S54" s="2291"/>
      <c r="T54" s="2291"/>
      <c r="U54" s="2291"/>
      <c r="V54" s="2292"/>
      <c r="W54" s="1580" t="s">
        <v>160</v>
      </c>
      <c r="X54" s="1580" t="s">
        <v>1738</v>
      </c>
      <c r="Y54" s="2284"/>
    </row>
    <row r="55" spans="1:25" ht="22.5" x14ac:dyDescent="0.25">
      <c r="A55" s="1585"/>
      <c r="B55" s="1584"/>
      <c r="C55" s="1585"/>
      <c r="D55" s="1758"/>
      <c r="E55" s="2288"/>
      <c r="F55" s="2283"/>
      <c r="G55" s="1597"/>
      <c r="H55" s="1643"/>
      <c r="I55" s="312" t="s">
        <v>3862</v>
      </c>
      <c r="J55" s="302">
        <v>0.34042553191489361</v>
      </c>
      <c r="K55" s="596"/>
      <c r="L55" s="2290" t="s">
        <v>3861</v>
      </c>
      <c r="M55" s="2291"/>
      <c r="N55" s="2291"/>
      <c r="O55" s="2291"/>
      <c r="P55" s="2291"/>
      <c r="Q55" s="2291"/>
      <c r="R55" s="2291"/>
      <c r="S55" s="2291"/>
      <c r="T55" s="2291"/>
      <c r="U55" s="2291"/>
      <c r="V55" s="2292"/>
      <c r="W55" s="1597"/>
      <c r="X55" s="1597"/>
      <c r="Y55" s="2284"/>
    </row>
    <row r="56" spans="1:25" ht="22.5" x14ac:dyDescent="0.25">
      <c r="A56" s="1585"/>
      <c r="B56" s="1584"/>
      <c r="C56" s="1585"/>
      <c r="D56" s="1758"/>
      <c r="E56" s="2288"/>
      <c r="F56" s="2283"/>
      <c r="G56" s="1597"/>
      <c r="H56" s="1643"/>
      <c r="I56" s="312" t="s">
        <v>3863</v>
      </c>
      <c r="J56" s="302">
        <v>0.1702127659574468</v>
      </c>
      <c r="K56" s="596"/>
      <c r="L56" s="645"/>
      <c r="M56" s="646"/>
      <c r="N56" s="646"/>
      <c r="O56" s="646"/>
      <c r="P56" s="646"/>
      <c r="Q56" s="646"/>
      <c r="R56" s="646"/>
      <c r="S56" s="646"/>
      <c r="T56" s="646"/>
      <c r="U56" s="646"/>
      <c r="V56" s="647"/>
      <c r="W56" s="1597"/>
      <c r="X56" s="1597"/>
      <c r="Y56" s="2284"/>
    </row>
    <row r="57" spans="1:25" ht="22.5" x14ac:dyDescent="0.25">
      <c r="A57" s="1585"/>
      <c r="B57" s="1584"/>
      <c r="C57" s="1585"/>
      <c r="D57" s="1758"/>
      <c r="E57" s="2288"/>
      <c r="F57" s="2283"/>
      <c r="G57" s="1597"/>
      <c r="H57" s="1643"/>
      <c r="I57" s="312" t="s">
        <v>3864</v>
      </c>
      <c r="J57" s="302">
        <v>0.34042553191489361</v>
      </c>
      <c r="K57" s="640"/>
      <c r="L57" s="640"/>
      <c r="M57" s="640"/>
      <c r="N57" s="640"/>
      <c r="O57" s="640"/>
      <c r="P57" s="640"/>
      <c r="Q57" s="640"/>
      <c r="R57" s="640"/>
      <c r="S57" s="640"/>
      <c r="T57" s="640"/>
      <c r="U57" s="640"/>
      <c r="V57" s="596"/>
      <c r="W57" s="1597"/>
      <c r="X57" s="1597"/>
      <c r="Y57" s="2284"/>
    </row>
    <row r="58" spans="1:25" ht="22.5" x14ac:dyDescent="0.25">
      <c r="A58" s="1585"/>
      <c r="B58" s="1584"/>
      <c r="C58" s="1585"/>
      <c r="D58" s="1758"/>
      <c r="E58" s="2288"/>
      <c r="F58" s="2283"/>
      <c r="G58" s="1597"/>
      <c r="H58" s="1643"/>
      <c r="I58" s="312" t="s">
        <v>3865</v>
      </c>
      <c r="J58" s="302">
        <v>0.34042553191489361</v>
      </c>
      <c r="K58" s="596"/>
      <c r="L58" s="640"/>
      <c r="M58" s="640"/>
      <c r="N58" s="640"/>
      <c r="O58" s="640"/>
      <c r="P58" s="640"/>
      <c r="Q58" s="640"/>
      <c r="R58" s="640"/>
      <c r="S58" s="640"/>
      <c r="T58" s="640"/>
      <c r="U58" s="640"/>
      <c r="V58" s="640"/>
      <c r="W58" s="1597"/>
      <c r="X58" s="1597"/>
      <c r="Y58" s="2284"/>
    </row>
    <row r="59" spans="1:25" ht="22.5" x14ac:dyDescent="0.25">
      <c r="A59" s="1585"/>
      <c r="B59" s="1584"/>
      <c r="C59" s="1585"/>
      <c r="D59" s="1758"/>
      <c r="E59" s="2288"/>
      <c r="F59" s="2283"/>
      <c r="G59" s="1597"/>
      <c r="H59" s="1643"/>
      <c r="I59" s="312" t="s">
        <v>3866</v>
      </c>
      <c r="J59" s="302">
        <v>0.1702127659574468</v>
      </c>
      <c r="K59" s="596"/>
      <c r="L59" s="596"/>
      <c r="M59" s="640"/>
      <c r="N59" s="640"/>
      <c r="O59" s="640"/>
      <c r="P59" s="640"/>
      <c r="Q59" s="640"/>
      <c r="R59" s="640"/>
      <c r="S59" s="640"/>
      <c r="T59" s="640"/>
      <c r="U59" s="640"/>
      <c r="V59" s="640"/>
      <c r="W59" s="1597"/>
      <c r="X59" s="1597"/>
      <c r="Y59" s="2284"/>
    </row>
    <row r="60" spans="1:25" x14ac:dyDescent="0.25">
      <c r="A60" s="1585"/>
      <c r="B60" s="1584"/>
      <c r="C60" s="1585"/>
      <c r="D60" s="1758"/>
      <c r="E60" s="2289"/>
      <c r="F60" s="1682"/>
      <c r="G60" s="1597"/>
      <c r="H60" s="1644"/>
      <c r="I60" s="79" t="s">
        <v>168</v>
      </c>
      <c r="J60" s="313">
        <v>1.7021276595744681</v>
      </c>
      <c r="K60" s="641"/>
      <c r="L60" s="641"/>
      <c r="M60" s="641"/>
      <c r="N60" s="641"/>
      <c r="O60" s="641"/>
      <c r="P60" s="641"/>
      <c r="Q60" s="641"/>
      <c r="R60" s="641"/>
      <c r="S60" s="641"/>
      <c r="T60" s="641"/>
      <c r="U60" s="641"/>
      <c r="V60" s="641"/>
      <c r="W60" s="1598"/>
      <c r="X60" s="1598"/>
      <c r="Y60" s="2284"/>
    </row>
    <row r="61" spans="1:25" ht="33.75" x14ac:dyDescent="0.25">
      <c r="A61" s="1585"/>
      <c r="B61" s="2279" t="s">
        <v>2496</v>
      </c>
      <c r="C61" s="1581" t="s">
        <v>1239</v>
      </c>
      <c r="D61" s="1758" t="s">
        <v>3867</v>
      </c>
      <c r="E61" s="2274" t="s">
        <v>1264</v>
      </c>
      <c r="F61" s="2283" t="s">
        <v>3788</v>
      </c>
      <c r="G61" s="1579" t="s">
        <v>3544</v>
      </c>
      <c r="H61" s="1582" t="s">
        <v>3545</v>
      </c>
      <c r="I61" s="312" t="s">
        <v>3868</v>
      </c>
      <c r="J61" s="302">
        <v>0.42553191489361702</v>
      </c>
      <c r="K61" s="640"/>
      <c r="L61" s="640"/>
      <c r="M61" s="640"/>
      <c r="N61" s="640"/>
      <c r="O61" s="640"/>
      <c r="P61" s="640"/>
      <c r="Q61" s="640"/>
      <c r="R61" s="640"/>
      <c r="S61" s="640"/>
      <c r="T61" s="640"/>
      <c r="U61" s="640"/>
      <c r="V61" s="640"/>
      <c r="W61" s="1580" t="s">
        <v>160</v>
      </c>
      <c r="X61" s="1579" t="s">
        <v>3869</v>
      </c>
      <c r="Y61" s="2284"/>
    </row>
    <row r="62" spans="1:25" ht="22.5" x14ac:dyDescent="0.25">
      <c r="A62" s="1585"/>
      <c r="B62" s="2279"/>
      <c r="C62" s="1581"/>
      <c r="D62" s="1803"/>
      <c r="E62" s="2282"/>
      <c r="F62" s="2283"/>
      <c r="G62" s="1579"/>
      <c r="H62" s="1643"/>
      <c r="I62" s="312" t="s">
        <v>3870</v>
      </c>
      <c r="J62" s="302">
        <v>0.42553191489361702</v>
      </c>
      <c r="K62" s="640"/>
      <c r="L62" s="640"/>
      <c r="M62" s="640"/>
      <c r="N62" s="640"/>
      <c r="O62" s="640"/>
      <c r="P62" s="640"/>
      <c r="Q62" s="640"/>
      <c r="R62" s="640"/>
      <c r="S62" s="640"/>
      <c r="T62" s="640"/>
      <c r="U62" s="640"/>
      <c r="V62" s="640"/>
      <c r="W62" s="1597"/>
      <c r="X62" s="1579"/>
      <c r="Y62" s="2284"/>
    </row>
    <row r="63" spans="1:25" ht="33.75" x14ac:dyDescent="0.25">
      <c r="A63" s="1585"/>
      <c r="B63" s="2279"/>
      <c r="C63" s="1581"/>
      <c r="D63" s="1803"/>
      <c r="E63" s="2282"/>
      <c r="F63" s="2283"/>
      <c r="G63" s="1579"/>
      <c r="H63" s="1643"/>
      <c r="I63" s="312" t="s">
        <v>3871</v>
      </c>
      <c r="J63" s="302">
        <v>0.1702127659574468</v>
      </c>
      <c r="K63" s="640"/>
      <c r="L63" s="640"/>
      <c r="M63" s="640"/>
      <c r="N63" s="640"/>
      <c r="O63" s="640"/>
      <c r="P63" s="640"/>
      <c r="Q63" s="640"/>
      <c r="R63" s="640"/>
      <c r="S63" s="640"/>
      <c r="T63" s="640"/>
      <c r="U63" s="640"/>
      <c r="V63" s="640"/>
      <c r="W63" s="1597"/>
      <c r="X63" s="1579"/>
      <c r="Y63" s="2284"/>
    </row>
    <row r="64" spans="1:25" ht="22.5" x14ac:dyDescent="0.25">
      <c r="A64" s="1585"/>
      <c r="B64" s="2279"/>
      <c r="C64" s="1581"/>
      <c r="D64" s="1803"/>
      <c r="E64" s="2282"/>
      <c r="F64" s="2283"/>
      <c r="G64" s="1579"/>
      <c r="H64" s="1643"/>
      <c r="I64" s="312" t="s">
        <v>3872</v>
      </c>
      <c r="J64" s="302">
        <v>0.51063829787234039</v>
      </c>
      <c r="K64" s="640"/>
      <c r="L64" s="640"/>
      <c r="M64" s="640"/>
      <c r="N64" s="640"/>
      <c r="O64" s="640"/>
      <c r="P64" s="640"/>
      <c r="Q64" s="640"/>
      <c r="R64" s="640"/>
      <c r="S64" s="640"/>
      <c r="T64" s="640"/>
      <c r="U64" s="640"/>
      <c r="V64" s="640"/>
      <c r="W64" s="1597"/>
      <c r="X64" s="1579"/>
      <c r="Y64" s="2284"/>
    </row>
    <row r="65" spans="1:25" ht="22.5" x14ac:dyDescent="0.25">
      <c r="A65" s="1585"/>
      <c r="B65" s="2279"/>
      <c r="C65" s="1581"/>
      <c r="D65" s="1803"/>
      <c r="E65" s="2282"/>
      <c r="F65" s="2283"/>
      <c r="G65" s="1579"/>
      <c r="H65" s="1643"/>
      <c r="I65" s="312" t="s">
        <v>3873</v>
      </c>
      <c r="J65" s="302">
        <v>0.1702127659574468</v>
      </c>
      <c r="K65" s="640"/>
      <c r="L65" s="640"/>
      <c r="M65" s="640"/>
      <c r="N65" s="640"/>
      <c r="O65" s="640"/>
      <c r="P65" s="640"/>
      <c r="Q65" s="640"/>
      <c r="R65" s="640"/>
      <c r="S65" s="640"/>
      <c r="T65" s="640"/>
      <c r="U65" s="640"/>
      <c r="V65" s="640"/>
      <c r="W65" s="1597"/>
      <c r="X65" s="1579"/>
      <c r="Y65" s="2284"/>
    </row>
    <row r="66" spans="1:25" x14ac:dyDescent="0.25">
      <c r="A66" s="1585"/>
      <c r="B66" s="2279"/>
      <c r="C66" s="1581"/>
      <c r="D66" s="1803"/>
      <c r="E66" s="2282"/>
      <c r="F66" s="2283"/>
      <c r="G66" s="1579"/>
      <c r="H66" s="1644"/>
      <c r="I66" s="79" t="s">
        <v>168</v>
      </c>
      <c r="J66" s="313">
        <v>1.7021276595744681</v>
      </c>
      <c r="K66" s="641"/>
      <c r="L66" s="641"/>
      <c r="M66" s="641"/>
      <c r="N66" s="641"/>
      <c r="O66" s="641"/>
      <c r="P66" s="641"/>
      <c r="Q66" s="641"/>
      <c r="R66" s="641"/>
      <c r="S66" s="641"/>
      <c r="T66" s="641"/>
      <c r="U66" s="641"/>
      <c r="V66" s="641"/>
      <c r="W66" s="1598"/>
      <c r="X66" s="1579"/>
      <c r="Y66" s="2284"/>
    </row>
    <row r="67" spans="1:25" ht="22.5" x14ac:dyDescent="0.25">
      <c r="A67" s="1585"/>
      <c r="B67" s="2279"/>
      <c r="C67" s="1581"/>
      <c r="D67" s="1758" t="s">
        <v>3867</v>
      </c>
      <c r="E67" s="2282"/>
      <c r="F67" s="2283" t="s">
        <v>3788</v>
      </c>
      <c r="G67" s="1579" t="s">
        <v>1748</v>
      </c>
      <c r="H67" s="1582" t="s">
        <v>1749</v>
      </c>
      <c r="I67" s="312" t="s">
        <v>3874</v>
      </c>
      <c r="J67" s="302">
        <v>0.63829787234042556</v>
      </c>
      <c r="K67" s="640"/>
      <c r="L67" s="640"/>
      <c r="M67" s="640"/>
      <c r="N67" s="640"/>
      <c r="O67" s="640"/>
      <c r="P67" s="640"/>
      <c r="Q67" s="640"/>
      <c r="R67" s="640"/>
      <c r="S67" s="640"/>
      <c r="T67" s="640"/>
      <c r="U67" s="640"/>
      <c r="V67" s="640"/>
      <c r="W67" s="1580" t="s">
        <v>160</v>
      </c>
      <c r="X67" s="1579" t="s">
        <v>1751</v>
      </c>
      <c r="Y67" s="2284"/>
    </row>
    <row r="68" spans="1:25" ht="22.5" x14ac:dyDescent="0.25">
      <c r="A68" s="1585"/>
      <c r="B68" s="2279"/>
      <c r="C68" s="1581"/>
      <c r="D68" s="1803"/>
      <c r="E68" s="2282"/>
      <c r="F68" s="2283"/>
      <c r="G68" s="1579"/>
      <c r="H68" s="1643"/>
      <c r="I68" s="312" t="s">
        <v>3875</v>
      </c>
      <c r="J68" s="302">
        <v>0.63829787234042556</v>
      </c>
      <c r="K68" s="640"/>
      <c r="L68" s="640"/>
      <c r="M68" s="640"/>
      <c r="N68" s="640"/>
      <c r="O68" s="640"/>
      <c r="P68" s="640"/>
      <c r="Q68" s="640"/>
      <c r="R68" s="640"/>
      <c r="S68" s="640"/>
      <c r="T68" s="640"/>
      <c r="U68" s="640"/>
      <c r="V68" s="640"/>
      <c r="W68" s="1597"/>
      <c r="X68" s="1579"/>
      <c r="Y68" s="2284"/>
    </row>
    <row r="69" spans="1:25" ht="33.75" x14ac:dyDescent="0.25">
      <c r="A69" s="1585"/>
      <c r="B69" s="2279"/>
      <c r="C69" s="1581"/>
      <c r="D69" s="1803"/>
      <c r="E69" s="2282"/>
      <c r="F69" s="2283"/>
      <c r="G69" s="1579"/>
      <c r="H69" s="1643"/>
      <c r="I69" s="312" t="s">
        <v>3876</v>
      </c>
      <c r="J69" s="302">
        <v>0.25531914893617019</v>
      </c>
      <c r="K69" s="640"/>
      <c r="L69" s="640"/>
      <c r="M69" s="640"/>
      <c r="N69" s="640"/>
      <c r="O69" s="640"/>
      <c r="P69" s="640"/>
      <c r="Q69" s="640"/>
      <c r="R69" s="640"/>
      <c r="S69" s="640"/>
      <c r="T69" s="640"/>
      <c r="U69" s="640"/>
      <c r="V69" s="640"/>
      <c r="W69" s="1597"/>
      <c r="X69" s="1579"/>
      <c r="Y69" s="2284"/>
    </row>
    <row r="70" spans="1:25" ht="22.5" x14ac:dyDescent="0.25">
      <c r="A70" s="1585"/>
      <c r="B70" s="2279"/>
      <c r="C70" s="1581"/>
      <c r="D70" s="1803"/>
      <c r="E70" s="2282"/>
      <c r="F70" s="2283"/>
      <c r="G70" s="1579"/>
      <c r="H70" s="1643"/>
      <c r="I70" s="312" t="s">
        <v>3877</v>
      </c>
      <c r="J70" s="302">
        <v>0.76595744680851063</v>
      </c>
      <c r="K70" s="640"/>
      <c r="L70" s="640"/>
      <c r="M70" s="640"/>
      <c r="N70" s="640"/>
      <c r="O70" s="640"/>
      <c r="P70" s="640"/>
      <c r="Q70" s="640"/>
      <c r="R70" s="640"/>
      <c r="S70" s="640"/>
      <c r="T70" s="640"/>
      <c r="U70" s="640"/>
      <c r="V70" s="640"/>
      <c r="W70" s="1597"/>
      <c r="X70" s="1579"/>
      <c r="Y70" s="2284"/>
    </row>
    <row r="71" spans="1:25" ht="22.5" x14ac:dyDescent="0.25">
      <c r="A71" s="1585"/>
      <c r="B71" s="2279"/>
      <c r="C71" s="1581"/>
      <c r="D71" s="1803"/>
      <c r="E71" s="2282"/>
      <c r="F71" s="2283"/>
      <c r="G71" s="1579"/>
      <c r="H71" s="1643"/>
      <c r="I71" s="312" t="s">
        <v>3878</v>
      </c>
      <c r="J71" s="302">
        <v>0.25531914893617019</v>
      </c>
      <c r="K71" s="640"/>
      <c r="L71" s="640"/>
      <c r="M71" s="640"/>
      <c r="N71" s="640"/>
      <c r="O71" s="640"/>
      <c r="P71" s="640"/>
      <c r="Q71" s="640"/>
      <c r="R71" s="640"/>
      <c r="S71" s="640"/>
      <c r="T71" s="640"/>
      <c r="U71" s="640"/>
      <c r="V71" s="640"/>
      <c r="W71" s="1597"/>
      <c r="X71" s="1579"/>
      <c r="Y71" s="2284"/>
    </row>
    <row r="72" spans="1:25" x14ac:dyDescent="0.25">
      <c r="A72" s="1585"/>
      <c r="B72" s="2279"/>
      <c r="C72" s="1581"/>
      <c r="D72" s="1803"/>
      <c r="E72" s="2282"/>
      <c r="F72" s="2283"/>
      <c r="G72" s="1579"/>
      <c r="H72" s="1644"/>
      <c r="I72" s="79" t="s">
        <v>168</v>
      </c>
      <c r="J72" s="313">
        <v>2.5531914893617023</v>
      </c>
      <c r="K72" s="641"/>
      <c r="L72" s="641"/>
      <c r="M72" s="641"/>
      <c r="N72" s="641"/>
      <c r="O72" s="641"/>
      <c r="P72" s="641"/>
      <c r="Q72" s="641"/>
      <c r="R72" s="641"/>
      <c r="S72" s="641"/>
      <c r="T72" s="641"/>
      <c r="U72" s="641"/>
      <c r="V72" s="641"/>
      <c r="W72" s="1598"/>
      <c r="X72" s="1579"/>
      <c r="Y72" s="2284"/>
    </row>
    <row r="73" spans="1:25" ht="22.5" x14ac:dyDescent="0.25">
      <c r="A73" s="1585"/>
      <c r="B73" s="2279"/>
      <c r="C73" s="1581"/>
      <c r="D73" s="1758" t="s">
        <v>3867</v>
      </c>
      <c r="E73" s="2282"/>
      <c r="F73" s="2283" t="s">
        <v>3788</v>
      </c>
      <c r="G73" s="1579" t="s">
        <v>1756</v>
      </c>
      <c r="H73" s="1582" t="s">
        <v>1757</v>
      </c>
      <c r="I73" s="312" t="s">
        <v>3879</v>
      </c>
      <c r="J73" s="302">
        <v>0.42553191489361702</v>
      </c>
      <c r="K73" s="640"/>
      <c r="L73" s="640"/>
      <c r="M73" s="640"/>
      <c r="N73" s="640"/>
      <c r="O73" s="640"/>
      <c r="P73" s="640"/>
      <c r="Q73" s="640"/>
      <c r="R73" s="640"/>
      <c r="S73" s="640"/>
      <c r="T73" s="640"/>
      <c r="U73" s="640"/>
      <c r="V73" s="640"/>
      <c r="W73" s="1579" t="s">
        <v>3880</v>
      </c>
      <c r="X73" s="1580" t="s">
        <v>3881</v>
      </c>
      <c r="Y73" s="2284"/>
    </row>
    <row r="74" spans="1:25" x14ac:dyDescent="0.25">
      <c r="A74" s="1585"/>
      <c r="B74" s="2279"/>
      <c r="C74" s="1581"/>
      <c r="D74" s="1803"/>
      <c r="E74" s="2282"/>
      <c r="F74" s="2283"/>
      <c r="G74" s="1579"/>
      <c r="H74" s="1643"/>
      <c r="I74" s="312" t="s">
        <v>3882</v>
      </c>
      <c r="J74" s="302">
        <v>0.42553191489361702</v>
      </c>
      <c r="K74" s="640"/>
      <c r="L74" s="640"/>
      <c r="M74" s="640"/>
      <c r="N74" s="640"/>
      <c r="O74" s="640"/>
      <c r="P74" s="640"/>
      <c r="Q74" s="640"/>
      <c r="R74" s="640"/>
      <c r="S74" s="640"/>
      <c r="T74" s="640"/>
      <c r="U74" s="640"/>
      <c r="V74" s="640"/>
      <c r="W74" s="1579"/>
      <c r="X74" s="1597"/>
      <c r="Y74" s="2284"/>
    </row>
    <row r="75" spans="1:25" ht="22.5" x14ac:dyDescent="0.25">
      <c r="A75" s="1585"/>
      <c r="B75" s="2279"/>
      <c r="C75" s="1581"/>
      <c r="D75" s="1803"/>
      <c r="E75" s="2282"/>
      <c r="F75" s="2283"/>
      <c r="G75" s="1579"/>
      <c r="H75" s="1643"/>
      <c r="I75" s="312" t="s">
        <v>3883</v>
      </c>
      <c r="J75" s="302">
        <v>0.1702127659574468</v>
      </c>
      <c r="K75" s="640"/>
      <c r="L75" s="640"/>
      <c r="M75" s="640"/>
      <c r="N75" s="640"/>
      <c r="O75" s="640"/>
      <c r="P75" s="640"/>
      <c r="Q75" s="640"/>
      <c r="R75" s="640"/>
      <c r="S75" s="640"/>
      <c r="T75" s="640"/>
      <c r="U75" s="640"/>
      <c r="V75" s="640"/>
      <c r="W75" s="1579"/>
      <c r="X75" s="1597"/>
      <c r="Y75" s="2284"/>
    </row>
    <row r="76" spans="1:25" ht="22.5" x14ac:dyDescent="0.25">
      <c r="A76" s="1585"/>
      <c r="B76" s="2279"/>
      <c r="C76" s="1581"/>
      <c r="D76" s="1803"/>
      <c r="E76" s="2282"/>
      <c r="F76" s="2283"/>
      <c r="G76" s="1579"/>
      <c r="H76" s="1643"/>
      <c r="I76" s="312" t="s">
        <v>3884</v>
      </c>
      <c r="J76" s="302">
        <v>0.51063829787234039</v>
      </c>
      <c r="K76" s="640"/>
      <c r="L76" s="640"/>
      <c r="M76" s="640"/>
      <c r="N76" s="640"/>
      <c r="O76" s="640"/>
      <c r="P76" s="640"/>
      <c r="Q76" s="640"/>
      <c r="R76" s="640"/>
      <c r="S76" s="640"/>
      <c r="T76" s="640"/>
      <c r="U76" s="640"/>
      <c r="V76" s="640"/>
      <c r="W76" s="1579"/>
      <c r="X76" s="1597"/>
      <c r="Y76" s="2284"/>
    </row>
    <row r="77" spans="1:25" ht="22.5" x14ac:dyDescent="0.25">
      <c r="A77" s="1585"/>
      <c r="B77" s="2279"/>
      <c r="C77" s="1581"/>
      <c r="D77" s="1803"/>
      <c r="E77" s="2282"/>
      <c r="F77" s="2283"/>
      <c r="G77" s="1579"/>
      <c r="H77" s="1643"/>
      <c r="I77" s="312" t="s">
        <v>3885</v>
      </c>
      <c r="J77" s="302">
        <v>0.1702127659574468</v>
      </c>
      <c r="K77" s="640"/>
      <c r="L77" s="640"/>
      <c r="M77" s="640"/>
      <c r="N77" s="640"/>
      <c r="O77" s="640"/>
      <c r="P77" s="640"/>
      <c r="Q77" s="640"/>
      <c r="R77" s="640"/>
      <c r="S77" s="640"/>
      <c r="T77" s="640"/>
      <c r="U77" s="640"/>
      <c r="V77" s="640"/>
      <c r="W77" s="1579"/>
      <c r="X77" s="1597"/>
      <c r="Y77" s="2284"/>
    </row>
    <row r="78" spans="1:25" x14ac:dyDescent="0.25">
      <c r="A78" s="1593"/>
      <c r="B78" s="2279"/>
      <c r="C78" s="1581"/>
      <c r="D78" s="1803"/>
      <c r="E78" s="2275"/>
      <c r="F78" s="2283"/>
      <c r="G78" s="1579"/>
      <c r="H78" s="1644"/>
      <c r="I78" s="79" t="s">
        <v>168</v>
      </c>
      <c r="J78" s="313">
        <v>1.7021276595744681</v>
      </c>
      <c r="K78" s="641"/>
      <c r="L78" s="641"/>
      <c r="M78" s="641"/>
      <c r="N78" s="641"/>
      <c r="O78" s="641"/>
      <c r="P78" s="641"/>
      <c r="Q78" s="641"/>
      <c r="R78" s="641"/>
      <c r="S78" s="641"/>
      <c r="T78" s="641"/>
      <c r="U78" s="641"/>
      <c r="V78" s="641"/>
      <c r="W78" s="1579"/>
      <c r="X78" s="1598"/>
      <c r="Y78" s="2284"/>
    </row>
    <row r="79" spans="1:25" ht="22.5" x14ac:dyDescent="0.25">
      <c r="A79" s="1582" t="s">
        <v>3048</v>
      </c>
      <c r="B79" s="2279" t="s">
        <v>3886</v>
      </c>
      <c r="C79" s="2296" t="s">
        <v>3887</v>
      </c>
      <c r="D79" s="1758" t="s">
        <v>3888</v>
      </c>
      <c r="E79" s="2274" t="s">
        <v>605</v>
      </c>
      <c r="F79" s="2283" t="s">
        <v>3788</v>
      </c>
      <c r="G79" s="1579" t="s">
        <v>3889</v>
      </c>
      <c r="H79" s="1582" t="s">
        <v>3890</v>
      </c>
      <c r="I79" s="312" t="s">
        <v>3891</v>
      </c>
      <c r="J79" s="302">
        <v>0.42553191489361702</v>
      </c>
      <c r="K79" s="640"/>
      <c r="L79" s="640"/>
      <c r="M79" s="640"/>
      <c r="N79" s="640"/>
      <c r="O79" s="640"/>
      <c r="P79" s="640"/>
      <c r="Q79" s="640"/>
      <c r="R79" s="640"/>
      <c r="S79" s="640"/>
      <c r="T79" s="640"/>
      <c r="U79" s="640"/>
      <c r="V79" s="640"/>
      <c r="W79" s="1579" t="s">
        <v>3892</v>
      </c>
      <c r="X79" s="1579" t="s">
        <v>3893</v>
      </c>
      <c r="Y79" s="2284"/>
    </row>
    <row r="80" spans="1:25" x14ac:dyDescent="0.25">
      <c r="A80" s="1585"/>
      <c r="B80" s="2279"/>
      <c r="C80" s="2296"/>
      <c r="D80" s="1803"/>
      <c r="E80" s="2282"/>
      <c r="F80" s="2283"/>
      <c r="G80" s="1579"/>
      <c r="H80" s="1644"/>
      <c r="I80" s="79" t="s">
        <v>168</v>
      </c>
      <c r="J80" s="313">
        <v>0.42553191489361702</v>
      </c>
      <c r="K80" s="641"/>
      <c r="L80" s="641"/>
      <c r="M80" s="641"/>
      <c r="N80" s="641"/>
      <c r="O80" s="641"/>
      <c r="P80" s="641"/>
      <c r="Q80" s="641"/>
      <c r="R80" s="641"/>
      <c r="S80" s="641"/>
      <c r="T80" s="641"/>
      <c r="U80" s="641"/>
      <c r="V80" s="641"/>
      <c r="W80" s="1579"/>
      <c r="X80" s="1579"/>
      <c r="Y80" s="2284"/>
    </row>
    <row r="81" spans="1:25" ht="22.5" x14ac:dyDescent="0.25">
      <c r="A81" s="1585"/>
      <c r="B81" s="2279"/>
      <c r="C81" s="2296"/>
      <c r="D81" s="1758" t="s">
        <v>3894</v>
      </c>
      <c r="E81" s="2282"/>
      <c r="F81" s="2283" t="s">
        <v>3788</v>
      </c>
      <c r="G81" s="1579" t="s">
        <v>3895</v>
      </c>
      <c r="H81" s="1582" t="s">
        <v>3896</v>
      </c>
      <c r="I81" s="312" t="s">
        <v>3897</v>
      </c>
      <c r="J81" s="302">
        <v>0.42553191489361702</v>
      </c>
      <c r="K81" s="640"/>
      <c r="L81" s="640"/>
      <c r="M81" s="640"/>
      <c r="N81" s="640"/>
      <c r="O81" s="640"/>
      <c r="P81" s="640"/>
      <c r="Q81" s="640"/>
      <c r="R81" s="640"/>
      <c r="S81" s="640"/>
      <c r="T81" s="640"/>
      <c r="U81" s="640"/>
      <c r="V81" s="640"/>
      <c r="W81" s="1579" t="s">
        <v>3898</v>
      </c>
      <c r="X81" s="1579" t="s">
        <v>3899</v>
      </c>
      <c r="Y81" s="2284"/>
    </row>
    <row r="82" spans="1:25" x14ac:dyDescent="0.25">
      <c r="A82" s="1593"/>
      <c r="B82" s="2279"/>
      <c r="C82" s="2296"/>
      <c r="D82" s="1803"/>
      <c r="E82" s="2275"/>
      <c r="F82" s="2283"/>
      <c r="G82" s="1579"/>
      <c r="H82" s="1644"/>
      <c r="I82" s="79" t="s">
        <v>168</v>
      </c>
      <c r="J82" s="313">
        <v>0.42553191489361702</v>
      </c>
      <c r="K82" s="641"/>
      <c r="L82" s="641"/>
      <c r="M82" s="641"/>
      <c r="N82" s="641"/>
      <c r="O82" s="641"/>
      <c r="P82" s="641"/>
      <c r="Q82" s="641"/>
      <c r="R82" s="641"/>
      <c r="S82" s="641"/>
      <c r="T82" s="641"/>
      <c r="U82" s="641"/>
      <c r="V82" s="641"/>
      <c r="W82" s="1579"/>
      <c r="X82" s="1579"/>
      <c r="Y82" s="2284"/>
    </row>
    <row r="83" spans="1:25" ht="22.5" x14ac:dyDescent="0.25">
      <c r="A83" s="1581" t="s">
        <v>728</v>
      </c>
      <c r="B83" s="2279" t="s">
        <v>729</v>
      </c>
      <c r="C83" s="1581" t="s">
        <v>1289</v>
      </c>
      <c r="D83" s="1758" t="s">
        <v>3900</v>
      </c>
      <c r="E83" s="2274" t="s">
        <v>3901</v>
      </c>
      <c r="F83" s="2283" t="s">
        <v>3788</v>
      </c>
      <c r="G83" s="1579" t="s">
        <v>1767</v>
      </c>
      <c r="H83" s="1582" t="s">
        <v>3556</v>
      </c>
      <c r="I83" s="312" t="s">
        <v>3902</v>
      </c>
      <c r="J83" s="302">
        <v>0.68085106382978722</v>
      </c>
      <c r="K83" s="596"/>
      <c r="L83" s="596"/>
      <c r="M83" s="596"/>
      <c r="N83" s="596"/>
      <c r="O83" s="596"/>
      <c r="P83" s="596"/>
      <c r="Q83" s="640"/>
      <c r="R83" s="596"/>
      <c r="S83" s="596"/>
      <c r="T83" s="596"/>
      <c r="U83" s="596"/>
      <c r="V83" s="596"/>
      <c r="W83" s="1579" t="s">
        <v>160</v>
      </c>
      <c r="X83" s="1580" t="s">
        <v>1770</v>
      </c>
      <c r="Y83" s="2284"/>
    </row>
    <row r="84" spans="1:25" ht="22.5" x14ac:dyDescent="0.25">
      <c r="A84" s="1581"/>
      <c r="B84" s="2297"/>
      <c r="C84" s="1581"/>
      <c r="D84" s="1803"/>
      <c r="E84" s="2282"/>
      <c r="F84" s="2283"/>
      <c r="G84" s="1579"/>
      <c r="H84" s="1643"/>
      <c r="I84" s="312" t="s">
        <v>3903</v>
      </c>
      <c r="J84" s="302">
        <v>0.85106382978723405</v>
      </c>
      <c r="K84" s="596"/>
      <c r="L84" s="596"/>
      <c r="M84" s="596"/>
      <c r="N84" s="596"/>
      <c r="O84" s="596"/>
      <c r="P84" s="596"/>
      <c r="Q84" s="596"/>
      <c r="R84" s="640"/>
      <c r="S84" s="596"/>
      <c r="T84" s="596"/>
      <c r="U84" s="596"/>
      <c r="V84" s="596"/>
      <c r="W84" s="1579"/>
      <c r="X84" s="1597"/>
      <c r="Y84" s="2284"/>
    </row>
    <row r="85" spans="1:25" ht="22.5" x14ac:dyDescent="0.25">
      <c r="A85" s="1581"/>
      <c r="B85" s="2297"/>
      <c r="C85" s="1581"/>
      <c r="D85" s="1803"/>
      <c r="E85" s="2282"/>
      <c r="F85" s="2283"/>
      <c r="G85" s="1579"/>
      <c r="H85" s="1643"/>
      <c r="I85" s="312" t="s">
        <v>3904</v>
      </c>
      <c r="J85" s="302">
        <v>0.1702127659574468</v>
      </c>
      <c r="K85" s="596"/>
      <c r="L85" s="596"/>
      <c r="M85" s="596"/>
      <c r="N85" s="596"/>
      <c r="O85" s="596"/>
      <c r="P85" s="596"/>
      <c r="Q85" s="596"/>
      <c r="R85" s="640"/>
      <c r="S85" s="596"/>
      <c r="T85" s="596"/>
      <c r="U85" s="596"/>
      <c r="V85" s="596"/>
      <c r="W85" s="1579"/>
      <c r="X85" s="1597"/>
      <c r="Y85" s="2284"/>
    </row>
    <row r="86" spans="1:25" x14ac:dyDescent="0.25">
      <c r="A86" s="1581"/>
      <c r="B86" s="2297"/>
      <c r="C86" s="1581"/>
      <c r="D86" s="1803"/>
      <c r="E86" s="2282"/>
      <c r="F86" s="2283"/>
      <c r="G86" s="1579"/>
      <c r="H86" s="1644"/>
      <c r="I86" s="79" t="s">
        <v>168</v>
      </c>
      <c r="J86" s="313">
        <v>1.7021276595744681</v>
      </c>
      <c r="K86" s="596"/>
      <c r="L86" s="596"/>
      <c r="M86" s="596"/>
      <c r="N86" s="596"/>
      <c r="O86" s="596"/>
      <c r="P86" s="596"/>
      <c r="Q86" s="641"/>
      <c r="R86" s="641"/>
      <c r="S86" s="596"/>
      <c r="T86" s="596"/>
      <c r="U86" s="596"/>
      <c r="V86" s="596"/>
      <c r="W86" s="1579"/>
      <c r="X86" s="1598"/>
      <c r="Y86" s="2284"/>
    </row>
    <row r="87" spans="1:25" ht="45" x14ac:dyDescent="0.25">
      <c r="A87" s="1581"/>
      <c r="B87" s="2297"/>
      <c r="C87" s="1581"/>
      <c r="D87" s="1758" t="s">
        <v>3894</v>
      </c>
      <c r="E87" s="2282"/>
      <c r="F87" s="2283" t="s">
        <v>3788</v>
      </c>
      <c r="G87" s="1579" t="s">
        <v>1771</v>
      </c>
      <c r="H87" s="1582" t="s">
        <v>3559</v>
      </c>
      <c r="I87" s="312" t="s">
        <v>3905</v>
      </c>
      <c r="J87" s="302">
        <v>0.68085106382978722</v>
      </c>
      <c r="K87" s="640"/>
      <c r="L87" s="596"/>
      <c r="M87" s="596"/>
      <c r="N87" s="640"/>
      <c r="O87" s="596"/>
      <c r="P87" s="596"/>
      <c r="Q87" s="640"/>
      <c r="R87" s="596"/>
      <c r="S87" s="596"/>
      <c r="T87" s="640"/>
      <c r="U87" s="596"/>
      <c r="V87" s="596"/>
      <c r="W87" s="1580" t="s">
        <v>160</v>
      </c>
      <c r="X87" s="1580" t="s">
        <v>3906</v>
      </c>
      <c r="Y87" s="2284"/>
    </row>
    <row r="88" spans="1:25" ht="33.75" x14ac:dyDescent="0.25">
      <c r="A88" s="1581"/>
      <c r="B88" s="2297"/>
      <c r="C88" s="1581"/>
      <c r="D88" s="1803"/>
      <c r="E88" s="2282"/>
      <c r="F88" s="2283"/>
      <c r="G88" s="1579"/>
      <c r="H88" s="1643"/>
      <c r="I88" s="312" t="s">
        <v>3907</v>
      </c>
      <c r="J88" s="302">
        <v>0.85106382978723405</v>
      </c>
      <c r="K88" s="640"/>
      <c r="L88" s="596"/>
      <c r="M88" s="596"/>
      <c r="N88" s="640"/>
      <c r="O88" s="596"/>
      <c r="P88" s="596"/>
      <c r="Q88" s="640"/>
      <c r="R88" s="596"/>
      <c r="S88" s="596"/>
      <c r="T88" s="640"/>
      <c r="U88" s="596"/>
      <c r="V88" s="596"/>
      <c r="W88" s="1597"/>
      <c r="X88" s="1597"/>
      <c r="Y88" s="2284"/>
    </row>
    <row r="89" spans="1:25" ht="22.5" x14ac:dyDescent="0.25">
      <c r="A89" s="1581"/>
      <c r="B89" s="2297"/>
      <c r="C89" s="1581"/>
      <c r="D89" s="1803"/>
      <c r="E89" s="2282"/>
      <c r="F89" s="2283"/>
      <c r="G89" s="1579"/>
      <c r="H89" s="1643"/>
      <c r="I89" s="312" t="s">
        <v>3908</v>
      </c>
      <c r="J89" s="302">
        <v>0.1702127659574468</v>
      </c>
      <c r="K89" s="640"/>
      <c r="L89" s="596"/>
      <c r="M89" s="596"/>
      <c r="N89" s="640"/>
      <c r="O89" s="596"/>
      <c r="P89" s="596"/>
      <c r="Q89" s="640"/>
      <c r="R89" s="596"/>
      <c r="S89" s="596"/>
      <c r="T89" s="640"/>
      <c r="U89" s="596"/>
      <c r="V89" s="596"/>
      <c r="W89" s="1597"/>
      <c r="X89" s="1597"/>
      <c r="Y89" s="2284"/>
    </row>
    <row r="90" spans="1:25" x14ac:dyDescent="0.25">
      <c r="A90" s="1581"/>
      <c r="B90" s="2297"/>
      <c r="C90" s="1581"/>
      <c r="D90" s="1803"/>
      <c r="E90" s="2282"/>
      <c r="F90" s="2283"/>
      <c r="G90" s="1579"/>
      <c r="H90" s="1644"/>
      <c r="I90" s="79" t="s">
        <v>168</v>
      </c>
      <c r="J90" s="313">
        <v>1.7021276595744681</v>
      </c>
      <c r="K90" s="641"/>
      <c r="L90" s="596"/>
      <c r="M90" s="596"/>
      <c r="N90" s="641"/>
      <c r="O90" s="596"/>
      <c r="P90" s="596"/>
      <c r="Q90" s="641"/>
      <c r="R90" s="596"/>
      <c r="S90" s="596"/>
      <c r="T90" s="641"/>
      <c r="U90" s="596"/>
      <c r="V90" s="596"/>
      <c r="W90" s="1598"/>
      <c r="X90" s="1598"/>
      <c r="Y90" s="2284"/>
    </row>
    <row r="91" spans="1:25" ht="45" x14ac:dyDescent="0.25">
      <c r="A91" s="1581"/>
      <c r="B91" s="2297"/>
      <c r="C91" s="1581"/>
      <c r="D91" s="1758" t="s">
        <v>3909</v>
      </c>
      <c r="E91" s="2282"/>
      <c r="F91" s="2283" t="s">
        <v>3788</v>
      </c>
      <c r="G91" s="1579" t="s">
        <v>1774</v>
      </c>
      <c r="H91" s="1582" t="s">
        <v>3562</v>
      </c>
      <c r="I91" s="312" t="s">
        <v>3910</v>
      </c>
      <c r="J91" s="302">
        <v>0.42553191489361702</v>
      </c>
      <c r="K91" s="596"/>
      <c r="L91" s="640"/>
      <c r="M91" s="640"/>
      <c r="N91" s="596"/>
      <c r="O91" s="596"/>
      <c r="P91" s="596"/>
      <c r="Q91" s="596"/>
      <c r="R91" s="640"/>
      <c r="S91" s="640"/>
      <c r="T91" s="596"/>
      <c r="U91" s="596"/>
      <c r="V91" s="596"/>
      <c r="W91" s="1580" t="s">
        <v>160</v>
      </c>
      <c r="X91" s="1580" t="s">
        <v>3911</v>
      </c>
      <c r="Y91" s="2284"/>
    </row>
    <row r="92" spans="1:25" ht="45" x14ac:dyDescent="0.25">
      <c r="A92" s="1581"/>
      <c r="B92" s="2297"/>
      <c r="C92" s="1581"/>
      <c r="D92" s="1803"/>
      <c r="E92" s="2282"/>
      <c r="F92" s="2283"/>
      <c r="G92" s="1579"/>
      <c r="H92" s="1643"/>
      <c r="I92" s="312" t="s">
        <v>3912</v>
      </c>
      <c r="J92" s="302">
        <v>0.42553191489361702</v>
      </c>
      <c r="K92" s="596"/>
      <c r="L92" s="640"/>
      <c r="M92" s="640"/>
      <c r="N92" s="596"/>
      <c r="O92" s="596"/>
      <c r="P92" s="596"/>
      <c r="Q92" s="596"/>
      <c r="R92" s="640"/>
      <c r="S92" s="640"/>
      <c r="T92" s="596"/>
      <c r="U92" s="596"/>
      <c r="V92" s="596"/>
      <c r="W92" s="1597"/>
      <c r="X92" s="1597"/>
      <c r="Y92" s="2284"/>
    </row>
    <row r="93" spans="1:25" ht="22.5" x14ac:dyDescent="0.25">
      <c r="A93" s="1581"/>
      <c r="B93" s="2297"/>
      <c r="C93" s="1581"/>
      <c r="D93" s="1803"/>
      <c r="E93" s="2282"/>
      <c r="F93" s="2283"/>
      <c r="G93" s="1579"/>
      <c r="H93" s="1643"/>
      <c r="I93" s="312" t="s">
        <v>3913</v>
      </c>
      <c r="J93" s="302">
        <v>0.68085106382978722</v>
      </c>
      <c r="K93" s="596"/>
      <c r="L93" s="640"/>
      <c r="M93" s="640"/>
      <c r="N93" s="596"/>
      <c r="O93" s="596"/>
      <c r="P93" s="596"/>
      <c r="Q93" s="596"/>
      <c r="R93" s="640"/>
      <c r="S93" s="640"/>
      <c r="T93" s="596"/>
      <c r="U93" s="596"/>
      <c r="V93" s="596"/>
      <c r="W93" s="1597"/>
      <c r="X93" s="1597"/>
      <c r="Y93" s="2284"/>
    </row>
    <row r="94" spans="1:25" ht="33.75" x14ac:dyDescent="0.25">
      <c r="A94" s="1581"/>
      <c r="B94" s="2297"/>
      <c r="C94" s="1581"/>
      <c r="D94" s="1803"/>
      <c r="E94" s="2282"/>
      <c r="F94" s="2283"/>
      <c r="G94" s="1579"/>
      <c r="H94" s="1643"/>
      <c r="I94" s="312" t="s">
        <v>3914</v>
      </c>
      <c r="J94" s="302">
        <v>0.1702127659574468</v>
      </c>
      <c r="K94" s="596"/>
      <c r="L94" s="640"/>
      <c r="M94" s="640"/>
      <c r="N94" s="596"/>
      <c r="O94" s="596"/>
      <c r="P94" s="596"/>
      <c r="Q94" s="596"/>
      <c r="R94" s="640"/>
      <c r="S94" s="640"/>
      <c r="T94" s="596"/>
      <c r="U94" s="596"/>
      <c r="V94" s="596"/>
      <c r="W94" s="1597"/>
      <c r="X94" s="1597"/>
      <c r="Y94" s="2284"/>
    </row>
    <row r="95" spans="1:25" x14ac:dyDescent="0.25">
      <c r="A95" s="1581"/>
      <c r="B95" s="2297"/>
      <c r="C95" s="1581"/>
      <c r="D95" s="1803"/>
      <c r="E95" s="2275"/>
      <c r="F95" s="2283"/>
      <c r="G95" s="1579"/>
      <c r="H95" s="1644"/>
      <c r="I95" s="79" t="s">
        <v>168</v>
      </c>
      <c r="J95" s="313">
        <v>1.7021276595744681</v>
      </c>
      <c r="K95" s="596"/>
      <c r="L95" s="641"/>
      <c r="M95" s="641"/>
      <c r="N95" s="596"/>
      <c r="O95" s="596"/>
      <c r="P95" s="596"/>
      <c r="Q95" s="596"/>
      <c r="R95" s="641"/>
      <c r="S95" s="641"/>
      <c r="T95" s="596"/>
      <c r="U95" s="596"/>
      <c r="V95" s="596"/>
      <c r="W95" s="1598"/>
      <c r="X95" s="1598"/>
      <c r="Y95" s="2284"/>
    </row>
    <row r="96" spans="1:25" ht="22.5" x14ac:dyDescent="0.25">
      <c r="A96" s="1581"/>
      <c r="B96" s="2279" t="s">
        <v>776</v>
      </c>
      <c r="C96" s="1581" t="s">
        <v>1289</v>
      </c>
      <c r="D96" s="1758" t="s">
        <v>3915</v>
      </c>
      <c r="E96" s="2274" t="s">
        <v>3916</v>
      </c>
      <c r="F96" s="2283" t="s">
        <v>3788</v>
      </c>
      <c r="G96" s="1579" t="s">
        <v>1785</v>
      </c>
      <c r="H96" s="1582" t="s">
        <v>3569</v>
      </c>
      <c r="I96" s="312" t="s">
        <v>3917</v>
      </c>
      <c r="J96" s="302">
        <v>0.1276595744680851</v>
      </c>
      <c r="K96" s="640"/>
      <c r="L96" s="596"/>
      <c r="M96" s="596"/>
      <c r="N96" s="596"/>
      <c r="O96" s="596"/>
      <c r="P96" s="596"/>
      <c r="Q96" s="596"/>
      <c r="R96" s="596"/>
      <c r="S96" s="596"/>
      <c r="T96" s="596"/>
      <c r="U96" s="596"/>
      <c r="V96" s="596"/>
      <c r="W96" s="1580" t="s">
        <v>160</v>
      </c>
      <c r="X96" s="1580" t="s">
        <v>1787</v>
      </c>
      <c r="Y96" s="2284"/>
    </row>
    <row r="97" spans="1:25" x14ac:dyDescent="0.25">
      <c r="A97" s="1581"/>
      <c r="B97" s="2297"/>
      <c r="C97" s="1581"/>
      <c r="D97" s="1803"/>
      <c r="E97" s="2282"/>
      <c r="F97" s="2283"/>
      <c r="G97" s="1579"/>
      <c r="H97" s="1643"/>
      <c r="I97" s="312" t="s">
        <v>3918</v>
      </c>
      <c r="J97" s="302">
        <v>0.51063829787234039</v>
      </c>
      <c r="K97" s="596"/>
      <c r="L97" s="2298" t="s">
        <v>3919</v>
      </c>
      <c r="M97" s="2299"/>
      <c r="N97" s="2299"/>
      <c r="O97" s="2299"/>
      <c r="P97" s="2299"/>
      <c r="Q97" s="2299"/>
      <c r="R97" s="2299"/>
      <c r="S97" s="2299"/>
      <c r="T97" s="2299"/>
      <c r="U97" s="2299"/>
      <c r="V97" s="2300"/>
      <c r="W97" s="1597"/>
      <c r="X97" s="1597"/>
      <c r="Y97" s="2284"/>
    </row>
    <row r="98" spans="1:25" ht="22.5" x14ac:dyDescent="0.25">
      <c r="A98" s="1581"/>
      <c r="B98" s="2297"/>
      <c r="C98" s="1581"/>
      <c r="D98" s="1803"/>
      <c r="E98" s="2282"/>
      <c r="F98" s="2283"/>
      <c r="G98" s="1579"/>
      <c r="H98" s="1643"/>
      <c r="I98" s="312" t="s">
        <v>3920</v>
      </c>
      <c r="J98" s="302">
        <v>0.1276595744680851</v>
      </c>
      <c r="K98" s="596"/>
      <c r="L98" s="2301"/>
      <c r="M98" s="2302"/>
      <c r="N98" s="2302"/>
      <c r="O98" s="2302"/>
      <c r="P98" s="2302"/>
      <c r="Q98" s="2302"/>
      <c r="R98" s="2302"/>
      <c r="S98" s="2302"/>
      <c r="T98" s="2302"/>
      <c r="U98" s="2302"/>
      <c r="V98" s="2303"/>
      <c r="W98" s="1597"/>
      <c r="X98" s="1597"/>
      <c r="Y98" s="2284"/>
    </row>
    <row r="99" spans="1:25" ht="22.5" x14ac:dyDescent="0.25">
      <c r="A99" s="1581"/>
      <c r="B99" s="2297"/>
      <c r="C99" s="1581"/>
      <c r="D99" s="1803"/>
      <c r="E99" s="2282"/>
      <c r="F99" s="2283"/>
      <c r="G99" s="1579"/>
      <c r="H99" s="1643"/>
      <c r="I99" s="312" t="s">
        <v>3921</v>
      </c>
      <c r="J99" s="302">
        <v>0.25531914893617019</v>
      </c>
      <c r="K99" s="596"/>
      <c r="L99" s="2301"/>
      <c r="M99" s="2302"/>
      <c r="N99" s="2302"/>
      <c r="O99" s="2302"/>
      <c r="P99" s="2302"/>
      <c r="Q99" s="2302"/>
      <c r="R99" s="2302"/>
      <c r="S99" s="2302"/>
      <c r="T99" s="2302"/>
      <c r="U99" s="2302"/>
      <c r="V99" s="2303"/>
      <c r="W99" s="1597"/>
      <c r="X99" s="1597"/>
      <c r="Y99" s="2284"/>
    </row>
    <row r="100" spans="1:25" ht="22.5" x14ac:dyDescent="0.25">
      <c r="A100" s="1581"/>
      <c r="B100" s="2297"/>
      <c r="C100" s="1581"/>
      <c r="D100" s="1803"/>
      <c r="E100" s="2282"/>
      <c r="F100" s="2283"/>
      <c r="G100" s="1579"/>
      <c r="H100" s="1643"/>
      <c r="I100" s="312" t="s">
        <v>3922</v>
      </c>
      <c r="J100" s="302">
        <v>0.51063829787234039</v>
      </c>
      <c r="K100" s="596"/>
      <c r="L100" s="2304"/>
      <c r="M100" s="2305"/>
      <c r="N100" s="2305"/>
      <c r="O100" s="2305"/>
      <c r="P100" s="2305"/>
      <c r="Q100" s="2305"/>
      <c r="R100" s="2305"/>
      <c r="S100" s="2305"/>
      <c r="T100" s="2305"/>
      <c r="U100" s="2305"/>
      <c r="V100" s="2306"/>
      <c r="W100" s="1597"/>
      <c r="X100" s="1597"/>
      <c r="Y100" s="2284"/>
    </row>
    <row r="101" spans="1:25" ht="22.5" x14ac:dyDescent="0.25">
      <c r="A101" s="1581"/>
      <c r="B101" s="2297"/>
      <c r="C101" s="1581"/>
      <c r="D101" s="1803"/>
      <c r="E101" s="2282"/>
      <c r="F101" s="2283"/>
      <c r="G101" s="1579"/>
      <c r="H101" s="1643"/>
      <c r="I101" s="312" t="s">
        <v>3923</v>
      </c>
      <c r="J101" s="302">
        <v>0.51063829787234039</v>
      </c>
      <c r="K101" s="640"/>
      <c r="L101" s="640"/>
      <c r="M101" s="640"/>
      <c r="N101" s="640"/>
      <c r="O101" s="640"/>
      <c r="P101" s="640"/>
      <c r="Q101" s="640"/>
      <c r="R101" s="640"/>
      <c r="S101" s="640"/>
      <c r="T101" s="640"/>
      <c r="U101" s="640"/>
      <c r="V101" s="640"/>
      <c r="W101" s="1597"/>
      <c r="X101" s="1597"/>
      <c r="Y101" s="2284"/>
    </row>
    <row r="102" spans="1:25" ht="22.5" x14ac:dyDescent="0.25">
      <c r="A102" s="1581"/>
      <c r="B102" s="2297"/>
      <c r="C102" s="1581"/>
      <c r="D102" s="1803"/>
      <c r="E102" s="2282"/>
      <c r="F102" s="2283"/>
      <c r="G102" s="1579"/>
      <c r="H102" s="1643"/>
      <c r="I102" s="312" t="s">
        <v>3924</v>
      </c>
      <c r="J102" s="302">
        <v>0.25531914893617019</v>
      </c>
      <c r="K102" s="596"/>
      <c r="L102" s="640"/>
      <c r="M102" s="640"/>
      <c r="N102" s="640"/>
      <c r="O102" s="640"/>
      <c r="P102" s="640"/>
      <c r="Q102" s="640"/>
      <c r="R102" s="640"/>
      <c r="S102" s="640"/>
      <c r="T102" s="640"/>
      <c r="U102" s="640"/>
      <c r="V102" s="640"/>
      <c r="W102" s="1597"/>
      <c r="X102" s="1597"/>
      <c r="Y102" s="2284"/>
    </row>
    <row r="103" spans="1:25" ht="22.5" x14ac:dyDescent="0.25">
      <c r="A103" s="1581"/>
      <c r="B103" s="2297"/>
      <c r="C103" s="1581"/>
      <c r="D103" s="1803"/>
      <c r="E103" s="2282"/>
      <c r="F103" s="2283"/>
      <c r="G103" s="1579"/>
      <c r="H103" s="1643"/>
      <c r="I103" s="312" t="s">
        <v>3925</v>
      </c>
      <c r="J103" s="302">
        <v>0.1276595744680851</v>
      </c>
      <c r="K103" s="596"/>
      <c r="L103" s="640"/>
      <c r="M103" s="640"/>
      <c r="N103" s="640"/>
      <c r="O103" s="640"/>
      <c r="P103" s="640"/>
      <c r="Q103" s="640"/>
      <c r="R103" s="640"/>
      <c r="S103" s="640"/>
      <c r="T103" s="640"/>
      <c r="U103" s="640"/>
      <c r="V103" s="640"/>
      <c r="W103" s="1597"/>
      <c r="X103" s="1597"/>
      <c r="Y103" s="2284"/>
    </row>
    <row r="104" spans="1:25" ht="22.5" x14ac:dyDescent="0.25">
      <c r="A104" s="1581"/>
      <c r="B104" s="2297"/>
      <c r="C104" s="1581"/>
      <c r="D104" s="1803"/>
      <c r="E104" s="2282"/>
      <c r="F104" s="2283"/>
      <c r="G104" s="1579"/>
      <c r="H104" s="1643"/>
      <c r="I104" s="312" t="s">
        <v>3926</v>
      </c>
      <c r="J104" s="302">
        <v>0.1276595744680851</v>
      </c>
      <c r="K104" s="596"/>
      <c r="L104" s="640"/>
      <c r="M104" s="640"/>
      <c r="N104" s="640"/>
      <c r="O104" s="640"/>
      <c r="P104" s="640"/>
      <c r="Q104" s="640"/>
      <c r="R104" s="640"/>
      <c r="S104" s="640"/>
      <c r="T104" s="640"/>
      <c r="U104" s="640"/>
      <c r="V104" s="640"/>
      <c r="W104" s="1597"/>
      <c r="X104" s="1597"/>
      <c r="Y104" s="2284"/>
    </row>
    <row r="105" spans="1:25" x14ac:dyDescent="0.25">
      <c r="A105" s="1581"/>
      <c r="B105" s="2297"/>
      <c r="C105" s="1581"/>
      <c r="D105" s="1803"/>
      <c r="E105" s="2282"/>
      <c r="F105" s="2283"/>
      <c r="G105" s="1579"/>
      <c r="H105" s="1644"/>
      <c r="I105" s="79" t="s">
        <v>168</v>
      </c>
      <c r="J105" s="313">
        <v>2.5531914893617018</v>
      </c>
      <c r="K105" s="641"/>
      <c r="L105" s="641"/>
      <c r="M105" s="641"/>
      <c r="N105" s="641"/>
      <c r="O105" s="641"/>
      <c r="P105" s="641"/>
      <c r="Q105" s="641"/>
      <c r="R105" s="641"/>
      <c r="S105" s="641"/>
      <c r="T105" s="641"/>
      <c r="U105" s="641"/>
      <c r="V105" s="641"/>
      <c r="W105" s="1598"/>
      <c r="X105" s="1598"/>
      <c r="Y105" s="2284"/>
    </row>
    <row r="106" spans="1:25" ht="45" x14ac:dyDescent="0.25">
      <c r="A106" s="1581"/>
      <c r="B106" s="2297"/>
      <c r="C106" s="1581"/>
      <c r="D106" s="1758" t="s">
        <v>3927</v>
      </c>
      <c r="E106" s="2282"/>
      <c r="F106" s="2283" t="s">
        <v>3788</v>
      </c>
      <c r="G106" s="1579" t="s">
        <v>1794</v>
      </c>
      <c r="H106" s="1763" t="s">
        <v>3569</v>
      </c>
      <c r="I106" s="312" t="s">
        <v>3928</v>
      </c>
      <c r="J106" s="302">
        <v>0.76595744680851063</v>
      </c>
      <c r="K106" s="640"/>
      <c r="L106" s="596"/>
      <c r="M106" s="596"/>
      <c r="N106" s="640"/>
      <c r="O106" s="596"/>
      <c r="P106" s="596"/>
      <c r="Q106" s="640"/>
      <c r="R106" s="596"/>
      <c r="S106" s="596"/>
      <c r="T106" s="640"/>
      <c r="U106" s="596"/>
      <c r="V106" s="596"/>
      <c r="W106" s="1580" t="s">
        <v>160</v>
      </c>
      <c r="X106" s="1579" t="s">
        <v>1796</v>
      </c>
      <c r="Y106" s="2284"/>
    </row>
    <row r="107" spans="1:25" ht="33.75" x14ac:dyDescent="0.25">
      <c r="A107" s="1581"/>
      <c r="B107" s="2297"/>
      <c r="C107" s="1581"/>
      <c r="D107" s="1803"/>
      <c r="E107" s="2282"/>
      <c r="F107" s="2283"/>
      <c r="G107" s="1579"/>
      <c r="H107" s="1780"/>
      <c r="I107" s="312" t="s">
        <v>3929</v>
      </c>
      <c r="J107" s="302">
        <v>0.51063829787234039</v>
      </c>
      <c r="K107" s="640"/>
      <c r="L107" s="596"/>
      <c r="M107" s="596"/>
      <c r="N107" s="640"/>
      <c r="O107" s="596"/>
      <c r="P107" s="596"/>
      <c r="Q107" s="640"/>
      <c r="R107" s="596"/>
      <c r="S107" s="596"/>
      <c r="T107" s="640"/>
      <c r="U107" s="596"/>
      <c r="V107" s="596"/>
      <c r="W107" s="1597"/>
      <c r="X107" s="1579"/>
      <c r="Y107" s="2284"/>
    </row>
    <row r="108" spans="1:25" ht="45" x14ac:dyDescent="0.25">
      <c r="A108" s="1581"/>
      <c r="B108" s="2297"/>
      <c r="C108" s="1581"/>
      <c r="D108" s="1803"/>
      <c r="E108" s="2282"/>
      <c r="F108" s="2283"/>
      <c r="G108" s="1579"/>
      <c r="H108" s="1780"/>
      <c r="I108" s="312" t="s">
        <v>3930</v>
      </c>
      <c r="J108" s="302">
        <v>1.0212765957446808</v>
      </c>
      <c r="K108" s="648"/>
      <c r="L108" s="596"/>
      <c r="M108" s="596"/>
      <c r="N108" s="640"/>
      <c r="O108" s="596"/>
      <c r="P108" s="596"/>
      <c r="Q108" s="640"/>
      <c r="R108" s="596"/>
      <c r="S108" s="596"/>
      <c r="T108" s="640"/>
      <c r="U108" s="596"/>
      <c r="V108" s="596"/>
      <c r="W108" s="1597"/>
      <c r="X108" s="1579"/>
      <c r="Y108" s="2284"/>
    </row>
    <row r="109" spans="1:25" x14ac:dyDescent="0.25">
      <c r="A109" s="1581"/>
      <c r="B109" s="2297"/>
      <c r="C109" s="1581"/>
      <c r="D109" s="1803"/>
      <c r="E109" s="2282"/>
      <c r="F109" s="2283"/>
      <c r="G109" s="1579"/>
      <c r="H109" s="1780"/>
      <c r="I109" s="312" t="s">
        <v>3931</v>
      </c>
      <c r="J109" s="302">
        <v>0.25531914893617019</v>
      </c>
      <c r="K109" s="596"/>
      <c r="L109" s="596"/>
      <c r="M109" s="596"/>
      <c r="N109" s="640"/>
      <c r="O109" s="596"/>
      <c r="P109" s="596"/>
      <c r="Q109" s="640"/>
      <c r="R109" s="596"/>
      <c r="S109" s="596"/>
      <c r="T109" s="640"/>
      <c r="U109" s="596"/>
      <c r="V109" s="596"/>
      <c r="W109" s="1597"/>
      <c r="X109" s="1579"/>
      <c r="Y109" s="2284"/>
    </row>
    <row r="110" spans="1:25" x14ac:dyDescent="0.25">
      <c r="A110" s="1581"/>
      <c r="B110" s="2297"/>
      <c r="C110" s="1581"/>
      <c r="D110" s="1803"/>
      <c r="E110" s="2275"/>
      <c r="F110" s="2283"/>
      <c r="G110" s="1579"/>
      <c r="H110" s="1780"/>
      <c r="I110" s="79" t="s">
        <v>168</v>
      </c>
      <c r="J110" s="313">
        <v>2.5531914893617023</v>
      </c>
      <c r="K110" s="641"/>
      <c r="L110" s="596"/>
      <c r="M110" s="596"/>
      <c r="N110" s="641"/>
      <c r="O110" s="596"/>
      <c r="P110" s="596"/>
      <c r="Q110" s="641"/>
      <c r="R110" s="596"/>
      <c r="S110" s="596"/>
      <c r="T110" s="641"/>
      <c r="U110" s="596"/>
      <c r="V110" s="596"/>
      <c r="W110" s="1598"/>
      <c r="X110" s="1579"/>
      <c r="Y110" s="2284"/>
    </row>
    <row r="111" spans="1:25" ht="45" x14ac:dyDescent="0.25">
      <c r="A111" s="1581"/>
      <c r="B111" s="2279" t="s">
        <v>800</v>
      </c>
      <c r="C111" s="1581" t="s">
        <v>1289</v>
      </c>
      <c r="D111" s="1758" t="s">
        <v>3888</v>
      </c>
      <c r="E111" s="2274" t="s">
        <v>3932</v>
      </c>
      <c r="F111" s="2283" t="s">
        <v>3788</v>
      </c>
      <c r="G111" s="1579" t="s">
        <v>1799</v>
      </c>
      <c r="H111" s="1582" t="s">
        <v>3589</v>
      </c>
      <c r="I111" s="312" t="s">
        <v>3933</v>
      </c>
      <c r="J111" s="302">
        <v>0.25531914893617019</v>
      </c>
      <c r="K111" s="640"/>
      <c r="L111" s="640"/>
      <c r="M111" s="575"/>
      <c r="N111" s="575"/>
      <c r="O111" s="575"/>
      <c r="P111" s="575"/>
      <c r="Q111" s="575"/>
      <c r="R111" s="575"/>
      <c r="S111" s="575"/>
      <c r="T111" s="575"/>
      <c r="U111" s="575"/>
      <c r="V111" s="596"/>
      <c r="W111" s="1580" t="s">
        <v>160</v>
      </c>
      <c r="X111" s="1580" t="s">
        <v>1802</v>
      </c>
      <c r="Y111" s="2284"/>
    </row>
    <row r="112" spans="1:25" ht="33.75" x14ac:dyDescent="0.25">
      <c r="A112" s="1581"/>
      <c r="B112" s="2279"/>
      <c r="C112" s="1581"/>
      <c r="D112" s="1758"/>
      <c r="E112" s="2282"/>
      <c r="F112" s="2283"/>
      <c r="G112" s="1579"/>
      <c r="H112" s="1643"/>
      <c r="I112" s="312" t="s">
        <v>3934</v>
      </c>
      <c r="J112" s="302">
        <v>0.25531914893617019</v>
      </c>
      <c r="K112" s="575"/>
      <c r="L112" s="575"/>
      <c r="M112" s="640"/>
      <c r="N112" s="640"/>
      <c r="O112" s="640"/>
      <c r="P112" s="640"/>
      <c r="Q112" s="640"/>
      <c r="R112" s="640"/>
      <c r="S112" s="640"/>
      <c r="T112" s="640"/>
      <c r="U112" s="575"/>
      <c r="V112" s="596"/>
      <c r="W112" s="1597"/>
      <c r="X112" s="1597"/>
      <c r="Y112" s="2284"/>
    </row>
    <row r="113" spans="1:25" ht="33.75" x14ac:dyDescent="0.25">
      <c r="A113" s="1581"/>
      <c r="B113" s="2279"/>
      <c r="C113" s="1581"/>
      <c r="D113" s="1758"/>
      <c r="E113" s="2282"/>
      <c r="F113" s="2283"/>
      <c r="G113" s="1579"/>
      <c r="H113" s="1643"/>
      <c r="I113" s="312" t="s">
        <v>3935</v>
      </c>
      <c r="J113" s="302">
        <v>0.25531914893617019</v>
      </c>
      <c r="K113" s="575"/>
      <c r="L113" s="575"/>
      <c r="M113" s="575"/>
      <c r="N113" s="575"/>
      <c r="O113" s="575"/>
      <c r="P113" s="575"/>
      <c r="Q113" s="640"/>
      <c r="R113" s="640"/>
      <c r="S113" s="640"/>
      <c r="T113" s="640"/>
      <c r="U113" s="575"/>
      <c r="V113" s="596"/>
      <c r="W113" s="1597"/>
      <c r="X113" s="1597"/>
      <c r="Y113" s="2284"/>
    </row>
    <row r="114" spans="1:25" x14ac:dyDescent="0.25">
      <c r="A114" s="1581"/>
      <c r="B114" s="2297"/>
      <c r="C114" s="1581"/>
      <c r="D114" s="1803"/>
      <c r="E114" s="2282"/>
      <c r="F114" s="2283"/>
      <c r="G114" s="1579"/>
      <c r="H114" s="1643"/>
      <c r="I114" s="312" t="s">
        <v>3936</v>
      </c>
      <c r="J114" s="302">
        <v>0.51063829787234039</v>
      </c>
      <c r="K114" s="575"/>
      <c r="L114" s="575"/>
      <c r="M114" s="575"/>
      <c r="N114" s="575"/>
      <c r="O114" s="575"/>
      <c r="P114" s="575"/>
      <c r="Q114" s="575"/>
      <c r="R114" s="575"/>
      <c r="S114" s="575"/>
      <c r="T114" s="575"/>
      <c r="U114" s="640"/>
      <c r="V114" s="596"/>
      <c r="W114" s="1597"/>
      <c r="X114" s="1597"/>
      <c r="Y114" s="2284"/>
    </row>
    <row r="115" spans="1:25" ht="33.75" x14ac:dyDescent="0.25">
      <c r="A115" s="1581"/>
      <c r="B115" s="2297"/>
      <c r="C115" s="1581"/>
      <c r="D115" s="1803"/>
      <c r="E115" s="2282"/>
      <c r="F115" s="2283"/>
      <c r="G115" s="1579"/>
      <c r="H115" s="1643"/>
      <c r="I115" s="312" t="s">
        <v>3937</v>
      </c>
      <c r="J115" s="302">
        <v>0.25531914893617019</v>
      </c>
      <c r="K115" s="640"/>
      <c r="L115" s="640"/>
      <c r="M115" s="640"/>
      <c r="N115" s="640"/>
      <c r="O115" s="640"/>
      <c r="P115" s="640"/>
      <c r="Q115" s="640"/>
      <c r="R115" s="640"/>
      <c r="S115" s="640"/>
      <c r="T115" s="640"/>
      <c r="U115" s="640"/>
      <c r="V115" s="640"/>
      <c r="W115" s="1597"/>
      <c r="X115" s="1597"/>
      <c r="Y115" s="2284"/>
    </row>
    <row r="116" spans="1:25" ht="22.5" x14ac:dyDescent="0.25">
      <c r="A116" s="1581"/>
      <c r="B116" s="2297"/>
      <c r="C116" s="1581"/>
      <c r="D116" s="1803"/>
      <c r="E116" s="2282"/>
      <c r="F116" s="2283"/>
      <c r="G116" s="1579"/>
      <c r="H116" s="1643"/>
      <c r="I116" s="312" t="s">
        <v>3938</v>
      </c>
      <c r="J116" s="302">
        <v>0.25531914893617019</v>
      </c>
      <c r="K116" s="640"/>
      <c r="L116" s="640"/>
      <c r="M116" s="640"/>
      <c r="N116" s="640"/>
      <c r="O116" s="640"/>
      <c r="P116" s="640"/>
      <c r="Q116" s="640"/>
      <c r="R116" s="640"/>
      <c r="S116" s="640"/>
      <c r="T116" s="640"/>
      <c r="U116" s="640"/>
      <c r="V116" s="640"/>
      <c r="W116" s="1597"/>
      <c r="X116" s="1597"/>
      <c r="Y116" s="2284"/>
    </row>
    <row r="117" spans="1:25" ht="22.5" x14ac:dyDescent="0.25">
      <c r="A117" s="1581"/>
      <c r="B117" s="2297"/>
      <c r="C117" s="1581"/>
      <c r="D117" s="1803"/>
      <c r="E117" s="2282"/>
      <c r="F117" s="2283"/>
      <c r="G117" s="1579"/>
      <c r="H117" s="1643"/>
      <c r="I117" s="312" t="s">
        <v>3939</v>
      </c>
      <c r="J117" s="302">
        <v>0.25531914893617019</v>
      </c>
      <c r="K117" s="640"/>
      <c r="L117" s="640"/>
      <c r="M117" s="640"/>
      <c r="N117" s="640"/>
      <c r="O117" s="640"/>
      <c r="P117" s="640"/>
      <c r="Q117" s="640"/>
      <c r="R117" s="640"/>
      <c r="S117" s="640"/>
      <c r="T117" s="640"/>
      <c r="U117" s="640"/>
      <c r="V117" s="640"/>
      <c r="W117" s="1597"/>
      <c r="X117" s="1597"/>
      <c r="Y117" s="2284"/>
    </row>
    <row r="118" spans="1:25" ht="22.5" x14ac:dyDescent="0.25">
      <c r="A118" s="1581"/>
      <c r="B118" s="2297"/>
      <c r="C118" s="1581"/>
      <c r="D118" s="1803"/>
      <c r="E118" s="2282"/>
      <c r="F118" s="2283"/>
      <c r="G118" s="1579"/>
      <c r="H118" s="1643"/>
      <c r="I118" s="312" t="s">
        <v>3940</v>
      </c>
      <c r="J118" s="302">
        <v>0.25531914893617019</v>
      </c>
      <c r="K118" s="640"/>
      <c r="L118" s="640"/>
      <c r="M118" s="640"/>
      <c r="N118" s="640"/>
      <c r="O118" s="640"/>
      <c r="P118" s="640"/>
      <c r="Q118" s="640"/>
      <c r="R118" s="640"/>
      <c r="S118" s="640"/>
      <c r="T118" s="640"/>
      <c r="U118" s="640"/>
      <c r="V118" s="640"/>
      <c r="W118" s="1597"/>
      <c r="X118" s="1597"/>
      <c r="Y118" s="2284"/>
    </row>
    <row r="119" spans="1:25" ht="22.5" x14ac:dyDescent="0.25">
      <c r="A119" s="1581"/>
      <c r="B119" s="2297"/>
      <c r="C119" s="1581"/>
      <c r="D119" s="1803"/>
      <c r="E119" s="2282"/>
      <c r="F119" s="2283"/>
      <c r="G119" s="1579"/>
      <c r="H119" s="1643"/>
      <c r="I119" s="312" t="s">
        <v>3941</v>
      </c>
      <c r="J119" s="302">
        <v>0.25531914893617019</v>
      </c>
      <c r="K119" s="640"/>
      <c r="L119" s="640"/>
      <c r="M119" s="640"/>
      <c r="N119" s="640"/>
      <c r="O119" s="640"/>
      <c r="P119" s="640"/>
      <c r="Q119" s="640"/>
      <c r="R119" s="640"/>
      <c r="S119" s="640"/>
      <c r="T119" s="640"/>
      <c r="U119" s="640"/>
      <c r="V119" s="640"/>
      <c r="W119" s="1597"/>
      <c r="X119" s="1597"/>
      <c r="Y119" s="2284"/>
    </row>
    <row r="120" spans="1:25" x14ac:dyDescent="0.25">
      <c r="A120" s="1581"/>
      <c r="B120" s="2297"/>
      <c r="C120" s="1581"/>
      <c r="D120" s="1803"/>
      <c r="E120" s="2282"/>
      <c r="F120" s="2283"/>
      <c r="G120" s="1579"/>
      <c r="H120" s="1644"/>
      <c r="I120" s="79" t="s">
        <v>168</v>
      </c>
      <c r="J120" s="313">
        <v>2.5531914893617018</v>
      </c>
      <c r="K120" s="641"/>
      <c r="L120" s="641"/>
      <c r="M120" s="641"/>
      <c r="N120" s="641"/>
      <c r="O120" s="641"/>
      <c r="P120" s="641"/>
      <c r="Q120" s="641"/>
      <c r="R120" s="641"/>
      <c r="S120" s="641"/>
      <c r="T120" s="641"/>
      <c r="U120" s="641"/>
      <c r="V120" s="641"/>
      <c r="W120" s="1598"/>
      <c r="X120" s="1598"/>
      <c r="Y120" s="2284"/>
    </row>
    <row r="121" spans="1:25" ht="33.75" x14ac:dyDescent="0.25">
      <c r="A121" s="1581"/>
      <c r="B121" s="2297"/>
      <c r="C121" s="1581"/>
      <c r="D121" s="1758" t="s">
        <v>3942</v>
      </c>
      <c r="E121" s="2282"/>
      <c r="F121" s="2283" t="s">
        <v>3788</v>
      </c>
      <c r="G121" s="1579" t="s">
        <v>1804</v>
      </c>
      <c r="H121" s="1582" t="s">
        <v>3600</v>
      </c>
      <c r="I121" s="312" t="s">
        <v>3943</v>
      </c>
      <c r="J121" s="302">
        <v>0.76595744680851063</v>
      </c>
      <c r="K121" s="640"/>
      <c r="L121" s="640"/>
      <c r="M121" s="640"/>
      <c r="N121" s="640"/>
      <c r="O121" s="640"/>
      <c r="P121" s="640"/>
      <c r="Q121" s="640"/>
      <c r="R121" s="640"/>
      <c r="S121" s="640"/>
      <c r="T121" s="640"/>
      <c r="U121" s="640"/>
      <c r="V121" s="640"/>
      <c r="W121" s="1580" t="s">
        <v>160</v>
      </c>
      <c r="X121" s="1579" t="s">
        <v>1806</v>
      </c>
      <c r="Y121" s="2284"/>
    </row>
    <row r="122" spans="1:25" ht="45" x14ac:dyDescent="0.25">
      <c r="A122" s="1581"/>
      <c r="B122" s="2297"/>
      <c r="C122" s="1581"/>
      <c r="D122" s="1803"/>
      <c r="E122" s="2282"/>
      <c r="F122" s="2283"/>
      <c r="G122" s="1579"/>
      <c r="H122" s="1643"/>
      <c r="I122" s="312" t="s">
        <v>3944</v>
      </c>
      <c r="J122" s="302">
        <v>1.0212765957446808</v>
      </c>
      <c r="K122" s="596"/>
      <c r="L122" s="596"/>
      <c r="M122" s="596"/>
      <c r="N122" s="596"/>
      <c r="O122" s="640"/>
      <c r="P122" s="596"/>
      <c r="Q122" s="596"/>
      <c r="R122" s="640"/>
      <c r="S122" s="596"/>
      <c r="T122" s="596"/>
      <c r="U122" s="640"/>
      <c r="V122" s="596"/>
      <c r="W122" s="1597"/>
      <c r="X122" s="1579"/>
      <c r="Y122" s="2284"/>
    </row>
    <row r="123" spans="1:25" ht="22.5" x14ac:dyDescent="0.25">
      <c r="A123" s="1581"/>
      <c r="B123" s="2297"/>
      <c r="C123" s="1581"/>
      <c r="D123" s="1803"/>
      <c r="E123" s="2282"/>
      <c r="F123" s="2283"/>
      <c r="G123" s="1579"/>
      <c r="H123" s="1643"/>
      <c r="I123" s="312" t="s">
        <v>3945</v>
      </c>
      <c r="J123" s="302">
        <v>0.76595744680851063</v>
      </c>
      <c r="K123" s="596"/>
      <c r="L123" s="596"/>
      <c r="M123" s="596"/>
      <c r="N123" s="596"/>
      <c r="O123" s="640"/>
      <c r="P123" s="596"/>
      <c r="Q123" s="596"/>
      <c r="R123" s="640"/>
      <c r="S123" s="596"/>
      <c r="T123" s="596"/>
      <c r="U123" s="640"/>
      <c r="V123" s="596"/>
      <c r="W123" s="1597"/>
      <c r="X123" s="1579"/>
      <c r="Y123" s="2284"/>
    </row>
    <row r="124" spans="1:25" x14ac:dyDescent="0.25">
      <c r="A124" s="1581"/>
      <c r="B124" s="2297"/>
      <c r="C124" s="1581"/>
      <c r="D124" s="1803"/>
      <c r="E124" s="2275"/>
      <c r="F124" s="2283"/>
      <c r="G124" s="1579"/>
      <c r="H124" s="1644"/>
      <c r="I124" s="79" t="s">
        <v>168</v>
      </c>
      <c r="J124" s="313">
        <v>2.5531914893617023</v>
      </c>
      <c r="K124" s="641"/>
      <c r="L124" s="641"/>
      <c r="M124" s="641"/>
      <c r="N124" s="641"/>
      <c r="O124" s="641"/>
      <c r="P124" s="641"/>
      <c r="Q124" s="641"/>
      <c r="R124" s="641"/>
      <c r="S124" s="641"/>
      <c r="T124" s="641"/>
      <c r="U124" s="641"/>
      <c r="V124" s="641"/>
      <c r="W124" s="1598"/>
      <c r="X124" s="1579"/>
      <c r="Y124" s="2284"/>
    </row>
    <row r="125" spans="1:25" ht="33.75" x14ac:dyDescent="0.25">
      <c r="A125" s="1581"/>
      <c r="B125" s="2279" t="s">
        <v>3946</v>
      </c>
      <c r="C125" s="1581" t="s">
        <v>1289</v>
      </c>
      <c r="D125" s="1758" t="s">
        <v>3947</v>
      </c>
      <c r="E125" s="2274" t="s">
        <v>3932</v>
      </c>
      <c r="F125" s="2283" t="s">
        <v>3788</v>
      </c>
      <c r="G125" s="1579" t="s">
        <v>1809</v>
      </c>
      <c r="H125" s="1763" t="s">
        <v>3606</v>
      </c>
      <c r="I125" s="312" t="s">
        <v>3948</v>
      </c>
      <c r="J125" s="302">
        <v>0.34042553191489361</v>
      </c>
      <c r="K125" s="596"/>
      <c r="L125" s="596"/>
      <c r="M125" s="596"/>
      <c r="N125" s="596"/>
      <c r="O125" s="643"/>
      <c r="P125" s="596"/>
      <c r="Q125" s="596"/>
      <c r="R125" s="596"/>
      <c r="S125" s="596"/>
      <c r="T125" s="596"/>
      <c r="U125" s="596"/>
      <c r="V125" s="596"/>
      <c r="W125" s="1580" t="s">
        <v>160</v>
      </c>
      <c r="X125" s="1579" t="s">
        <v>1811</v>
      </c>
      <c r="Y125" s="2284"/>
    </row>
    <row r="126" spans="1:25" ht="22.5" x14ac:dyDescent="0.25">
      <c r="A126" s="1581"/>
      <c r="B126" s="2279"/>
      <c r="C126" s="1581"/>
      <c r="D126" s="1803"/>
      <c r="E126" s="2282"/>
      <c r="F126" s="2283"/>
      <c r="G126" s="1579"/>
      <c r="H126" s="1780"/>
      <c r="I126" s="312" t="s">
        <v>3949</v>
      </c>
      <c r="J126" s="302">
        <v>0.51063829787234039</v>
      </c>
      <c r="K126" s="596"/>
      <c r="L126" s="596"/>
      <c r="M126" s="596"/>
      <c r="N126" s="596"/>
      <c r="O126" s="596"/>
      <c r="P126" s="643"/>
      <c r="Q126" s="643"/>
      <c r="R126" s="643"/>
      <c r="S126" s="643"/>
      <c r="T126" s="596"/>
      <c r="U126" s="596"/>
      <c r="V126" s="596"/>
      <c r="W126" s="1597"/>
      <c r="X126" s="1579"/>
      <c r="Y126" s="2284"/>
    </row>
    <row r="127" spans="1:25" ht="22.5" x14ac:dyDescent="0.25">
      <c r="A127" s="1581"/>
      <c r="B127" s="2279"/>
      <c r="C127" s="1581"/>
      <c r="D127" s="1803"/>
      <c r="E127" s="2282"/>
      <c r="F127" s="2283"/>
      <c r="G127" s="1579"/>
      <c r="H127" s="1780"/>
      <c r="I127" s="312" t="s">
        <v>3950</v>
      </c>
      <c r="J127" s="302">
        <v>0.68085106382978722</v>
      </c>
      <c r="K127" s="596"/>
      <c r="L127" s="596"/>
      <c r="M127" s="596"/>
      <c r="N127" s="596"/>
      <c r="O127" s="596"/>
      <c r="P127" s="643"/>
      <c r="Q127" s="643"/>
      <c r="R127" s="643"/>
      <c r="S127" s="643"/>
      <c r="T127" s="596"/>
      <c r="U127" s="596"/>
      <c r="V127" s="596"/>
      <c r="W127" s="1597"/>
      <c r="X127" s="1579"/>
      <c r="Y127" s="2284"/>
    </row>
    <row r="128" spans="1:25" ht="22.5" x14ac:dyDescent="0.25">
      <c r="A128" s="1581"/>
      <c r="B128" s="2279"/>
      <c r="C128" s="1581"/>
      <c r="D128" s="1803"/>
      <c r="E128" s="2282"/>
      <c r="F128" s="2283"/>
      <c r="G128" s="1579"/>
      <c r="H128" s="1780"/>
      <c r="I128" s="312" t="s">
        <v>3951</v>
      </c>
      <c r="J128" s="302">
        <v>0.1702127659574468</v>
      </c>
      <c r="K128" s="596"/>
      <c r="L128" s="596"/>
      <c r="M128" s="596"/>
      <c r="N128" s="596"/>
      <c r="O128" s="596"/>
      <c r="P128" s="596"/>
      <c r="Q128" s="643"/>
      <c r="R128" s="643"/>
      <c r="S128" s="643"/>
      <c r="T128" s="643"/>
      <c r="U128" s="596"/>
      <c r="V128" s="596"/>
      <c r="W128" s="1597"/>
      <c r="X128" s="1579"/>
      <c r="Y128" s="2284"/>
    </row>
    <row r="129" spans="1:25" x14ac:dyDescent="0.25">
      <c r="A129" s="1581"/>
      <c r="B129" s="2279"/>
      <c r="C129" s="1581"/>
      <c r="D129" s="1803"/>
      <c r="E129" s="2275"/>
      <c r="F129" s="2283"/>
      <c r="G129" s="1579"/>
      <c r="H129" s="1780"/>
      <c r="I129" s="79" t="s">
        <v>168</v>
      </c>
      <c r="J129" s="313">
        <v>1.7021276595744681</v>
      </c>
      <c r="K129" s="596"/>
      <c r="L129" s="596"/>
      <c r="M129" s="596"/>
      <c r="N129" s="596"/>
      <c r="O129" s="641"/>
      <c r="P129" s="641"/>
      <c r="Q129" s="641"/>
      <c r="R129" s="641"/>
      <c r="S129" s="641"/>
      <c r="T129" s="641"/>
      <c r="U129" s="596"/>
      <c r="V129" s="596"/>
      <c r="W129" s="1598"/>
      <c r="X129" s="1579"/>
      <c r="Y129" s="2284"/>
    </row>
    <row r="130" spans="1:25" ht="22.5" x14ac:dyDescent="0.25">
      <c r="A130" s="1581"/>
      <c r="B130" s="2279" t="s">
        <v>839</v>
      </c>
      <c r="C130" s="1581" t="s">
        <v>1289</v>
      </c>
      <c r="D130" s="1758" t="s">
        <v>3952</v>
      </c>
      <c r="E130" s="2274" t="s">
        <v>3932</v>
      </c>
      <c r="F130" s="2283" t="s">
        <v>3788</v>
      </c>
      <c r="G130" s="1579" t="s">
        <v>1813</v>
      </c>
      <c r="H130" s="1582" t="s">
        <v>3611</v>
      </c>
      <c r="I130" s="312" t="s">
        <v>3953</v>
      </c>
      <c r="J130" s="302">
        <v>0.34042553191489361</v>
      </c>
      <c r="K130" s="596"/>
      <c r="L130" s="643"/>
      <c r="M130" s="643"/>
      <c r="N130" s="643"/>
      <c r="O130" s="643"/>
      <c r="P130" s="643"/>
      <c r="Q130" s="643"/>
      <c r="R130" s="643"/>
      <c r="S130" s="643"/>
      <c r="T130" s="643"/>
      <c r="U130" s="643"/>
      <c r="V130" s="596"/>
      <c r="W130" s="1580" t="s">
        <v>160</v>
      </c>
      <c r="X130" s="1580" t="s">
        <v>1815</v>
      </c>
      <c r="Y130" s="2284"/>
    </row>
    <row r="131" spans="1:25" ht="22.5" x14ac:dyDescent="0.25">
      <c r="A131" s="1581"/>
      <c r="B131" s="2297"/>
      <c r="C131" s="1581"/>
      <c r="D131" s="1803"/>
      <c r="E131" s="2282"/>
      <c r="F131" s="2283"/>
      <c r="G131" s="1579"/>
      <c r="H131" s="1643"/>
      <c r="I131" s="312" t="s">
        <v>3954</v>
      </c>
      <c r="J131" s="302">
        <v>0.51063829787234039</v>
      </c>
      <c r="K131" s="596"/>
      <c r="L131" s="643"/>
      <c r="M131" s="643"/>
      <c r="N131" s="643"/>
      <c r="O131" s="643"/>
      <c r="P131" s="643"/>
      <c r="Q131" s="643"/>
      <c r="R131" s="643"/>
      <c r="S131" s="643"/>
      <c r="T131" s="643"/>
      <c r="U131" s="643"/>
      <c r="V131" s="596"/>
      <c r="W131" s="1597"/>
      <c r="X131" s="1597"/>
      <c r="Y131" s="2284"/>
    </row>
    <row r="132" spans="1:25" ht="22.5" x14ac:dyDescent="0.25">
      <c r="A132" s="1581"/>
      <c r="B132" s="2297"/>
      <c r="C132" s="1581"/>
      <c r="D132" s="1803"/>
      <c r="E132" s="2282"/>
      <c r="F132" s="2283"/>
      <c r="G132" s="1579"/>
      <c r="H132" s="1643"/>
      <c r="I132" s="312" t="s">
        <v>3955</v>
      </c>
      <c r="J132" s="302">
        <v>0.68085106382978722</v>
      </c>
      <c r="K132" s="596"/>
      <c r="L132" s="643"/>
      <c r="M132" s="643"/>
      <c r="N132" s="643"/>
      <c r="O132" s="643"/>
      <c r="P132" s="643"/>
      <c r="Q132" s="643"/>
      <c r="R132" s="643"/>
      <c r="S132" s="643"/>
      <c r="T132" s="643"/>
      <c r="U132" s="643"/>
      <c r="V132" s="596"/>
      <c r="W132" s="1597"/>
      <c r="X132" s="1597"/>
      <c r="Y132" s="2284"/>
    </row>
    <row r="133" spans="1:25" ht="22.5" x14ac:dyDescent="0.25">
      <c r="A133" s="1581"/>
      <c r="B133" s="2297"/>
      <c r="C133" s="1581"/>
      <c r="D133" s="1803"/>
      <c r="E133" s="2282"/>
      <c r="F133" s="2283"/>
      <c r="G133" s="1579"/>
      <c r="H133" s="1643"/>
      <c r="I133" s="312" t="s">
        <v>3956</v>
      </c>
      <c r="J133" s="302">
        <v>0.1702127659574468</v>
      </c>
      <c r="K133" s="596"/>
      <c r="L133" s="596"/>
      <c r="M133" s="643"/>
      <c r="N133" s="643"/>
      <c r="O133" s="643"/>
      <c r="P133" s="643"/>
      <c r="Q133" s="643"/>
      <c r="R133" s="643"/>
      <c r="S133" s="643"/>
      <c r="T133" s="643"/>
      <c r="U133" s="643"/>
      <c r="V133" s="643"/>
      <c r="W133" s="1597"/>
      <c r="X133" s="1597"/>
      <c r="Y133" s="2284"/>
    </row>
    <row r="134" spans="1:25" x14ac:dyDescent="0.25">
      <c r="A134" s="1581"/>
      <c r="B134" s="2297"/>
      <c r="C134" s="1581"/>
      <c r="D134" s="1803"/>
      <c r="E134" s="2282"/>
      <c r="F134" s="2283"/>
      <c r="G134" s="1579"/>
      <c r="H134" s="1644"/>
      <c r="I134" s="79" t="s">
        <v>168</v>
      </c>
      <c r="J134" s="313">
        <v>1.7021276595744681</v>
      </c>
      <c r="K134" s="596"/>
      <c r="L134" s="641"/>
      <c r="M134" s="641"/>
      <c r="N134" s="641"/>
      <c r="O134" s="641"/>
      <c r="P134" s="641"/>
      <c r="Q134" s="641"/>
      <c r="R134" s="641"/>
      <c r="S134" s="641"/>
      <c r="T134" s="641"/>
      <c r="U134" s="641"/>
      <c r="V134" s="641"/>
      <c r="W134" s="1598"/>
      <c r="X134" s="1598"/>
      <c r="Y134" s="2284"/>
    </row>
    <row r="135" spans="1:25" ht="56.25" x14ac:dyDescent="0.25">
      <c r="A135" s="1581"/>
      <c r="B135" s="2297"/>
      <c r="C135" s="1581"/>
      <c r="D135" s="1758" t="s">
        <v>3942</v>
      </c>
      <c r="E135" s="2282"/>
      <c r="F135" s="2283" t="s">
        <v>3788</v>
      </c>
      <c r="G135" s="1579" t="s">
        <v>2353</v>
      </c>
      <c r="H135" s="1582" t="s">
        <v>3617</v>
      </c>
      <c r="I135" s="397" t="s">
        <v>3957</v>
      </c>
      <c r="J135" s="649">
        <v>0.51063829787234039</v>
      </c>
      <c r="K135" s="650"/>
      <c r="L135" s="650"/>
      <c r="M135" s="650"/>
      <c r="N135" s="651"/>
      <c r="O135" s="650"/>
      <c r="P135" s="650"/>
      <c r="Q135" s="651"/>
      <c r="R135" s="650"/>
      <c r="S135" s="650"/>
      <c r="T135" s="651"/>
      <c r="U135" s="650"/>
      <c r="V135" s="650"/>
      <c r="W135" s="1580" t="s">
        <v>160</v>
      </c>
      <c r="X135" s="1580" t="s">
        <v>3958</v>
      </c>
      <c r="Y135" s="2284"/>
    </row>
    <row r="136" spans="1:25" ht="45" x14ac:dyDescent="0.25">
      <c r="A136" s="1581"/>
      <c r="B136" s="2297"/>
      <c r="C136" s="1581"/>
      <c r="D136" s="1803"/>
      <c r="E136" s="2282"/>
      <c r="F136" s="2283"/>
      <c r="G136" s="1579"/>
      <c r="H136" s="1643"/>
      <c r="I136" s="397" t="s">
        <v>3959</v>
      </c>
      <c r="J136" s="649">
        <v>0.51063829787234039</v>
      </c>
      <c r="K136" s="644"/>
      <c r="L136" s="644"/>
      <c r="M136" s="644"/>
      <c r="N136" s="643"/>
      <c r="O136" s="644"/>
      <c r="P136" s="644"/>
      <c r="Q136" s="643"/>
      <c r="R136" s="644"/>
      <c r="S136" s="644"/>
      <c r="T136" s="643"/>
      <c r="U136" s="644"/>
      <c r="V136" s="644"/>
      <c r="W136" s="1597"/>
      <c r="X136" s="1597"/>
      <c r="Y136" s="2284"/>
    </row>
    <row r="137" spans="1:25" ht="33.75" x14ac:dyDescent="0.25">
      <c r="A137" s="1581"/>
      <c r="B137" s="2297"/>
      <c r="C137" s="1581"/>
      <c r="D137" s="1803"/>
      <c r="E137" s="2282"/>
      <c r="F137" s="2283"/>
      <c r="G137" s="1579"/>
      <c r="H137" s="1643"/>
      <c r="I137" s="397" t="s">
        <v>3960</v>
      </c>
      <c r="J137" s="652">
        <v>0.51063829787234039</v>
      </c>
      <c r="K137" s="644"/>
      <c r="L137" s="644"/>
      <c r="M137" s="644"/>
      <c r="N137" s="643"/>
      <c r="O137" s="644"/>
      <c r="P137" s="644"/>
      <c r="Q137" s="643"/>
      <c r="R137" s="644"/>
      <c r="S137" s="644"/>
      <c r="T137" s="643"/>
      <c r="U137" s="644"/>
      <c r="V137" s="644"/>
      <c r="W137" s="1597"/>
      <c r="X137" s="1597"/>
      <c r="Y137" s="2284"/>
    </row>
    <row r="138" spans="1:25" ht="45" x14ac:dyDescent="0.25">
      <c r="A138" s="1581"/>
      <c r="B138" s="2297"/>
      <c r="C138" s="1581"/>
      <c r="D138" s="1803"/>
      <c r="E138" s="2282"/>
      <c r="F138" s="2283"/>
      <c r="G138" s="1579"/>
      <c r="H138" s="1643"/>
      <c r="I138" s="397" t="s">
        <v>3961</v>
      </c>
      <c r="J138" s="652">
        <v>0.1702127659574468</v>
      </c>
      <c r="K138" s="644"/>
      <c r="L138" s="644"/>
      <c r="M138" s="644"/>
      <c r="N138" s="643"/>
      <c r="O138" s="644"/>
      <c r="P138" s="644"/>
      <c r="Q138" s="643"/>
      <c r="R138" s="644"/>
      <c r="S138" s="644"/>
      <c r="T138" s="643"/>
      <c r="U138" s="644"/>
      <c r="V138" s="644"/>
      <c r="W138" s="1597"/>
      <c r="X138" s="1597"/>
      <c r="Y138" s="2284"/>
    </row>
    <row r="139" spans="1:25" x14ac:dyDescent="0.25">
      <c r="A139" s="1581"/>
      <c r="B139" s="2297"/>
      <c r="C139" s="1581"/>
      <c r="D139" s="1803"/>
      <c r="E139" s="2275"/>
      <c r="F139" s="2283"/>
      <c r="G139" s="1579"/>
      <c r="H139" s="1644"/>
      <c r="I139" s="79" t="s">
        <v>168</v>
      </c>
      <c r="J139" s="313">
        <v>1.7021276595744681</v>
      </c>
      <c r="K139" s="596"/>
      <c r="L139" s="596"/>
      <c r="M139" s="596"/>
      <c r="N139" s="641"/>
      <c r="O139" s="596"/>
      <c r="P139" s="596"/>
      <c r="Q139" s="641"/>
      <c r="R139" s="596"/>
      <c r="S139" s="596"/>
      <c r="T139" s="641"/>
      <c r="U139" s="596"/>
      <c r="V139" s="596"/>
      <c r="W139" s="1598"/>
      <c r="X139" s="1598"/>
      <c r="Y139" s="2284"/>
    </row>
    <row r="140" spans="1:25" ht="22.5" x14ac:dyDescent="0.25">
      <c r="A140" s="1581"/>
      <c r="B140" s="2279" t="s">
        <v>857</v>
      </c>
      <c r="C140" s="1581" t="s">
        <v>1289</v>
      </c>
      <c r="D140" s="1758" t="s">
        <v>3962</v>
      </c>
      <c r="E140" s="2274" t="s">
        <v>3932</v>
      </c>
      <c r="F140" s="2283" t="s">
        <v>3788</v>
      </c>
      <c r="G140" s="1579" t="s">
        <v>1825</v>
      </c>
      <c r="H140" s="1582" t="s">
        <v>3963</v>
      </c>
      <c r="I140" s="312" t="s">
        <v>3964</v>
      </c>
      <c r="J140" s="302">
        <v>0.51063829787234039</v>
      </c>
      <c r="K140" s="596"/>
      <c r="L140" s="596"/>
      <c r="M140" s="643"/>
      <c r="N140" s="643"/>
      <c r="O140" s="596"/>
      <c r="P140" s="596"/>
      <c r="Q140" s="596"/>
      <c r="R140" s="596"/>
      <c r="S140" s="596"/>
      <c r="T140" s="596"/>
      <c r="U140" s="596"/>
      <c r="V140" s="596"/>
      <c r="W140" s="1580" t="s">
        <v>160</v>
      </c>
      <c r="X140" s="1579" t="s">
        <v>1828</v>
      </c>
      <c r="Y140" s="2284"/>
    </row>
    <row r="141" spans="1:25" x14ac:dyDescent="0.25">
      <c r="A141" s="1581"/>
      <c r="B141" s="2297"/>
      <c r="C141" s="1581"/>
      <c r="D141" s="1803"/>
      <c r="E141" s="2282"/>
      <c r="F141" s="2283"/>
      <c r="G141" s="1579"/>
      <c r="H141" s="1643"/>
      <c r="I141" s="312" t="s">
        <v>3965</v>
      </c>
      <c r="J141" s="302">
        <v>0.51063829787234039</v>
      </c>
      <c r="K141" s="596"/>
      <c r="L141" s="596"/>
      <c r="M141" s="596"/>
      <c r="N141" s="596"/>
      <c r="O141" s="596"/>
      <c r="P141" s="596"/>
      <c r="Q141" s="596"/>
      <c r="R141" s="596"/>
      <c r="S141" s="643"/>
      <c r="T141" s="643"/>
      <c r="U141" s="643"/>
      <c r="V141" s="596"/>
      <c r="W141" s="1597"/>
      <c r="X141" s="1579"/>
      <c r="Y141" s="2284"/>
    </row>
    <row r="142" spans="1:25" x14ac:dyDescent="0.25">
      <c r="A142" s="1581"/>
      <c r="B142" s="2297"/>
      <c r="C142" s="1581"/>
      <c r="D142" s="1803"/>
      <c r="E142" s="2282"/>
      <c r="F142" s="2283"/>
      <c r="G142" s="1579"/>
      <c r="H142" s="1643"/>
      <c r="I142" s="312" t="s">
        <v>3966</v>
      </c>
      <c r="J142" s="302">
        <v>0.76595744680851063</v>
      </c>
      <c r="K142" s="596"/>
      <c r="L142" s="596"/>
      <c r="M142" s="596"/>
      <c r="N142" s="596"/>
      <c r="O142" s="596"/>
      <c r="P142" s="596"/>
      <c r="Q142" s="596"/>
      <c r="R142" s="596"/>
      <c r="S142" s="643"/>
      <c r="T142" s="643"/>
      <c r="U142" s="643"/>
      <c r="V142" s="596"/>
      <c r="W142" s="1597"/>
      <c r="X142" s="1579"/>
      <c r="Y142" s="2284"/>
    </row>
    <row r="143" spans="1:25" ht="22.5" x14ac:dyDescent="0.25">
      <c r="A143" s="1581"/>
      <c r="B143" s="2297"/>
      <c r="C143" s="1581"/>
      <c r="D143" s="1803"/>
      <c r="E143" s="2282"/>
      <c r="F143" s="2283"/>
      <c r="G143" s="1579"/>
      <c r="H143" s="1643"/>
      <c r="I143" s="312" t="s">
        <v>3967</v>
      </c>
      <c r="J143" s="302">
        <v>0.25531914893617019</v>
      </c>
      <c r="K143" s="596"/>
      <c r="L143" s="596"/>
      <c r="M143" s="596"/>
      <c r="N143" s="596"/>
      <c r="O143" s="596"/>
      <c r="P143" s="596"/>
      <c r="Q143" s="596"/>
      <c r="R143" s="596"/>
      <c r="S143" s="643"/>
      <c r="T143" s="643"/>
      <c r="U143" s="643"/>
      <c r="V143" s="596"/>
      <c r="W143" s="1597"/>
      <c r="X143" s="1579"/>
      <c r="Y143" s="2284"/>
    </row>
    <row r="144" spans="1:25" ht="33.75" x14ac:dyDescent="0.25">
      <c r="A144" s="1581"/>
      <c r="B144" s="2297"/>
      <c r="C144" s="1581"/>
      <c r="D144" s="1803"/>
      <c r="E144" s="2282"/>
      <c r="F144" s="2283"/>
      <c r="G144" s="1579"/>
      <c r="H144" s="1643"/>
      <c r="I144" s="312" t="s">
        <v>3968</v>
      </c>
      <c r="J144" s="302">
        <v>0.25531914893617019</v>
      </c>
      <c r="K144" s="596"/>
      <c r="L144" s="596"/>
      <c r="M144" s="596"/>
      <c r="N144" s="596"/>
      <c r="O144" s="596"/>
      <c r="P144" s="596"/>
      <c r="Q144" s="596"/>
      <c r="R144" s="596"/>
      <c r="S144" s="643"/>
      <c r="T144" s="643"/>
      <c r="U144" s="643"/>
      <c r="V144" s="596"/>
      <c r="W144" s="1597"/>
      <c r="X144" s="1579"/>
      <c r="Y144" s="2284"/>
    </row>
    <row r="145" spans="1:25" ht="22.5" x14ac:dyDescent="0.25">
      <c r="A145" s="1581"/>
      <c r="B145" s="2297"/>
      <c r="C145" s="1581"/>
      <c r="D145" s="1803"/>
      <c r="E145" s="2282"/>
      <c r="F145" s="2283"/>
      <c r="G145" s="1579"/>
      <c r="H145" s="1643"/>
      <c r="I145" s="312" t="s">
        <v>3969</v>
      </c>
      <c r="J145" s="302">
        <v>0.25531914893617019</v>
      </c>
      <c r="K145" s="596"/>
      <c r="L145" s="596"/>
      <c r="M145" s="596"/>
      <c r="N145" s="596"/>
      <c r="O145" s="596"/>
      <c r="P145" s="596"/>
      <c r="Q145" s="596"/>
      <c r="R145" s="596"/>
      <c r="S145" s="643"/>
      <c r="T145" s="643"/>
      <c r="U145" s="643"/>
      <c r="V145" s="596"/>
      <c r="W145" s="1597"/>
      <c r="X145" s="1579"/>
      <c r="Y145" s="2284"/>
    </row>
    <row r="146" spans="1:25" x14ac:dyDescent="0.25">
      <c r="A146" s="1581"/>
      <c r="B146" s="2297"/>
      <c r="C146" s="1581"/>
      <c r="D146" s="1803"/>
      <c r="E146" s="2282"/>
      <c r="F146" s="2283"/>
      <c r="G146" s="1579"/>
      <c r="H146" s="1644"/>
      <c r="I146" s="79" t="s">
        <v>168</v>
      </c>
      <c r="J146" s="313">
        <v>2.5531914893617018</v>
      </c>
      <c r="K146" s="596"/>
      <c r="L146" s="596"/>
      <c r="M146" s="641"/>
      <c r="N146" s="641"/>
      <c r="O146" s="596"/>
      <c r="P146" s="596"/>
      <c r="Q146" s="596"/>
      <c r="R146" s="596"/>
      <c r="S146" s="641"/>
      <c r="T146" s="641"/>
      <c r="U146" s="641"/>
      <c r="V146" s="596"/>
      <c r="W146" s="1598"/>
      <c r="X146" s="1579"/>
      <c r="Y146" s="2284"/>
    </row>
    <row r="147" spans="1:25" ht="67.5" x14ac:dyDescent="0.25">
      <c r="A147" s="1581"/>
      <c r="B147" s="2297"/>
      <c r="C147" s="1581"/>
      <c r="D147" s="1758" t="s">
        <v>3909</v>
      </c>
      <c r="E147" s="2282"/>
      <c r="F147" s="2283" t="s">
        <v>3788</v>
      </c>
      <c r="G147" s="1579" t="s">
        <v>1835</v>
      </c>
      <c r="H147" s="1582" t="s">
        <v>3970</v>
      </c>
      <c r="I147" s="312" t="s">
        <v>3971</v>
      </c>
      <c r="J147" s="302">
        <v>0.63829787234042556</v>
      </c>
      <c r="K147" s="596"/>
      <c r="L147" s="596"/>
      <c r="M147" s="596"/>
      <c r="N147" s="596"/>
      <c r="O147" s="643"/>
      <c r="P147" s="596"/>
      <c r="Q147" s="596"/>
      <c r="R147" s="596"/>
      <c r="S147" s="596"/>
      <c r="T147" s="596"/>
      <c r="U147" s="596"/>
      <c r="V147" s="596"/>
      <c r="W147" s="1580" t="s">
        <v>160</v>
      </c>
      <c r="X147" s="1580" t="s">
        <v>1838</v>
      </c>
      <c r="Y147" s="2284"/>
    </row>
    <row r="148" spans="1:25" ht="45" x14ac:dyDescent="0.25">
      <c r="A148" s="1581"/>
      <c r="B148" s="2297"/>
      <c r="C148" s="1581"/>
      <c r="D148" s="1803"/>
      <c r="E148" s="2282"/>
      <c r="F148" s="2283"/>
      <c r="G148" s="1579"/>
      <c r="H148" s="1643"/>
      <c r="I148" s="312" t="s">
        <v>3972</v>
      </c>
      <c r="J148" s="302">
        <v>0.25531914893617019</v>
      </c>
      <c r="K148" s="596"/>
      <c r="L148" s="596"/>
      <c r="M148" s="596"/>
      <c r="N148" s="596"/>
      <c r="O148" s="643"/>
      <c r="P148" s="596"/>
      <c r="Q148" s="596"/>
      <c r="R148" s="596"/>
      <c r="S148" s="596"/>
      <c r="T148" s="596"/>
      <c r="U148" s="596"/>
      <c r="V148" s="596"/>
      <c r="W148" s="1597"/>
      <c r="X148" s="1597"/>
      <c r="Y148" s="2284"/>
    </row>
    <row r="149" spans="1:25" ht="67.5" x14ac:dyDescent="0.25">
      <c r="A149" s="1581"/>
      <c r="B149" s="2297"/>
      <c r="C149" s="1581"/>
      <c r="D149" s="1803"/>
      <c r="E149" s="2282"/>
      <c r="F149" s="2283"/>
      <c r="G149" s="1579"/>
      <c r="H149" s="1643"/>
      <c r="I149" s="312" t="s">
        <v>3973</v>
      </c>
      <c r="J149" s="302">
        <v>0.63829787234042556</v>
      </c>
      <c r="K149" s="596"/>
      <c r="L149" s="596"/>
      <c r="M149" s="596"/>
      <c r="N149" s="596"/>
      <c r="O149" s="643"/>
      <c r="P149" s="596"/>
      <c r="Q149" s="596"/>
      <c r="R149" s="596"/>
      <c r="S149" s="596"/>
      <c r="T149" s="596"/>
      <c r="U149" s="596"/>
      <c r="V149" s="596"/>
      <c r="W149" s="1597"/>
      <c r="X149" s="1597"/>
      <c r="Y149" s="2284"/>
    </row>
    <row r="150" spans="1:25" ht="22.5" x14ac:dyDescent="0.25">
      <c r="A150" s="1581"/>
      <c r="B150" s="2297"/>
      <c r="C150" s="1581"/>
      <c r="D150" s="1803"/>
      <c r="E150" s="2282"/>
      <c r="F150" s="2283"/>
      <c r="G150" s="1579"/>
      <c r="H150" s="1643"/>
      <c r="I150" s="312" t="s">
        <v>3974</v>
      </c>
      <c r="J150" s="302">
        <v>0.76595744680851063</v>
      </c>
      <c r="K150" s="596"/>
      <c r="L150" s="596"/>
      <c r="M150" s="596"/>
      <c r="N150" s="596"/>
      <c r="O150" s="643"/>
      <c r="P150" s="596"/>
      <c r="Q150" s="596"/>
      <c r="R150" s="596"/>
      <c r="S150" s="596"/>
      <c r="T150" s="596"/>
      <c r="U150" s="596"/>
      <c r="V150" s="596"/>
      <c r="W150" s="1597"/>
      <c r="X150" s="1597"/>
      <c r="Y150" s="2284"/>
    </row>
    <row r="151" spans="1:25" ht="22.5" x14ac:dyDescent="0.25">
      <c r="A151" s="1581"/>
      <c r="B151" s="2297"/>
      <c r="C151" s="1581"/>
      <c r="D151" s="1803"/>
      <c r="E151" s="2282"/>
      <c r="F151" s="2283"/>
      <c r="G151" s="1579"/>
      <c r="H151" s="1643"/>
      <c r="I151" s="312" t="s">
        <v>3975</v>
      </c>
      <c r="J151" s="302">
        <v>0.25531914893617019</v>
      </c>
      <c r="K151" s="596"/>
      <c r="L151" s="596"/>
      <c r="M151" s="596"/>
      <c r="N151" s="596"/>
      <c r="O151" s="596"/>
      <c r="P151" s="643"/>
      <c r="Q151" s="596"/>
      <c r="R151" s="596"/>
      <c r="S151" s="596"/>
      <c r="T151" s="596"/>
      <c r="U151" s="596"/>
      <c r="V151" s="596"/>
      <c r="W151" s="1597"/>
      <c r="X151" s="1597"/>
      <c r="Y151" s="2284"/>
    </row>
    <row r="152" spans="1:25" x14ac:dyDescent="0.25">
      <c r="A152" s="1581"/>
      <c r="B152" s="2297"/>
      <c r="C152" s="1581"/>
      <c r="D152" s="1803"/>
      <c r="E152" s="2275"/>
      <c r="F152" s="2283"/>
      <c r="G152" s="1579"/>
      <c r="H152" s="1644"/>
      <c r="I152" s="79" t="s">
        <v>168</v>
      </c>
      <c r="J152" s="313">
        <v>2.5531914893617023</v>
      </c>
      <c r="K152" s="596"/>
      <c r="L152" s="596"/>
      <c r="M152" s="596"/>
      <c r="N152" s="596"/>
      <c r="O152" s="641"/>
      <c r="P152" s="641"/>
      <c r="Q152" s="596"/>
      <c r="R152" s="596"/>
      <c r="S152" s="596"/>
      <c r="T152" s="596"/>
      <c r="U152" s="596"/>
      <c r="V152" s="596"/>
      <c r="W152" s="1598"/>
      <c r="X152" s="1598"/>
      <c r="Y152" s="2284"/>
    </row>
    <row r="153" spans="1:25" ht="22.5" x14ac:dyDescent="0.25">
      <c r="A153" s="1581"/>
      <c r="B153" s="2279" t="s">
        <v>1842</v>
      </c>
      <c r="C153" s="1581" t="s">
        <v>1289</v>
      </c>
      <c r="D153" s="1758" t="s">
        <v>3976</v>
      </c>
      <c r="E153" s="2274" t="s">
        <v>3932</v>
      </c>
      <c r="F153" s="2283" t="s">
        <v>3788</v>
      </c>
      <c r="G153" s="1579" t="s">
        <v>1843</v>
      </c>
      <c r="H153" s="1582" t="s">
        <v>3637</v>
      </c>
      <c r="I153" s="312" t="s">
        <v>3977</v>
      </c>
      <c r="J153" s="302">
        <v>0.68085106382978722</v>
      </c>
      <c r="K153" s="643"/>
      <c r="L153" s="643"/>
      <c r="M153" s="643"/>
      <c r="N153" s="643"/>
      <c r="O153" s="643"/>
      <c r="P153" s="643"/>
      <c r="Q153" s="643"/>
      <c r="R153" s="643"/>
      <c r="S153" s="643"/>
      <c r="T153" s="643"/>
      <c r="U153" s="643"/>
      <c r="V153" s="643"/>
      <c r="W153" s="1580" t="s">
        <v>1393</v>
      </c>
      <c r="X153" s="1580" t="s">
        <v>3978</v>
      </c>
      <c r="Y153" s="2284" t="s">
        <v>3979</v>
      </c>
    </row>
    <row r="154" spans="1:25" ht="22.5" x14ac:dyDescent="0.25">
      <c r="A154" s="1581"/>
      <c r="B154" s="2279"/>
      <c r="C154" s="1581"/>
      <c r="D154" s="1803"/>
      <c r="E154" s="2282"/>
      <c r="F154" s="2283"/>
      <c r="G154" s="1579"/>
      <c r="H154" s="1643"/>
      <c r="I154" s="312" t="s">
        <v>3980</v>
      </c>
      <c r="J154" s="302">
        <v>0.85106382978723405</v>
      </c>
      <c r="K154" s="643"/>
      <c r="L154" s="643"/>
      <c r="M154" s="643"/>
      <c r="N154" s="643"/>
      <c r="O154" s="643"/>
      <c r="P154" s="643"/>
      <c r="Q154" s="643"/>
      <c r="R154" s="643"/>
      <c r="S154" s="643"/>
      <c r="T154" s="643"/>
      <c r="U154" s="643"/>
      <c r="V154" s="643"/>
      <c r="W154" s="1597"/>
      <c r="X154" s="1597"/>
      <c r="Y154" s="2284"/>
    </row>
    <row r="155" spans="1:25" ht="22.5" x14ac:dyDescent="0.25">
      <c r="A155" s="1581"/>
      <c r="B155" s="2279"/>
      <c r="C155" s="1581"/>
      <c r="D155" s="1803"/>
      <c r="E155" s="2282"/>
      <c r="F155" s="2283"/>
      <c r="G155" s="1579"/>
      <c r="H155" s="1643"/>
      <c r="I155" s="312" t="s">
        <v>3981</v>
      </c>
      <c r="J155" s="302">
        <v>0.1702127659574468</v>
      </c>
      <c r="K155" s="643"/>
      <c r="L155" s="643"/>
      <c r="M155" s="643"/>
      <c r="N155" s="643"/>
      <c r="O155" s="643"/>
      <c r="P155" s="643"/>
      <c r="Q155" s="643"/>
      <c r="R155" s="643"/>
      <c r="S155" s="643"/>
      <c r="T155" s="643"/>
      <c r="U155" s="643"/>
      <c r="V155" s="643"/>
      <c r="W155" s="1597"/>
      <c r="X155" s="1597"/>
      <c r="Y155" s="2284"/>
    </row>
    <row r="156" spans="1:25" x14ac:dyDescent="0.25">
      <c r="A156" s="1581"/>
      <c r="B156" s="2279"/>
      <c r="C156" s="1581"/>
      <c r="D156" s="1803"/>
      <c r="E156" s="2275"/>
      <c r="F156" s="2283"/>
      <c r="G156" s="1579"/>
      <c r="H156" s="1644"/>
      <c r="I156" s="79" t="s">
        <v>168</v>
      </c>
      <c r="J156" s="313">
        <v>1.7021276595744681</v>
      </c>
      <c r="K156" s="641"/>
      <c r="L156" s="641"/>
      <c r="M156" s="641"/>
      <c r="N156" s="641"/>
      <c r="O156" s="641"/>
      <c r="P156" s="641"/>
      <c r="Q156" s="641"/>
      <c r="R156" s="641"/>
      <c r="S156" s="641"/>
      <c r="T156" s="641"/>
      <c r="U156" s="641"/>
      <c r="V156" s="641"/>
      <c r="W156" s="1598"/>
      <c r="X156" s="1598"/>
      <c r="Y156" s="2284"/>
    </row>
    <row r="157" spans="1:25" ht="22.5" x14ac:dyDescent="0.25">
      <c r="A157" s="1581"/>
      <c r="B157" s="2279" t="s">
        <v>895</v>
      </c>
      <c r="C157" s="1581" t="s">
        <v>1289</v>
      </c>
      <c r="D157" s="1758" t="s">
        <v>3976</v>
      </c>
      <c r="E157" s="2274" t="s">
        <v>3932</v>
      </c>
      <c r="F157" s="2283" t="s">
        <v>3788</v>
      </c>
      <c r="G157" s="1579" t="s">
        <v>1848</v>
      </c>
      <c r="H157" s="1582" t="s">
        <v>3641</v>
      </c>
      <c r="I157" s="312" t="s">
        <v>3982</v>
      </c>
      <c r="J157" s="302">
        <v>0.42553191489361702</v>
      </c>
      <c r="K157" s="596"/>
      <c r="L157" s="596"/>
      <c r="M157" s="596"/>
      <c r="N157" s="596"/>
      <c r="O157" s="643"/>
      <c r="P157" s="596"/>
      <c r="Q157" s="596"/>
      <c r="R157" s="596"/>
      <c r="S157" s="596"/>
      <c r="T157" s="596"/>
      <c r="U157" s="596"/>
      <c r="V157" s="596"/>
      <c r="W157" s="1580" t="s">
        <v>160</v>
      </c>
      <c r="X157" s="1580" t="s">
        <v>3983</v>
      </c>
      <c r="Y157" s="2284"/>
    </row>
    <row r="158" spans="1:25" ht="22.5" x14ac:dyDescent="0.25">
      <c r="A158" s="1581"/>
      <c r="B158" s="2279"/>
      <c r="C158" s="1581"/>
      <c r="D158" s="1803"/>
      <c r="E158" s="2282"/>
      <c r="F158" s="2283"/>
      <c r="G158" s="1579"/>
      <c r="H158" s="1643"/>
      <c r="I158" s="312" t="s">
        <v>3984</v>
      </c>
      <c r="J158" s="302">
        <v>0.42553191489361702</v>
      </c>
      <c r="K158" s="596"/>
      <c r="L158" s="596"/>
      <c r="M158" s="596"/>
      <c r="N158" s="596"/>
      <c r="O158" s="596"/>
      <c r="P158" s="643"/>
      <c r="Q158" s="643"/>
      <c r="R158" s="643"/>
      <c r="S158" s="643"/>
      <c r="T158" s="596"/>
      <c r="U158" s="596"/>
      <c r="V158" s="596"/>
      <c r="W158" s="1597"/>
      <c r="X158" s="1597"/>
      <c r="Y158" s="2284"/>
    </row>
    <row r="159" spans="1:25" ht="22.5" x14ac:dyDescent="0.25">
      <c r="A159" s="1581"/>
      <c r="B159" s="2279"/>
      <c r="C159" s="1581"/>
      <c r="D159" s="1803"/>
      <c r="E159" s="2282"/>
      <c r="F159" s="2283"/>
      <c r="G159" s="1579"/>
      <c r="H159" s="1643"/>
      <c r="I159" s="312" t="s">
        <v>3985</v>
      </c>
      <c r="J159" s="302">
        <v>0.5957446808510638</v>
      </c>
      <c r="K159" s="596"/>
      <c r="L159" s="596"/>
      <c r="M159" s="596"/>
      <c r="N159" s="596"/>
      <c r="O159" s="596"/>
      <c r="P159" s="643"/>
      <c r="Q159" s="643"/>
      <c r="R159" s="643"/>
      <c r="S159" s="643"/>
      <c r="T159" s="596"/>
      <c r="U159" s="596"/>
      <c r="V159" s="596"/>
      <c r="W159" s="1597"/>
      <c r="X159" s="1597"/>
      <c r="Y159" s="2284"/>
    </row>
    <row r="160" spans="1:25" ht="22.5" x14ac:dyDescent="0.25">
      <c r="A160" s="1581"/>
      <c r="B160" s="2279"/>
      <c r="C160" s="1581"/>
      <c r="D160" s="1803"/>
      <c r="E160" s="2282"/>
      <c r="F160" s="2283"/>
      <c r="G160" s="1579"/>
      <c r="H160" s="1643"/>
      <c r="I160" s="312" t="s">
        <v>3986</v>
      </c>
      <c r="J160" s="302">
        <v>0.25531914893617019</v>
      </c>
      <c r="K160" s="596"/>
      <c r="L160" s="596"/>
      <c r="M160" s="596"/>
      <c r="N160" s="596"/>
      <c r="O160" s="596"/>
      <c r="P160" s="596"/>
      <c r="Q160" s="643"/>
      <c r="R160" s="643"/>
      <c r="S160" s="643"/>
      <c r="T160" s="643"/>
      <c r="U160" s="596"/>
      <c r="V160" s="596"/>
      <c r="W160" s="1597"/>
      <c r="X160" s="1597"/>
      <c r="Y160" s="2284"/>
    </row>
    <row r="161" spans="1:25" x14ac:dyDescent="0.25">
      <c r="A161" s="1581"/>
      <c r="B161" s="2279"/>
      <c r="C161" s="1581"/>
      <c r="D161" s="1803"/>
      <c r="E161" s="2275"/>
      <c r="F161" s="2283"/>
      <c r="G161" s="1579"/>
      <c r="H161" s="1644"/>
      <c r="I161" s="79" t="s">
        <v>168</v>
      </c>
      <c r="J161" s="313">
        <v>1.7021276595744679</v>
      </c>
      <c r="K161" s="596"/>
      <c r="L161" s="596"/>
      <c r="M161" s="596"/>
      <c r="N161" s="596"/>
      <c r="O161" s="641"/>
      <c r="P161" s="641"/>
      <c r="Q161" s="641"/>
      <c r="R161" s="641"/>
      <c r="S161" s="641"/>
      <c r="T161" s="641"/>
      <c r="U161" s="596"/>
      <c r="V161" s="596"/>
      <c r="W161" s="1598"/>
      <c r="X161" s="1598"/>
      <c r="Y161" s="2284"/>
    </row>
    <row r="162" spans="1:25" ht="22.5" x14ac:dyDescent="0.25">
      <c r="A162" s="1581"/>
      <c r="B162" s="2279" t="s">
        <v>902</v>
      </c>
      <c r="C162" s="1581" t="s">
        <v>1289</v>
      </c>
      <c r="D162" s="1758" t="s">
        <v>3947</v>
      </c>
      <c r="E162" s="2287" t="s">
        <v>3932</v>
      </c>
      <c r="F162" s="2283" t="s">
        <v>3788</v>
      </c>
      <c r="G162" s="1579" t="s">
        <v>1855</v>
      </c>
      <c r="H162" s="1763" t="s">
        <v>3987</v>
      </c>
      <c r="I162" s="312" t="s">
        <v>3988</v>
      </c>
      <c r="J162" s="302">
        <v>0.34042553191489361</v>
      </c>
      <c r="K162" s="596"/>
      <c r="L162" s="596"/>
      <c r="M162" s="596"/>
      <c r="N162" s="596"/>
      <c r="O162" s="596"/>
      <c r="P162" s="596"/>
      <c r="Q162" s="596"/>
      <c r="R162" s="643"/>
      <c r="S162" s="596"/>
      <c r="T162" s="596"/>
      <c r="U162" s="596"/>
      <c r="V162" s="596"/>
      <c r="W162" s="1580" t="s">
        <v>160</v>
      </c>
      <c r="X162" s="1580" t="s">
        <v>3989</v>
      </c>
      <c r="Y162" s="2284"/>
    </row>
    <row r="163" spans="1:25" ht="22.5" x14ac:dyDescent="0.25">
      <c r="A163" s="1581"/>
      <c r="B163" s="2279"/>
      <c r="C163" s="1581"/>
      <c r="D163" s="1803"/>
      <c r="E163" s="2288"/>
      <c r="F163" s="2283"/>
      <c r="G163" s="1579"/>
      <c r="H163" s="1780"/>
      <c r="I163" s="312" t="s">
        <v>3990</v>
      </c>
      <c r="J163" s="302">
        <v>0.51063829787234039</v>
      </c>
      <c r="K163" s="596"/>
      <c r="L163" s="596"/>
      <c r="M163" s="596"/>
      <c r="N163" s="596"/>
      <c r="O163" s="596"/>
      <c r="P163" s="596"/>
      <c r="Q163" s="596"/>
      <c r="R163" s="596"/>
      <c r="S163" s="643"/>
      <c r="T163" s="596"/>
      <c r="U163" s="596"/>
      <c r="V163" s="596"/>
      <c r="W163" s="1597"/>
      <c r="X163" s="1597"/>
      <c r="Y163" s="2284"/>
    </row>
    <row r="164" spans="1:25" ht="22.5" x14ac:dyDescent="0.25">
      <c r="A164" s="1581"/>
      <c r="B164" s="2279"/>
      <c r="C164" s="1581"/>
      <c r="D164" s="1803"/>
      <c r="E164" s="2288"/>
      <c r="F164" s="2283"/>
      <c r="G164" s="1579"/>
      <c r="H164" s="1780"/>
      <c r="I164" s="312" t="s">
        <v>3991</v>
      </c>
      <c r="J164" s="302">
        <v>0.51063829787234039</v>
      </c>
      <c r="K164" s="596"/>
      <c r="L164" s="596"/>
      <c r="M164" s="596"/>
      <c r="N164" s="596"/>
      <c r="O164" s="596"/>
      <c r="P164" s="643"/>
      <c r="Q164" s="596"/>
      <c r="R164" s="596"/>
      <c r="S164" s="596"/>
      <c r="T164" s="596"/>
      <c r="U164" s="596"/>
      <c r="V164" s="643"/>
      <c r="W164" s="1597"/>
      <c r="X164" s="1597"/>
      <c r="Y164" s="2284"/>
    </row>
    <row r="165" spans="1:25" ht="33.75" x14ac:dyDescent="0.25">
      <c r="A165" s="1581"/>
      <c r="B165" s="2279"/>
      <c r="C165" s="1581"/>
      <c r="D165" s="1803"/>
      <c r="E165" s="2288"/>
      <c r="F165" s="2283"/>
      <c r="G165" s="1579"/>
      <c r="H165" s="1780"/>
      <c r="I165" s="312" t="s">
        <v>3992</v>
      </c>
      <c r="J165" s="302">
        <v>0.1702127659574468</v>
      </c>
      <c r="K165" s="596"/>
      <c r="L165" s="596"/>
      <c r="M165" s="596"/>
      <c r="N165" s="643"/>
      <c r="O165" s="643"/>
      <c r="P165" s="596"/>
      <c r="Q165" s="596"/>
      <c r="R165" s="596"/>
      <c r="S165" s="596"/>
      <c r="T165" s="643"/>
      <c r="U165" s="643"/>
      <c r="V165" s="596"/>
      <c r="W165" s="1597"/>
      <c r="X165" s="1597"/>
      <c r="Y165" s="2284"/>
    </row>
    <row r="166" spans="1:25" ht="22.5" x14ac:dyDescent="0.25">
      <c r="A166" s="1581"/>
      <c r="B166" s="2279"/>
      <c r="C166" s="1581"/>
      <c r="D166" s="1803"/>
      <c r="E166" s="2288"/>
      <c r="F166" s="2283"/>
      <c r="G166" s="1579"/>
      <c r="H166" s="1780"/>
      <c r="I166" s="312" t="s">
        <v>3993</v>
      </c>
      <c r="J166" s="302">
        <v>0.1702127659574468</v>
      </c>
      <c r="K166" s="596"/>
      <c r="L166" s="596"/>
      <c r="M166" s="596"/>
      <c r="N166" s="596"/>
      <c r="O166" s="596"/>
      <c r="P166" s="596"/>
      <c r="Q166" s="643"/>
      <c r="R166" s="596"/>
      <c r="S166" s="596"/>
      <c r="T166" s="596"/>
      <c r="U166" s="596"/>
      <c r="V166" s="643"/>
      <c r="W166" s="1597"/>
      <c r="X166" s="1597"/>
      <c r="Y166" s="2284"/>
    </row>
    <row r="167" spans="1:25" x14ac:dyDescent="0.25">
      <c r="A167" s="1581"/>
      <c r="B167" s="2279"/>
      <c r="C167" s="1581"/>
      <c r="D167" s="1803"/>
      <c r="E167" s="2289"/>
      <c r="F167" s="2283"/>
      <c r="G167" s="1579"/>
      <c r="H167" s="1780"/>
      <c r="I167" s="79" t="s">
        <v>168</v>
      </c>
      <c r="J167" s="313">
        <v>1.7021276595744679</v>
      </c>
      <c r="K167" s="596"/>
      <c r="L167" s="596"/>
      <c r="M167" s="596"/>
      <c r="N167" s="641"/>
      <c r="O167" s="641"/>
      <c r="P167" s="641"/>
      <c r="Q167" s="641"/>
      <c r="R167" s="641"/>
      <c r="S167" s="641"/>
      <c r="T167" s="641"/>
      <c r="U167" s="641"/>
      <c r="V167" s="641"/>
      <c r="W167" s="1598"/>
      <c r="X167" s="1598"/>
      <c r="Y167" s="2284"/>
    </row>
    <row r="168" spans="1:25" ht="33.75" x14ac:dyDescent="0.25">
      <c r="A168" s="1581"/>
      <c r="B168" s="2279" t="s">
        <v>3994</v>
      </c>
      <c r="C168" s="1581" t="s">
        <v>1289</v>
      </c>
      <c r="D168" s="1758" t="s">
        <v>3947</v>
      </c>
      <c r="E168" s="2274" t="s">
        <v>3932</v>
      </c>
      <c r="F168" s="2283" t="s">
        <v>3788</v>
      </c>
      <c r="G168" s="1579" t="s">
        <v>1863</v>
      </c>
      <c r="H168" s="1763" t="s">
        <v>3654</v>
      </c>
      <c r="I168" s="312" t="s">
        <v>3995</v>
      </c>
      <c r="J168" s="302">
        <v>0.51063829787234039</v>
      </c>
      <c r="K168" s="596"/>
      <c r="L168" s="596"/>
      <c r="M168" s="596"/>
      <c r="N168" s="596"/>
      <c r="O168" s="596"/>
      <c r="P168" s="643"/>
      <c r="Q168" s="596"/>
      <c r="R168" s="596"/>
      <c r="S168" s="596"/>
      <c r="T168" s="596"/>
      <c r="U168" s="596"/>
      <c r="V168" s="596"/>
      <c r="W168" s="1580" t="s">
        <v>160</v>
      </c>
      <c r="X168" s="1579" t="s">
        <v>3996</v>
      </c>
      <c r="Y168" s="2284"/>
    </row>
    <row r="169" spans="1:25" ht="22.5" x14ac:dyDescent="0.25">
      <c r="A169" s="1581"/>
      <c r="B169" s="2279"/>
      <c r="C169" s="1581"/>
      <c r="D169" s="1803"/>
      <c r="E169" s="2282"/>
      <c r="F169" s="2283"/>
      <c r="G169" s="1579"/>
      <c r="H169" s="1780"/>
      <c r="I169" s="312" t="s">
        <v>3997</v>
      </c>
      <c r="J169" s="302">
        <v>0.51063829787234039</v>
      </c>
      <c r="K169" s="596"/>
      <c r="L169" s="596"/>
      <c r="M169" s="596"/>
      <c r="N169" s="596"/>
      <c r="O169" s="596"/>
      <c r="P169" s="643"/>
      <c r="Q169" s="596"/>
      <c r="R169" s="596"/>
      <c r="S169" s="596"/>
      <c r="T169" s="596"/>
      <c r="U169" s="596"/>
      <c r="V169" s="596"/>
      <c r="W169" s="1597"/>
      <c r="X169" s="1579"/>
      <c r="Y169" s="2284"/>
    </row>
    <row r="170" spans="1:25" ht="22.5" x14ac:dyDescent="0.25">
      <c r="A170" s="1581"/>
      <c r="B170" s="2279"/>
      <c r="C170" s="1581"/>
      <c r="D170" s="1803"/>
      <c r="E170" s="2282"/>
      <c r="F170" s="2283"/>
      <c r="G170" s="1579"/>
      <c r="H170" s="1780"/>
      <c r="I170" s="312" t="s">
        <v>3998</v>
      </c>
      <c r="J170" s="302">
        <v>0.1702127659574468</v>
      </c>
      <c r="K170" s="596"/>
      <c r="L170" s="596"/>
      <c r="M170" s="596"/>
      <c r="N170" s="596"/>
      <c r="O170" s="596"/>
      <c r="P170" s="643"/>
      <c r="Q170" s="596"/>
      <c r="R170" s="596"/>
      <c r="S170" s="596"/>
      <c r="T170" s="596"/>
      <c r="U170" s="596"/>
      <c r="V170" s="596"/>
      <c r="W170" s="1597"/>
      <c r="X170" s="1579"/>
      <c r="Y170" s="2284"/>
    </row>
    <row r="171" spans="1:25" ht="22.5" x14ac:dyDescent="0.25">
      <c r="A171" s="1581"/>
      <c r="B171" s="2279"/>
      <c r="C171" s="1581"/>
      <c r="D171" s="1803"/>
      <c r="E171" s="2282"/>
      <c r="F171" s="2283"/>
      <c r="G171" s="1579"/>
      <c r="H171" s="1780"/>
      <c r="I171" s="312" t="s">
        <v>3999</v>
      </c>
      <c r="J171" s="302">
        <v>0.51063829787234039</v>
      </c>
      <c r="K171" s="643"/>
      <c r="L171" s="643"/>
      <c r="M171" s="643"/>
      <c r="N171" s="643"/>
      <c r="O171" s="643"/>
      <c r="P171" s="643"/>
      <c r="Q171" s="643"/>
      <c r="R171" s="643"/>
      <c r="S171" s="643"/>
      <c r="T171" s="643"/>
      <c r="U171" s="643"/>
      <c r="V171" s="643"/>
      <c r="W171" s="1597"/>
      <c r="X171" s="1579"/>
      <c r="Y171" s="2284"/>
    </row>
    <row r="172" spans="1:25" x14ac:dyDescent="0.25">
      <c r="A172" s="1581"/>
      <c r="B172" s="2279"/>
      <c r="C172" s="1581"/>
      <c r="D172" s="1803"/>
      <c r="E172" s="2275"/>
      <c r="F172" s="2283"/>
      <c r="G172" s="1579"/>
      <c r="H172" s="1780"/>
      <c r="I172" s="79" t="s">
        <v>168</v>
      </c>
      <c r="J172" s="313">
        <v>1.7021276595744679</v>
      </c>
      <c r="K172" s="641"/>
      <c r="L172" s="641"/>
      <c r="M172" s="641"/>
      <c r="N172" s="641"/>
      <c r="O172" s="641"/>
      <c r="P172" s="641"/>
      <c r="Q172" s="641"/>
      <c r="R172" s="641"/>
      <c r="S172" s="641"/>
      <c r="T172" s="641"/>
      <c r="U172" s="641"/>
      <c r="V172" s="641"/>
      <c r="W172" s="1598"/>
      <c r="X172" s="1579"/>
      <c r="Y172" s="2284"/>
    </row>
    <row r="173" spans="1:25" ht="45" x14ac:dyDescent="0.25">
      <c r="A173" s="1581"/>
      <c r="B173" s="2279" t="s">
        <v>1870</v>
      </c>
      <c r="C173" s="1581" t="s">
        <v>1289</v>
      </c>
      <c r="D173" s="1758" t="s">
        <v>4000</v>
      </c>
      <c r="E173" s="2307" t="s">
        <v>3932</v>
      </c>
      <c r="F173" s="2283" t="s">
        <v>3788</v>
      </c>
      <c r="G173" s="1579" t="s">
        <v>2521</v>
      </c>
      <c r="H173" s="1582" t="s">
        <v>3660</v>
      </c>
      <c r="I173" s="312" t="s">
        <v>4001</v>
      </c>
      <c r="J173" s="302">
        <v>0.76595744680851063</v>
      </c>
      <c r="K173" s="643"/>
      <c r="L173" s="643"/>
      <c r="M173" s="643"/>
      <c r="N173" s="643"/>
      <c r="O173" s="643"/>
      <c r="P173" s="643"/>
      <c r="Q173" s="643"/>
      <c r="R173" s="643"/>
      <c r="S173" s="643"/>
      <c r="T173" s="643"/>
      <c r="U173" s="643"/>
      <c r="V173" s="643"/>
      <c r="W173" s="1579" t="s">
        <v>4002</v>
      </c>
      <c r="X173" s="1580" t="s">
        <v>4003</v>
      </c>
      <c r="Y173" s="2284"/>
    </row>
    <row r="174" spans="1:25" ht="22.5" x14ac:dyDescent="0.25">
      <c r="A174" s="1581"/>
      <c r="B174" s="2279"/>
      <c r="C174" s="1581"/>
      <c r="D174" s="1758"/>
      <c r="E174" s="2307"/>
      <c r="F174" s="2283"/>
      <c r="G174" s="1579"/>
      <c r="H174" s="1643"/>
      <c r="I174" s="312" t="s">
        <v>4004</v>
      </c>
      <c r="J174" s="302">
        <v>0.76595744680851063</v>
      </c>
      <c r="K174" s="643"/>
      <c r="L174" s="643"/>
      <c r="M174" s="643"/>
      <c r="N174" s="643"/>
      <c r="O174" s="643"/>
      <c r="P174" s="643"/>
      <c r="Q174" s="643"/>
      <c r="R174" s="643"/>
      <c r="S174" s="643"/>
      <c r="T174" s="643"/>
      <c r="U174" s="643"/>
      <c r="V174" s="643"/>
      <c r="W174" s="1579"/>
      <c r="X174" s="1597"/>
      <c r="Y174" s="2284"/>
    </row>
    <row r="175" spans="1:25" ht="33.75" x14ac:dyDescent="0.25">
      <c r="A175" s="1581"/>
      <c r="B175" s="2279"/>
      <c r="C175" s="1581"/>
      <c r="D175" s="1803"/>
      <c r="E175" s="2307"/>
      <c r="F175" s="2283"/>
      <c r="G175" s="1579"/>
      <c r="H175" s="1643"/>
      <c r="I175" s="312" t="s">
        <v>4005</v>
      </c>
      <c r="J175" s="302">
        <v>0.25531914893617019</v>
      </c>
      <c r="K175" s="643"/>
      <c r="L175" s="643"/>
      <c r="M175" s="643"/>
      <c r="N175" s="643"/>
      <c r="O175" s="643"/>
      <c r="P175" s="643"/>
      <c r="Q175" s="643"/>
      <c r="R175" s="643"/>
      <c r="S175" s="643"/>
      <c r="T175" s="643"/>
      <c r="U175" s="643"/>
      <c r="V175" s="643"/>
      <c r="W175" s="1579"/>
      <c r="X175" s="1597"/>
      <c r="Y175" s="2284"/>
    </row>
    <row r="176" spans="1:25" ht="45" x14ac:dyDescent="0.25">
      <c r="A176" s="1581"/>
      <c r="B176" s="2279"/>
      <c r="C176" s="1581"/>
      <c r="D176" s="1803"/>
      <c r="E176" s="2307"/>
      <c r="F176" s="2283"/>
      <c r="G176" s="1579"/>
      <c r="H176" s="1643"/>
      <c r="I176" s="312" t="s">
        <v>4006</v>
      </c>
      <c r="J176" s="302">
        <v>0.51063829787234039</v>
      </c>
      <c r="K176" s="596"/>
      <c r="L176" s="643"/>
      <c r="M176" s="643"/>
      <c r="N176" s="643"/>
      <c r="O176" s="643"/>
      <c r="P176" s="643"/>
      <c r="Q176" s="643"/>
      <c r="R176" s="643"/>
      <c r="S176" s="643"/>
      <c r="T176" s="643"/>
      <c r="U176" s="643"/>
      <c r="V176" s="643"/>
      <c r="W176" s="1579"/>
      <c r="X176" s="1597"/>
      <c r="Y176" s="2284"/>
    </row>
    <row r="177" spans="1:25" ht="78.75" x14ac:dyDescent="0.25">
      <c r="A177" s="1581"/>
      <c r="B177" s="2279"/>
      <c r="C177" s="1581"/>
      <c r="D177" s="1803"/>
      <c r="E177" s="2307"/>
      <c r="F177" s="2283"/>
      <c r="G177" s="1579"/>
      <c r="H177" s="1643"/>
      <c r="I177" s="312" t="s">
        <v>4007</v>
      </c>
      <c r="J177" s="302">
        <v>0.25531914893617019</v>
      </c>
      <c r="K177" s="596"/>
      <c r="L177" s="643"/>
      <c r="M177" s="643"/>
      <c r="N177" s="643"/>
      <c r="O177" s="643"/>
      <c r="P177" s="643"/>
      <c r="Q177" s="643"/>
      <c r="R177" s="643"/>
      <c r="S177" s="643"/>
      <c r="T177" s="643"/>
      <c r="U177" s="643"/>
      <c r="V177" s="643"/>
      <c r="W177" s="1579"/>
      <c r="X177" s="1597"/>
      <c r="Y177" s="2284"/>
    </row>
    <row r="178" spans="1:25" x14ac:dyDescent="0.25">
      <c r="A178" s="1581"/>
      <c r="B178" s="2279"/>
      <c r="C178" s="1581"/>
      <c r="D178" s="1803"/>
      <c r="E178" s="2307"/>
      <c r="F178" s="2283"/>
      <c r="G178" s="1579"/>
      <c r="H178" s="1644"/>
      <c r="I178" s="79" t="s">
        <v>168</v>
      </c>
      <c r="J178" s="313">
        <v>2.5531914893617018</v>
      </c>
      <c r="K178" s="641"/>
      <c r="L178" s="641"/>
      <c r="M178" s="641"/>
      <c r="N178" s="641"/>
      <c r="O178" s="641"/>
      <c r="P178" s="641"/>
      <c r="Q178" s="641"/>
      <c r="R178" s="641"/>
      <c r="S178" s="641"/>
      <c r="T178" s="641"/>
      <c r="U178" s="641"/>
      <c r="V178" s="641"/>
      <c r="W178" s="1579"/>
      <c r="X178" s="1598"/>
      <c r="Y178" s="2284"/>
    </row>
    <row r="179" spans="1:25" ht="90" x14ac:dyDescent="0.25">
      <c r="A179" s="1581"/>
      <c r="B179" s="2279" t="s">
        <v>1883</v>
      </c>
      <c r="C179" s="1581" t="s">
        <v>1289</v>
      </c>
      <c r="D179" s="1758" t="s">
        <v>3942</v>
      </c>
      <c r="E179" s="2274" t="s">
        <v>3932</v>
      </c>
      <c r="F179" s="2283" t="s">
        <v>3788</v>
      </c>
      <c r="G179" s="1579" t="s">
        <v>1884</v>
      </c>
      <c r="H179" s="1763" t="s">
        <v>3665</v>
      </c>
      <c r="I179" s="397" t="s">
        <v>4008</v>
      </c>
      <c r="J179" s="649">
        <v>0.76595744680851063</v>
      </c>
      <c r="K179" s="650"/>
      <c r="L179" s="651"/>
      <c r="M179" s="650"/>
      <c r="N179" s="650"/>
      <c r="O179" s="651"/>
      <c r="P179" s="650"/>
      <c r="Q179" s="650"/>
      <c r="R179" s="651"/>
      <c r="S179" s="650"/>
      <c r="T179" s="650"/>
      <c r="U179" s="651"/>
      <c r="V179" s="650"/>
      <c r="W179" s="1579" t="s">
        <v>4009</v>
      </c>
      <c r="X179" s="1580" t="s">
        <v>4010</v>
      </c>
      <c r="Y179" s="2284"/>
    </row>
    <row r="180" spans="1:25" ht="45" x14ac:dyDescent="0.25">
      <c r="A180" s="1581"/>
      <c r="B180" s="2297"/>
      <c r="C180" s="1581"/>
      <c r="D180" s="1803"/>
      <c r="E180" s="2282"/>
      <c r="F180" s="2283"/>
      <c r="G180" s="1579"/>
      <c r="H180" s="1780"/>
      <c r="I180" s="397" t="s">
        <v>4011</v>
      </c>
      <c r="J180" s="652">
        <v>1.0212765957446808</v>
      </c>
      <c r="K180" s="644"/>
      <c r="L180" s="644"/>
      <c r="M180" s="643"/>
      <c r="N180" s="644"/>
      <c r="O180" s="644"/>
      <c r="P180" s="643"/>
      <c r="Q180" s="644"/>
      <c r="R180" s="644"/>
      <c r="S180" s="643"/>
      <c r="T180" s="644"/>
      <c r="U180" s="644"/>
      <c r="V180" s="643"/>
      <c r="W180" s="1579"/>
      <c r="X180" s="1597"/>
      <c r="Y180" s="2284"/>
    </row>
    <row r="181" spans="1:25" ht="56.25" x14ac:dyDescent="0.25">
      <c r="A181" s="1581"/>
      <c r="B181" s="2297"/>
      <c r="C181" s="1581"/>
      <c r="D181" s="1803"/>
      <c r="E181" s="2282"/>
      <c r="F181" s="2283"/>
      <c r="G181" s="1579"/>
      <c r="H181" s="1780"/>
      <c r="I181" s="397" t="s">
        <v>4012</v>
      </c>
      <c r="J181" s="652">
        <v>0.76595744680851063</v>
      </c>
      <c r="K181" s="644"/>
      <c r="L181" s="644"/>
      <c r="M181" s="643"/>
      <c r="N181" s="644"/>
      <c r="O181" s="644"/>
      <c r="P181" s="643"/>
      <c r="Q181" s="644"/>
      <c r="R181" s="644"/>
      <c r="S181" s="643"/>
      <c r="T181" s="644"/>
      <c r="U181" s="644"/>
      <c r="V181" s="643"/>
      <c r="W181" s="1579"/>
      <c r="X181" s="1597"/>
      <c r="Y181" s="2284"/>
    </row>
    <row r="182" spans="1:25" x14ac:dyDescent="0.25">
      <c r="A182" s="1581"/>
      <c r="B182" s="2297"/>
      <c r="C182" s="1581"/>
      <c r="D182" s="1803"/>
      <c r="E182" s="2282"/>
      <c r="F182" s="2283"/>
      <c r="G182" s="1579"/>
      <c r="H182" s="1780"/>
      <c r="I182" s="79" t="s">
        <v>168</v>
      </c>
      <c r="J182" s="313">
        <v>2.5531914893617023</v>
      </c>
      <c r="K182" s="596"/>
      <c r="L182" s="641"/>
      <c r="M182" s="641"/>
      <c r="N182" s="596"/>
      <c r="O182" s="641"/>
      <c r="P182" s="641"/>
      <c r="Q182" s="596"/>
      <c r="R182" s="641"/>
      <c r="S182" s="641"/>
      <c r="T182" s="596"/>
      <c r="U182" s="641"/>
      <c r="V182" s="641"/>
      <c r="W182" s="1579"/>
      <c r="X182" s="1598"/>
      <c r="Y182" s="2284"/>
    </row>
    <row r="183" spans="1:25" ht="45" x14ac:dyDescent="0.25">
      <c r="A183" s="1581"/>
      <c r="B183" s="2297"/>
      <c r="C183" s="1581"/>
      <c r="D183" s="1758" t="s">
        <v>4013</v>
      </c>
      <c r="E183" s="2282"/>
      <c r="F183" s="2283" t="s">
        <v>3788</v>
      </c>
      <c r="G183" s="1579" t="s">
        <v>1893</v>
      </c>
      <c r="H183" s="1582" t="s">
        <v>3670</v>
      </c>
      <c r="I183" s="312" t="s">
        <v>4014</v>
      </c>
      <c r="J183" s="302">
        <v>0.34042553191489361</v>
      </c>
      <c r="K183" s="596"/>
      <c r="L183" s="643"/>
      <c r="M183" s="643"/>
      <c r="N183" s="596"/>
      <c r="O183" s="596"/>
      <c r="P183" s="596"/>
      <c r="Q183" s="596"/>
      <c r="R183" s="596"/>
      <c r="S183" s="596"/>
      <c r="T183" s="596"/>
      <c r="U183" s="596"/>
      <c r="V183" s="596"/>
      <c r="W183" s="1579" t="s">
        <v>4015</v>
      </c>
      <c r="X183" s="1580" t="s">
        <v>4016</v>
      </c>
      <c r="Y183" s="2284"/>
    </row>
    <row r="184" spans="1:25" ht="33.75" x14ac:dyDescent="0.25">
      <c r="A184" s="1581"/>
      <c r="B184" s="2297"/>
      <c r="C184" s="1581"/>
      <c r="D184" s="1803"/>
      <c r="E184" s="2282"/>
      <c r="F184" s="2283"/>
      <c r="G184" s="1579"/>
      <c r="H184" s="1643"/>
      <c r="I184" s="312" t="s">
        <v>4017</v>
      </c>
      <c r="J184" s="302">
        <v>0.42553191489361702</v>
      </c>
      <c r="K184" s="596"/>
      <c r="L184" s="643"/>
      <c r="M184" s="643"/>
      <c r="N184" s="596"/>
      <c r="O184" s="596"/>
      <c r="P184" s="596"/>
      <c r="Q184" s="596"/>
      <c r="R184" s="596"/>
      <c r="S184" s="596"/>
      <c r="T184" s="596"/>
      <c r="U184" s="596"/>
      <c r="V184" s="596"/>
      <c r="W184" s="1579"/>
      <c r="X184" s="1597"/>
      <c r="Y184" s="2284"/>
    </row>
    <row r="185" spans="1:25" ht="56.25" x14ac:dyDescent="0.25">
      <c r="A185" s="1581"/>
      <c r="B185" s="2297"/>
      <c r="C185" s="1581"/>
      <c r="D185" s="1803"/>
      <c r="E185" s="2282"/>
      <c r="F185" s="2283"/>
      <c r="G185" s="1579"/>
      <c r="H185" s="1643"/>
      <c r="I185" s="312" t="s">
        <v>4018</v>
      </c>
      <c r="J185" s="302">
        <v>8.5106382978723402E-2</v>
      </c>
      <c r="K185" s="596"/>
      <c r="L185" s="643"/>
      <c r="M185" s="643"/>
      <c r="N185" s="643"/>
      <c r="O185" s="596"/>
      <c r="P185" s="596"/>
      <c r="Q185" s="596"/>
      <c r="R185" s="596"/>
      <c r="S185" s="596"/>
      <c r="T185" s="596"/>
      <c r="U185" s="596"/>
      <c r="V185" s="596"/>
      <c r="W185" s="1579"/>
      <c r="X185" s="1597"/>
      <c r="Y185" s="2284"/>
    </row>
    <row r="186" spans="1:25" x14ac:dyDescent="0.25">
      <c r="A186" s="1581"/>
      <c r="B186" s="2297"/>
      <c r="C186" s="1581"/>
      <c r="D186" s="1803"/>
      <c r="E186" s="2282"/>
      <c r="F186" s="2283"/>
      <c r="G186" s="1579"/>
      <c r="H186" s="1644"/>
      <c r="I186" s="79" t="s">
        <v>168</v>
      </c>
      <c r="J186" s="313">
        <v>0.85106382978723405</v>
      </c>
      <c r="K186" s="596"/>
      <c r="L186" s="641"/>
      <c r="M186" s="641"/>
      <c r="N186" s="641"/>
      <c r="O186" s="596"/>
      <c r="P186" s="596"/>
      <c r="Q186" s="596"/>
      <c r="R186" s="596"/>
      <c r="S186" s="596"/>
      <c r="T186" s="596"/>
      <c r="U186" s="596"/>
      <c r="V186" s="596"/>
      <c r="W186" s="1579"/>
      <c r="X186" s="1598"/>
      <c r="Y186" s="2284"/>
    </row>
    <row r="187" spans="1:25" ht="67.5" x14ac:dyDescent="0.25">
      <c r="A187" s="1581"/>
      <c r="B187" s="2297"/>
      <c r="C187" s="1581"/>
      <c r="D187" s="1758" t="s">
        <v>4019</v>
      </c>
      <c r="E187" s="2282"/>
      <c r="F187" s="2283" t="s">
        <v>3788</v>
      </c>
      <c r="G187" s="1579" t="s">
        <v>1901</v>
      </c>
      <c r="H187" s="1582" t="s">
        <v>3675</v>
      </c>
      <c r="I187" s="397" t="s">
        <v>4020</v>
      </c>
      <c r="J187" s="649">
        <v>0.51063829787234039</v>
      </c>
      <c r="K187" s="651"/>
      <c r="L187" s="651"/>
      <c r="M187" s="651"/>
      <c r="N187" s="651"/>
      <c r="O187" s="651"/>
      <c r="P187" s="651"/>
      <c r="Q187" s="651"/>
      <c r="R187" s="651"/>
      <c r="S187" s="651"/>
      <c r="T187" s="651"/>
      <c r="U187" s="651"/>
      <c r="V187" s="651"/>
      <c r="W187" s="1579" t="s">
        <v>4021</v>
      </c>
      <c r="X187" s="1580" t="s">
        <v>4022</v>
      </c>
      <c r="Y187" s="2284"/>
    </row>
    <row r="188" spans="1:25" ht="45" x14ac:dyDescent="0.25">
      <c r="A188" s="1581"/>
      <c r="B188" s="2297"/>
      <c r="C188" s="1581"/>
      <c r="D188" s="1803"/>
      <c r="E188" s="2282"/>
      <c r="F188" s="2283"/>
      <c r="G188" s="1579"/>
      <c r="H188" s="1643"/>
      <c r="I188" s="397" t="s">
        <v>4023</v>
      </c>
      <c r="J188" s="652">
        <v>0.68085106382978722</v>
      </c>
      <c r="K188" s="643"/>
      <c r="L188" s="643"/>
      <c r="M188" s="643"/>
      <c r="N188" s="643"/>
      <c r="O188" s="643"/>
      <c r="P188" s="643"/>
      <c r="Q188" s="643"/>
      <c r="R188" s="643"/>
      <c r="S188" s="643"/>
      <c r="T188" s="643"/>
      <c r="U188" s="643"/>
      <c r="V188" s="643"/>
      <c r="W188" s="1579"/>
      <c r="X188" s="1597"/>
      <c r="Y188" s="2284"/>
    </row>
    <row r="189" spans="1:25" ht="45" x14ac:dyDescent="0.25">
      <c r="A189" s="1581"/>
      <c r="B189" s="2297"/>
      <c r="C189" s="1581"/>
      <c r="D189" s="1803"/>
      <c r="E189" s="2282"/>
      <c r="F189" s="2283"/>
      <c r="G189" s="1579"/>
      <c r="H189" s="1643"/>
      <c r="I189" s="397" t="s">
        <v>4024</v>
      </c>
      <c r="J189" s="652">
        <v>0.34042553191489361</v>
      </c>
      <c r="K189" s="643"/>
      <c r="L189" s="643"/>
      <c r="M189" s="643"/>
      <c r="N189" s="643"/>
      <c r="O189" s="643"/>
      <c r="P189" s="643"/>
      <c r="Q189" s="643"/>
      <c r="R189" s="643"/>
      <c r="S189" s="643"/>
      <c r="T189" s="643"/>
      <c r="U189" s="643"/>
      <c r="V189" s="643"/>
      <c r="W189" s="1579"/>
      <c r="X189" s="1597"/>
      <c r="Y189" s="2284"/>
    </row>
    <row r="190" spans="1:25" ht="33.75" x14ac:dyDescent="0.25">
      <c r="A190" s="1581"/>
      <c r="B190" s="2297"/>
      <c r="C190" s="1581"/>
      <c r="D190" s="1803"/>
      <c r="E190" s="2282"/>
      <c r="F190" s="2283"/>
      <c r="G190" s="1579"/>
      <c r="H190" s="1643"/>
      <c r="I190" s="397" t="s">
        <v>4025</v>
      </c>
      <c r="J190" s="652">
        <v>0.1702127659574468</v>
      </c>
      <c r="K190" s="643"/>
      <c r="L190" s="643"/>
      <c r="M190" s="643"/>
      <c r="N190" s="643"/>
      <c r="O190" s="643"/>
      <c r="P190" s="643"/>
      <c r="Q190" s="643"/>
      <c r="R190" s="643"/>
      <c r="S190" s="643"/>
      <c r="T190" s="643"/>
      <c r="U190" s="643"/>
      <c r="V190" s="643"/>
      <c r="W190" s="1579"/>
      <c r="X190" s="1597"/>
      <c r="Y190" s="2284"/>
    </row>
    <row r="191" spans="1:25" x14ac:dyDescent="0.25">
      <c r="A191" s="1581"/>
      <c r="B191" s="2297"/>
      <c r="C191" s="1581"/>
      <c r="D191" s="1803"/>
      <c r="E191" s="2275"/>
      <c r="F191" s="2283"/>
      <c r="G191" s="1579"/>
      <c r="H191" s="1644"/>
      <c r="I191" s="79" t="s">
        <v>168</v>
      </c>
      <c r="J191" s="313">
        <v>1.7021276595744681</v>
      </c>
      <c r="K191" s="641"/>
      <c r="L191" s="641"/>
      <c r="M191" s="641"/>
      <c r="N191" s="641"/>
      <c r="O191" s="641"/>
      <c r="P191" s="641"/>
      <c r="Q191" s="641"/>
      <c r="R191" s="641"/>
      <c r="S191" s="641"/>
      <c r="T191" s="641"/>
      <c r="U191" s="641"/>
      <c r="V191" s="641"/>
      <c r="W191" s="1579"/>
      <c r="X191" s="1598"/>
      <c r="Y191" s="2284"/>
    </row>
    <row r="192" spans="1:25" ht="45" x14ac:dyDescent="0.25">
      <c r="A192" s="1581"/>
      <c r="B192" s="2279" t="s">
        <v>4026</v>
      </c>
      <c r="C192" s="1581" t="s">
        <v>1289</v>
      </c>
      <c r="D192" s="1758" t="s">
        <v>3942</v>
      </c>
      <c r="E192" s="2274" t="s">
        <v>3932</v>
      </c>
      <c r="F192" s="2283" t="s">
        <v>3788</v>
      </c>
      <c r="G192" s="1579" t="s">
        <v>1912</v>
      </c>
      <c r="H192" s="1582" t="s">
        <v>3681</v>
      </c>
      <c r="I192" s="397" t="s">
        <v>4027</v>
      </c>
      <c r="J192" s="652">
        <v>0.51063829787234039</v>
      </c>
      <c r="K192" s="653"/>
      <c r="L192" s="653"/>
      <c r="M192" s="653"/>
      <c r="N192" s="653"/>
      <c r="O192" s="653"/>
      <c r="P192" s="651"/>
      <c r="Q192" s="653"/>
      <c r="R192" s="653"/>
      <c r="S192" s="651"/>
      <c r="T192" s="653"/>
      <c r="U192" s="650"/>
      <c r="V192" s="650"/>
      <c r="W192" s="1579" t="s">
        <v>4028</v>
      </c>
      <c r="X192" s="1580" t="s">
        <v>4029</v>
      </c>
      <c r="Y192" s="2284"/>
    </row>
    <row r="193" spans="1:25" ht="22.5" x14ac:dyDescent="0.25">
      <c r="A193" s="1581"/>
      <c r="B193" s="2279"/>
      <c r="C193" s="1581"/>
      <c r="D193" s="1803"/>
      <c r="E193" s="2282"/>
      <c r="F193" s="2283"/>
      <c r="G193" s="1579"/>
      <c r="H193" s="1643"/>
      <c r="I193" s="397" t="s">
        <v>4030</v>
      </c>
      <c r="J193" s="652">
        <v>0.68085106382978722</v>
      </c>
      <c r="K193" s="653"/>
      <c r="L193" s="653"/>
      <c r="M193" s="653"/>
      <c r="N193" s="653"/>
      <c r="O193" s="653"/>
      <c r="P193" s="651"/>
      <c r="Q193" s="653"/>
      <c r="R193" s="653"/>
      <c r="S193" s="651"/>
      <c r="T193" s="653"/>
      <c r="U193" s="644"/>
      <c r="V193" s="644"/>
      <c r="W193" s="1579"/>
      <c r="X193" s="1597"/>
      <c r="Y193" s="2284"/>
    </row>
    <row r="194" spans="1:25" ht="33.75" x14ac:dyDescent="0.25">
      <c r="A194" s="1581"/>
      <c r="B194" s="2279"/>
      <c r="C194" s="1581"/>
      <c r="D194" s="1803"/>
      <c r="E194" s="2282"/>
      <c r="F194" s="2283"/>
      <c r="G194" s="1579"/>
      <c r="H194" s="1643"/>
      <c r="I194" s="397" t="s">
        <v>4031</v>
      </c>
      <c r="J194" s="652">
        <v>0.51063829787234039</v>
      </c>
      <c r="K194" s="653"/>
      <c r="L194" s="653"/>
      <c r="M194" s="653"/>
      <c r="N194" s="653"/>
      <c r="O194" s="653"/>
      <c r="P194" s="651"/>
      <c r="Q194" s="653"/>
      <c r="R194" s="653"/>
      <c r="S194" s="651"/>
      <c r="T194" s="653"/>
      <c r="U194" s="644"/>
      <c r="V194" s="644"/>
      <c r="W194" s="1579"/>
      <c r="X194" s="1597"/>
      <c r="Y194" s="2284"/>
    </row>
    <row r="195" spans="1:25" x14ac:dyDescent="0.25">
      <c r="A195" s="1581"/>
      <c r="B195" s="2279"/>
      <c r="C195" s="1581"/>
      <c r="D195" s="1803"/>
      <c r="E195" s="2282"/>
      <c r="F195" s="2283"/>
      <c r="G195" s="1579"/>
      <c r="H195" s="1644"/>
      <c r="I195" s="79" t="s">
        <v>168</v>
      </c>
      <c r="J195" s="313">
        <v>1.7021276595744679</v>
      </c>
      <c r="K195" s="596"/>
      <c r="L195" s="596"/>
      <c r="M195" s="596"/>
      <c r="N195" s="596"/>
      <c r="O195" s="596"/>
      <c r="P195" s="641"/>
      <c r="Q195" s="596"/>
      <c r="R195" s="596"/>
      <c r="S195" s="641"/>
      <c r="T195" s="596"/>
      <c r="U195" s="596"/>
      <c r="V195" s="596"/>
      <c r="W195" s="1579"/>
      <c r="X195" s="1598"/>
      <c r="Y195" s="2284"/>
    </row>
    <row r="196" spans="1:25" ht="45" x14ac:dyDescent="0.25">
      <c r="A196" s="1581"/>
      <c r="B196" s="2279" t="s">
        <v>1919</v>
      </c>
      <c r="C196" s="1581" t="s">
        <v>1289</v>
      </c>
      <c r="D196" s="1758" t="s">
        <v>4032</v>
      </c>
      <c r="E196" s="2282"/>
      <c r="F196" s="2283" t="s">
        <v>3788</v>
      </c>
      <c r="G196" s="1579" t="s">
        <v>1920</v>
      </c>
      <c r="H196" s="1582" t="s">
        <v>3684</v>
      </c>
      <c r="I196" s="397" t="s">
        <v>4033</v>
      </c>
      <c r="J196" s="649">
        <v>0.51063829787234039</v>
      </c>
      <c r="K196" s="651"/>
      <c r="L196" s="651"/>
      <c r="M196" s="650"/>
      <c r="N196" s="651"/>
      <c r="O196" s="650"/>
      <c r="P196" s="651"/>
      <c r="Q196" s="651"/>
      <c r="R196" s="650"/>
      <c r="S196" s="650"/>
      <c r="T196" s="651"/>
      <c r="U196" s="650"/>
      <c r="V196" s="650"/>
      <c r="W196" s="1579" t="s">
        <v>4034</v>
      </c>
      <c r="X196" s="1580" t="s">
        <v>4035</v>
      </c>
      <c r="Y196" s="2284"/>
    </row>
    <row r="197" spans="1:25" ht="22.5" x14ac:dyDescent="0.25">
      <c r="A197" s="1581"/>
      <c r="B197" s="2279"/>
      <c r="C197" s="1581"/>
      <c r="D197" s="1803"/>
      <c r="E197" s="2282"/>
      <c r="F197" s="2283"/>
      <c r="G197" s="1579"/>
      <c r="H197" s="1643"/>
      <c r="I197" s="397" t="s">
        <v>4036</v>
      </c>
      <c r="J197" s="652">
        <v>0.68085106382978722</v>
      </c>
      <c r="K197" s="643"/>
      <c r="L197" s="643"/>
      <c r="M197" s="644"/>
      <c r="N197" s="643"/>
      <c r="O197" s="644"/>
      <c r="P197" s="643"/>
      <c r="Q197" s="643"/>
      <c r="R197" s="644"/>
      <c r="S197" s="644"/>
      <c r="T197" s="643"/>
      <c r="U197" s="644"/>
      <c r="V197" s="644"/>
      <c r="W197" s="1579"/>
      <c r="X197" s="1597"/>
      <c r="Y197" s="2284"/>
    </row>
    <row r="198" spans="1:25" ht="22.5" x14ac:dyDescent="0.25">
      <c r="A198" s="1581"/>
      <c r="B198" s="2279"/>
      <c r="C198" s="1581"/>
      <c r="D198" s="1803"/>
      <c r="E198" s="2282"/>
      <c r="F198" s="2283"/>
      <c r="G198" s="1579"/>
      <c r="H198" s="1643"/>
      <c r="I198" s="397" t="s">
        <v>4037</v>
      </c>
      <c r="J198" s="652">
        <v>0.51063829787234039</v>
      </c>
      <c r="K198" s="643"/>
      <c r="L198" s="643"/>
      <c r="M198" s="644"/>
      <c r="N198" s="643"/>
      <c r="O198" s="644"/>
      <c r="P198" s="643"/>
      <c r="Q198" s="643"/>
      <c r="R198" s="644"/>
      <c r="S198" s="644"/>
      <c r="T198" s="643"/>
      <c r="U198" s="644"/>
      <c r="V198" s="644"/>
      <c r="W198" s="1579"/>
      <c r="X198" s="1597"/>
      <c r="Y198" s="2284"/>
    </row>
    <row r="199" spans="1:25" x14ac:dyDescent="0.25">
      <c r="A199" s="1581"/>
      <c r="B199" s="2279"/>
      <c r="C199" s="1581"/>
      <c r="D199" s="1803"/>
      <c r="E199" s="2275"/>
      <c r="F199" s="2283"/>
      <c r="G199" s="1579"/>
      <c r="H199" s="1644"/>
      <c r="I199" s="79" t="s">
        <v>168</v>
      </c>
      <c r="J199" s="313">
        <v>1.7021276595744679</v>
      </c>
      <c r="K199" s="641"/>
      <c r="L199" s="641"/>
      <c r="M199" s="596"/>
      <c r="N199" s="641"/>
      <c r="O199" s="596"/>
      <c r="P199" s="641"/>
      <c r="Q199" s="641"/>
      <c r="R199" s="596"/>
      <c r="S199" s="596"/>
      <c r="T199" s="641"/>
      <c r="U199" s="596"/>
      <c r="V199" s="596"/>
      <c r="W199" s="1579"/>
      <c r="X199" s="1598"/>
      <c r="Y199" s="2284"/>
    </row>
    <row r="200" spans="1:25" ht="56.25" x14ac:dyDescent="0.25">
      <c r="A200" s="1581"/>
      <c r="B200" s="2279" t="s">
        <v>1926</v>
      </c>
      <c r="C200" s="1581" t="s">
        <v>1213</v>
      </c>
      <c r="D200" s="1758" t="s">
        <v>4032</v>
      </c>
      <c r="E200" s="2307" t="s">
        <v>3932</v>
      </c>
      <c r="F200" s="2283" t="s">
        <v>3788</v>
      </c>
      <c r="G200" s="1579" t="s">
        <v>4038</v>
      </c>
      <c r="H200" s="1582" t="s">
        <v>3689</v>
      </c>
      <c r="I200" s="397" t="s">
        <v>4039</v>
      </c>
      <c r="J200" s="649">
        <v>0.25531914893617019</v>
      </c>
      <c r="K200" s="654"/>
      <c r="L200" s="654"/>
      <c r="M200" s="654"/>
      <c r="N200" s="654"/>
      <c r="O200" s="654"/>
      <c r="P200" s="654"/>
      <c r="Q200" s="654"/>
      <c r="R200" s="654"/>
      <c r="S200" s="654"/>
      <c r="T200" s="654"/>
      <c r="U200" s="654"/>
      <c r="V200" s="654"/>
      <c r="W200" s="1579" t="s">
        <v>4040</v>
      </c>
      <c r="X200" s="1580" t="s">
        <v>4041</v>
      </c>
      <c r="Y200" s="1682" t="s">
        <v>4042</v>
      </c>
    </row>
    <row r="201" spans="1:25" ht="90" x14ac:dyDescent="0.25">
      <c r="A201" s="1581"/>
      <c r="B201" s="2297"/>
      <c r="C201" s="1581"/>
      <c r="D201" s="1803"/>
      <c r="E201" s="2307"/>
      <c r="F201" s="2283"/>
      <c r="G201" s="1579"/>
      <c r="H201" s="1643"/>
      <c r="I201" s="397" t="s">
        <v>4043</v>
      </c>
      <c r="J201" s="649">
        <v>0.51063829787234039</v>
      </c>
      <c r="K201" s="654"/>
      <c r="L201" s="654"/>
      <c r="M201" s="654"/>
      <c r="N201" s="654"/>
      <c r="O201" s="654"/>
      <c r="P201" s="654"/>
      <c r="Q201" s="654"/>
      <c r="R201" s="654"/>
      <c r="S201" s="654"/>
      <c r="T201" s="654"/>
      <c r="U201" s="654"/>
      <c r="V201" s="654"/>
      <c r="W201" s="1579"/>
      <c r="X201" s="1597"/>
      <c r="Y201" s="1683"/>
    </row>
    <row r="202" spans="1:25" ht="22.5" x14ac:dyDescent="0.25">
      <c r="A202" s="1581"/>
      <c r="B202" s="2297"/>
      <c r="C202" s="1581"/>
      <c r="D202" s="1803"/>
      <c r="E202" s="2307"/>
      <c r="F202" s="2283"/>
      <c r="G202" s="1579"/>
      <c r="H202" s="1643"/>
      <c r="I202" s="397" t="s">
        <v>4044</v>
      </c>
      <c r="J202" s="652">
        <v>1.0212765957446808</v>
      </c>
      <c r="K202" s="654"/>
      <c r="L202" s="654"/>
      <c r="M202" s="654"/>
      <c r="N202" s="654"/>
      <c r="O202" s="654"/>
      <c r="P202" s="654"/>
      <c r="Q202" s="654"/>
      <c r="R202" s="654"/>
      <c r="S202" s="654"/>
      <c r="T202" s="654"/>
      <c r="U202" s="654"/>
      <c r="V202" s="654"/>
      <c r="W202" s="1579"/>
      <c r="X202" s="1597"/>
      <c r="Y202" s="1683"/>
    </row>
    <row r="203" spans="1:25" ht="22.5" x14ac:dyDescent="0.25">
      <c r="A203" s="1581"/>
      <c r="B203" s="2297"/>
      <c r="C203" s="1581"/>
      <c r="D203" s="1803"/>
      <c r="E203" s="2307"/>
      <c r="F203" s="2283"/>
      <c r="G203" s="1579"/>
      <c r="H203" s="1643"/>
      <c r="I203" s="397" t="s">
        <v>4045</v>
      </c>
      <c r="J203" s="652">
        <v>0.76595744680851063</v>
      </c>
      <c r="K203" s="654"/>
      <c r="L203" s="654"/>
      <c r="M203" s="654"/>
      <c r="N203" s="654"/>
      <c r="O203" s="654"/>
      <c r="P203" s="654"/>
      <c r="Q203" s="654"/>
      <c r="R203" s="654"/>
      <c r="S203" s="654"/>
      <c r="T203" s="654"/>
      <c r="U203" s="654"/>
      <c r="V203" s="654"/>
      <c r="W203" s="1579"/>
      <c r="X203" s="1597"/>
      <c r="Y203" s="1683"/>
    </row>
    <row r="204" spans="1:25" x14ac:dyDescent="0.25">
      <c r="A204" s="1581"/>
      <c r="B204" s="2297"/>
      <c r="C204" s="1581"/>
      <c r="D204" s="1803"/>
      <c r="E204" s="2307"/>
      <c r="F204" s="2283"/>
      <c r="G204" s="1579"/>
      <c r="H204" s="1644"/>
      <c r="I204" s="79" t="s">
        <v>168</v>
      </c>
      <c r="J204" s="313">
        <v>2.5531914893617023</v>
      </c>
      <c r="K204" s="641"/>
      <c r="L204" s="641"/>
      <c r="M204" s="641"/>
      <c r="N204" s="641"/>
      <c r="O204" s="641"/>
      <c r="P204" s="641"/>
      <c r="Q204" s="641"/>
      <c r="R204" s="641"/>
      <c r="S204" s="641"/>
      <c r="T204" s="641"/>
      <c r="U204" s="641"/>
      <c r="V204" s="641"/>
      <c r="W204" s="1579"/>
      <c r="X204" s="1598"/>
      <c r="Y204" s="2271"/>
    </row>
    <row r="205" spans="1:25" ht="22.5" x14ac:dyDescent="0.25">
      <c r="A205" s="1581"/>
      <c r="B205" s="2297"/>
      <c r="C205" s="1581"/>
      <c r="D205" s="1758" t="s">
        <v>4032</v>
      </c>
      <c r="E205" s="2307" t="s">
        <v>3932</v>
      </c>
      <c r="F205" s="2283" t="s">
        <v>3788</v>
      </c>
      <c r="G205" s="1579" t="s">
        <v>4046</v>
      </c>
      <c r="H205" s="1763" t="s">
        <v>3695</v>
      </c>
      <c r="I205" s="312" t="s">
        <v>4047</v>
      </c>
      <c r="J205" s="302">
        <v>0.51063829787234039</v>
      </c>
      <c r="K205" s="643"/>
      <c r="L205" s="643"/>
      <c r="M205" s="643"/>
      <c r="N205" s="643"/>
      <c r="O205" s="643"/>
      <c r="P205" s="643"/>
      <c r="Q205" s="643"/>
      <c r="R205" s="643"/>
      <c r="S205" s="643"/>
      <c r="T205" s="643"/>
      <c r="U205" s="643"/>
      <c r="V205" s="643"/>
      <c r="W205" s="1579" t="s">
        <v>4048</v>
      </c>
      <c r="X205" s="1580" t="s">
        <v>4049</v>
      </c>
      <c r="Y205" s="2284"/>
    </row>
    <row r="206" spans="1:25" ht="22.5" x14ac:dyDescent="0.25">
      <c r="A206" s="1581"/>
      <c r="B206" s="2297"/>
      <c r="C206" s="1581"/>
      <c r="D206" s="1803"/>
      <c r="E206" s="2307"/>
      <c r="F206" s="2283"/>
      <c r="G206" s="1579"/>
      <c r="H206" s="1780"/>
      <c r="I206" s="312" t="s">
        <v>4050</v>
      </c>
      <c r="J206" s="302">
        <v>0.42553191489361702</v>
      </c>
      <c r="K206" s="643"/>
      <c r="L206" s="643"/>
      <c r="M206" s="643"/>
      <c r="N206" s="643"/>
      <c r="O206" s="643"/>
      <c r="P206" s="643"/>
      <c r="Q206" s="643"/>
      <c r="R206" s="643"/>
      <c r="S206" s="643"/>
      <c r="T206" s="643"/>
      <c r="U206" s="643"/>
      <c r="V206" s="643"/>
      <c r="W206" s="1579"/>
      <c r="X206" s="1597"/>
      <c r="Y206" s="2284"/>
    </row>
    <row r="207" spans="1:25" x14ac:dyDescent="0.25">
      <c r="A207" s="1581"/>
      <c r="B207" s="2297"/>
      <c r="C207" s="1581"/>
      <c r="D207" s="1803"/>
      <c r="E207" s="2307"/>
      <c r="F207" s="2283"/>
      <c r="G207" s="1579"/>
      <c r="H207" s="1780"/>
      <c r="I207" s="312" t="s">
        <v>4051</v>
      </c>
      <c r="J207" s="302">
        <v>0.5957446808510638</v>
      </c>
      <c r="K207" s="643"/>
      <c r="L207" s="643"/>
      <c r="M207" s="643"/>
      <c r="N207" s="643"/>
      <c r="O207" s="643"/>
      <c r="P207" s="643"/>
      <c r="Q207" s="643"/>
      <c r="R207" s="643"/>
      <c r="S207" s="643"/>
      <c r="T207" s="643"/>
      <c r="U207" s="643"/>
      <c r="V207" s="643"/>
      <c r="W207" s="1579"/>
      <c r="X207" s="1597"/>
      <c r="Y207" s="2284"/>
    </row>
    <row r="208" spans="1:25" ht="22.5" x14ac:dyDescent="0.25">
      <c r="A208" s="1581"/>
      <c r="B208" s="2297"/>
      <c r="C208" s="1581"/>
      <c r="D208" s="1803"/>
      <c r="E208" s="2307"/>
      <c r="F208" s="2283"/>
      <c r="G208" s="1579"/>
      <c r="H208" s="1780"/>
      <c r="I208" s="312" t="s">
        <v>4052</v>
      </c>
      <c r="J208" s="302">
        <v>0.1702127659574468</v>
      </c>
      <c r="K208" s="643"/>
      <c r="L208" s="643"/>
      <c r="M208" s="643"/>
      <c r="N208" s="643"/>
      <c r="O208" s="643"/>
      <c r="P208" s="643"/>
      <c r="Q208" s="643"/>
      <c r="R208" s="643"/>
      <c r="S208" s="643"/>
      <c r="T208" s="643"/>
      <c r="U208" s="643"/>
      <c r="V208" s="643"/>
      <c r="W208" s="1579"/>
      <c r="X208" s="1597"/>
      <c r="Y208" s="2284"/>
    </row>
    <row r="209" spans="1:25" x14ac:dyDescent="0.25">
      <c r="A209" s="1581"/>
      <c r="B209" s="2297"/>
      <c r="C209" s="1581"/>
      <c r="D209" s="1803"/>
      <c r="E209" s="2307"/>
      <c r="F209" s="2283"/>
      <c r="G209" s="1579"/>
      <c r="H209" s="1780"/>
      <c r="I209" s="79" t="s">
        <v>168</v>
      </c>
      <c r="J209" s="313">
        <v>1.7021276595744681</v>
      </c>
      <c r="K209" s="641"/>
      <c r="L209" s="641"/>
      <c r="M209" s="641"/>
      <c r="N209" s="641"/>
      <c r="O209" s="641"/>
      <c r="P209" s="641"/>
      <c r="Q209" s="641"/>
      <c r="R209" s="641"/>
      <c r="S209" s="641"/>
      <c r="T209" s="641"/>
      <c r="U209" s="641"/>
      <c r="V209" s="641"/>
      <c r="W209" s="1579"/>
      <c r="X209" s="1598"/>
      <c r="Y209" s="2284"/>
    </row>
    <row r="210" spans="1:25" ht="45" x14ac:dyDescent="0.25">
      <c r="A210" s="1581"/>
      <c r="B210" s="2297"/>
      <c r="C210" s="1581"/>
      <c r="D210" s="1758" t="s">
        <v>4013</v>
      </c>
      <c r="E210" s="2307" t="s">
        <v>3932</v>
      </c>
      <c r="F210" s="2283" t="s">
        <v>3788</v>
      </c>
      <c r="G210" s="1579" t="s">
        <v>1941</v>
      </c>
      <c r="H210" s="1582" t="s">
        <v>3699</v>
      </c>
      <c r="I210" s="312" t="s">
        <v>4053</v>
      </c>
      <c r="J210" s="302">
        <v>0.42553191489361702</v>
      </c>
      <c r="K210" s="643"/>
      <c r="L210" s="643"/>
      <c r="M210" s="643"/>
      <c r="N210" s="643"/>
      <c r="O210" s="643"/>
      <c r="P210" s="643"/>
      <c r="Q210" s="643"/>
      <c r="R210" s="643"/>
      <c r="S210" s="643"/>
      <c r="T210" s="643"/>
      <c r="U210" s="643"/>
      <c r="V210" s="643"/>
      <c r="W210" s="1579" t="s">
        <v>4054</v>
      </c>
      <c r="X210" s="1580" t="s">
        <v>4055</v>
      </c>
      <c r="Y210" s="2284"/>
    </row>
    <row r="211" spans="1:25" ht="33.75" x14ac:dyDescent="0.25">
      <c r="A211" s="1581"/>
      <c r="B211" s="2297"/>
      <c r="C211" s="1581"/>
      <c r="D211" s="1803"/>
      <c r="E211" s="2307"/>
      <c r="F211" s="2283"/>
      <c r="G211" s="1579"/>
      <c r="H211" s="1643"/>
      <c r="I211" s="312" t="s">
        <v>4056</v>
      </c>
      <c r="J211" s="302">
        <v>0.42553191489361702</v>
      </c>
      <c r="K211" s="643"/>
      <c r="L211" s="643"/>
      <c r="M211" s="643"/>
      <c r="N211" s="643"/>
      <c r="O211" s="643"/>
      <c r="P211" s="643"/>
      <c r="Q211" s="643"/>
      <c r="R211" s="643"/>
      <c r="S211" s="643"/>
      <c r="T211" s="643"/>
      <c r="U211" s="643"/>
      <c r="V211" s="643"/>
      <c r="W211" s="1579"/>
      <c r="X211" s="1597"/>
      <c r="Y211" s="2284"/>
    </row>
    <row r="212" spans="1:25" x14ac:dyDescent="0.25">
      <c r="A212" s="1581"/>
      <c r="B212" s="2297"/>
      <c r="C212" s="1581"/>
      <c r="D212" s="1803"/>
      <c r="E212" s="2307"/>
      <c r="F212" s="2283"/>
      <c r="G212" s="1579"/>
      <c r="H212" s="1644"/>
      <c r="I212" s="79" t="s">
        <v>168</v>
      </c>
      <c r="J212" s="313">
        <v>0.85106382978723405</v>
      </c>
      <c r="K212" s="641"/>
      <c r="L212" s="641"/>
      <c r="M212" s="641"/>
      <c r="N212" s="641"/>
      <c r="O212" s="641"/>
      <c r="P212" s="641"/>
      <c r="Q212" s="641"/>
      <c r="R212" s="641"/>
      <c r="S212" s="641"/>
      <c r="T212" s="641"/>
      <c r="U212" s="641"/>
      <c r="V212" s="641"/>
      <c r="W212" s="1579"/>
      <c r="X212" s="1598"/>
      <c r="Y212" s="2284"/>
    </row>
    <row r="213" spans="1:25" ht="45" x14ac:dyDescent="0.25">
      <c r="A213" s="1581"/>
      <c r="B213" s="2279" t="s">
        <v>1948</v>
      </c>
      <c r="C213" s="1581" t="s">
        <v>1289</v>
      </c>
      <c r="D213" s="1758" t="s">
        <v>4057</v>
      </c>
      <c r="E213" s="2307" t="s">
        <v>3932</v>
      </c>
      <c r="F213" s="2283" t="s">
        <v>3788</v>
      </c>
      <c r="G213" s="1579" t="s">
        <v>1949</v>
      </c>
      <c r="H213" s="1582" t="s">
        <v>3704</v>
      </c>
      <c r="I213" s="312" t="s">
        <v>4058</v>
      </c>
      <c r="J213" s="302">
        <v>0.42553191489361702</v>
      </c>
      <c r="K213" s="643"/>
      <c r="L213" s="643"/>
      <c r="M213" s="643"/>
      <c r="N213" s="643"/>
      <c r="O213" s="643"/>
      <c r="P213" s="643"/>
      <c r="Q213" s="643"/>
      <c r="R213" s="643"/>
      <c r="S213" s="643"/>
      <c r="T213" s="643"/>
      <c r="U213" s="643"/>
      <c r="V213" s="643"/>
      <c r="W213" s="1579" t="s">
        <v>4059</v>
      </c>
      <c r="X213" s="1579" t="s">
        <v>4060</v>
      </c>
      <c r="Y213" s="2284"/>
    </row>
    <row r="214" spans="1:25" ht="22.5" x14ac:dyDescent="0.25">
      <c r="A214" s="1581"/>
      <c r="B214" s="2279"/>
      <c r="C214" s="1581"/>
      <c r="D214" s="1803"/>
      <c r="E214" s="2307"/>
      <c r="F214" s="2283"/>
      <c r="G214" s="1579"/>
      <c r="H214" s="1643"/>
      <c r="I214" s="312" t="s">
        <v>4061</v>
      </c>
      <c r="J214" s="302">
        <v>0.42553191489361702</v>
      </c>
      <c r="K214" s="643"/>
      <c r="L214" s="643"/>
      <c r="M214" s="643"/>
      <c r="N214" s="643"/>
      <c r="O214" s="643"/>
      <c r="P214" s="643"/>
      <c r="Q214" s="643"/>
      <c r="R214" s="643"/>
      <c r="S214" s="643"/>
      <c r="T214" s="643"/>
      <c r="U214" s="643"/>
      <c r="V214" s="643"/>
      <c r="W214" s="1579"/>
      <c r="X214" s="1579"/>
      <c r="Y214" s="2284"/>
    </row>
    <row r="215" spans="1:25" x14ac:dyDescent="0.25">
      <c r="A215" s="1581"/>
      <c r="B215" s="2279"/>
      <c r="C215" s="1581"/>
      <c r="D215" s="1803"/>
      <c r="E215" s="2307"/>
      <c r="F215" s="2283"/>
      <c r="G215" s="1579"/>
      <c r="H215" s="1644"/>
      <c r="I215" s="79" t="s">
        <v>168</v>
      </c>
      <c r="J215" s="313">
        <v>0.85106382978723405</v>
      </c>
      <c r="K215" s="641"/>
      <c r="L215" s="641"/>
      <c r="M215" s="641"/>
      <c r="N215" s="641"/>
      <c r="O215" s="641"/>
      <c r="P215" s="641"/>
      <c r="Q215" s="641"/>
      <c r="R215" s="641"/>
      <c r="S215" s="641"/>
      <c r="T215" s="641"/>
      <c r="U215" s="641"/>
      <c r="V215" s="641"/>
      <c r="W215" s="1579"/>
      <c r="X215" s="1579"/>
      <c r="Y215" s="2284"/>
    </row>
    <row r="216" spans="1:25" ht="33.75" x14ac:dyDescent="0.25">
      <c r="A216" s="1581"/>
      <c r="B216" s="2279" t="s">
        <v>4062</v>
      </c>
      <c r="C216" s="1581" t="s">
        <v>1289</v>
      </c>
      <c r="D216" s="1758" t="s">
        <v>4063</v>
      </c>
      <c r="E216" s="2307" t="s">
        <v>3932</v>
      </c>
      <c r="F216" s="2283" t="s">
        <v>3788</v>
      </c>
      <c r="G216" s="1579" t="s">
        <v>3707</v>
      </c>
      <c r="H216" s="1582" t="s">
        <v>3708</v>
      </c>
      <c r="I216" s="312" t="s">
        <v>4064</v>
      </c>
      <c r="J216" s="302">
        <v>0.34042553191489361</v>
      </c>
      <c r="K216" s="596"/>
      <c r="L216" s="644"/>
      <c r="M216" s="643"/>
      <c r="N216" s="644"/>
      <c r="O216" s="596"/>
      <c r="P216" s="596"/>
      <c r="Q216" s="596"/>
      <c r="R216" s="596"/>
      <c r="S216" s="596"/>
      <c r="T216" s="596"/>
      <c r="U216" s="596"/>
      <c r="V216" s="596"/>
      <c r="W216" s="1579" t="s">
        <v>4065</v>
      </c>
      <c r="X216" s="1580" t="s">
        <v>4066</v>
      </c>
      <c r="Y216" s="2284"/>
    </row>
    <row r="217" spans="1:25" ht="33.75" x14ac:dyDescent="0.25">
      <c r="A217" s="1581"/>
      <c r="B217" s="2279"/>
      <c r="C217" s="1581"/>
      <c r="D217" s="1758"/>
      <c r="E217" s="2307"/>
      <c r="F217" s="2283"/>
      <c r="G217" s="1579"/>
      <c r="H217" s="1643"/>
      <c r="I217" s="312" t="s">
        <v>4067</v>
      </c>
      <c r="J217" s="302">
        <v>0.51063829787234039</v>
      </c>
      <c r="K217" s="596"/>
      <c r="L217" s="644"/>
      <c r="M217" s="643"/>
      <c r="N217" s="644"/>
      <c r="O217" s="596"/>
      <c r="P217" s="596"/>
      <c r="Q217" s="596"/>
      <c r="R217" s="596"/>
      <c r="S217" s="596"/>
      <c r="T217" s="596"/>
      <c r="U217" s="596"/>
      <c r="V217" s="596"/>
      <c r="W217" s="1579"/>
      <c r="X217" s="1597"/>
      <c r="Y217" s="2284"/>
    </row>
    <row r="218" spans="1:25" ht="45" x14ac:dyDescent="0.25">
      <c r="A218" s="1581"/>
      <c r="B218" s="2279"/>
      <c r="C218" s="1581"/>
      <c r="D218" s="1803"/>
      <c r="E218" s="2307"/>
      <c r="F218" s="2283"/>
      <c r="G218" s="1579"/>
      <c r="H218" s="1643"/>
      <c r="I218" s="312" t="s">
        <v>4068</v>
      </c>
      <c r="J218" s="302">
        <v>0.1702127659574468</v>
      </c>
      <c r="K218" s="596"/>
      <c r="L218" s="644"/>
      <c r="M218" s="596"/>
      <c r="N218" s="643"/>
      <c r="O218" s="644"/>
      <c r="P218" s="596"/>
      <c r="Q218" s="596"/>
      <c r="R218" s="596"/>
      <c r="S218" s="596"/>
      <c r="T218" s="596"/>
      <c r="U218" s="596"/>
      <c r="V218" s="596"/>
      <c r="W218" s="1579"/>
      <c r="X218" s="1597"/>
      <c r="Y218" s="2284"/>
    </row>
    <row r="219" spans="1:25" ht="45" x14ac:dyDescent="0.25">
      <c r="A219" s="1581"/>
      <c r="B219" s="2279"/>
      <c r="C219" s="1581"/>
      <c r="D219" s="1803"/>
      <c r="E219" s="2307"/>
      <c r="F219" s="2283"/>
      <c r="G219" s="1579"/>
      <c r="H219" s="1643"/>
      <c r="I219" s="312" t="s">
        <v>4069</v>
      </c>
      <c r="J219" s="302">
        <v>0.1702127659574468</v>
      </c>
      <c r="K219" s="596"/>
      <c r="L219" s="644"/>
      <c r="M219" s="596"/>
      <c r="N219" s="643"/>
      <c r="O219" s="644"/>
      <c r="P219" s="596"/>
      <c r="Q219" s="596"/>
      <c r="R219" s="596"/>
      <c r="S219" s="596"/>
      <c r="T219" s="596"/>
      <c r="U219" s="596"/>
      <c r="V219" s="596"/>
      <c r="W219" s="1579"/>
      <c r="X219" s="1597"/>
      <c r="Y219" s="2284"/>
    </row>
    <row r="220" spans="1:25" ht="33.75" x14ac:dyDescent="0.25">
      <c r="A220" s="1581"/>
      <c r="B220" s="2279"/>
      <c r="C220" s="1581"/>
      <c r="D220" s="1803"/>
      <c r="E220" s="2307"/>
      <c r="F220" s="2283"/>
      <c r="G220" s="1579"/>
      <c r="H220" s="1643"/>
      <c r="I220" s="312" t="s">
        <v>4070</v>
      </c>
      <c r="J220" s="302">
        <v>0.1702127659574468</v>
      </c>
      <c r="K220" s="596"/>
      <c r="L220" s="644"/>
      <c r="M220" s="596"/>
      <c r="N220" s="596"/>
      <c r="O220" s="596"/>
      <c r="P220" s="643"/>
      <c r="Q220" s="596"/>
      <c r="R220" s="596"/>
      <c r="S220" s="644"/>
      <c r="T220" s="596"/>
      <c r="U220" s="596"/>
      <c r="V220" s="596"/>
      <c r="W220" s="1579"/>
      <c r="X220" s="1597"/>
      <c r="Y220" s="2284"/>
    </row>
    <row r="221" spans="1:25" ht="45" x14ac:dyDescent="0.25">
      <c r="A221" s="1581"/>
      <c r="B221" s="2279"/>
      <c r="C221" s="1581"/>
      <c r="D221" s="1803"/>
      <c r="E221" s="2307"/>
      <c r="F221" s="2283"/>
      <c r="G221" s="1579"/>
      <c r="H221" s="1643"/>
      <c r="I221" s="312" t="s">
        <v>4071</v>
      </c>
      <c r="J221" s="302">
        <v>0.34042553191489361</v>
      </c>
      <c r="K221" s="596"/>
      <c r="L221" s="644"/>
      <c r="M221" s="596"/>
      <c r="N221" s="596"/>
      <c r="O221" s="596"/>
      <c r="P221" s="643"/>
      <c r="Q221" s="643"/>
      <c r="R221" s="596"/>
      <c r="S221" s="644"/>
      <c r="T221" s="643"/>
      <c r="U221" s="596"/>
      <c r="V221" s="596"/>
      <c r="W221" s="1579"/>
      <c r="X221" s="1597"/>
      <c r="Y221" s="2284"/>
    </row>
    <row r="222" spans="1:25" x14ac:dyDescent="0.25">
      <c r="A222" s="1581"/>
      <c r="B222" s="2279"/>
      <c r="C222" s="1581"/>
      <c r="D222" s="1803"/>
      <c r="E222" s="2307"/>
      <c r="F222" s="2283"/>
      <c r="G222" s="1579"/>
      <c r="H222" s="1644"/>
      <c r="I222" s="79" t="s">
        <v>168</v>
      </c>
      <c r="J222" s="313">
        <v>1.7021276595744681</v>
      </c>
      <c r="K222" s="596"/>
      <c r="L222" s="596"/>
      <c r="M222" s="641"/>
      <c r="N222" s="641"/>
      <c r="O222" s="596"/>
      <c r="P222" s="641"/>
      <c r="Q222" s="641"/>
      <c r="R222" s="596"/>
      <c r="S222" s="596"/>
      <c r="T222" s="641"/>
      <c r="U222" s="596"/>
      <c r="V222" s="596"/>
      <c r="W222" s="1579"/>
      <c r="X222" s="1598"/>
      <c r="Y222" s="2284"/>
    </row>
    <row r="223" spans="1:25" ht="22.5" x14ac:dyDescent="0.25">
      <c r="A223" s="1581"/>
      <c r="B223" s="2279" t="s">
        <v>1963</v>
      </c>
      <c r="C223" s="1582" t="s">
        <v>1289</v>
      </c>
      <c r="D223" s="1758" t="s">
        <v>3900</v>
      </c>
      <c r="E223" s="2274" t="s">
        <v>3932</v>
      </c>
      <c r="F223" s="2283" t="s">
        <v>3788</v>
      </c>
      <c r="G223" s="1579" t="s">
        <v>1965</v>
      </c>
      <c r="H223" s="1582" t="s">
        <v>942</v>
      </c>
      <c r="I223" s="312" t="s">
        <v>4072</v>
      </c>
      <c r="J223" s="302">
        <v>0.34042553191489361</v>
      </c>
      <c r="K223" s="643"/>
      <c r="L223" s="643"/>
      <c r="M223" s="643"/>
      <c r="N223" s="643"/>
      <c r="O223" s="643"/>
      <c r="P223" s="643"/>
      <c r="Q223" s="643"/>
      <c r="R223" s="643"/>
      <c r="S223" s="643"/>
      <c r="T223" s="643"/>
      <c r="U223" s="643"/>
      <c r="V223" s="643"/>
      <c r="W223" s="1579" t="s">
        <v>1968</v>
      </c>
      <c r="X223" s="1580" t="s">
        <v>4073</v>
      </c>
      <c r="Y223" s="2284"/>
    </row>
    <row r="224" spans="1:25" ht="22.5" x14ac:dyDescent="0.25">
      <c r="A224" s="1581"/>
      <c r="B224" s="2279"/>
      <c r="C224" s="1585"/>
      <c r="D224" s="1803"/>
      <c r="E224" s="2282"/>
      <c r="F224" s="2283"/>
      <c r="G224" s="1579"/>
      <c r="H224" s="1643"/>
      <c r="I224" s="312" t="s">
        <v>4074</v>
      </c>
      <c r="J224" s="302">
        <v>0.51063829787234039</v>
      </c>
      <c r="K224" s="643"/>
      <c r="L224" s="643"/>
      <c r="M224" s="643"/>
      <c r="N224" s="643"/>
      <c r="O224" s="643"/>
      <c r="P224" s="643"/>
      <c r="Q224" s="643"/>
      <c r="R224" s="643"/>
      <c r="S224" s="643"/>
      <c r="T224" s="643"/>
      <c r="U224" s="643"/>
      <c r="V224" s="643"/>
      <c r="W224" s="1579"/>
      <c r="X224" s="1597"/>
      <c r="Y224" s="2284"/>
    </row>
    <row r="225" spans="1:25" ht="33.75" x14ac:dyDescent="0.25">
      <c r="A225" s="1581"/>
      <c r="B225" s="2279"/>
      <c r="C225" s="1585"/>
      <c r="D225" s="1803"/>
      <c r="E225" s="2282"/>
      <c r="F225" s="2283"/>
      <c r="G225" s="1579"/>
      <c r="H225" s="1643"/>
      <c r="I225" s="312" t="s">
        <v>4075</v>
      </c>
      <c r="J225" s="302">
        <v>0.34042553191489361</v>
      </c>
      <c r="K225" s="643"/>
      <c r="L225" s="643"/>
      <c r="M225" s="643"/>
      <c r="N225" s="643"/>
      <c r="O225" s="643"/>
      <c r="P225" s="643"/>
      <c r="Q225" s="643"/>
      <c r="R225" s="643"/>
      <c r="S225" s="643"/>
      <c r="T225" s="643"/>
      <c r="U225" s="643"/>
      <c r="V225" s="643"/>
      <c r="W225" s="1579"/>
      <c r="X225" s="1597"/>
      <c r="Y225" s="2284"/>
    </row>
    <row r="226" spans="1:25" ht="22.5" x14ac:dyDescent="0.25">
      <c r="A226" s="1581"/>
      <c r="B226" s="2279"/>
      <c r="C226" s="1585"/>
      <c r="D226" s="1803"/>
      <c r="E226" s="2282"/>
      <c r="F226" s="2283"/>
      <c r="G226" s="1579"/>
      <c r="H226" s="1643"/>
      <c r="I226" s="312" t="s">
        <v>4076</v>
      </c>
      <c r="J226" s="302">
        <v>0.34042553191489361</v>
      </c>
      <c r="K226" s="643"/>
      <c r="L226" s="643"/>
      <c r="M226" s="643"/>
      <c r="N226" s="643"/>
      <c r="O226" s="643"/>
      <c r="P226" s="643"/>
      <c r="Q226" s="643"/>
      <c r="R226" s="643"/>
      <c r="S226" s="643"/>
      <c r="T226" s="643"/>
      <c r="U226" s="643"/>
      <c r="V226" s="643"/>
      <c r="W226" s="1579"/>
      <c r="X226" s="1597"/>
      <c r="Y226" s="2284"/>
    </row>
    <row r="227" spans="1:25" ht="33.75" x14ac:dyDescent="0.25">
      <c r="A227" s="1581"/>
      <c r="B227" s="2279"/>
      <c r="C227" s="1585"/>
      <c r="D227" s="1803"/>
      <c r="E227" s="2282"/>
      <c r="F227" s="2283"/>
      <c r="G227" s="1579"/>
      <c r="H227" s="1643"/>
      <c r="I227" s="312" t="s">
        <v>4077</v>
      </c>
      <c r="J227" s="302">
        <v>0.1702127659574468</v>
      </c>
      <c r="K227" s="643"/>
      <c r="L227" s="643"/>
      <c r="M227" s="643"/>
      <c r="N227" s="643"/>
      <c r="O227" s="643"/>
      <c r="P227" s="643"/>
      <c r="Q227" s="643"/>
      <c r="R227" s="643"/>
      <c r="S227" s="643"/>
      <c r="T227" s="643"/>
      <c r="U227" s="643"/>
      <c r="V227" s="643"/>
      <c r="W227" s="1579"/>
      <c r="X227" s="1597"/>
      <c r="Y227" s="2284"/>
    </row>
    <row r="228" spans="1:25" x14ac:dyDescent="0.25">
      <c r="A228" s="1581"/>
      <c r="B228" s="2279"/>
      <c r="C228" s="1585"/>
      <c r="D228" s="1803"/>
      <c r="E228" s="2282"/>
      <c r="F228" s="2283"/>
      <c r="G228" s="1579"/>
      <c r="H228" s="1644"/>
      <c r="I228" s="79" t="s">
        <v>168</v>
      </c>
      <c r="J228" s="313">
        <v>1.7021276595744681</v>
      </c>
      <c r="K228" s="641"/>
      <c r="L228" s="641"/>
      <c r="M228" s="641"/>
      <c r="N228" s="641"/>
      <c r="O228" s="641"/>
      <c r="P228" s="641"/>
      <c r="Q228" s="641"/>
      <c r="R228" s="641"/>
      <c r="S228" s="641"/>
      <c r="T228" s="641"/>
      <c r="U228" s="641"/>
      <c r="V228" s="641"/>
      <c r="W228" s="1579"/>
      <c r="X228" s="1597"/>
      <c r="Y228" s="2284"/>
    </row>
    <row r="229" spans="1:25" ht="56.25" x14ac:dyDescent="0.25">
      <c r="A229" s="1581"/>
      <c r="B229" s="2279"/>
      <c r="C229" s="1585"/>
      <c r="D229" s="1758" t="s">
        <v>3962</v>
      </c>
      <c r="E229" s="2282"/>
      <c r="F229" s="2283" t="s">
        <v>3788</v>
      </c>
      <c r="G229" s="1579" t="s">
        <v>1971</v>
      </c>
      <c r="H229" s="1582" t="s">
        <v>1972</v>
      </c>
      <c r="I229" s="312" t="s">
        <v>4078</v>
      </c>
      <c r="J229" s="302">
        <v>0.85106382978723405</v>
      </c>
      <c r="K229" s="643"/>
      <c r="L229" s="643"/>
      <c r="M229" s="643"/>
      <c r="N229" s="643"/>
      <c r="O229" s="643"/>
      <c r="P229" s="643"/>
      <c r="Q229" s="643"/>
      <c r="R229" s="643"/>
      <c r="S229" s="643"/>
      <c r="T229" s="643"/>
      <c r="U229" s="643"/>
      <c r="V229" s="643"/>
      <c r="W229" s="1579" t="s">
        <v>1968</v>
      </c>
      <c r="X229" s="1579" t="s">
        <v>4079</v>
      </c>
      <c r="Y229" s="2284"/>
    </row>
    <row r="230" spans="1:25" ht="45" x14ac:dyDescent="0.25">
      <c r="A230" s="1581"/>
      <c r="B230" s="2279"/>
      <c r="C230" s="1585"/>
      <c r="D230" s="1803"/>
      <c r="E230" s="2282"/>
      <c r="F230" s="2283"/>
      <c r="G230" s="1579"/>
      <c r="H230" s="1643"/>
      <c r="I230" s="312" t="s">
        <v>4080</v>
      </c>
      <c r="J230" s="302">
        <v>0.85106382978723405</v>
      </c>
      <c r="K230" s="643"/>
      <c r="L230" s="643"/>
      <c r="M230" s="643"/>
      <c r="N230" s="643"/>
      <c r="O230" s="643"/>
      <c r="P230" s="643"/>
      <c r="Q230" s="643"/>
      <c r="R230" s="643"/>
      <c r="S230" s="643"/>
      <c r="T230" s="643"/>
      <c r="U230" s="643"/>
      <c r="V230" s="643"/>
      <c r="W230" s="1579"/>
      <c r="X230" s="1579"/>
      <c r="Y230" s="2284"/>
    </row>
    <row r="231" spans="1:25" x14ac:dyDescent="0.25">
      <c r="A231" s="1581"/>
      <c r="B231" s="2279"/>
      <c r="C231" s="1593"/>
      <c r="D231" s="1803"/>
      <c r="E231" s="2275"/>
      <c r="F231" s="2283"/>
      <c r="G231" s="1579"/>
      <c r="H231" s="1644"/>
      <c r="I231" s="79" t="s">
        <v>168</v>
      </c>
      <c r="J231" s="313">
        <v>1.7021276595744681</v>
      </c>
      <c r="K231" s="641"/>
      <c r="L231" s="641"/>
      <c r="M231" s="641"/>
      <c r="N231" s="641"/>
      <c r="O231" s="641"/>
      <c r="P231" s="641"/>
      <c r="Q231" s="641"/>
      <c r="R231" s="641"/>
      <c r="S231" s="641"/>
      <c r="T231" s="641"/>
      <c r="U231" s="641"/>
      <c r="V231" s="641"/>
      <c r="W231" s="1579"/>
      <c r="X231" s="1579"/>
      <c r="Y231" s="2284"/>
    </row>
    <row r="232" spans="1:25" ht="22.5" x14ac:dyDescent="0.25">
      <c r="A232" s="1581"/>
      <c r="B232" s="2279" t="s">
        <v>948</v>
      </c>
      <c r="C232" s="1581" t="s">
        <v>1289</v>
      </c>
      <c r="D232" s="1758" t="s">
        <v>3900</v>
      </c>
      <c r="E232" s="2307" t="s">
        <v>3932</v>
      </c>
      <c r="F232" s="2283" t="s">
        <v>3788</v>
      </c>
      <c r="G232" s="1579" t="s">
        <v>1977</v>
      </c>
      <c r="H232" s="1582" t="s">
        <v>3720</v>
      </c>
      <c r="I232" s="312" t="s">
        <v>4081</v>
      </c>
      <c r="J232" s="302">
        <v>0.1702127659574468</v>
      </c>
      <c r="K232" s="643"/>
      <c r="L232" s="643"/>
      <c r="M232" s="596"/>
      <c r="N232" s="596"/>
      <c r="O232" s="596"/>
      <c r="P232" s="596"/>
      <c r="Q232" s="596"/>
      <c r="R232" s="596"/>
      <c r="S232" s="596"/>
      <c r="T232" s="596"/>
      <c r="U232" s="596"/>
      <c r="V232" s="596"/>
      <c r="W232" s="1579" t="s">
        <v>160</v>
      </c>
      <c r="X232" s="1579" t="s">
        <v>1980</v>
      </c>
      <c r="Y232" s="2284"/>
    </row>
    <row r="233" spans="1:25" ht="22.5" x14ac:dyDescent="0.25">
      <c r="A233" s="1581"/>
      <c r="B233" s="2279"/>
      <c r="C233" s="1581"/>
      <c r="D233" s="1803"/>
      <c r="E233" s="2307"/>
      <c r="F233" s="2283"/>
      <c r="G233" s="1579"/>
      <c r="H233" s="1643"/>
      <c r="I233" s="312" t="s">
        <v>4082</v>
      </c>
      <c r="J233" s="302">
        <v>0.1702127659574468</v>
      </c>
      <c r="K233" s="643"/>
      <c r="L233" s="643"/>
      <c r="M233" s="643"/>
      <c r="N233" s="596"/>
      <c r="O233" s="596"/>
      <c r="P233" s="596"/>
      <c r="Q233" s="596"/>
      <c r="R233" s="596"/>
      <c r="S233" s="596"/>
      <c r="T233" s="596"/>
      <c r="U233" s="596"/>
      <c r="V233" s="596"/>
      <c r="W233" s="1579"/>
      <c r="X233" s="1579"/>
      <c r="Y233" s="2284"/>
    </row>
    <row r="234" spans="1:25" ht="22.5" x14ac:dyDescent="0.25">
      <c r="A234" s="1581"/>
      <c r="B234" s="2279"/>
      <c r="C234" s="1581"/>
      <c r="D234" s="1803"/>
      <c r="E234" s="2307"/>
      <c r="F234" s="2283"/>
      <c r="G234" s="1579"/>
      <c r="H234" s="1643"/>
      <c r="I234" s="312" t="s">
        <v>4083</v>
      </c>
      <c r="J234" s="302">
        <v>8.5106382978723402E-2</v>
      </c>
      <c r="K234" s="643"/>
      <c r="L234" s="643"/>
      <c r="M234" s="643"/>
      <c r="N234" s="596"/>
      <c r="O234" s="596"/>
      <c r="P234" s="596"/>
      <c r="Q234" s="596"/>
      <c r="R234" s="596"/>
      <c r="S234" s="596"/>
      <c r="T234" s="596"/>
      <c r="U234" s="596"/>
      <c r="V234" s="596"/>
      <c r="W234" s="1579"/>
      <c r="X234" s="1579"/>
      <c r="Y234" s="2284"/>
    </row>
    <row r="235" spans="1:25" x14ac:dyDescent="0.25">
      <c r="A235" s="1581"/>
      <c r="B235" s="2279"/>
      <c r="C235" s="1581"/>
      <c r="D235" s="1803"/>
      <c r="E235" s="2307"/>
      <c r="F235" s="2283"/>
      <c r="G235" s="1579"/>
      <c r="H235" s="1644"/>
      <c r="I235" s="79" t="s">
        <v>168</v>
      </c>
      <c r="J235" s="313">
        <v>0.42553191489361702</v>
      </c>
      <c r="K235" s="641"/>
      <c r="L235" s="641"/>
      <c r="M235" s="641"/>
      <c r="N235" s="596"/>
      <c r="O235" s="596"/>
      <c r="P235" s="596"/>
      <c r="Q235" s="596"/>
      <c r="R235" s="596"/>
      <c r="S235" s="596"/>
      <c r="T235" s="596"/>
      <c r="U235" s="596"/>
      <c r="V235" s="596"/>
      <c r="W235" s="1579"/>
      <c r="X235" s="1579"/>
      <c r="Y235" s="2284"/>
    </row>
    <row r="236" spans="1:25" ht="22.5" x14ac:dyDescent="0.25">
      <c r="A236" s="1581"/>
      <c r="B236" s="2279" t="s">
        <v>958</v>
      </c>
      <c r="C236" s="1581" t="s">
        <v>1289</v>
      </c>
      <c r="D236" s="1758" t="s">
        <v>4084</v>
      </c>
      <c r="E236" s="2307" t="s">
        <v>3932</v>
      </c>
      <c r="F236" s="2283" t="s">
        <v>3788</v>
      </c>
      <c r="G236" s="1579" t="s">
        <v>1981</v>
      </c>
      <c r="H236" s="1582" t="s">
        <v>3724</v>
      </c>
      <c r="I236" s="312" t="s">
        <v>4085</v>
      </c>
      <c r="J236" s="302">
        <v>0.1702127659574468</v>
      </c>
      <c r="K236" s="596"/>
      <c r="L236" s="654"/>
      <c r="M236" s="654"/>
      <c r="N236" s="654"/>
      <c r="O236" s="654"/>
      <c r="P236" s="654"/>
      <c r="Q236" s="654"/>
      <c r="R236" s="654"/>
      <c r="S236" s="654"/>
      <c r="T236" s="654"/>
      <c r="U236" s="654"/>
      <c r="V236" s="654"/>
      <c r="W236" s="1579" t="s">
        <v>160</v>
      </c>
      <c r="X236" s="1579" t="s">
        <v>1983</v>
      </c>
      <c r="Y236" s="1682" t="s">
        <v>4086</v>
      </c>
    </row>
    <row r="237" spans="1:25" x14ac:dyDescent="0.25">
      <c r="A237" s="1581"/>
      <c r="B237" s="2279"/>
      <c r="C237" s="1581"/>
      <c r="D237" s="1803"/>
      <c r="E237" s="2307"/>
      <c r="F237" s="2283"/>
      <c r="G237" s="1579"/>
      <c r="H237" s="1643"/>
      <c r="I237" s="312" t="s">
        <v>4087</v>
      </c>
      <c r="J237" s="302">
        <v>0.1702127659574468</v>
      </c>
      <c r="K237" s="596"/>
      <c r="L237" s="654"/>
      <c r="M237" s="654"/>
      <c r="N237" s="654"/>
      <c r="O237" s="654"/>
      <c r="P237" s="654"/>
      <c r="Q237" s="654"/>
      <c r="R237" s="654"/>
      <c r="S237" s="654"/>
      <c r="T237" s="654"/>
      <c r="U237" s="654"/>
      <c r="V237" s="654"/>
      <c r="W237" s="1579"/>
      <c r="X237" s="1579"/>
      <c r="Y237" s="1683"/>
    </row>
    <row r="238" spans="1:25" x14ac:dyDescent="0.25">
      <c r="A238" s="1581"/>
      <c r="B238" s="2279"/>
      <c r="C238" s="1581"/>
      <c r="D238" s="1803"/>
      <c r="E238" s="2307"/>
      <c r="F238" s="2283"/>
      <c r="G238" s="1579"/>
      <c r="H238" s="1643"/>
      <c r="I238" s="312" t="s">
        <v>4088</v>
      </c>
      <c r="J238" s="302">
        <v>8.5106382978723402E-2</v>
      </c>
      <c r="K238" s="596"/>
      <c r="L238" s="654"/>
      <c r="M238" s="654"/>
      <c r="N238" s="654"/>
      <c r="O238" s="654"/>
      <c r="P238" s="654"/>
      <c r="Q238" s="654"/>
      <c r="R238" s="654"/>
      <c r="S238" s="654"/>
      <c r="T238" s="654"/>
      <c r="U238" s="654"/>
      <c r="V238" s="654"/>
      <c r="W238" s="1579"/>
      <c r="X238" s="1579"/>
      <c r="Y238" s="1683"/>
    </row>
    <row r="239" spans="1:25" x14ac:dyDescent="0.25">
      <c r="A239" s="1581"/>
      <c r="B239" s="2279"/>
      <c r="C239" s="1581"/>
      <c r="D239" s="1803"/>
      <c r="E239" s="2307"/>
      <c r="F239" s="2283"/>
      <c r="G239" s="1579"/>
      <c r="H239" s="1644"/>
      <c r="I239" s="79" t="s">
        <v>168</v>
      </c>
      <c r="J239" s="313">
        <v>0.42553191489361702</v>
      </c>
      <c r="K239" s="596"/>
      <c r="L239" s="641"/>
      <c r="M239" s="641"/>
      <c r="N239" s="641"/>
      <c r="O239" s="641"/>
      <c r="P239" s="641"/>
      <c r="Q239" s="641"/>
      <c r="R239" s="641"/>
      <c r="S239" s="641"/>
      <c r="T239" s="641"/>
      <c r="U239" s="641"/>
      <c r="V239" s="641"/>
      <c r="W239" s="1579"/>
      <c r="X239" s="1579"/>
      <c r="Y239" s="2271"/>
    </row>
    <row r="240" spans="1:25" ht="22.5" x14ac:dyDescent="0.25">
      <c r="A240" s="1581"/>
      <c r="B240" s="2279" t="s">
        <v>970</v>
      </c>
      <c r="C240" s="1581" t="s">
        <v>629</v>
      </c>
      <c r="D240" s="1758" t="s">
        <v>4084</v>
      </c>
      <c r="E240" s="2307" t="s">
        <v>3932</v>
      </c>
      <c r="F240" s="2283" t="s">
        <v>3788</v>
      </c>
      <c r="G240" s="1579" t="s">
        <v>1985</v>
      </c>
      <c r="H240" s="1582" t="s">
        <v>4089</v>
      </c>
      <c r="I240" s="312" t="s">
        <v>4090</v>
      </c>
      <c r="J240" s="302">
        <v>0.1702127659574468</v>
      </c>
      <c r="K240" s="643"/>
      <c r="L240" s="643"/>
      <c r="M240" s="643"/>
      <c r="N240" s="643"/>
      <c r="O240" s="643"/>
      <c r="P240" s="643"/>
      <c r="Q240" s="643"/>
      <c r="R240" s="643"/>
      <c r="S240" s="643"/>
      <c r="T240" s="643"/>
      <c r="U240" s="643"/>
      <c r="V240" s="643"/>
      <c r="W240" s="1579" t="s">
        <v>160</v>
      </c>
      <c r="X240" s="1579" t="s">
        <v>1988</v>
      </c>
      <c r="Y240" s="2284"/>
    </row>
    <row r="241" spans="1:25" x14ac:dyDescent="0.25">
      <c r="A241" s="1581"/>
      <c r="B241" s="2279"/>
      <c r="C241" s="1581"/>
      <c r="D241" s="1803"/>
      <c r="E241" s="2307"/>
      <c r="F241" s="2283"/>
      <c r="G241" s="1579"/>
      <c r="H241" s="1643"/>
      <c r="I241" s="312" t="s">
        <v>4091</v>
      </c>
      <c r="J241" s="302">
        <v>0.1702127659574468</v>
      </c>
      <c r="K241" s="643"/>
      <c r="L241" s="643"/>
      <c r="M241" s="643"/>
      <c r="N241" s="643"/>
      <c r="O241" s="643"/>
      <c r="P241" s="643"/>
      <c r="Q241" s="643"/>
      <c r="R241" s="643"/>
      <c r="S241" s="643"/>
      <c r="T241" s="643"/>
      <c r="U241" s="643"/>
      <c r="V241" s="643"/>
      <c r="W241" s="1579"/>
      <c r="X241" s="1579"/>
      <c r="Y241" s="2284"/>
    </row>
    <row r="242" spans="1:25" x14ac:dyDescent="0.25">
      <c r="A242" s="1581"/>
      <c r="B242" s="2279"/>
      <c r="C242" s="1581"/>
      <c r="D242" s="1803"/>
      <c r="E242" s="2307"/>
      <c r="F242" s="2283"/>
      <c r="G242" s="1579"/>
      <c r="H242" s="1643"/>
      <c r="I242" s="312" t="s">
        <v>4092</v>
      </c>
      <c r="J242" s="302">
        <v>8.5106382978723402E-2</v>
      </c>
      <c r="K242" s="643"/>
      <c r="L242" s="643"/>
      <c r="M242" s="643"/>
      <c r="N242" s="643"/>
      <c r="O242" s="643"/>
      <c r="P242" s="643"/>
      <c r="Q242" s="643"/>
      <c r="R242" s="643"/>
      <c r="S242" s="643"/>
      <c r="T242" s="643"/>
      <c r="U242" s="643"/>
      <c r="V242" s="643"/>
      <c r="W242" s="1579"/>
      <c r="X242" s="1579"/>
      <c r="Y242" s="2284"/>
    </row>
    <row r="243" spans="1:25" x14ac:dyDescent="0.25">
      <c r="A243" s="1581"/>
      <c r="B243" s="2279"/>
      <c r="C243" s="1581"/>
      <c r="D243" s="1803"/>
      <c r="E243" s="2307"/>
      <c r="F243" s="2283"/>
      <c r="G243" s="1579"/>
      <c r="H243" s="1644"/>
      <c r="I243" s="79" t="s">
        <v>168</v>
      </c>
      <c r="J243" s="313">
        <v>0.42553191489361702</v>
      </c>
      <c r="K243" s="641"/>
      <c r="L243" s="641"/>
      <c r="M243" s="641"/>
      <c r="N243" s="641"/>
      <c r="O243" s="641"/>
      <c r="P243" s="641"/>
      <c r="Q243" s="641"/>
      <c r="R243" s="641"/>
      <c r="S243" s="641"/>
      <c r="T243" s="641"/>
      <c r="U243" s="641"/>
      <c r="V243" s="641"/>
      <c r="W243" s="1579"/>
      <c r="X243" s="1579"/>
      <c r="Y243" s="2284"/>
    </row>
    <row r="244" spans="1:25" ht="33.75" x14ac:dyDescent="0.25">
      <c r="A244" s="1581"/>
      <c r="B244" s="2279"/>
      <c r="C244" s="1581"/>
      <c r="D244" s="1758" t="s">
        <v>4093</v>
      </c>
      <c r="E244" s="2307" t="s">
        <v>3932</v>
      </c>
      <c r="F244" s="2283" t="s">
        <v>3788</v>
      </c>
      <c r="G244" s="1579" t="s">
        <v>3728</v>
      </c>
      <c r="H244" s="1582" t="s">
        <v>3729</v>
      </c>
      <c r="I244" s="312" t="s">
        <v>4094</v>
      </c>
      <c r="J244" s="302">
        <v>0.51063829787234039</v>
      </c>
      <c r="K244" s="596"/>
      <c r="L244" s="596"/>
      <c r="M244" s="643"/>
      <c r="N244" s="643"/>
      <c r="O244" s="643"/>
      <c r="P244" s="643"/>
      <c r="Q244" s="643"/>
      <c r="R244" s="643"/>
      <c r="S244" s="643"/>
      <c r="T244" s="643"/>
      <c r="U244" s="644"/>
      <c r="V244" s="596"/>
      <c r="W244" s="1579" t="s">
        <v>160</v>
      </c>
      <c r="X244" s="1579" t="s">
        <v>4095</v>
      </c>
      <c r="Y244" s="2284"/>
    </row>
    <row r="245" spans="1:25" ht="22.5" x14ac:dyDescent="0.25">
      <c r="A245" s="1581"/>
      <c r="B245" s="2279"/>
      <c r="C245" s="1581"/>
      <c r="D245" s="1758"/>
      <c r="E245" s="2307"/>
      <c r="F245" s="2283"/>
      <c r="G245" s="1579"/>
      <c r="H245" s="1643"/>
      <c r="I245" s="312" t="s">
        <v>4096</v>
      </c>
      <c r="J245" s="302">
        <v>0.85106382978723405</v>
      </c>
      <c r="K245" s="596"/>
      <c r="L245" s="596"/>
      <c r="M245" s="643"/>
      <c r="N245" s="643"/>
      <c r="O245" s="643"/>
      <c r="P245" s="643"/>
      <c r="Q245" s="643"/>
      <c r="R245" s="643"/>
      <c r="S245" s="643"/>
      <c r="T245" s="643"/>
      <c r="U245" s="644"/>
      <c r="V245" s="596"/>
      <c r="W245" s="1579"/>
      <c r="X245" s="1579"/>
      <c r="Y245" s="2284"/>
    </row>
    <row r="246" spans="1:25" ht="33.75" x14ac:dyDescent="0.25">
      <c r="A246" s="1581"/>
      <c r="B246" s="2279"/>
      <c r="C246" s="1581"/>
      <c r="D246" s="1803"/>
      <c r="E246" s="2307"/>
      <c r="F246" s="2283"/>
      <c r="G246" s="1579"/>
      <c r="H246" s="1643"/>
      <c r="I246" s="312" t="s">
        <v>4097</v>
      </c>
      <c r="J246" s="302">
        <v>0.34042553191489361</v>
      </c>
      <c r="K246" s="596"/>
      <c r="L246" s="596"/>
      <c r="M246" s="643"/>
      <c r="N246" s="643"/>
      <c r="O246" s="643"/>
      <c r="P246" s="643"/>
      <c r="Q246" s="643"/>
      <c r="R246" s="643"/>
      <c r="S246" s="643"/>
      <c r="T246" s="643"/>
      <c r="U246" s="596"/>
      <c r="V246" s="596"/>
      <c r="W246" s="1579"/>
      <c r="X246" s="1579"/>
      <c r="Y246" s="2284"/>
    </row>
    <row r="247" spans="1:25" x14ac:dyDescent="0.25">
      <c r="A247" s="1581"/>
      <c r="B247" s="2279"/>
      <c r="C247" s="1581"/>
      <c r="D247" s="1803"/>
      <c r="E247" s="2307"/>
      <c r="F247" s="2283"/>
      <c r="G247" s="1579"/>
      <c r="H247" s="1644"/>
      <c r="I247" s="79" t="s">
        <v>168</v>
      </c>
      <c r="J247" s="313">
        <v>1.7021276595744681</v>
      </c>
      <c r="K247" s="596"/>
      <c r="L247" s="596"/>
      <c r="M247" s="641"/>
      <c r="N247" s="641"/>
      <c r="O247" s="641"/>
      <c r="P247" s="641"/>
      <c r="Q247" s="641"/>
      <c r="R247" s="641"/>
      <c r="S247" s="641"/>
      <c r="T247" s="641"/>
      <c r="U247" s="596"/>
      <c r="V247" s="596"/>
      <c r="W247" s="1579"/>
      <c r="X247" s="1579"/>
      <c r="Y247" s="2284"/>
    </row>
    <row r="248" spans="1:25" ht="78.75" x14ac:dyDescent="0.25">
      <c r="A248" s="1581"/>
      <c r="B248" s="2279"/>
      <c r="C248" s="1581"/>
      <c r="D248" s="1758" t="s">
        <v>4098</v>
      </c>
      <c r="E248" s="2274" t="s">
        <v>3932</v>
      </c>
      <c r="F248" s="2283" t="s">
        <v>3788</v>
      </c>
      <c r="G248" s="1579" t="s">
        <v>3733</v>
      </c>
      <c r="H248" s="1582" t="s">
        <v>1006</v>
      </c>
      <c r="I248" s="312" t="s">
        <v>4099</v>
      </c>
      <c r="J248" s="302">
        <v>0.34042553191489361</v>
      </c>
      <c r="K248" s="596"/>
      <c r="L248" s="596"/>
      <c r="M248" s="596"/>
      <c r="N248" s="643"/>
      <c r="O248" s="596"/>
      <c r="P248" s="596"/>
      <c r="Q248" s="643"/>
      <c r="R248" s="644"/>
      <c r="S248" s="596"/>
      <c r="T248" s="643"/>
      <c r="U248" s="644"/>
      <c r="V248" s="644"/>
      <c r="W248" s="1579" t="s">
        <v>160</v>
      </c>
      <c r="X248" s="1579" t="s">
        <v>2000</v>
      </c>
      <c r="Y248" s="2284"/>
    </row>
    <row r="249" spans="1:25" ht="22.5" x14ac:dyDescent="0.25">
      <c r="A249" s="1581"/>
      <c r="B249" s="2279"/>
      <c r="C249" s="1581"/>
      <c r="D249" s="1803"/>
      <c r="E249" s="2282"/>
      <c r="F249" s="2283"/>
      <c r="G249" s="1579"/>
      <c r="H249" s="1643"/>
      <c r="I249" s="312" t="s">
        <v>4100</v>
      </c>
      <c r="J249" s="302">
        <v>0.51063829787234039</v>
      </c>
      <c r="K249" s="596"/>
      <c r="L249" s="596"/>
      <c r="M249" s="596"/>
      <c r="N249" s="643"/>
      <c r="O249" s="596"/>
      <c r="P249" s="596"/>
      <c r="Q249" s="643"/>
      <c r="R249" s="596"/>
      <c r="S249" s="596"/>
      <c r="T249" s="643"/>
      <c r="U249" s="596"/>
      <c r="V249" s="596"/>
      <c r="W249" s="1579"/>
      <c r="X249" s="1579"/>
      <c r="Y249" s="2284"/>
    </row>
    <row r="250" spans="1:25" x14ac:dyDescent="0.25">
      <c r="A250" s="1581"/>
      <c r="B250" s="2279"/>
      <c r="C250" s="1581"/>
      <c r="D250" s="1803"/>
      <c r="E250" s="2282"/>
      <c r="F250" s="2283"/>
      <c r="G250" s="1579"/>
      <c r="H250" s="1644"/>
      <c r="I250" s="79" t="s">
        <v>168</v>
      </c>
      <c r="J250" s="313">
        <v>0.85106382978723394</v>
      </c>
      <c r="K250" s="596"/>
      <c r="L250" s="596"/>
      <c r="M250" s="596"/>
      <c r="N250" s="641"/>
      <c r="O250" s="596"/>
      <c r="P250" s="596"/>
      <c r="Q250" s="641"/>
      <c r="R250" s="596"/>
      <c r="S250" s="596"/>
      <c r="T250" s="641"/>
      <c r="U250" s="596"/>
      <c r="V250" s="596"/>
      <c r="W250" s="1579"/>
      <c r="X250" s="1579"/>
      <c r="Y250" s="2284"/>
    </row>
    <row r="251" spans="1:25" ht="67.5" x14ac:dyDescent="0.25">
      <c r="A251" s="1581"/>
      <c r="B251" s="2279"/>
      <c r="C251" s="1581"/>
      <c r="D251" s="1758" t="s">
        <v>3888</v>
      </c>
      <c r="E251" s="2282"/>
      <c r="F251" s="2283" t="s">
        <v>3788</v>
      </c>
      <c r="G251" s="1579" t="s">
        <v>3736</v>
      </c>
      <c r="H251" s="1582" t="s">
        <v>1006</v>
      </c>
      <c r="I251" s="312" t="s">
        <v>4101</v>
      </c>
      <c r="J251" s="302">
        <v>0.34042553191489361</v>
      </c>
      <c r="K251" s="596"/>
      <c r="L251" s="596"/>
      <c r="M251" s="596"/>
      <c r="N251" s="643"/>
      <c r="O251" s="596"/>
      <c r="P251" s="596"/>
      <c r="Q251" s="643"/>
      <c r="R251" s="596"/>
      <c r="S251" s="596"/>
      <c r="T251" s="643"/>
      <c r="U251" s="596"/>
      <c r="V251" s="596"/>
      <c r="W251" s="1579" t="s">
        <v>160</v>
      </c>
      <c r="X251" s="1579" t="s">
        <v>2003</v>
      </c>
      <c r="Y251" s="2284"/>
    </row>
    <row r="252" spans="1:25" ht="22.5" x14ac:dyDescent="0.25">
      <c r="A252" s="1581"/>
      <c r="B252" s="2279"/>
      <c r="C252" s="1581"/>
      <c r="D252" s="1803"/>
      <c r="E252" s="2282"/>
      <c r="F252" s="2283"/>
      <c r="G252" s="1579"/>
      <c r="H252" s="1643"/>
      <c r="I252" s="312" t="s">
        <v>4102</v>
      </c>
      <c r="J252" s="302">
        <v>0.51063829787234039</v>
      </c>
      <c r="K252" s="596"/>
      <c r="L252" s="596"/>
      <c r="M252" s="596"/>
      <c r="N252" s="643"/>
      <c r="O252" s="596"/>
      <c r="P252" s="596"/>
      <c r="Q252" s="643"/>
      <c r="R252" s="596"/>
      <c r="S252" s="596"/>
      <c r="T252" s="643"/>
      <c r="U252" s="596"/>
      <c r="V252" s="596"/>
      <c r="W252" s="1579"/>
      <c r="X252" s="1579"/>
      <c r="Y252" s="2284"/>
    </row>
    <row r="253" spans="1:25" x14ac:dyDescent="0.25">
      <c r="A253" s="1581"/>
      <c r="B253" s="2279"/>
      <c r="C253" s="1581"/>
      <c r="D253" s="1803"/>
      <c r="E253" s="2282"/>
      <c r="F253" s="2283"/>
      <c r="G253" s="1579"/>
      <c r="H253" s="1644"/>
      <c r="I253" s="79" t="s">
        <v>168</v>
      </c>
      <c r="J253" s="313">
        <v>0.85106382978723394</v>
      </c>
      <c r="K253" s="596"/>
      <c r="L253" s="596"/>
      <c r="M253" s="596"/>
      <c r="N253" s="641"/>
      <c r="O253" s="596"/>
      <c r="P253" s="596"/>
      <c r="Q253" s="641"/>
      <c r="R253" s="596"/>
      <c r="S253" s="596"/>
      <c r="T253" s="641"/>
      <c r="U253" s="596"/>
      <c r="V253" s="596"/>
      <c r="W253" s="1579"/>
      <c r="X253" s="1579"/>
      <c r="Y253" s="2284"/>
    </row>
    <row r="254" spans="1:25" ht="33.75" x14ac:dyDescent="0.25">
      <c r="A254" s="1581"/>
      <c r="B254" s="2279"/>
      <c r="C254" s="1581"/>
      <c r="D254" s="1758" t="s">
        <v>3976</v>
      </c>
      <c r="E254" s="2282"/>
      <c r="F254" s="2283" t="s">
        <v>3788</v>
      </c>
      <c r="G254" s="1579" t="s">
        <v>3739</v>
      </c>
      <c r="H254" s="1582" t="s">
        <v>3740</v>
      </c>
      <c r="I254" s="312" t="s">
        <v>4103</v>
      </c>
      <c r="J254" s="302">
        <v>0.51063829787234039</v>
      </c>
      <c r="K254" s="596"/>
      <c r="L254" s="596"/>
      <c r="M254" s="596"/>
      <c r="N254" s="596"/>
      <c r="O254" s="643"/>
      <c r="P254" s="643"/>
      <c r="Q254" s="643"/>
      <c r="R254" s="643"/>
      <c r="S254" s="643"/>
      <c r="T254" s="643"/>
      <c r="U254" s="643"/>
      <c r="V254" s="596"/>
      <c r="W254" s="1579" t="s">
        <v>160</v>
      </c>
      <c r="X254" s="1579" t="s">
        <v>4104</v>
      </c>
      <c r="Y254" s="2284"/>
    </row>
    <row r="255" spans="1:25" ht="22.5" x14ac:dyDescent="0.25">
      <c r="A255" s="1581"/>
      <c r="B255" s="2279"/>
      <c r="C255" s="1581"/>
      <c r="D255" s="1758"/>
      <c r="E255" s="2282"/>
      <c r="F255" s="2283"/>
      <c r="G255" s="1579"/>
      <c r="H255" s="1643"/>
      <c r="I255" s="312" t="s">
        <v>4105</v>
      </c>
      <c r="J255" s="302">
        <v>0.85106382978723405</v>
      </c>
      <c r="K255" s="596"/>
      <c r="L255" s="596"/>
      <c r="M255" s="596"/>
      <c r="N255" s="596"/>
      <c r="O255" s="643"/>
      <c r="P255" s="643"/>
      <c r="Q255" s="643"/>
      <c r="R255" s="643"/>
      <c r="S255" s="643"/>
      <c r="T255" s="643"/>
      <c r="U255" s="643"/>
      <c r="V255" s="596"/>
      <c r="W255" s="1579"/>
      <c r="X255" s="1579"/>
      <c r="Y255" s="2284"/>
    </row>
    <row r="256" spans="1:25" ht="33.75" x14ac:dyDescent="0.25">
      <c r="A256" s="1581"/>
      <c r="B256" s="2279"/>
      <c r="C256" s="1581"/>
      <c r="D256" s="1803"/>
      <c r="E256" s="2282"/>
      <c r="F256" s="2283"/>
      <c r="G256" s="1579"/>
      <c r="H256" s="1643"/>
      <c r="I256" s="312" t="s">
        <v>4106</v>
      </c>
      <c r="J256" s="302">
        <v>0.34042553191489361</v>
      </c>
      <c r="K256" s="596"/>
      <c r="L256" s="596"/>
      <c r="M256" s="596"/>
      <c r="N256" s="596"/>
      <c r="O256" s="643"/>
      <c r="P256" s="643"/>
      <c r="Q256" s="643"/>
      <c r="R256" s="643"/>
      <c r="S256" s="643"/>
      <c r="T256" s="643"/>
      <c r="U256" s="643"/>
      <c r="V256" s="596"/>
      <c r="W256" s="1579"/>
      <c r="X256" s="1579"/>
      <c r="Y256" s="2284"/>
    </row>
    <row r="257" spans="1:25" x14ac:dyDescent="0.25">
      <c r="A257" s="1581"/>
      <c r="B257" s="2279"/>
      <c r="C257" s="1581"/>
      <c r="D257" s="1803"/>
      <c r="E257" s="2282"/>
      <c r="F257" s="2283"/>
      <c r="G257" s="1579"/>
      <c r="H257" s="1644"/>
      <c r="I257" s="79" t="s">
        <v>168</v>
      </c>
      <c r="J257" s="313">
        <v>1.7021276595744681</v>
      </c>
      <c r="K257" s="596"/>
      <c r="L257" s="596"/>
      <c r="M257" s="596"/>
      <c r="N257" s="596"/>
      <c r="O257" s="641"/>
      <c r="P257" s="641"/>
      <c r="Q257" s="641"/>
      <c r="R257" s="641"/>
      <c r="S257" s="641"/>
      <c r="T257" s="641"/>
      <c r="U257" s="641"/>
      <c r="V257" s="596"/>
      <c r="W257" s="1579"/>
      <c r="X257" s="1579"/>
      <c r="Y257" s="2284"/>
    </row>
    <row r="258" spans="1:25" ht="56.25" x14ac:dyDescent="0.25">
      <c r="A258" s="1581"/>
      <c r="B258" s="2279"/>
      <c r="C258" s="1581"/>
      <c r="D258" s="1758" t="s">
        <v>4107</v>
      </c>
      <c r="E258" s="2282"/>
      <c r="F258" s="2283" t="s">
        <v>3788</v>
      </c>
      <c r="G258" s="1579" t="s">
        <v>4108</v>
      </c>
      <c r="H258" s="1582" t="s">
        <v>3744</v>
      </c>
      <c r="I258" s="312" t="s">
        <v>4109</v>
      </c>
      <c r="J258" s="302">
        <v>0.85106382978723405</v>
      </c>
      <c r="K258" s="596"/>
      <c r="L258" s="596"/>
      <c r="M258" s="596"/>
      <c r="N258" s="643"/>
      <c r="O258" s="596"/>
      <c r="P258" s="596"/>
      <c r="Q258" s="596"/>
      <c r="R258" s="643"/>
      <c r="S258" s="596"/>
      <c r="T258" s="596"/>
      <c r="U258" s="596"/>
      <c r="V258" s="596"/>
      <c r="W258" s="1579" t="s">
        <v>160</v>
      </c>
      <c r="X258" s="1579" t="s">
        <v>2010</v>
      </c>
      <c r="Y258" s="2284"/>
    </row>
    <row r="259" spans="1:25" ht="33.75" x14ac:dyDescent="0.25">
      <c r="A259" s="1581"/>
      <c r="B259" s="2279"/>
      <c r="C259" s="1581"/>
      <c r="D259" s="1803"/>
      <c r="E259" s="2282"/>
      <c r="F259" s="2283"/>
      <c r="G259" s="1579"/>
      <c r="H259" s="1643"/>
      <c r="I259" s="312" t="s">
        <v>4110</v>
      </c>
      <c r="J259" s="302">
        <v>0.85106382978723405</v>
      </c>
      <c r="K259" s="596"/>
      <c r="L259" s="596"/>
      <c r="M259" s="596"/>
      <c r="N259" s="643"/>
      <c r="O259" s="596"/>
      <c r="P259" s="596"/>
      <c r="Q259" s="596"/>
      <c r="R259" s="643"/>
      <c r="S259" s="596"/>
      <c r="T259" s="596"/>
      <c r="U259" s="596"/>
      <c r="V259" s="596"/>
      <c r="W259" s="1579"/>
      <c r="X259" s="1579"/>
      <c r="Y259" s="2284"/>
    </row>
    <row r="260" spans="1:25" x14ac:dyDescent="0.25">
      <c r="A260" s="1581"/>
      <c r="B260" s="2279"/>
      <c r="C260" s="1581"/>
      <c r="D260" s="1803"/>
      <c r="E260" s="2275"/>
      <c r="F260" s="2283"/>
      <c r="G260" s="1579"/>
      <c r="H260" s="1644"/>
      <c r="I260" s="79" t="s">
        <v>168</v>
      </c>
      <c r="J260" s="313">
        <v>1.7021276595744681</v>
      </c>
      <c r="K260" s="596"/>
      <c r="L260" s="596"/>
      <c r="M260" s="596"/>
      <c r="N260" s="641"/>
      <c r="O260" s="596"/>
      <c r="P260" s="596"/>
      <c r="Q260" s="596"/>
      <c r="R260" s="641"/>
      <c r="S260" s="596"/>
      <c r="T260" s="596"/>
      <c r="U260" s="596"/>
      <c r="V260" s="596"/>
      <c r="W260" s="1579"/>
      <c r="X260" s="1579"/>
      <c r="Y260" s="2284"/>
    </row>
    <row r="261" spans="1:25" x14ac:dyDescent="0.25">
      <c r="A261" s="1583" t="s">
        <v>1108</v>
      </c>
      <c r="B261" s="1582" t="s">
        <v>1109</v>
      </c>
      <c r="C261" s="1582" t="s">
        <v>629</v>
      </c>
      <c r="D261" s="1758" t="s">
        <v>3900</v>
      </c>
      <c r="E261" s="2307" t="s">
        <v>3932</v>
      </c>
      <c r="F261" s="2283" t="s">
        <v>3788</v>
      </c>
      <c r="G261" s="1579" t="s">
        <v>2012</v>
      </c>
      <c r="H261" s="1582" t="s">
        <v>3748</v>
      </c>
      <c r="I261" s="312" t="s">
        <v>4111</v>
      </c>
      <c r="J261" s="302">
        <v>0.51063829787234039</v>
      </c>
      <c r="K261" s="643"/>
      <c r="L261" s="643"/>
      <c r="M261" s="643"/>
      <c r="N261" s="643"/>
      <c r="O261" s="643"/>
      <c r="P261" s="643"/>
      <c r="Q261" s="643"/>
      <c r="R261" s="643"/>
      <c r="S261" s="643"/>
      <c r="T261" s="643"/>
      <c r="U261" s="643"/>
      <c r="V261" s="643"/>
      <c r="W261" s="1579" t="s">
        <v>160</v>
      </c>
      <c r="X261" s="1579" t="s">
        <v>2014</v>
      </c>
      <c r="Y261" s="2284"/>
    </row>
    <row r="262" spans="1:25" x14ac:dyDescent="0.25">
      <c r="A262" s="1584"/>
      <c r="B262" s="1585"/>
      <c r="C262" s="1585"/>
      <c r="D262" s="1758"/>
      <c r="E262" s="2307"/>
      <c r="F262" s="2283"/>
      <c r="G262" s="1579"/>
      <c r="H262" s="1643"/>
      <c r="I262" s="312" t="s">
        <v>4112</v>
      </c>
      <c r="J262" s="302">
        <v>0.51063829787234039</v>
      </c>
      <c r="K262" s="643"/>
      <c r="L262" s="643"/>
      <c r="M262" s="643"/>
      <c r="N262" s="643"/>
      <c r="O262" s="643"/>
      <c r="P262" s="643"/>
      <c r="Q262" s="643"/>
      <c r="R262" s="643"/>
      <c r="S262" s="643"/>
      <c r="T262" s="643"/>
      <c r="U262" s="643"/>
      <c r="V262" s="643"/>
      <c r="W262" s="1579"/>
      <c r="X262" s="1579"/>
      <c r="Y262" s="2284"/>
    </row>
    <row r="263" spans="1:25" ht="22.5" x14ac:dyDescent="0.25">
      <c r="A263" s="1584"/>
      <c r="B263" s="1585"/>
      <c r="C263" s="1585"/>
      <c r="D263" s="1758"/>
      <c r="E263" s="2307"/>
      <c r="F263" s="2283"/>
      <c r="G263" s="1579"/>
      <c r="H263" s="1643"/>
      <c r="I263" s="312" t="s">
        <v>4113</v>
      </c>
      <c r="J263" s="302">
        <v>0.25531914893617019</v>
      </c>
      <c r="K263" s="643"/>
      <c r="L263" s="643"/>
      <c r="M263" s="643"/>
      <c r="N263" s="643"/>
      <c r="O263" s="643"/>
      <c r="P263" s="643"/>
      <c r="Q263" s="643"/>
      <c r="R263" s="643"/>
      <c r="S263" s="643"/>
      <c r="T263" s="643"/>
      <c r="U263" s="643"/>
      <c r="V263" s="643"/>
      <c r="W263" s="1579"/>
      <c r="X263" s="1579"/>
      <c r="Y263" s="2284"/>
    </row>
    <row r="264" spans="1:25" ht="22.5" x14ac:dyDescent="0.25">
      <c r="A264" s="1584"/>
      <c r="B264" s="1585"/>
      <c r="C264" s="1585"/>
      <c r="D264" s="1803"/>
      <c r="E264" s="2307"/>
      <c r="F264" s="2283"/>
      <c r="G264" s="1579"/>
      <c r="H264" s="1643"/>
      <c r="I264" s="312" t="s">
        <v>4114</v>
      </c>
      <c r="J264" s="302">
        <v>0.25531914893617019</v>
      </c>
      <c r="K264" s="655"/>
      <c r="L264" s="655"/>
      <c r="M264" s="643"/>
      <c r="N264" s="655"/>
      <c r="O264" s="655"/>
      <c r="P264" s="643"/>
      <c r="Q264" s="655"/>
      <c r="R264" s="655"/>
      <c r="S264" s="643"/>
      <c r="T264" s="655"/>
      <c r="U264" s="655"/>
      <c r="V264" s="643"/>
      <c r="W264" s="1579"/>
      <c r="X264" s="1579"/>
      <c r="Y264" s="2284"/>
    </row>
    <row r="265" spans="1:25" ht="33.75" x14ac:dyDescent="0.25">
      <c r="A265" s="1584"/>
      <c r="B265" s="1585"/>
      <c r="C265" s="1585"/>
      <c r="D265" s="1803"/>
      <c r="E265" s="2307"/>
      <c r="F265" s="2283"/>
      <c r="G265" s="1579"/>
      <c r="H265" s="1643"/>
      <c r="I265" s="312" t="s">
        <v>4115</v>
      </c>
      <c r="J265" s="302">
        <v>0.25531914893617019</v>
      </c>
      <c r="K265" s="655"/>
      <c r="L265" s="655"/>
      <c r="M265" s="643"/>
      <c r="N265" s="643"/>
      <c r="O265" s="643"/>
      <c r="P265" s="643"/>
      <c r="Q265" s="643"/>
      <c r="R265" s="643"/>
      <c r="S265" s="643"/>
      <c r="T265" s="643"/>
      <c r="U265" s="643"/>
      <c r="V265" s="643"/>
      <c r="W265" s="1579"/>
      <c r="X265" s="1579"/>
      <c r="Y265" s="2284"/>
    </row>
    <row r="266" spans="1:25" x14ac:dyDescent="0.25">
      <c r="A266" s="1584"/>
      <c r="B266" s="1585"/>
      <c r="C266" s="1585"/>
      <c r="D266" s="1803"/>
      <c r="E266" s="2307"/>
      <c r="F266" s="2283"/>
      <c r="G266" s="1579"/>
      <c r="H266" s="1643"/>
      <c r="I266" s="312" t="s">
        <v>4116</v>
      </c>
      <c r="J266" s="302">
        <v>0.25531914893617019</v>
      </c>
      <c r="K266" s="655"/>
      <c r="L266" s="655"/>
      <c r="M266" s="643"/>
      <c r="N266" s="643"/>
      <c r="O266" s="643"/>
      <c r="P266" s="643"/>
      <c r="Q266" s="643"/>
      <c r="R266" s="643"/>
      <c r="S266" s="643"/>
      <c r="T266" s="643"/>
      <c r="U266" s="643"/>
      <c r="V266" s="643"/>
      <c r="W266" s="1579"/>
      <c r="X266" s="1579"/>
      <c r="Y266" s="2284"/>
    </row>
    <row r="267" spans="1:25" ht="22.5" x14ac:dyDescent="0.25">
      <c r="A267" s="1584"/>
      <c r="B267" s="1585"/>
      <c r="C267" s="1585"/>
      <c r="D267" s="1803"/>
      <c r="E267" s="2307"/>
      <c r="F267" s="2283"/>
      <c r="G267" s="1579"/>
      <c r="H267" s="1643"/>
      <c r="I267" s="312" t="s">
        <v>4117</v>
      </c>
      <c r="J267" s="302">
        <v>0.51063829787234039</v>
      </c>
      <c r="K267" s="655"/>
      <c r="L267" s="655"/>
      <c r="M267" s="655"/>
      <c r="N267" s="643"/>
      <c r="O267" s="655"/>
      <c r="P267" s="655"/>
      <c r="Q267" s="655"/>
      <c r="R267" s="643"/>
      <c r="S267" s="655"/>
      <c r="T267" s="655"/>
      <c r="U267" s="655"/>
      <c r="V267" s="643"/>
      <c r="W267" s="1579"/>
      <c r="X267" s="1579"/>
      <c r="Y267" s="2284"/>
    </row>
    <row r="268" spans="1:25" x14ac:dyDescent="0.25">
      <c r="A268" s="1584"/>
      <c r="B268" s="1593"/>
      <c r="C268" s="1593"/>
      <c r="D268" s="1803"/>
      <c r="E268" s="2307"/>
      <c r="F268" s="2283"/>
      <c r="G268" s="1579"/>
      <c r="H268" s="1644"/>
      <c r="I268" s="79" t="s">
        <v>168</v>
      </c>
      <c r="J268" s="313">
        <v>2.5531914893617018</v>
      </c>
      <c r="K268" s="641"/>
      <c r="L268" s="641"/>
      <c r="M268" s="641"/>
      <c r="N268" s="641"/>
      <c r="O268" s="641"/>
      <c r="P268" s="641"/>
      <c r="Q268" s="641"/>
      <c r="R268" s="641"/>
      <c r="S268" s="641"/>
      <c r="T268" s="641"/>
      <c r="U268" s="641"/>
      <c r="V268" s="641"/>
      <c r="W268" s="1579"/>
      <c r="X268" s="1579"/>
      <c r="Y268" s="2284"/>
    </row>
    <row r="269" spans="1:25" ht="22.5" x14ac:dyDescent="0.25">
      <c r="A269" s="1581" t="s">
        <v>4118</v>
      </c>
      <c r="B269" s="1581" t="s">
        <v>2439</v>
      </c>
      <c r="C269" s="1581" t="s">
        <v>629</v>
      </c>
      <c r="D269" s="1758" t="s">
        <v>4119</v>
      </c>
      <c r="E269" s="2307" t="s">
        <v>3932</v>
      </c>
      <c r="F269" s="2283" t="s">
        <v>3788</v>
      </c>
      <c r="G269" s="1579" t="s">
        <v>2022</v>
      </c>
      <c r="H269" s="1582" t="s">
        <v>1122</v>
      </c>
      <c r="I269" s="312" t="s">
        <v>4120</v>
      </c>
      <c r="J269" s="302">
        <v>0.1702127659574468</v>
      </c>
      <c r="K269" s="596"/>
      <c r="L269" s="596"/>
      <c r="M269" s="596"/>
      <c r="N269" s="596"/>
      <c r="O269" s="596"/>
      <c r="P269" s="643"/>
      <c r="Q269" s="596"/>
      <c r="R269" s="596"/>
      <c r="S269" s="644"/>
      <c r="T269" s="596"/>
      <c r="U269" s="596"/>
      <c r="V269" s="596"/>
      <c r="W269" s="1579" t="s">
        <v>160</v>
      </c>
      <c r="X269" s="1579" t="s">
        <v>4121</v>
      </c>
      <c r="Y269" s="2284"/>
    </row>
    <row r="270" spans="1:25" ht="67.5" x14ac:dyDescent="0.25">
      <c r="A270" s="1581"/>
      <c r="B270" s="1581"/>
      <c r="C270" s="1581"/>
      <c r="D270" s="1758"/>
      <c r="E270" s="2307"/>
      <c r="F270" s="2283"/>
      <c r="G270" s="1579"/>
      <c r="H270" s="1643"/>
      <c r="I270" s="312" t="s">
        <v>4122</v>
      </c>
      <c r="J270" s="302">
        <v>0.51063829787234039</v>
      </c>
      <c r="K270" s="596"/>
      <c r="L270" s="596"/>
      <c r="M270" s="596"/>
      <c r="N270" s="596"/>
      <c r="O270" s="596"/>
      <c r="P270" s="643"/>
      <c r="Q270" s="596"/>
      <c r="R270" s="596"/>
      <c r="S270" s="644"/>
      <c r="T270" s="596"/>
      <c r="U270" s="596"/>
      <c r="V270" s="596"/>
      <c r="W270" s="1579"/>
      <c r="X270" s="1579"/>
      <c r="Y270" s="2284"/>
    </row>
    <row r="271" spans="1:25" ht="22.5" x14ac:dyDescent="0.25">
      <c r="A271" s="2296"/>
      <c r="B271" s="1581"/>
      <c r="C271" s="1581"/>
      <c r="D271" s="1803"/>
      <c r="E271" s="2307"/>
      <c r="F271" s="2283"/>
      <c r="G271" s="1579"/>
      <c r="H271" s="1643"/>
      <c r="I271" s="312" t="s">
        <v>4123</v>
      </c>
      <c r="J271" s="302">
        <v>0.1702127659574468</v>
      </c>
      <c r="K271" s="596"/>
      <c r="L271" s="596"/>
      <c r="M271" s="596"/>
      <c r="N271" s="596"/>
      <c r="O271" s="596"/>
      <c r="P271" s="643"/>
      <c r="Q271" s="596"/>
      <c r="R271" s="596"/>
      <c r="S271" s="644"/>
      <c r="T271" s="596"/>
      <c r="U271" s="596"/>
      <c r="V271" s="596"/>
      <c r="W271" s="1579"/>
      <c r="X271" s="1579"/>
      <c r="Y271" s="2284"/>
    </row>
    <row r="272" spans="1:25" x14ac:dyDescent="0.25">
      <c r="A272" s="2296"/>
      <c r="B272" s="1581"/>
      <c r="C272" s="1581"/>
      <c r="D272" s="1803"/>
      <c r="E272" s="2307"/>
      <c r="F272" s="2283"/>
      <c r="G272" s="1579"/>
      <c r="H272" s="1644"/>
      <c r="I272" s="79" t="s">
        <v>168</v>
      </c>
      <c r="J272" s="313">
        <v>0.85106382978723405</v>
      </c>
      <c r="K272" s="596"/>
      <c r="L272" s="596"/>
      <c r="M272" s="596"/>
      <c r="N272" s="596"/>
      <c r="O272" s="596"/>
      <c r="P272" s="641"/>
      <c r="Q272" s="596"/>
      <c r="R272" s="596"/>
      <c r="S272" s="596"/>
      <c r="T272" s="596"/>
      <c r="U272" s="596"/>
      <c r="V272" s="596"/>
      <c r="W272" s="1579"/>
      <c r="X272" s="1579"/>
      <c r="Y272" s="2284"/>
    </row>
    <row r="273" spans="1:25" ht="22.5" x14ac:dyDescent="0.25">
      <c r="A273" s="1582" t="s">
        <v>1138</v>
      </c>
      <c r="B273" s="1582" t="s">
        <v>1139</v>
      </c>
      <c r="C273" s="1582" t="s">
        <v>153</v>
      </c>
      <c r="D273" s="1789" t="s">
        <v>4124</v>
      </c>
      <c r="E273" s="2274"/>
      <c r="F273" s="1682" t="s">
        <v>3788</v>
      </c>
      <c r="G273" s="1580" t="s">
        <v>2031</v>
      </c>
      <c r="H273" s="1655" t="s">
        <v>4125</v>
      </c>
      <c r="I273" s="312" t="s">
        <v>4126</v>
      </c>
      <c r="J273" s="302">
        <v>8.5106382978723402E-2</v>
      </c>
      <c r="K273" s="596"/>
      <c r="L273" s="643"/>
      <c r="M273" s="643"/>
      <c r="N273" s="643"/>
      <c r="O273" s="643"/>
      <c r="P273" s="643"/>
      <c r="Q273" s="643"/>
      <c r="R273" s="643"/>
      <c r="S273" s="643"/>
      <c r="T273" s="643"/>
      <c r="U273" s="643"/>
      <c r="V273" s="596"/>
      <c r="W273" s="1580" t="s">
        <v>2034</v>
      </c>
      <c r="X273" s="1580" t="s">
        <v>2035</v>
      </c>
      <c r="Y273" s="1664"/>
    </row>
    <row r="274" spans="1:25" ht="33.75" x14ac:dyDescent="0.25">
      <c r="A274" s="1585"/>
      <c r="B274" s="1585"/>
      <c r="C274" s="1585"/>
      <c r="D274" s="1790"/>
      <c r="E274" s="2282"/>
      <c r="F274" s="1683"/>
      <c r="G274" s="1597"/>
      <c r="H274" s="2308"/>
      <c r="I274" s="312" t="s">
        <v>4127</v>
      </c>
      <c r="J274" s="302">
        <v>0.1702127659574468</v>
      </c>
      <c r="K274" s="596"/>
      <c r="L274" s="643"/>
      <c r="M274" s="643"/>
      <c r="N274" s="643"/>
      <c r="O274" s="643"/>
      <c r="P274" s="643"/>
      <c r="Q274" s="643"/>
      <c r="R274" s="643"/>
      <c r="S274" s="643"/>
      <c r="T274" s="643"/>
      <c r="U274" s="643"/>
      <c r="V274" s="596"/>
      <c r="W274" s="1597"/>
      <c r="X274" s="1597"/>
      <c r="Y274" s="1665"/>
    </row>
    <row r="275" spans="1:25" ht="22.5" x14ac:dyDescent="0.25">
      <c r="A275" s="1585"/>
      <c r="B275" s="1585"/>
      <c r="C275" s="1585"/>
      <c r="D275" s="1790"/>
      <c r="E275" s="2282"/>
      <c r="F275" s="1683"/>
      <c r="G275" s="1597"/>
      <c r="H275" s="2308"/>
      <c r="I275" s="312" t="s">
        <v>4128</v>
      </c>
      <c r="J275" s="302">
        <v>0.25531914893617019</v>
      </c>
      <c r="K275" s="596"/>
      <c r="L275" s="643"/>
      <c r="M275" s="643"/>
      <c r="N275" s="643"/>
      <c r="O275" s="643"/>
      <c r="P275" s="643"/>
      <c r="Q275" s="643"/>
      <c r="R275" s="643"/>
      <c r="S275" s="643"/>
      <c r="T275" s="643"/>
      <c r="U275" s="643"/>
      <c r="V275" s="596"/>
      <c r="W275" s="1597"/>
      <c r="X275" s="1597"/>
      <c r="Y275" s="1665"/>
    </row>
    <row r="276" spans="1:25" ht="22.5" x14ac:dyDescent="0.25">
      <c r="A276" s="1585"/>
      <c r="B276" s="1585"/>
      <c r="C276" s="1585"/>
      <c r="D276" s="1790"/>
      <c r="E276" s="2282"/>
      <c r="F276" s="1683"/>
      <c r="G276" s="1597"/>
      <c r="H276" s="2308"/>
      <c r="I276" s="312" t="s">
        <v>4129</v>
      </c>
      <c r="J276" s="302">
        <v>0.1702127659574468</v>
      </c>
      <c r="K276" s="596"/>
      <c r="L276" s="643"/>
      <c r="M276" s="643"/>
      <c r="N276" s="643"/>
      <c r="O276" s="643"/>
      <c r="P276" s="643"/>
      <c r="Q276" s="643"/>
      <c r="R276" s="643"/>
      <c r="S276" s="643"/>
      <c r="T276" s="643"/>
      <c r="U276" s="643"/>
      <c r="V276" s="596"/>
      <c r="W276" s="1597"/>
      <c r="X276" s="1597"/>
      <c r="Y276" s="1665"/>
    </row>
    <row r="277" spans="1:25" ht="33.75" x14ac:dyDescent="0.25">
      <c r="A277" s="1585"/>
      <c r="B277" s="1585"/>
      <c r="C277" s="1585"/>
      <c r="D277" s="1790"/>
      <c r="E277" s="2282"/>
      <c r="F277" s="1683"/>
      <c r="G277" s="1597"/>
      <c r="H277" s="2308"/>
      <c r="I277" s="312" t="s">
        <v>4130</v>
      </c>
      <c r="J277" s="302">
        <v>8.5106382978723402E-2</v>
      </c>
      <c r="K277" s="596"/>
      <c r="L277" s="643"/>
      <c r="M277" s="643"/>
      <c r="N277" s="643"/>
      <c r="O277" s="643"/>
      <c r="P277" s="643"/>
      <c r="Q277" s="643"/>
      <c r="R277" s="643"/>
      <c r="S277" s="643"/>
      <c r="T277" s="643"/>
      <c r="U277" s="643"/>
      <c r="V277" s="596"/>
      <c r="W277" s="1597"/>
      <c r="X277" s="1597"/>
      <c r="Y277" s="1665"/>
    </row>
    <row r="278" spans="1:25" ht="22.5" x14ac:dyDescent="0.25">
      <c r="A278" s="1585"/>
      <c r="B278" s="1585"/>
      <c r="C278" s="1585"/>
      <c r="D278" s="1790"/>
      <c r="E278" s="2282"/>
      <c r="F278" s="1683"/>
      <c r="G278" s="1597"/>
      <c r="H278" s="2308"/>
      <c r="I278" s="312" t="s">
        <v>4131</v>
      </c>
      <c r="J278" s="302">
        <v>8.5106382978723402E-2</v>
      </c>
      <c r="K278" s="596"/>
      <c r="L278" s="643"/>
      <c r="M278" s="643"/>
      <c r="N278" s="643"/>
      <c r="O278" s="643"/>
      <c r="P278" s="643"/>
      <c r="Q278" s="643"/>
      <c r="R278" s="643"/>
      <c r="S278" s="643"/>
      <c r="T278" s="643"/>
      <c r="U278" s="643"/>
      <c r="V278" s="596"/>
      <c r="W278" s="1597"/>
      <c r="X278" s="1597"/>
      <c r="Y278" s="1665"/>
    </row>
    <row r="279" spans="1:25" x14ac:dyDescent="0.25">
      <c r="A279" s="1585"/>
      <c r="B279" s="1585"/>
      <c r="C279" s="1585"/>
      <c r="D279" s="1791"/>
      <c r="E279" s="2275"/>
      <c r="F279" s="2271"/>
      <c r="G279" s="1598"/>
      <c r="H279" s="2309"/>
      <c r="I279" s="79" t="s">
        <v>168</v>
      </c>
      <c r="J279" s="313">
        <v>0.85106382978723405</v>
      </c>
      <c r="K279" s="596"/>
      <c r="L279" s="641"/>
      <c r="M279" s="641"/>
      <c r="N279" s="641"/>
      <c r="O279" s="641"/>
      <c r="P279" s="641"/>
      <c r="Q279" s="641"/>
      <c r="R279" s="641"/>
      <c r="S279" s="641"/>
      <c r="T279" s="641"/>
      <c r="U279" s="641"/>
      <c r="V279" s="596"/>
      <c r="W279" s="1598"/>
      <c r="X279" s="1598"/>
      <c r="Y279" s="1666"/>
    </row>
    <row r="280" spans="1:25" ht="22.5" x14ac:dyDescent="0.25">
      <c r="A280" s="1585"/>
      <c r="B280" s="1585"/>
      <c r="C280" s="1585"/>
      <c r="D280" s="1789" t="s">
        <v>4132</v>
      </c>
      <c r="E280" s="2274" t="s">
        <v>1607</v>
      </c>
      <c r="F280" s="1682" t="s">
        <v>3788</v>
      </c>
      <c r="G280" s="1580" t="s">
        <v>2040</v>
      </c>
      <c r="H280" s="1582" t="s">
        <v>4133</v>
      </c>
      <c r="I280" s="312" t="s">
        <v>4134</v>
      </c>
      <c r="J280" s="302">
        <v>8.5106382978723402E-2</v>
      </c>
      <c r="K280" s="596"/>
      <c r="L280" s="643"/>
      <c r="M280" s="643"/>
      <c r="N280" s="643"/>
      <c r="O280" s="643"/>
      <c r="P280" s="643"/>
      <c r="Q280" s="643"/>
      <c r="R280" s="643"/>
      <c r="S280" s="643"/>
      <c r="T280" s="643"/>
      <c r="U280" s="643"/>
      <c r="V280" s="596"/>
      <c r="W280" s="1580" t="s">
        <v>1146</v>
      </c>
      <c r="X280" s="1580" t="s">
        <v>1147</v>
      </c>
      <c r="Y280" s="1664"/>
    </row>
    <row r="281" spans="1:25" ht="45" x14ac:dyDescent="0.25">
      <c r="A281" s="1585"/>
      <c r="B281" s="1585"/>
      <c r="C281" s="1585"/>
      <c r="D281" s="1790"/>
      <c r="E281" s="2282"/>
      <c r="F281" s="1683"/>
      <c r="G281" s="1597"/>
      <c r="H281" s="1643"/>
      <c r="I281" s="312" t="s">
        <v>4135</v>
      </c>
      <c r="J281" s="302">
        <v>0.1702127659574468</v>
      </c>
      <c r="K281" s="643"/>
      <c r="L281" s="596"/>
      <c r="M281" s="643"/>
      <c r="N281" s="596"/>
      <c r="O281" s="643"/>
      <c r="P281" s="596"/>
      <c r="Q281" s="643"/>
      <c r="R281" s="596"/>
      <c r="S281" s="596"/>
      <c r="T281" s="643"/>
      <c r="U281" s="642"/>
      <c r="V281" s="596"/>
      <c r="W281" s="1597"/>
      <c r="X281" s="1597"/>
      <c r="Y281" s="1665"/>
    </row>
    <row r="282" spans="1:25" ht="22.5" x14ac:dyDescent="0.25">
      <c r="A282" s="1585"/>
      <c r="B282" s="1585"/>
      <c r="C282" s="1585"/>
      <c r="D282" s="1790"/>
      <c r="E282" s="2282"/>
      <c r="F282" s="1683"/>
      <c r="G282" s="1597"/>
      <c r="H282" s="1643"/>
      <c r="I282" s="312" t="s">
        <v>4136</v>
      </c>
      <c r="J282" s="302">
        <v>0.25531914893617019</v>
      </c>
      <c r="K282" s="596"/>
      <c r="L282" s="643"/>
      <c r="M282" s="596"/>
      <c r="N282" s="643"/>
      <c r="O282" s="596"/>
      <c r="P282" s="643"/>
      <c r="Q282" s="596"/>
      <c r="R282" s="643"/>
      <c r="S282" s="596"/>
      <c r="T282" s="596"/>
      <c r="U282" s="643"/>
      <c r="V282" s="596"/>
      <c r="W282" s="1597"/>
      <c r="X282" s="1597"/>
      <c r="Y282" s="1665"/>
    </row>
    <row r="283" spans="1:25" ht="22.5" x14ac:dyDescent="0.25">
      <c r="A283" s="1585"/>
      <c r="B283" s="1585"/>
      <c r="C283" s="1585"/>
      <c r="D283" s="1790"/>
      <c r="E283" s="2282"/>
      <c r="F283" s="1683"/>
      <c r="G283" s="1597"/>
      <c r="H283" s="1643"/>
      <c r="I283" s="312" t="s">
        <v>4137</v>
      </c>
      <c r="J283" s="302">
        <v>0.1702127659574468</v>
      </c>
      <c r="K283" s="596"/>
      <c r="L283" s="643"/>
      <c r="M283" s="643"/>
      <c r="N283" s="643"/>
      <c r="O283" s="643"/>
      <c r="P283" s="643"/>
      <c r="Q283" s="643"/>
      <c r="R283" s="643"/>
      <c r="S283" s="643"/>
      <c r="T283" s="643"/>
      <c r="U283" s="643"/>
      <c r="V283" s="596"/>
      <c r="W283" s="1597"/>
      <c r="X283" s="1597"/>
      <c r="Y283" s="1665"/>
    </row>
    <row r="284" spans="1:25" ht="33.75" x14ac:dyDescent="0.25">
      <c r="A284" s="1585"/>
      <c r="B284" s="1585"/>
      <c r="C284" s="1585"/>
      <c r="D284" s="1790"/>
      <c r="E284" s="2282"/>
      <c r="F284" s="1683"/>
      <c r="G284" s="1597"/>
      <c r="H284" s="1643"/>
      <c r="I284" s="312" t="s">
        <v>4138</v>
      </c>
      <c r="J284" s="302">
        <v>8.5106382978723402E-2</v>
      </c>
      <c r="K284" s="596"/>
      <c r="L284" s="643"/>
      <c r="M284" s="643"/>
      <c r="N284" s="643"/>
      <c r="O284" s="643"/>
      <c r="P284" s="643"/>
      <c r="Q284" s="643"/>
      <c r="R284" s="643"/>
      <c r="S284" s="643"/>
      <c r="T284" s="643"/>
      <c r="U284" s="643"/>
      <c r="V284" s="596"/>
      <c r="W284" s="1597"/>
      <c r="X284" s="1597"/>
      <c r="Y284" s="1665"/>
    </row>
    <row r="285" spans="1:25" ht="22.5" x14ac:dyDescent="0.25">
      <c r="A285" s="1585"/>
      <c r="B285" s="1585"/>
      <c r="C285" s="1585"/>
      <c r="D285" s="1790"/>
      <c r="E285" s="2282"/>
      <c r="F285" s="1683"/>
      <c r="G285" s="1597"/>
      <c r="H285" s="1643"/>
      <c r="I285" s="312" t="s">
        <v>4139</v>
      </c>
      <c r="J285" s="302">
        <v>8.5106382978723402E-2</v>
      </c>
      <c r="K285" s="596"/>
      <c r="L285" s="643"/>
      <c r="M285" s="643"/>
      <c r="N285" s="643"/>
      <c r="O285" s="643"/>
      <c r="P285" s="643"/>
      <c r="Q285" s="643"/>
      <c r="R285" s="643"/>
      <c r="S285" s="643"/>
      <c r="T285" s="643"/>
      <c r="U285" s="643"/>
      <c r="V285" s="596"/>
      <c r="W285" s="1597"/>
      <c r="X285" s="1597"/>
      <c r="Y285" s="1665"/>
    </row>
    <row r="286" spans="1:25" x14ac:dyDescent="0.25">
      <c r="A286" s="1585"/>
      <c r="B286" s="1585"/>
      <c r="C286" s="1585"/>
      <c r="D286" s="1791"/>
      <c r="E286" s="2282"/>
      <c r="F286" s="2271"/>
      <c r="G286" s="1598"/>
      <c r="H286" s="1644"/>
      <c r="I286" s="79" t="s">
        <v>168</v>
      </c>
      <c r="J286" s="313">
        <v>0.85106382978723405</v>
      </c>
      <c r="K286" s="641"/>
      <c r="L286" s="641"/>
      <c r="M286" s="641"/>
      <c r="N286" s="641"/>
      <c r="O286" s="641"/>
      <c r="P286" s="641"/>
      <c r="Q286" s="641"/>
      <c r="R286" s="641"/>
      <c r="S286" s="641"/>
      <c r="T286" s="641"/>
      <c r="U286" s="641"/>
      <c r="V286" s="596"/>
      <c r="W286" s="1598"/>
      <c r="X286" s="1598"/>
      <c r="Y286" s="1666"/>
    </row>
    <row r="287" spans="1:25" ht="22.5" x14ac:dyDescent="0.25">
      <c r="A287" s="1585"/>
      <c r="B287" s="1585"/>
      <c r="C287" s="1585"/>
      <c r="D287" s="1789" t="s">
        <v>4124</v>
      </c>
      <c r="E287" s="2282"/>
      <c r="F287" s="1682" t="s">
        <v>3788</v>
      </c>
      <c r="G287" s="1580" t="s">
        <v>4140</v>
      </c>
      <c r="H287" s="1655" t="s">
        <v>4141</v>
      </c>
      <c r="I287" s="312" t="s">
        <v>4142</v>
      </c>
      <c r="J287" s="302">
        <v>8.5106382978723402E-2</v>
      </c>
      <c r="K287" s="596"/>
      <c r="L287" s="643"/>
      <c r="M287" s="643"/>
      <c r="N287" s="643"/>
      <c r="O287" s="643"/>
      <c r="P287" s="643"/>
      <c r="Q287" s="643"/>
      <c r="R287" s="643"/>
      <c r="S287" s="643"/>
      <c r="T287" s="643"/>
      <c r="U287" s="643"/>
      <c r="V287" s="596"/>
      <c r="W287" s="1580" t="s">
        <v>1146</v>
      </c>
      <c r="X287" s="1580" t="s">
        <v>1147</v>
      </c>
      <c r="Y287" s="1664"/>
    </row>
    <row r="288" spans="1:25" ht="45" x14ac:dyDescent="0.25">
      <c r="A288" s="1585"/>
      <c r="B288" s="1585"/>
      <c r="C288" s="1585"/>
      <c r="D288" s="1790"/>
      <c r="E288" s="2282"/>
      <c r="F288" s="1683"/>
      <c r="G288" s="1597"/>
      <c r="H288" s="2308"/>
      <c r="I288" s="312" t="s">
        <v>4143</v>
      </c>
      <c r="J288" s="302">
        <v>0.1702127659574468</v>
      </c>
      <c r="K288" s="643"/>
      <c r="L288" s="643"/>
      <c r="M288" s="596"/>
      <c r="N288" s="596"/>
      <c r="O288" s="596"/>
      <c r="P288" s="643"/>
      <c r="Q288" s="643"/>
      <c r="R288" s="596"/>
      <c r="S288" s="596"/>
      <c r="T288" s="643"/>
      <c r="U288" s="642"/>
      <c r="V288" s="596"/>
      <c r="W288" s="1597"/>
      <c r="X288" s="1597"/>
      <c r="Y288" s="1665"/>
    </row>
    <row r="289" spans="1:25" ht="22.5" x14ac:dyDescent="0.25">
      <c r="A289" s="1585"/>
      <c r="B289" s="1585"/>
      <c r="C289" s="1585"/>
      <c r="D289" s="1790"/>
      <c r="E289" s="2282"/>
      <c r="F289" s="1683"/>
      <c r="G289" s="1597"/>
      <c r="H289" s="2308"/>
      <c r="I289" s="312" t="s">
        <v>4144</v>
      </c>
      <c r="J289" s="302">
        <v>0.25531914893617019</v>
      </c>
      <c r="K289" s="596"/>
      <c r="L289" s="643"/>
      <c r="M289" s="643"/>
      <c r="N289" s="596"/>
      <c r="O289" s="596"/>
      <c r="P289" s="596"/>
      <c r="Q289" s="643"/>
      <c r="R289" s="643"/>
      <c r="S289" s="596"/>
      <c r="T289" s="596"/>
      <c r="U289" s="643"/>
      <c r="V289" s="596"/>
      <c r="W289" s="1597"/>
      <c r="X289" s="1597"/>
      <c r="Y289" s="1665"/>
    </row>
    <row r="290" spans="1:25" ht="22.5" x14ac:dyDescent="0.25">
      <c r="A290" s="1585"/>
      <c r="B290" s="1585"/>
      <c r="C290" s="1585"/>
      <c r="D290" s="1790"/>
      <c r="E290" s="2282"/>
      <c r="F290" s="1683"/>
      <c r="G290" s="1597"/>
      <c r="H290" s="2308"/>
      <c r="I290" s="312" t="s">
        <v>4145</v>
      </c>
      <c r="J290" s="302">
        <v>0.1702127659574468</v>
      </c>
      <c r="K290" s="596"/>
      <c r="L290" s="643"/>
      <c r="M290" s="643"/>
      <c r="N290" s="643"/>
      <c r="O290" s="643"/>
      <c r="P290" s="643"/>
      <c r="Q290" s="643"/>
      <c r="R290" s="643"/>
      <c r="S290" s="643"/>
      <c r="T290" s="643"/>
      <c r="U290" s="643"/>
      <c r="V290" s="596"/>
      <c r="W290" s="1597"/>
      <c r="X290" s="1597"/>
      <c r="Y290" s="1665"/>
    </row>
    <row r="291" spans="1:25" ht="33.75" x14ac:dyDescent="0.25">
      <c r="A291" s="1585"/>
      <c r="B291" s="1585"/>
      <c r="C291" s="1585"/>
      <c r="D291" s="1790"/>
      <c r="E291" s="2282"/>
      <c r="F291" s="1683"/>
      <c r="G291" s="1597"/>
      <c r="H291" s="2308"/>
      <c r="I291" s="312" t="s">
        <v>4146</v>
      </c>
      <c r="J291" s="302">
        <v>8.5106382978723402E-2</v>
      </c>
      <c r="K291" s="596"/>
      <c r="L291" s="643"/>
      <c r="M291" s="643"/>
      <c r="N291" s="643"/>
      <c r="O291" s="643"/>
      <c r="P291" s="643"/>
      <c r="Q291" s="643"/>
      <c r="R291" s="643"/>
      <c r="S291" s="643"/>
      <c r="T291" s="643"/>
      <c r="U291" s="643"/>
      <c r="V291" s="596"/>
      <c r="W291" s="1597"/>
      <c r="X291" s="1597"/>
      <c r="Y291" s="1665"/>
    </row>
    <row r="292" spans="1:25" ht="22.5" x14ac:dyDescent="0.25">
      <c r="A292" s="1585"/>
      <c r="B292" s="1585"/>
      <c r="C292" s="1585"/>
      <c r="D292" s="1790"/>
      <c r="E292" s="2282"/>
      <c r="F292" s="1683"/>
      <c r="G292" s="1597"/>
      <c r="H292" s="2308"/>
      <c r="I292" s="312" t="s">
        <v>4147</v>
      </c>
      <c r="J292" s="302">
        <v>8.5106382978723402E-2</v>
      </c>
      <c r="K292" s="596"/>
      <c r="L292" s="643"/>
      <c r="M292" s="643"/>
      <c r="N292" s="643"/>
      <c r="O292" s="643"/>
      <c r="P292" s="643"/>
      <c r="Q292" s="643"/>
      <c r="R292" s="643"/>
      <c r="S292" s="643"/>
      <c r="T292" s="643"/>
      <c r="U292" s="643"/>
      <c r="V292" s="596"/>
      <c r="W292" s="1597"/>
      <c r="X292" s="1597"/>
      <c r="Y292" s="1665"/>
    </row>
    <row r="293" spans="1:25" x14ac:dyDescent="0.25">
      <c r="A293" s="1585"/>
      <c r="B293" s="1585"/>
      <c r="C293" s="1585"/>
      <c r="D293" s="1791"/>
      <c r="E293" s="2282"/>
      <c r="F293" s="2271"/>
      <c r="G293" s="1598"/>
      <c r="H293" s="2309"/>
      <c r="I293" s="79" t="s">
        <v>168</v>
      </c>
      <c r="J293" s="313">
        <v>0.85106382978723405</v>
      </c>
      <c r="K293" s="641"/>
      <c r="L293" s="641"/>
      <c r="M293" s="641"/>
      <c r="N293" s="641"/>
      <c r="O293" s="641"/>
      <c r="P293" s="641"/>
      <c r="Q293" s="641"/>
      <c r="R293" s="641"/>
      <c r="S293" s="641"/>
      <c r="T293" s="641"/>
      <c r="U293" s="641"/>
      <c r="V293" s="596"/>
      <c r="W293" s="1598"/>
      <c r="X293" s="1598"/>
      <c r="Y293" s="1666"/>
    </row>
    <row r="294" spans="1:25" ht="22.5" x14ac:dyDescent="0.25">
      <c r="A294" s="1585"/>
      <c r="B294" s="1585"/>
      <c r="C294" s="1585"/>
      <c r="D294" s="1789" t="s">
        <v>4148</v>
      </c>
      <c r="E294" s="2282"/>
      <c r="F294" s="1682" t="s">
        <v>3788</v>
      </c>
      <c r="G294" s="1580" t="s">
        <v>2044</v>
      </c>
      <c r="H294" s="1582" t="s">
        <v>4149</v>
      </c>
      <c r="I294" s="312" t="s">
        <v>4150</v>
      </c>
      <c r="J294" s="302">
        <v>8.5106382978723402E-2</v>
      </c>
      <c r="K294" s="596"/>
      <c r="L294" s="643"/>
      <c r="M294" s="643"/>
      <c r="N294" s="643"/>
      <c r="O294" s="643"/>
      <c r="P294" s="643"/>
      <c r="Q294" s="643"/>
      <c r="R294" s="643"/>
      <c r="S294" s="643"/>
      <c r="T294" s="643"/>
      <c r="U294" s="643"/>
      <c r="V294" s="596"/>
      <c r="W294" s="1580" t="s">
        <v>1146</v>
      </c>
      <c r="X294" s="1580" t="s">
        <v>1147</v>
      </c>
      <c r="Y294" s="1664"/>
    </row>
    <row r="295" spans="1:25" ht="45" x14ac:dyDescent="0.25">
      <c r="A295" s="1585"/>
      <c r="B295" s="1585"/>
      <c r="C295" s="1585"/>
      <c r="D295" s="1790"/>
      <c r="E295" s="2282"/>
      <c r="F295" s="1683"/>
      <c r="G295" s="1597"/>
      <c r="H295" s="1643"/>
      <c r="I295" s="312" t="s">
        <v>4151</v>
      </c>
      <c r="J295" s="302">
        <v>0.1702127659574468</v>
      </c>
      <c r="K295" s="596"/>
      <c r="L295" s="643"/>
      <c r="M295" s="596"/>
      <c r="N295" s="643"/>
      <c r="O295" s="596"/>
      <c r="P295" s="643"/>
      <c r="Q295" s="596"/>
      <c r="R295" s="643"/>
      <c r="S295" s="643"/>
      <c r="T295" s="596"/>
      <c r="U295" s="642"/>
      <c r="V295" s="596"/>
      <c r="W295" s="1597"/>
      <c r="X295" s="1597"/>
      <c r="Y295" s="1665"/>
    </row>
    <row r="296" spans="1:25" ht="22.5" x14ac:dyDescent="0.25">
      <c r="A296" s="1585"/>
      <c r="B296" s="1585"/>
      <c r="C296" s="1585"/>
      <c r="D296" s="1790"/>
      <c r="E296" s="2282"/>
      <c r="F296" s="1683"/>
      <c r="G296" s="1597"/>
      <c r="H296" s="1643"/>
      <c r="I296" s="312" t="s">
        <v>4152</v>
      </c>
      <c r="J296" s="302">
        <v>0.25531914893617019</v>
      </c>
      <c r="K296" s="596"/>
      <c r="L296" s="596"/>
      <c r="M296" s="643"/>
      <c r="N296" s="596"/>
      <c r="O296" s="643"/>
      <c r="P296" s="596"/>
      <c r="Q296" s="643"/>
      <c r="R296" s="596"/>
      <c r="S296" s="643"/>
      <c r="T296" s="643"/>
      <c r="U296" s="596"/>
      <c r="V296" s="596"/>
      <c r="W296" s="1597"/>
      <c r="X296" s="1597"/>
      <c r="Y296" s="1665"/>
    </row>
    <row r="297" spans="1:25" ht="22.5" x14ac:dyDescent="0.25">
      <c r="A297" s="1585"/>
      <c r="B297" s="1585"/>
      <c r="C297" s="1585"/>
      <c r="D297" s="1790"/>
      <c r="E297" s="2282"/>
      <c r="F297" s="1683"/>
      <c r="G297" s="1597"/>
      <c r="H297" s="1643"/>
      <c r="I297" s="312" t="s">
        <v>4153</v>
      </c>
      <c r="J297" s="302">
        <v>0.1702127659574468</v>
      </c>
      <c r="K297" s="596"/>
      <c r="L297" s="643"/>
      <c r="M297" s="643"/>
      <c r="N297" s="643"/>
      <c r="O297" s="643"/>
      <c r="P297" s="643"/>
      <c r="Q297" s="643"/>
      <c r="R297" s="643"/>
      <c r="S297" s="643"/>
      <c r="T297" s="643"/>
      <c r="U297" s="643"/>
      <c r="V297" s="596"/>
      <c r="W297" s="1597"/>
      <c r="X297" s="1597"/>
      <c r="Y297" s="1665"/>
    </row>
    <row r="298" spans="1:25" ht="33.75" x14ac:dyDescent="0.25">
      <c r="A298" s="1585"/>
      <c r="B298" s="1585"/>
      <c r="C298" s="1585"/>
      <c r="D298" s="1790"/>
      <c r="E298" s="2282"/>
      <c r="F298" s="1683"/>
      <c r="G298" s="1597"/>
      <c r="H298" s="1643"/>
      <c r="I298" s="312" t="s">
        <v>4154</v>
      </c>
      <c r="J298" s="302">
        <v>8.5106382978723402E-2</v>
      </c>
      <c r="K298" s="596"/>
      <c r="L298" s="643"/>
      <c r="M298" s="643"/>
      <c r="N298" s="643"/>
      <c r="O298" s="643"/>
      <c r="P298" s="643"/>
      <c r="Q298" s="643"/>
      <c r="R298" s="643"/>
      <c r="S298" s="643"/>
      <c r="T298" s="643"/>
      <c r="U298" s="643"/>
      <c r="V298" s="596"/>
      <c r="W298" s="1597"/>
      <c r="X298" s="1597"/>
      <c r="Y298" s="1665"/>
    </row>
    <row r="299" spans="1:25" ht="22.5" x14ac:dyDescent="0.25">
      <c r="A299" s="1585"/>
      <c r="B299" s="1585"/>
      <c r="C299" s="1585"/>
      <c r="D299" s="1790"/>
      <c r="E299" s="2282"/>
      <c r="F299" s="1683"/>
      <c r="G299" s="1597"/>
      <c r="H299" s="1643"/>
      <c r="I299" s="312" t="s">
        <v>4155</v>
      </c>
      <c r="J299" s="302">
        <v>8.5106382978723402E-2</v>
      </c>
      <c r="K299" s="596"/>
      <c r="L299" s="643"/>
      <c r="M299" s="643"/>
      <c r="N299" s="643"/>
      <c r="O299" s="643"/>
      <c r="P299" s="643"/>
      <c r="Q299" s="643"/>
      <c r="R299" s="643"/>
      <c r="S299" s="643"/>
      <c r="T299" s="643"/>
      <c r="U299" s="643"/>
      <c r="V299" s="596"/>
      <c r="W299" s="1597"/>
      <c r="X299" s="1597"/>
      <c r="Y299" s="1665"/>
    </row>
    <row r="300" spans="1:25" x14ac:dyDescent="0.25">
      <c r="A300" s="1585"/>
      <c r="B300" s="1585"/>
      <c r="C300" s="1585"/>
      <c r="D300" s="1791"/>
      <c r="E300" s="2282"/>
      <c r="F300" s="2271"/>
      <c r="G300" s="1598"/>
      <c r="H300" s="1644"/>
      <c r="I300" s="79" t="s">
        <v>168</v>
      </c>
      <c r="J300" s="313">
        <v>0.85106382978723405</v>
      </c>
      <c r="K300" s="596"/>
      <c r="L300" s="641"/>
      <c r="M300" s="641"/>
      <c r="N300" s="641"/>
      <c r="O300" s="641"/>
      <c r="P300" s="641"/>
      <c r="Q300" s="641"/>
      <c r="R300" s="641"/>
      <c r="S300" s="641"/>
      <c r="T300" s="641"/>
      <c r="U300" s="641"/>
      <c r="V300" s="596"/>
      <c r="W300" s="1598"/>
      <c r="X300" s="1598"/>
      <c r="Y300" s="1666"/>
    </row>
    <row r="301" spans="1:25" ht="22.5" x14ac:dyDescent="0.25">
      <c r="A301" s="1585"/>
      <c r="B301" s="1585"/>
      <c r="C301" s="1585"/>
      <c r="D301" s="1789" t="s">
        <v>4119</v>
      </c>
      <c r="E301" s="2282"/>
      <c r="F301" s="1682" t="s">
        <v>3788</v>
      </c>
      <c r="G301" s="1580" t="s">
        <v>2046</v>
      </c>
      <c r="H301" s="1582" t="s">
        <v>4149</v>
      </c>
      <c r="I301" s="312" t="s">
        <v>4156</v>
      </c>
      <c r="J301" s="302">
        <v>8.5106382978723402E-2</v>
      </c>
      <c r="K301" s="596"/>
      <c r="L301" s="596"/>
      <c r="M301" s="596"/>
      <c r="N301" s="596"/>
      <c r="O301" s="643"/>
      <c r="P301" s="596"/>
      <c r="Q301" s="596"/>
      <c r="R301" s="643"/>
      <c r="S301" s="596"/>
      <c r="T301" s="596"/>
      <c r="U301" s="596"/>
      <c r="V301" s="596"/>
      <c r="W301" s="1580" t="s">
        <v>1146</v>
      </c>
      <c r="X301" s="1580" t="s">
        <v>1147</v>
      </c>
      <c r="Y301" s="1664"/>
    </row>
    <row r="302" spans="1:25" ht="45" x14ac:dyDescent="0.25">
      <c r="A302" s="1585"/>
      <c r="B302" s="1585"/>
      <c r="C302" s="1585"/>
      <c r="D302" s="1790"/>
      <c r="E302" s="2282"/>
      <c r="F302" s="1683"/>
      <c r="G302" s="1597"/>
      <c r="H302" s="1643"/>
      <c r="I302" s="312" t="s">
        <v>4157</v>
      </c>
      <c r="J302" s="302">
        <v>8.5106382978723402E-2</v>
      </c>
      <c r="K302" s="596"/>
      <c r="L302" s="596"/>
      <c r="M302" s="596"/>
      <c r="N302" s="596"/>
      <c r="O302" s="596"/>
      <c r="P302" s="643"/>
      <c r="Q302" s="596"/>
      <c r="R302" s="596"/>
      <c r="S302" s="643"/>
      <c r="T302" s="596"/>
      <c r="U302" s="596"/>
      <c r="V302" s="596"/>
      <c r="W302" s="1597"/>
      <c r="X302" s="1597"/>
      <c r="Y302" s="1665"/>
    </row>
    <row r="303" spans="1:25" ht="22.5" x14ac:dyDescent="0.25">
      <c r="A303" s="1585"/>
      <c r="B303" s="1585"/>
      <c r="C303" s="1585"/>
      <c r="D303" s="1790"/>
      <c r="E303" s="2282"/>
      <c r="F303" s="1683"/>
      <c r="G303" s="1597"/>
      <c r="H303" s="1643"/>
      <c r="I303" s="312" t="s">
        <v>4158</v>
      </c>
      <c r="J303" s="302">
        <v>0.25531914893617019</v>
      </c>
      <c r="K303" s="596"/>
      <c r="L303" s="596"/>
      <c r="M303" s="596"/>
      <c r="N303" s="596"/>
      <c r="O303" s="596"/>
      <c r="P303" s="643"/>
      <c r="Q303" s="596"/>
      <c r="R303" s="596"/>
      <c r="S303" s="643"/>
      <c r="T303" s="596"/>
      <c r="U303" s="596"/>
      <c r="V303" s="596"/>
      <c r="W303" s="1597"/>
      <c r="X303" s="1597"/>
      <c r="Y303" s="1665"/>
    </row>
    <row r="304" spans="1:25" x14ac:dyDescent="0.25">
      <c r="A304" s="1585"/>
      <c r="B304" s="1593"/>
      <c r="C304" s="1593"/>
      <c r="D304" s="1791"/>
      <c r="E304" s="2275"/>
      <c r="F304" s="2271"/>
      <c r="G304" s="1598"/>
      <c r="H304" s="1644"/>
      <c r="I304" s="79" t="s">
        <v>168</v>
      </c>
      <c r="J304" s="313">
        <v>0.42553191489361697</v>
      </c>
      <c r="K304" s="596"/>
      <c r="L304" s="596"/>
      <c r="M304" s="596"/>
      <c r="N304" s="596"/>
      <c r="O304" s="641"/>
      <c r="P304" s="641"/>
      <c r="Q304" s="596"/>
      <c r="R304" s="641"/>
      <c r="S304" s="641"/>
      <c r="T304" s="596"/>
      <c r="U304" s="596"/>
      <c r="V304" s="596"/>
      <c r="W304" s="1598"/>
      <c r="X304" s="1598"/>
      <c r="Y304" s="1666"/>
    </row>
    <row r="305" spans="1:25" ht="67.5" x14ac:dyDescent="0.25">
      <c r="A305" s="1585"/>
      <c r="B305" s="1582" t="s">
        <v>2048</v>
      </c>
      <c r="C305" s="1582" t="s">
        <v>153</v>
      </c>
      <c r="D305" s="1789" t="s">
        <v>4013</v>
      </c>
      <c r="E305" s="2274" t="s">
        <v>1607</v>
      </c>
      <c r="F305" s="1682" t="s">
        <v>3788</v>
      </c>
      <c r="G305" s="1580" t="s">
        <v>2050</v>
      </c>
      <c r="H305" s="1655" t="s">
        <v>4159</v>
      </c>
      <c r="I305" s="397" t="s">
        <v>4160</v>
      </c>
      <c r="J305" s="649">
        <v>0.25531914893617019</v>
      </c>
      <c r="K305" s="650"/>
      <c r="L305" s="650"/>
      <c r="M305" s="650"/>
      <c r="N305" s="650"/>
      <c r="O305" s="650"/>
      <c r="P305" s="651"/>
      <c r="Q305" s="650"/>
      <c r="R305" s="650"/>
      <c r="S305" s="650"/>
      <c r="T305" s="650"/>
      <c r="U305" s="650"/>
      <c r="V305" s="650"/>
      <c r="W305" s="1580" t="s">
        <v>2053</v>
      </c>
      <c r="X305" s="1580" t="s">
        <v>2054</v>
      </c>
      <c r="Y305" s="1664"/>
    </row>
    <row r="306" spans="1:25" ht="33.75" x14ac:dyDescent="0.25">
      <c r="A306" s="1585"/>
      <c r="B306" s="1585"/>
      <c r="C306" s="1585"/>
      <c r="D306" s="1790"/>
      <c r="E306" s="2282"/>
      <c r="F306" s="1683"/>
      <c r="G306" s="1597"/>
      <c r="H306" s="2308"/>
      <c r="I306" s="397" t="s">
        <v>4161</v>
      </c>
      <c r="J306" s="652">
        <v>0.1702127659574468</v>
      </c>
      <c r="K306" s="644"/>
      <c r="L306" s="644"/>
      <c r="M306" s="644"/>
      <c r="N306" s="644"/>
      <c r="O306" s="644"/>
      <c r="P306" s="643"/>
      <c r="Q306" s="644"/>
      <c r="R306" s="644"/>
      <c r="S306" s="644"/>
      <c r="T306" s="644"/>
      <c r="U306" s="644"/>
      <c r="V306" s="644"/>
      <c r="W306" s="1597"/>
      <c r="X306" s="1597"/>
      <c r="Y306" s="1665"/>
    </row>
    <row r="307" spans="1:25" ht="45" x14ac:dyDescent="0.25">
      <c r="A307" s="1585"/>
      <c r="B307" s="1585"/>
      <c r="C307" s="1585"/>
      <c r="D307" s="1790"/>
      <c r="E307" s="2282"/>
      <c r="F307" s="1683"/>
      <c r="G307" s="1597"/>
      <c r="H307" s="2308"/>
      <c r="I307" s="397" t="s">
        <v>4162</v>
      </c>
      <c r="J307" s="652">
        <v>8.5106382978723402E-2</v>
      </c>
      <c r="K307" s="644"/>
      <c r="L307" s="644"/>
      <c r="M307" s="644"/>
      <c r="N307" s="644"/>
      <c r="O307" s="644"/>
      <c r="P307" s="643"/>
      <c r="Q307" s="644"/>
      <c r="R307" s="644"/>
      <c r="S307" s="644"/>
      <c r="T307" s="644"/>
      <c r="U307" s="644"/>
      <c r="V307" s="644"/>
      <c r="W307" s="1597"/>
      <c r="X307" s="1597"/>
      <c r="Y307" s="1665"/>
    </row>
    <row r="308" spans="1:25" ht="45" x14ac:dyDescent="0.25">
      <c r="A308" s="1585"/>
      <c r="B308" s="1585"/>
      <c r="C308" s="1585"/>
      <c r="D308" s="1790"/>
      <c r="E308" s="2282"/>
      <c r="F308" s="1683"/>
      <c r="G308" s="1597"/>
      <c r="H308" s="2308"/>
      <c r="I308" s="397" t="s">
        <v>4163</v>
      </c>
      <c r="J308" s="652">
        <v>0.25531914893617019</v>
      </c>
      <c r="K308" s="644"/>
      <c r="L308" s="644"/>
      <c r="M308" s="643"/>
      <c r="N308" s="644"/>
      <c r="O308" s="644"/>
      <c r="P308" s="644"/>
      <c r="Q308" s="644"/>
      <c r="R308" s="644"/>
      <c r="S308" s="643"/>
      <c r="T308" s="644"/>
      <c r="U308" s="644"/>
      <c r="V308" s="644"/>
      <c r="W308" s="1597"/>
      <c r="X308" s="1597"/>
      <c r="Y308" s="1665"/>
    </row>
    <row r="309" spans="1:25" ht="45" x14ac:dyDescent="0.25">
      <c r="A309" s="1585"/>
      <c r="B309" s="1585"/>
      <c r="C309" s="1585"/>
      <c r="D309" s="1790"/>
      <c r="E309" s="2282"/>
      <c r="F309" s="1683"/>
      <c r="G309" s="1597"/>
      <c r="H309" s="2308"/>
      <c r="I309" s="397" t="s">
        <v>4164</v>
      </c>
      <c r="J309" s="652">
        <v>8.5106382978723402E-2</v>
      </c>
      <c r="K309" s="644"/>
      <c r="L309" s="644"/>
      <c r="M309" s="643"/>
      <c r="N309" s="644"/>
      <c r="O309" s="644"/>
      <c r="P309" s="644"/>
      <c r="Q309" s="644"/>
      <c r="R309" s="644"/>
      <c r="S309" s="643"/>
      <c r="T309" s="644"/>
      <c r="U309" s="644"/>
      <c r="V309" s="644"/>
      <c r="W309" s="1597"/>
      <c r="X309" s="1597"/>
      <c r="Y309" s="1665"/>
    </row>
    <row r="310" spans="1:25" x14ac:dyDescent="0.25">
      <c r="A310" s="1585"/>
      <c r="B310" s="1593"/>
      <c r="C310" s="1593"/>
      <c r="D310" s="1791"/>
      <c r="E310" s="2282"/>
      <c r="F310" s="2271"/>
      <c r="G310" s="1598"/>
      <c r="H310" s="2309"/>
      <c r="I310" s="79" t="s">
        <v>168</v>
      </c>
      <c r="J310" s="313">
        <v>0.85106382978723405</v>
      </c>
      <c r="K310" s="596"/>
      <c r="L310" s="596"/>
      <c r="M310" s="641"/>
      <c r="N310" s="596"/>
      <c r="O310" s="596"/>
      <c r="P310" s="641"/>
      <c r="Q310" s="596"/>
      <c r="R310" s="596"/>
      <c r="S310" s="641"/>
      <c r="T310" s="596"/>
      <c r="U310" s="596"/>
      <c r="V310" s="596"/>
      <c r="W310" s="1598"/>
      <c r="X310" s="1598"/>
      <c r="Y310" s="1666"/>
    </row>
    <row r="311" spans="1:25" ht="45" x14ac:dyDescent="0.25">
      <c r="A311" s="1585"/>
      <c r="B311" s="1582" t="s">
        <v>2058</v>
      </c>
      <c r="C311" s="1582" t="s">
        <v>153</v>
      </c>
      <c r="D311" s="1789" t="s">
        <v>4063</v>
      </c>
      <c r="E311" s="2282"/>
      <c r="F311" s="1682" t="s">
        <v>3788</v>
      </c>
      <c r="G311" s="1580" t="s">
        <v>2060</v>
      </c>
      <c r="H311" s="1582" t="s">
        <v>4165</v>
      </c>
      <c r="I311" s="312" t="s">
        <v>4166</v>
      </c>
      <c r="J311" s="302">
        <v>8.5106382978723402E-2</v>
      </c>
      <c r="K311" s="596"/>
      <c r="L311" s="596"/>
      <c r="M311" s="643"/>
      <c r="N311" s="596"/>
      <c r="O311" s="596"/>
      <c r="P311" s="596"/>
      <c r="Q311" s="596"/>
      <c r="R311" s="596"/>
      <c r="S311" s="643"/>
      <c r="T311" s="596"/>
      <c r="U311" s="596"/>
      <c r="V311" s="596"/>
      <c r="W311" s="1580" t="s">
        <v>2063</v>
      </c>
      <c r="X311" s="1580" t="s">
        <v>2064</v>
      </c>
      <c r="Y311" s="1664"/>
    </row>
    <row r="312" spans="1:25" ht="45" x14ac:dyDescent="0.25">
      <c r="A312" s="1585"/>
      <c r="B312" s="1585"/>
      <c r="C312" s="1585"/>
      <c r="D312" s="1790"/>
      <c r="E312" s="2282"/>
      <c r="F312" s="1683"/>
      <c r="G312" s="1597"/>
      <c r="H312" s="1643"/>
      <c r="I312" s="312" t="s">
        <v>4167</v>
      </c>
      <c r="J312" s="302">
        <v>0.25531914893617019</v>
      </c>
      <c r="K312" s="596"/>
      <c r="L312" s="596"/>
      <c r="M312" s="643"/>
      <c r="N312" s="596"/>
      <c r="O312" s="596"/>
      <c r="P312" s="596"/>
      <c r="Q312" s="596"/>
      <c r="R312" s="596"/>
      <c r="S312" s="643"/>
      <c r="T312" s="596"/>
      <c r="U312" s="596"/>
      <c r="V312" s="596"/>
      <c r="W312" s="1597"/>
      <c r="X312" s="1597"/>
      <c r="Y312" s="1665"/>
    </row>
    <row r="313" spans="1:25" ht="33.75" x14ac:dyDescent="0.25">
      <c r="A313" s="1585"/>
      <c r="B313" s="1585"/>
      <c r="C313" s="1585"/>
      <c r="D313" s="1790"/>
      <c r="E313" s="2282"/>
      <c r="F313" s="1683"/>
      <c r="G313" s="1597"/>
      <c r="H313" s="1643"/>
      <c r="I313" s="312" t="s">
        <v>4168</v>
      </c>
      <c r="J313" s="302">
        <v>8.5106382978723402E-2</v>
      </c>
      <c r="K313" s="596"/>
      <c r="L313" s="596"/>
      <c r="M313" s="643"/>
      <c r="N313" s="596"/>
      <c r="O313" s="596"/>
      <c r="P313" s="596"/>
      <c r="Q313" s="596"/>
      <c r="R313" s="596"/>
      <c r="S313" s="643"/>
      <c r="T313" s="596"/>
      <c r="U313" s="596"/>
      <c r="V313" s="596"/>
      <c r="W313" s="1597"/>
      <c r="X313" s="1597"/>
      <c r="Y313" s="1665"/>
    </row>
    <row r="314" spans="1:25" x14ac:dyDescent="0.25">
      <c r="A314" s="1585"/>
      <c r="B314" s="1593"/>
      <c r="C314" s="1593"/>
      <c r="D314" s="1791"/>
      <c r="E314" s="2275"/>
      <c r="F314" s="2271"/>
      <c r="G314" s="1598"/>
      <c r="H314" s="1644"/>
      <c r="I314" s="79" t="s">
        <v>168</v>
      </c>
      <c r="J314" s="313">
        <v>0.42553191489361702</v>
      </c>
      <c r="K314" s="596"/>
      <c r="L314" s="596"/>
      <c r="M314" s="641"/>
      <c r="N314" s="596"/>
      <c r="O314" s="596"/>
      <c r="P314" s="596"/>
      <c r="Q314" s="596"/>
      <c r="R314" s="596"/>
      <c r="S314" s="641"/>
      <c r="T314" s="596"/>
      <c r="U314" s="596"/>
      <c r="V314" s="596"/>
      <c r="W314" s="1598"/>
      <c r="X314" s="1598"/>
      <c r="Y314" s="1666"/>
    </row>
    <row r="315" spans="1:25" ht="33.75" x14ac:dyDescent="0.25">
      <c r="A315" s="1585"/>
      <c r="B315" s="1582" t="s">
        <v>2067</v>
      </c>
      <c r="C315" s="1582" t="s">
        <v>153</v>
      </c>
      <c r="D315" s="1789" t="s">
        <v>4132</v>
      </c>
      <c r="E315" s="2274" t="s">
        <v>1607</v>
      </c>
      <c r="F315" s="1682" t="s">
        <v>3788</v>
      </c>
      <c r="G315" s="1580" t="s">
        <v>2069</v>
      </c>
      <c r="H315" s="1582" t="s">
        <v>4169</v>
      </c>
      <c r="I315" s="312" t="s">
        <v>4170</v>
      </c>
      <c r="J315" s="302">
        <v>8.5106382978723402E-2</v>
      </c>
      <c r="K315" s="643"/>
      <c r="L315" s="643"/>
      <c r="M315" s="643"/>
      <c r="N315" s="643"/>
      <c r="O315" s="643"/>
      <c r="P315" s="643"/>
      <c r="Q315" s="643"/>
      <c r="R315" s="643"/>
      <c r="S315" s="643"/>
      <c r="T315" s="643"/>
      <c r="U315" s="643"/>
      <c r="V315" s="643"/>
      <c r="W315" s="1580" t="s">
        <v>2071</v>
      </c>
      <c r="X315" s="1580" t="s">
        <v>1147</v>
      </c>
      <c r="Y315" s="1664"/>
    </row>
    <row r="316" spans="1:25" ht="33.75" x14ac:dyDescent="0.25">
      <c r="A316" s="1585"/>
      <c r="B316" s="1585"/>
      <c r="C316" s="1585"/>
      <c r="D316" s="1790"/>
      <c r="E316" s="2282"/>
      <c r="F316" s="1683"/>
      <c r="G316" s="1597"/>
      <c r="H316" s="1643"/>
      <c r="I316" s="312" t="s">
        <v>4171</v>
      </c>
      <c r="J316" s="302">
        <v>8.5106382978723402E-2</v>
      </c>
      <c r="K316" s="643"/>
      <c r="L316" s="643"/>
      <c r="M316" s="643"/>
      <c r="N316" s="643"/>
      <c r="O316" s="643"/>
      <c r="P316" s="643"/>
      <c r="Q316" s="643"/>
      <c r="R316" s="643"/>
      <c r="S316" s="643"/>
      <c r="T316" s="643"/>
      <c r="U316" s="643"/>
      <c r="V316" s="643"/>
      <c r="W316" s="1597"/>
      <c r="X316" s="1597"/>
      <c r="Y316" s="1665"/>
    </row>
    <row r="317" spans="1:25" ht="22.5" x14ac:dyDescent="0.25">
      <c r="A317" s="1585"/>
      <c r="B317" s="1585"/>
      <c r="C317" s="1585"/>
      <c r="D317" s="1790"/>
      <c r="E317" s="2282"/>
      <c r="F317" s="1683"/>
      <c r="G317" s="1597"/>
      <c r="H317" s="1643"/>
      <c r="I317" s="312" t="s">
        <v>4172</v>
      </c>
      <c r="J317" s="302">
        <v>0.1702127659574468</v>
      </c>
      <c r="K317" s="643"/>
      <c r="L317" s="643"/>
      <c r="M317" s="643"/>
      <c r="N317" s="643"/>
      <c r="O317" s="643"/>
      <c r="P317" s="643"/>
      <c r="Q317" s="643"/>
      <c r="R317" s="643"/>
      <c r="S317" s="643"/>
      <c r="T317" s="643"/>
      <c r="U317" s="643"/>
      <c r="V317" s="643"/>
      <c r="W317" s="1597"/>
      <c r="X317" s="1597"/>
      <c r="Y317" s="1665"/>
    </row>
    <row r="318" spans="1:25" ht="22.5" x14ac:dyDescent="0.25">
      <c r="A318" s="1585"/>
      <c r="B318" s="1585"/>
      <c r="C318" s="1585"/>
      <c r="D318" s="1790"/>
      <c r="E318" s="2282"/>
      <c r="F318" s="1683"/>
      <c r="G318" s="1597"/>
      <c r="H318" s="1643"/>
      <c r="I318" s="312" t="s">
        <v>4173</v>
      </c>
      <c r="J318" s="302">
        <v>0.42553191489361702</v>
      </c>
      <c r="K318" s="643"/>
      <c r="L318" s="643"/>
      <c r="M318" s="643"/>
      <c r="N318" s="643"/>
      <c r="O318" s="643"/>
      <c r="P318" s="643"/>
      <c r="Q318" s="643"/>
      <c r="R318" s="643"/>
      <c r="S318" s="643"/>
      <c r="T318" s="643"/>
      <c r="U318" s="643"/>
      <c r="V318" s="643"/>
      <c r="W318" s="1597"/>
      <c r="X318" s="1597"/>
      <c r="Y318" s="1665"/>
    </row>
    <row r="319" spans="1:25" x14ac:dyDescent="0.25">
      <c r="A319" s="1585"/>
      <c r="B319" s="1585"/>
      <c r="C319" s="1585"/>
      <c r="D319" s="1790"/>
      <c r="E319" s="2282"/>
      <c r="F319" s="1683"/>
      <c r="G319" s="1597"/>
      <c r="H319" s="1643"/>
      <c r="I319" s="312" t="s">
        <v>4174</v>
      </c>
      <c r="J319" s="302">
        <v>8.5106382978723402E-2</v>
      </c>
      <c r="K319" s="643"/>
      <c r="L319" s="643"/>
      <c r="M319" s="643"/>
      <c r="N319" s="643"/>
      <c r="O319" s="643"/>
      <c r="P319" s="643"/>
      <c r="Q319" s="643"/>
      <c r="R319" s="643"/>
      <c r="S319" s="643"/>
      <c r="T319" s="643"/>
      <c r="U319" s="643"/>
      <c r="V319" s="643"/>
      <c r="W319" s="1597"/>
      <c r="X319" s="1597"/>
      <c r="Y319" s="1665"/>
    </row>
    <row r="320" spans="1:25" x14ac:dyDescent="0.25">
      <c r="A320" s="1585"/>
      <c r="B320" s="1593"/>
      <c r="C320" s="1593"/>
      <c r="D320" s="1791"/>
      <c r="E320" s="2275"/>
      <c r="F320" s="2271"/>
      <c r="G320" s="1598"/>
      <c r="H320" s="1644"/>
      <c r="I320" s="79" t="s">
        <v>168</v>
      </c>
      <c r="J320" s="313">
        <v>0.85106382978723405</v>
      </c>
      <c r="K320" s="641"/>
      <c r="L320" s="641"/>
      <c r="M320" s="641"/>
      <c r="N320" s="641"/>
      <c r="O320" s="641"/>
      <c r="P320" s="641"/>
      <c r="Q320" s="641"/>
      <c r="R320" s="641"/>
      <c r="S320" s="641"/>
      <c r="T320" s="641"/>
      <c r="U320" s="641"/>
      <c r="V320" s="641"/>
      <c r="W320" s="1598"/>
      <c r="X320" s="1598"/>
      <c r="Y320" s="1666"/>
    </row>
    <row r="321" spans="1:25" ht="45" x14ac:dyDescent="0.25">
      <c r="A321" s="1581" t="s">
        <v>2593</v>
      </c>
      <c r="B321" s="1581" t="s">
        <v>2594</v>
      </c>
      <c r="C321" s="1581" t="s">
        <v>153</v>
      </c>
      <c r="D321" s="1758" t="s">
        <v>4175</v>
      </c>
      <c r="E321" s="2307" t="s">
        <v>1607</v>
      </c>
      <c r="F321" s="2283" t="s">
        <v>3788</v>
      </c>
      <c r="G321" s="1579" t="s">
        <v>4176</v>
      </c>
      <c r="H321" s="1582" t="s">
        <v>4177</v>
      </c>
      <c r="I321" s="312" t="s">
        <v>4178</v>
      </c>
      <c r="J321" s="302">
        <v>0.1702127659574468</v>
      </c>
      <c r="K321" s="643"/>
      <c r="L321" s="643"/>
      <c r="M321" s="643"/>
      <c r="N321" s="643"/>
      <c r="O321" s="643"/>
      <c r="P321" s="643"/>
      <c r="Q321" s="643"/>
      <c r="R321" s="643"/>
      <c r="S321" s="643"/>
      <c r="T321" s="643"/>
      <c r="U321" s="643"/>
      <c r="V321" s="643"/>
      <c r="W321" s="1579" t="s">
        <v>81</v>
      </c>
      <c r="X321" s="1579" t="s">
        <v>4179</v>
      </c>
      <c r="Y321" s="2284"/>
    </row>
    <row r="322" spans="1:25" ht="33.75" x14ac:dyDescent="0.25">
      <c r="A322" s="1581"/>
      <c r="B322" s="1581"/>
      <c r="C322" s="1581"/>
      <c r="D322" s="1803"/>
      <c r="E322" s="2307"/>
      <c r="F322" s="2283"/>
      <c r="G322" s="1579"/>
      <c r="H322" s="1643"/>
      <c r="I322" s="312" t="s">
        <v>4180</v>
      </c>
      <c r="J322" s="302">
        <v>0.51063829787234039</v>
      </c>
      <c r="K322" s="643"/>
      <c r="L322" s="643"/>
      <c r="M322" s="643"/>
      <c r="N322" s="643"/>
      <c r="O322" s="643"/>
      <c r="P322" s="643"/>
      <c r="Q322" s="643"/>
      <c r="R322" s="643"/>
      <c r="S322" s="643"/>
      <c r="T322" s="643"/>
      <c r="U322" s="643"/>
      <c r="V322" s="643"/>
      <c r="W322" s="1579"/>
      <c r="X322" s="1579"/>
      <c r="Y322" s="2284"/>
    </row>
    <row r="323" spans="1:25" x14ac:dyDescent="0.25">
      <c r="A323" s="1581"/>
      <c r="B323" s="1581"/>
      <c r="C323" s="1581"/>
      <c r="D323" s="1803"/>
      <c r="E323" s="2307"/>
      <c r="F323" s="2283"/>
      <c r="G323" s="1579"/>
      <c r="H323" s="1643"/>
      <c r="I323" s="312" t="s">
        <v>4181</v>
      </c>
      <c r="J323" s="302">
        <v>0.1702127659574468</v>
      </c>
      <c r="K323" s="643"/>
      <c r="L323" s="643"/>
      <c r="M323" s="643"/>
      <c r="N323" s="643"/>
      <c r="O323" s="643"/>
      <c r="P323" s="643"/>
      <c r="Q323" s="643"/>
      <c r="R323" s="643"/>
      <c r="S323" s="643"/>
      <c r="T323" s="643"/>
      <c r="U323" s="643"/>
      <c r="V323" s="643"/>
      <c r="W323" s="1579"/>
      <c r="X323" s="1579"/>
      <c r="Y323" s="2284"/>
    </row>
    <row r="324" spans="1:25" x14ac:dyDescent="0.25">
      <c r="A324" s="1581"/>
      <c r="B324" s="1581"/>
      <c r="C324" s="1581"/>
      <c r="D324" s="1803"/>
      <c r="E324" s="2307"/>
      <c r="F324" s="2283"/>
      <c r="G324" s="1579"/>
      <c r="H324" s="1644"/>
      <c r="I324" s="79" t="s">
        <v>168</v>
      </c>
      <c r="J324" s="313">
        <v>0.85106382978723405</v>
      </c>
      <c r="K324" s="641"/>
      <c r="L324" s="641"/>
      <c r="M324" s="641"/>
      <c r="N324" s="641"/>
      <c r="O324" s="641"/>
      <c r="P324" s="641"/>
      <c r="Q324" s="641"/>
      <c r="R324" s="641"/>
      <c r="S324" s="641"/>
      <c r="T324" s="641"/>
      <c r="U324" s="641"/>
      <c r="V324" s="641"/>
      <c r="W324" s="1579"/>
      <c r="X324" s="1579"/>
      <c r="Y324" s="2284"/>
    </row>
    <row r="325" spans="1:25" ht="33.75" x14ac:dyDescent="0.25">
      <c r="A325" s="1581" t="s">
        <v>2077</v>
      </c>
      <c r="B325" s="1581" t="s">
        <v>4182</v>
      </c>
      <c r="C325" s="1581" t="s">
        <v>153</v>
      </c>
      <c r="D325" s="1758" t="s">
        <v>4183</v>
      </c>
      <c r="E325" s="2307" t="s">
        <v>2080</v>
      </c>
      <c r="F325" s="2283" t="s">
        <v>3788</v>
      </c>
      <c r="G325" s="1579" t="s">
        <v>4184</v>
      </c>
      <c r="H325" s="1582" t="s">
        <v>4185</v>
      </c>
      <c r="I325" s="312" t="s">
        <v>4186</v>
      </c>
      <c r="J325" s="302">
        <v>0.51063829787234039</v>
      </c>
      <c r="K325" s="643"/>
      <c r="L325" s="643"/>
      <c r="M325" s="643"/>
      <c r="N325" s="643"/>
      <c r="O325" s="643"/>
      <c r="P325" s="643"/>
      <c r="Q325" s="643"/>
      <c r="R325" s="643"/>
      <c r="S325" s="643"/>
      <c r="T325" s="643"/>
      <c r="U325" s="643"/>
      <c r="V325" s="643"/>
      <c r="W325" s="1579" t="s">
        <v>2084</v>
      </c>
      <c r="X325" s="1579" t="s">
        <v>2085</v>
      </c>
      <c r="Y325" s="2284"/>
    </row>
    <row r="326" spans="1:25" ht="33.75" x14ac:dyDescent="0.25">
      <c r="A326" s="1581"/>
      <c r="B326" s="1581"/>
      <c r="C326" s="1581"/>
      <c r="D326" s="1803"/>
      <c r="E326" s="2307"/>
      <c r="F326" s="2283"/>
      <c r="G326" s="1579"/>
      <c r="H326" s="1643"/>
      <c r="I326" s="312" t="s">
        <v>4187</v>
      </c>
      <c r="J326" s="302">
        <v>0.76595744680851063</v>
      </c>
      <c r="K326" s="643"/>
      <c r="L326" s="643"/>
      <c r="M326" s="643"/>
      <c r="N326" s="643"/>
      <c r="O326" s="643"/>
      <c r="P326" s="643"/>
      <c r="Q326" s="643"/>
      <c r="R326" s="643"/>
      <c r="S326" s="643"/>
      <c r="T326" s="643"/>
      <c r="U326" s="643"/>
      <c r="V326" s="643"/>
      <c r="W326" s="1579"/>
      <c r="X326" s="1579"/>
      <c r="Y326" s="2284"/>
    </row>
    <row r="327" spans="1:25" ht="22.5" x14ac:dyDescent="0.25">
      <c r="A327" s="1581"/>
      <c r="B327" s="1581"/>
      <c r="C327" s="1581"/>
      <c r="D327" s="1803"/>
      <c r="E327" s="2307"/>
      <c r="F327" s="2283"/>
      <c r="G327" s="1579"/>
      <c r="H327" s="1643"/>
      <c r="I327" s="312" t="s">
        <v>4188</v>
      </c>
      <c r="J327" s="302">
        <v>0.51063829787234039</v>
      </c>
      <c r="K327" s="643"/>
      <c r="L327" s="643"/>
      <c r="M327" s="643"/>
      <c r="N327" s="643"/>
      <c r="O327" s="643"/>
      <c r="P327" s="643"/>
      <c r="Q327" s="643"/>
      <c r="R327" s="643"/>
      <c r="S327" s="643"/>
      <c r="T327" s="643"/>
      <c r="U327" s="643"/>
      <c r="V327" s="643"/>
      <c r="W327" s="1579"/>
      <c r="X327" s="1579"/>
      <c r="Y327" s="2284"/>
    </row>
    <row r="328" spans="1:25" ht="22.5" x14ac:dyDescent="0.25">
      <c r="A328" s="1581"/>
      <c r="B328" s="1581"/>
      <c r="C328" s="1581"/>
      <c r="D328" s="1803"/>
      <c r="E328" s="2307"/>
      <c r="F328" s="2283"/>
      <c r="G328" s="1579"/>
      <c r="H328" s="1643"/>
      <c r="I328" s="312" t="s">
        <v>4189</v>
      </c>
      <c r="J328" s="302">
        <v>0.51063829787234039</v>
      </c>
      <c r="K328" s="643"/>
      <c r="L328" s="643"/>
      <c r="M328" s="643"/>
      <c r="N328" s="643"/>
      <c r="O328" s="643"/>
      <c r="P328" s="643"/>
      <c r="Q328" s="643"/>
      <c r="R328" s="643"/>
      <c r="S328" s="643"/>
      <c r="T328" s="643"/>
      <c r="U328" s="643"/>
      <c r="V328" s="643"/>
      <c r="W328" s="1579"/>
      <c r="X328" s="1579"/>
      <c r="Y328" s="2284"/>
    </row>
    <row r="329" spans="1:25" ht="33.75" x14ac:dyDescent="0.25">
      <c r="A329" s="1581"/>
      <c r="B329" s="1581"/>
      <c r="C329" s="1581"/>
      <c r="D329" s="1803"/>
      <c r="E329" s="2307"/>
      <c r="F329" s="2283"/>
      <c r="G329" s="1579"/>
      <c r="H329" s="1643"/>
      <c r="I329" s="312" t="s">
        <v>4190</v>
      </c>
      <c r="J329" s="302">
        <v>0.25531914893617019</v>
      </c>
      <c r="K329" s="643"/>
      <c r="L329" s="643"/>
      <c r="M329" s="643"/>
      <c r="N329" s="643"/>
      <c r="O329" s="643"/>
      <c r="P329" s="643"/>
      <c r="Q329" s="643"/>
      <c r="R329" s="643"/>
      <c r="S329" s="643"/>
      <c r="T329" s="643"/>
      <c r="U329" s="643"/>
      <c r="V329" s="643"/>
      <c r="W329" s="1579"/>
      <c r="X329" s="1579"/>
      <c r="Y329" s="2284"/>
    </row>
    <row r="330" spans="1:25" x14ac:dyDescent="0.25">
      <c r="A330" s="1581"/>
      <c r="B330" s="1581"/>
      <c r="C330" s="1581"/>
      <c r="D330" s="1803"/>
      <c r="E330" s="2307"/>
      <c r="F330" s="2283"/>
      <c r="G330" s="1579"/>
      <c r="H330" s="1644"/>
      <c r="I330" s="79" t="s">
        <v>168</v>
      </c>
      <c r="J330" s="313">
        <v>2.5531914893617018</v>
      </c>
      <c r="K330" s="641"/>
      <c r="L330" s="641"/>
      <c r="M330" s="641"/>
      <c r="N330" s="641"/>
      <c r="O330" s="641"/>
      <c r="P330" s="641"/>
      <c r="Q330" s="641"/>
      <c r="R330" s="641"/>
      <c r="S330" s="641"/>
      <c r="T330" s="641"/>
      <c r="U330" s="641"/>
      <c r="V330" s="641"/>
      <c r="W330" s="1579"/>
      <c r="X330" s="1579"/>
      <c r="Y330" s="2284"/>
    </row>
    <row r="331" spans="1:25" x14ac:dyDescent="0.25">
      <c r="A331" s="656"/>
      <c r="B331" s="656"/>
      <c r="C331" s="642"/>
      <c r="D331" s="642"/>
      <c r="E331" s="642"/>
      <c r="F331" s="656"/>
      <c r="G331" s="656"/>
      <c r="H331" s="260"/>
      <c r="I331" s="642"/>
      <c r="J331" s="657">
        <f>J330+J324++J320+J314+J310+J304+J300+J293+J286+J279+J272+J268+J260+J257+J253+J250+J247+J243+J239+J235+J231+J228+J222+J215+J212+J209+J204+J199+J195+J191+J186+J182+J178+J172+J167+J161+J156+J152+J146+J139+J134+J129+J124+J120+J110+J105+J95+J90+J86+J82+J80+J78+J72+J66+J60+J53+J51+J48+J46+J43+J39+J35+J26+J24+J20+J14</f>
        <v>100.00000000000004</v>
      </c>
      <c r="K331" s="642"/>
      <c r="L331" s="642"/>
      <c r="M331" s="642"/>
      <c r="N331" s="642"/>
      <c r="O331" s="642"/>
      <c r="P331" s="642"/>
      <c r="Q331" s="642"/>
      <c r="R331" s="642"/>
      <c r="S331" s="642"/>
      <c r="T331" s="642"/>
      <c r="U331" s="642"/>
      <c r="V331" s="642"/>
      <c r="W331" s="127"/>
      <c r="X331" s="127"/>
      <c r="Y331" s="642"/>
    </row>
  </sheetData>
  <mergeCells count="607">
    <mergeCell ref="F325:F330"/>
    <mergeCell ref="G325:G330"/>
    <mergeCell ref="H325:H330"/>
    <mergeCell ref="Y315:Y320"/>
    <mergeCell ref="A321:A324"/>
    <mergeCell ref="B321:B324"/>
    <mergeCell ref="C321:C324"/>
    <mergeCell ref="D321:D324"/>
    <mergeCell ref="E321:E324"/>
    <mergeCell ref="F321:F324"/>
    <mergeCell ref="W325:W330"/>
    <mergeCell ref="X325:X330"/>
    <mergeCell ref="Y325:Y330"/>
    <mergeCell ref="X321:X324"/>
    <mergeCell ref="Y321:Y324"/>
    <mergeCell ref="A325:A330"/>
    <mergeCell ref="B325:B330"/>
    <mergeCell ref="C325:C330"/>
    <mergeCell ref="D325:D330"/>
    <mergeCell ref="E325:E330"/>
    <mergeCell ref="G321:G324"/>
    <mergeCell ref="H321:H324"/>
    <mergeCell ref="W321:W324"/>
    <mergeCell ref="A273:A320"/>
    <mergeCell ref="Y311:Y314"/>
    <mergeCell ref="B315:B320"/>
    <mergeCell ref="C315:C320"/>
    <mergeCell ref="D315:D320"/>
    <mergeCell ref="E315:E320"/>
    <mergeCell ref="F315:F320"/>
    <mergeCell ref="G315:G320"/>
    <mergeCell ref="X311:X314"/>
    <mergeCell ref="X301:X304"/>
    <mergeCell ref="Y301:Y304"/>
    <mergeCell ref="B305:B310"/>
    <mergeCell ref="C305:C310"/>
    <mergeCell ref="D305:D310"/>
    <mergeCell ref="E305:E314"/>
    <mergeCell ref="F305:F310"/>
    <mergeCell ref="H315:H320"/>
    <mergeCell ref="W315:W320"/>
    <mergeCell ref="X315:X320"/>
    <mergeCell ref="X305:X310"/>
    <mergeCell ref="Y305:Y310"/>
    <mergeCell ref="B311:B314"/>
    <mergeCell ref="C311:C314"/>
    <mergeCell ref="D311:D314"/>
    <mergeCell ref="F311:F314"/>
    <mergeCell ref="G311:G314"/>
    <mergeCell ref="H301:H304"/>
    <mergeCell ref="W301:W304"/>
    <mergeCell ref="G305:G310"/>
    <mergeCell ref="H305:H310"/>
    <mergeCell ref="W305:W310"/>
    <mergeCell ref="G294:G300"/>
    <mergeCell ref="H294:H300"/>
    <mergeCell ref="W294:W300"/>
    <mergeCell ref="H311:H314"/>
    <mergeCell ref="W311:W314"/>
    <mergeCell ref="Y273:Y279"/>
    <mergeCell ref="D280:D286"/>
    <mergeCell ref="E280:E304"/>
    <mergeCell ref="F280:F286"/>
    <mergeCell ref="G280:G286"/>
    <mergeCell ref="H280:H286"/>
    <mergeCell ref="W280:W286"/>
    <mergeCell ref="X280:X286"/>
    <mergeCell ref="Y280:Y286"/>
    <mergeCell ref="D287:D293"/>
    <mergeCell ref="F287:F293"/>
    <mergeCell ref="G287:G293"/>
    <mergeCell ref="H287:H293"/>
    <mergeCell ref="W287:W293"/>
    <mergeCell ref="X287:X293"/>
    <mergeCell ref="Y287:Y293"/>
    <mergeCell ref="X294:X300"/>
    <mergeCell ref="Y294:Y300"/>
    <mergeCell ref="D301:D304"/>
    <mergeCell ref="F301:F304"/>
    <mergeCell ref="G301:G304"/>
    <mergeCell ref="B273:B304"/>
    <mergeCell ref="C273:C304"/>
    <mergeCell ref="D273:D279"/>
    <mergeCell ref="E273:E279"/>
    <mergeCell ref="F273:F279"/>
    <mergeCell ref="D294:D300"/>
    <mergeCell ref="F294:F300"/>
    <mergeCell ref="G273:G279"/>
    <mergeCell ref="X261:X268"/>
    <mergeCell ref="H273:H279"/>
    <mergeCell ref="W273:W279"/>
    <mergeCell ref="X273:X279"/>
    <mergeCell ref="Y261:Y268"/>
    <mergeCell ref="A269:A272"/>
    <mergeCell ref="B269:B272"/>
    <mergeCell ref="C269:C272"/>
    <mergeCell ref="D269:D272"/>
    <mergeCell ref="E269:E272"/>
    <mergeCell ref="F269:F272"/>
    <mergeCell ref="G269:G272"/>
    <mergeCell ref="H269:H272"/>
    <mergeCell ref="W269:W272"/>
    <mergeCell ref="X269:X272"/>
    <mergeCell ref="Y269:Y272"/>
    <mergeCell ref="A261:A268"/>
    <mergeCell ref="B261:B268"/>
    <mergeCell ref="C261:C268"/>
    <mergeCell ref="D261:D268"/>
    <mergeCell ref="E261:E268"/>
    <mergeCell ref="F261:F268"/>
    <mergeCell ref="G261:G268"/>
    <mergeCell ref="H261:H268"/>
    <mergeCell ref="W261:W268"/>
    <mergeCell ref="Y254:Y257"/>
    <mergeCell ref="D258:D260"/>
    <mergeCell ref="F258:F260"/>
    <mergeCell ref="G258:G260"/>
    <mergeCell ref="H258:H260"/>
    <mergeCell ref="W258:W260"/>
    <mergeCell ref="X258:X260"/>
    <mergeCell ref="Y258:Y260"/>
    <mergeCell ref="E248:E260"/>
    <mergeCell ref="Y248:Y250"/>
    <mergeCell ref="D251:D253"/>
    <mergeCell ref="F251:F253"/>
    <mergeCell ref="G251:G253"/>
    <mergeCell ref="H251:H253"/>
    <mergeCell ref="W251:W253"/>
    <mergeCell ref="X251:X253"/>
    <mergeCell ref="Y251:Y253"/>
    <mergeCell ref="D248:D250"/>
    <mergeCell ref="Y240:Y243"/>
    <mergeCell ref="D244:D247"/>
    <mergeCell ref="E244:E247"/>
    <mergeCell ref="F244:F247"/>
    <mergeCell ref="G244:G247"/>
    <mergeCell ref="H244:H247"/>
    <mergeCell ref="W244:W247"/>
    <mergeCell ref="X244:X247"/>
    <mergeCell ref="Y244:Y247"/>
    <mergeCell ref="B240:B260"/>
    <mergeCell ref="C240:C260"/>
    <mergeCell ref="D240:D243"/>
    <mergeCell ref="E240:E243"/>
    <mergeCell ref="F240:F243"/>
    <mergeCell ref="G240:G243"/>
    <mergeCell ref="H240:H243"/>
    <mergeCell ref="W240:W243"/>
    <mergeCell ref="X240:X243"/>
    <mergeCell ref="F248:F250"/>
    <mergeCell ref="G248:G250"/>
    <mergeCell ref="H248:H250"/>
    <mergeCell ref="W248:W250"/>
    <mergeCell ref="D254:D257"/>
    <mergeCell ref="F254:F257"/>
    <mergeCell ref="G254:G257"/>
    <mergeCell ref="H254:H257"/>
    <mergeCell ref="W254:W257"/>
    <mergeCell ref="X248:X250"/>
    <mergeCell ref="X254:X257"/>
    <mergeCell ref="Y232:Y235"/>
    <mergeCell ref="B236:B239"/>
    <mergeCell ref="C236:C239"/>
    <mergeCell ref="D236:D239"/>
    <mergeCell ref="E236:E239"/>
    <mergeCell ref="F236:F239"/>
    <mergeCell ref="G236:G239"/>
    <mergeCell ref="H236:H239"/>
    <mergeCell ref="W236:W239"/>
    <mergeCell ref="X236:X239"/>
    <mergeCell ref="Y236:Y239"/>
    <mergeCell ref="B232:B235"/>
    <mergeCell ref="C232:C235"/>
    <mergeCell ref="D232:D235"/>
    <mergeCell ref="E232:E235"/>
    <mergeCell ref="F232:F235"/>
    <mergeCell ref="G232:G235"/>
    <mergeCell ref="H232:H235"/>
    <mergeCell ref="W232:W235"/>
    <mergeCell ref="X232:X235"/>
    <mergeCell ref="Y223:Y228"/>
    <mergeCell ref="D229:D231"/>
    <mergeCell ref="F229:F231"/>
    <mergeCell ref="G229:G231"/>
    <mergeCell ref="H229:H231"/>
    <mergeCell ref="W229:W231"/>
    <mergeCell ref="X229:X231"/>
    <mergeCell ref="Y229:Y231"/>
    <mergeCell ref="B216:B222"/>
    <mergeCell ref="C216:C222"/>
    <mergeCell ref="D216:D222"/>
    <mergeCell ref="E216:E222"/>
    <mergeCell ref="F216:F222"/>
    <mergeCell ref="G216:G222"/>
    <mergeCell ref="B223:B231"/>
    <mergeCell ref="C223:C231"/>
    <mergeCell ref="D223:D228"/>
    <mergeCell ref="E223:E231"/>
    <mergeCell ref="F223:F228"/>
    <mergeCell ref="G223:G228"/>
    <mergeCell ref="H223:H228"/>
    <mergeCell ref="W223:W228"/>
    <mergeCell ref="X223:X228"/>
    <mergeCell ref="H216:H222"/>
    <mergeCell ref="W216:W222"/>
    <mergeCell ref="X216:X222"/>
    <mergeCell ref="Y210:Y212"/>
    <mergeCell ref="B213:B215"/>
    <mergeCell ref="C213:C215"/>
    <mergeCell ref="D213:D215"/>
    <mergeCell ref="E213:E215"/>
    <mergeCell ref="F213:F215"/>
    <mergeCell ref="G213:G215"/>
    <mergeCell ref="H213:H215"/>
    <mergeCell ref="W213:W215"/>
    <mergeCell ref="X213:X215"/>
    <mergeCell ref="Y213:Y215"/>
    <mergeCell ref="B200:B212"/>
    <mergeCell ref="C200:C212"/>
    <mergeCell ref="D210:D212"/>
    <mergeCell ref="E210:E212"/>
    <mergeCell ref="F210:F212"/>
    <mergeCell ref="G210:G212"/>
    <mergeCell ref="H210:H212"/>
    <mergeCell ref="W210:W212"/>
    <mergeCell ref="X210:X212"/>
    <mergeCell ref="Y216:Y222"/>
    <mergeCell ref="Y200:Y204"/>
    <mergeCell ref="D205:D209"/>
    <mergeCell ref="E205:E209"/>
    <mergeCell ref="F205:F209"/>
    <mergeCell ref="G205:G209"/>
    <mergeCell ref="H205:H209"/>
    <mergeCell ref="W205:W209"/>
    <mergeCell ref="X205:X209"/>
    <mergeCell ref="Y205:Y209"/>
    <mergeCell ref="D200:D204"/>
    <mergeCell ref="E200:E204"/>
    <mergeCell ref="F200:F204"/>
    <mergeCell ref="G200:G204"/>
    <mergeCell ref="H200:H204"/>
    <mergeCell ref="W200:W204"/>
    <mergeCell ref="X200:X204"/>
    <mergeCell ref="Y187:Y191"/>
    <mergeCell ref="B192:B195"/>
    <mergeCell ref="C192:C195"/>
    <mergeCell ref="D192:D195"/>
    <mergeCell ref="E192:E199"/>
    <mergeCell ref="F192:F195"/>
    <mergeCell ref="G192:G195"/>
    <mergeCell ref="H192:H195"/>
    <mergeCell ref="W192:W195"/>
    <mergeCell ref="X192:X195"/>
    <mergeCell ref="Y192:Y195"/>
    <mergeCell ref="B196:B199"/>
    <mergeCell ref="C196:C199"/>
    <mergeCell ref="D196:D199"/>
    <mergeCell ref="F196:F199"/>
    <mergeCell ref="G196:G199"/>
    <mergeCell ref="H196:H199"/>
    <mergeCell ref="W196:W199"/>
    <mergeCell ref="X196:X199"/>
    <mergeCell ref="Y196:Y199"/>
    <mergeCell ref="Y173:Y178"/>
    <mergeCell ref="B179:B191"/>
    <mergeCell ref="C179:C191"/>
    <mergeCell ref="D179:D182"/>
    <mergeCell ref="E179:E191"/>
    <mergeCell ref="F179:F182"/>
    <mergeCell ref="G179:G182"/>
    <mergeCell ref="H179:H182"/>
    <mergeCell ref="W179:W182"/>
    <mergeCell ref="X179:X182"/>
    <mergeCell ref="Y179:Y182"/>
    <mergeCell ref="D183:D186"/>
    <mergeCell ref="F183:F186"/>
    <mergeCell ref="G183:G186"/>
    <mergeCell ref="H183:H186"/>
    <mergeCell ref="W183:W186"/>
    <mergeCell ref="X183:X186"/>
    <mergeCell ref="Y183:Y186"/>
    <mergeCell ref="D187:D191"/>
    <mergeCell ref="F187:F191"/>
    <mergeCell ref="G187:G191"/>
    <mergeCell ref="H187:H191"/>
    <mergeCell ref="W187:W191"/>
    <mergeCell ref="X187:X191"/>
    <mergeCell ref="B173:B178"/>
    <mergeCell ref="C173:C178"/>
    <mergeCell ref="D173:D178"/>
    <mergeCell ref="E173:E178"/>
    <mergeCell ref="F173:F178"/>
    <mergeCell ref="G173:G178"/>
    <mergeCell ref="H173:H178"/>
    <mergeCell ref="W173:W178"/>
    <mergeCell ref="X173:X178"/>
    <mergeCell ref="Y162:Y167"/>
    <mergeCell ref="B168:B172"/>
    <mergeCell ref="C168:C172"/>
    <mergeCell ref="D168:D172"/>
    <mergeCell ref="E168:E172"/>
    <mergeCell ref="F168:F172"/>
    <mergeCell ref="G168:G172"/>
    <mergeCell ref="H168:H172"/>
    <mergeCell ref="W168:W172"/>
    <mergeCell ref="X168:X172"/>
    <mergeCell ref="Y168:Y172"/>
    <mergeCell ref="B162:B167"/>
    <mergeCell ref="C162:C167"/>
    <mergeCell ref="D162:D167"/>
    <mergeCell ref="E162:E167"/>
    <mergeCell ref="F162:F167"/>
    <mergeCell ref="G162:G167"/>
    <mergeCell ref="H162:H167"/>
    <mergeCell ref="W162:W167"/>
    <mergeCell ref="X162:X167"/>
    <mergeCell ref="Y153:Y156"/>
    <mergeCell ref="B157:B161"/>
    <mergeCell ref="C157:C161"/>
    <mergeCell ref="D157:D161"/>
    <mergeCell ref="E157:E161"/>
    <mergeCell ref="F157:F161"/>
    <mergeCell ref="G157:G161"/>
    <mergeCell ref="H157:H161"/>
    <mergeCell ref="W157:W161"/>
    <mergeCell ref="X157:X161"/>
    <mergeCell ref="Y157:Y161"/>
    <mergeCell ref="B153:B156"/>
    <mergeCell ref="C153:C156"/>
    <mergeCell ref="D153:D156"/>
    <mergeCell ref="E153:E156"/>
    <mergeCell ref="F153:F156"/>
    <mergeCell ref="G153:G156"/>
    <mergeCell ref="H153:H156"/>
    <mergeCell ref="W153:W156"/>
    <mergeCell ref="X153:X156"/>
    <mergeCell ref="G140:G146"/>
    <mergeCell ref="H140:H146"/>
    <mergeCell ref="W140:W146"/>
    <mergeCell ref="X140:X146"/>
    <mergeCell ref="Y140:Y146"/>
    <mergeCell ref="D147:D152"/>
    <mergeCell ref="F147:F152"/>
    <mergeCell ref="G147:G152"/>
    <mergeCell ref="H147:H152"/>
    <mergeCell ref="W147:W152"/>
    <mergeCell ref="X147:X152"/>
    <mergeCell ref="Y147:Y152"/>
    <mergeCell ref="G125:G129"/>
    <mergeCell ref="H125:H129"/>
    <mergeCell ref="W125:W129"/>
    <mergeCell ref="X125:X129"/>
    <mergeCell ref="Y125:Y129"/>
    <mergeCell ref="B130:B139"/>
    <mergeCell ref="C130:C139"/>
    <mergeCell ref="D130:D134"/>
    <mergeCell ref="E130:E139"/>
    <mergeCell ref="F130:F134"/>
    <mergeCell ref="G130:G134"/>
    <mergeCell ref="H130:H134"/>
    <mergeCell ref="W130:W134"/>
    <mergeCell ref="X130:X134"/>
    <mergeCell ref="Y130:Y134"/>
    <mergeCell ref="D135:D139"/>
    <mergeCell ref="F135:F139"/>
    <mergeCell ref="G135:G139"/>
    <mergeCell ref="H135:H139"/>
    <mergeCell ref="W135:W139"/>
    <mergeCell ref="X135:X139"/>
    <mergeCell ref="Y135:Y139"/>
    <mergeCell ref="G106:G110"/>
    <mergeCell ref="H106:H110"/>
    <mergeCell ref="W106:W110"/>
    <mergeCell ref="X106:X110"/>
    <mergeCell ref="Y106:Y110"/>
    <mergeCell ref="B111:B124"/>
    <mergeCell ref="C111:C124"/>
    <mergeCell ref="D111:D120"/>
    <mergeCell ref="E111:E124"/>
    <mergeCell ref="F111:F120"/>
    <mergeCell ref="G111:G120"/>
    <mergeCell ref="H111:H120"/>
    <mergeCell ref="W111:W120"/>
    <mergeCell ref="X111:X120"/>
    <mergeCell ref="Y111:Y120"/>
    <mergeCell ref="D121:D124"/>
    <mergeCell ref="F121:F124"/>
    <mergeCell ref="G121:G124"/>
    <mergeCell ref="H121:H124"/>
    <mergeCell ref="W121:W124"/>
    <mergeCell ref="X121:X124"/>
    <mergeCell ref="Y121:Y124"/>
    <mergeCell ref="G91:G95"/>
    <mergeCell ref="H91:H95"/>
    <mergeCell ref="W91:W95"/>
    <mergeCell ref="X91:X95"/>
    <mergeCell ref="Y91:Y95"/>
    <mergeCell ref="F96:F105"/>
    <mergeCell ref="G96:G105"/>
    <mergeCell ref="H96:H105"/>
    <mergeCell ref="W96:W105"/>
    <mergeCell ref="X96:X105"/>
    <mergeCell ref="Y96:Y105"/>
    <mergeCell ref="L97:V100"/>
    <mergeCell ref="G83:G86"/>
    <mergeCell ref="H83:H86"/>
    <mergeCell ref="W83:W86"/>
    <mergeCell ref="X83:X86"/>
    <mergeCell ref="Y83:Y86"/>
    <mergeCell ref="D87:D90"/>
    <mergeCell ref="F87:F90"/>
    <mergeCell ref="G87:G90"/>
    <mergeCell ref="H87:H90"/>
    <mergeCell ref="W87:W90"/>
    <mergeCell ref="X87:X90"/>
    <mergeCell ref="Y87:Y90"/>
    <mergeCell ref="A83:A260"/>
    <mergeCell ref="B83:B95"/>
    <mergeCell ref="C83:C95"/>
    <mergeCell ref="D83:D86"/>
    <mergeCell ref="E83:E95"/>
    <mergeCell ref="F83:F86"/>
    <mergeCell ref="B96:B110"/>
    <mergeCell ref="C96:C110"/>
    <mergeCell ref="D96:D105"/>
    <mergeCell ref="E96:E110"/>
    <mergeCell ref="D91:D95"/>
    <mergeCell ref="F91:F95"/>
    <mergeCell ref="D106:D110"/>
    <mergeCell ref="F106:F110"/>
    <mergeCell ref="B125:B129"/>
    <mergeCell ref="C125:C129"/>
    <mergeCell ref="D125:D129"/>
    <mergeCell ref="E125:E129"/>
    <mergeCell ref="F125:F129"/>
    <mergeCell ref="B140:B152"/>
    <mergeCell ref="C140:C152"/>
    <mergeCell ref="D140:D146"/>
    <mergeCell ref="E140:E152"/>
    <mergeCell ref="F140:F146"/>
    <mergeCell ref="X73:X78"/>
    <mergeCell ref="Y73:Y78"/>
    <mergeCell ref="A79:A82"/>
    <mergeCell ref="B79:B82"/>
    <mergeCell ref="C79:C82"/>
    <mergeCell ref="D79:D80"/>
    <mergeCell ref="E79:E82"/>
    <mergeCell ref="F79:F80"/>
    <mergeCell ref="G79:G80"/>
    <mergeCell ref="H79:H80"/>
    <mergeCell ref="W79:W80"/>
    <mergeCell ref="X79:X80"/>
    <mergeCell ref="Y79:Y80"/>
    <mergeCell ref="D81:D82"/>
    <mergeCell ref="F81:F82"/>
    <mergeCell ref="G81:G82"/>
    <mergeCell ref="H81:H82"/>
    <mergeCell ref="W81:W82"/>
    <mergeCell ref="X81:X82"/>
    <mergeCell ref="Y81:Y82"/>
    <mergeCell ref="X54:X60"/>
    <mergeCell ref="Y54:Y60"/>
    <mergeCell ref="L55:V55"/>
    <mergeCell ref="B61:B78"/>
    <mergeCell ref="C61:C78"/>
    <mergeCell ref="D61:D66"/>
    <mergeCell ref="E61:E78"/>
    <mergeCell ref="F61:F66"/>
    <mergeCell ref="G61:G66"/>
    <mergeCell ref="H61:H66"/>
    <mergeCell ref="W61:W66"/>
    <mergeCell ref="X61:X66"/>
    <mergeCell ref="Y61:Y66"/>
    <mergeCell ref="D67:D72"/>
    <mergeCell ref="F67:F72"/>
    <mergeCell ref="G67:G72"/>
    <mergeCell ref="H67:H72"/>
    <mergeCell ref="W67:W72"/>
    <mergeCell ref="X67:X72"/>
    <mergeCell ref="Y67:Y72"/>
    <mergeCell ref="D73:D78"/>
    <mergeCell ref="F73:F78"/>
    <mergeCell ref="G73:G78"/>
    <mergeCell ref="H73:H78"/>
    <mergeCell ref="X49:X51"/>
    <mergeCell ref="Y49:Y51"/>
    <mergeCell ref="D52:D53"/>
    <mergeCell ref="F52:F53"/>
    <mergeCell ref="G52:G53"/>
    <mergeCell ref="H52:H53"/>
    <mergeCell ref="W52:W53"/>
    <mergeCell ref="X52:X53"/>
    <mergeCell ref="Y52:Y53"/>
    <mergeCell ref="X44:X46"/>
    <mergeCell ref="Y44:Y46"/>
    <mergeCell ref="K45:V45"/>
    <mergeCell ref="C47:C48"/>
    <mergeCell ref="D47:D48"/>
    <mergeCell ref="F47:F48"/>
    <mergeCell ref="G47:G48"/>
    <mergeCell ref="H47:H48"/>
    <mergeCell ref="W47:W48"/>
    <mergeCell ref="X47:X48"/>
    <mergeCell ref="Y47:Y48"/>
    <mergeCell ref="A44:A48"/>
    <mergeCell ref="B44:B48"/>
    <mergeCell ref="C44:C46"/>
    <mergeCell ref="D44:D46"/>
    <mergeCell ref="E44:E60"/>
    <mergeCell ref="F44:F46"/>
    <mergeCell ref="G44:G46"/>
    <mergeCell ref="H44:H46"/>
    <mergeCell ref="W44:W46"/>
    <mergeCell ref="A49:A78"/>
    <mergeCell ref="B49:B60"/>
    <mergeCell ref="C49:C60"/>
    <mergeCell ref="D49:D51"/>
    <mergeCell ref="F49:F51"/>
    <mergeCell ref="G49:G51"/>
    <mergeCell ref="H49:H51"/>
    <mergeCell ref="W49:W51"/>
    <mergeCell ref="D54:D60"/>
    <mergeCell ref="F54:F60"/>
    <mergeCell ref="G54:G60"/>
    <mergeCell ref="H54:H60"/>
    <mergeCell ref="L54:V54"/>
    <mergeCell ref="W54:W60"/>
    <mergeCell ref="W73:W78"/>
    <mergeCell ref="X27:X35"/>
    <mergeCell ref="Y27:Y35"/>
    <mergeCell ref="B36:B43"/>
    <mergeCell ref="C36:C39"/>
    <mergeCell ref="D36:D39"/>
    <mergeCell ref="E36:E39"/>
    <mergeCell ref="F36:F39"/>
    <mergeCell ref="G36:G39"/>
    <mergeCell ref="H36:H39"/>
    <mergeCell ref="W36:W39"/>
    <mergeCell ref="X36:X39"/>
    <mergeCell ref="Y36:Y39"/>
    <mergeCell ref="C40:C43"/>
    <mergeCell ref="D40:D43"/>
    <mergeCell ref="E40:E43"/>
    <mergeCell ref="F40:F43"/>
    <mergeCell ref="G40:G43"/>
    <mergeCell ref="H40:H43"/>
    <mergeCell ref="W40:W43"/>
    <mergeCell ref="X40:X43"/>
    <mergeCell ref="Y40:Y43"/>
    <mergeCell ref="A27:A43"/>
    <mergeCell ref="B27:B35"/>
    <mergeCell ref="C27:C35"/>
    <mergeCell ref="D27:D35"/>
    <mergeCell ref="E27:E35"/>
    <mergeCell ref="F27:F35"/>
    <mergeCell ref="G27:G35"/>
    <mergeCell ref="H27:H35"/>
    <mergeCell ref="W27:W35"/>
    <mergeCell ref="H21:H24"/>
    <mergeCell ref="W21:W24"/>
    <mergeCell ref="X21:X24"/>
    <mergeCell ref="Y21:Y24"/>
    <mergeCell ref="F25:F26"/>
    <mergeCell ref="G25:G26"/>
    <mergeCell ref="H25:H26"/>
    <mergeCell ref="W25:W26"/>
    <mergeCell ref="X25:X26"/>
    <mergeCell ref="Y25:Y26"/>
    <mergeCell ref="A6:Y6"/>
    <mergeCell ref="A8:A26"/>
    <mergeCell ref="B8:B24"/>
    <mergeCell ref="C8:C24"/>
    <mergeCell ref="D8:D14"/>
    <mergeCell ref="E8:E24"/>
    <mergeCell ref="F8:F24"/>
    <mergeCell ref="B25:B26"/>
    <mergeCell ref="C25:C26"/>
    <mergeCell ref="D25:D26"/>
    <mergeCell ref="E25:E26"/>
    <mergeCell ref="G8:G14"/>
    <mergeCell ref="H8:H14"/>
    <mergeCell ref="W8:W14"/>
    <mergeCell ref="X8:X14"/>
    <mergeCell ref="Y8:Y14"/>
    <mergeCell ref="D15:D20"/>
    <mergeCell ref="G15:G20"/>
    <mergeCell ref="H15:H20"/>
    <mergeCell ref="W15:W20"/>
    <mergeCell ref="X15:X20"/>
    <mergeCell ref="Y15:Y20"/>
    <mergeCell ref="D21:D24"/>
    <mergeCell ref="G21:G24"/>
    <mergeCell ref="A1:Y1"/>
    <mergeCell ref="A2:E2"/>
    <mergeCell ref="A3:C3"/>
    <mergeCell ref="A4:A5"/>
    <mergeCell ref="B4:B5"/>
    <mergeCell ref="C4:D4"/>
    <mergeCell ref="E4:E5"/>
    <mergeCell ref="F4:F5"/>
    <mergeCell ref="G4:G5"/>
    <mergeCell ref="H4:H5"/>
    <mergeCell ref="I4:I5"/>
    <mergeCell ref="J4:J5"/>
    <mergeCell ref="K4:V4"/>
    <mergeCell ref="W4:X4"/>
    <mergeCell ref="Y4:Y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2"/>
  <sheetViews>
    <sheetView topLeftCell="A106" workbookViewId="0">
      <selection sqref="A1:Y272"/>
    </sheetView>
  </sheetViews>
  <sheetFormatPr baseColWidth="10" defaultRowHeight="15" x14ac:dyDescent="0.25"/>
  <cols>
    <col min="1" max="2" width="22.5703125" customWidth="1"/>
    <col min="3" max="3" width="20.28515625" customWidth="1"/>
    <col min="4" max="4" width="22.42578125" customWidth="1"/>
    <col min="5" max="5" width="20.28515625" customWidth="1"/>
    <col min="6" max="6" width="14.28515625" customWidth="1"/>
    <col min="7" max="7" width="24.85546875" customWidth="1"/>
    <col min="8" max="8" width="22.5703125" customWidth="1"/>
    <col min="9" max="9" width="38.85546875" customWidth="1"/>
    <col min="10" max="10" width="12.28515625" customWidth="1"/>
    <col min="11" max="22" width="4.42578125" customWidth="1"/>
    <col min="23" max="23" width="15.28515625" customWidth="1"/>
    <col min="24" max="24" width="28.85546875" customWidth="1"/>
    <col min="25" max="25" width="15.28515625" customWidth="1"/>
  </cols>
  <sheetData>
    <row r="1" spans="1:25" ht="20.25"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20.25" customHeight="1" x14ac:dyDescent="0.25">
      <c r="A2" s="1626" t="s">
        <v>4359</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customHeight="1"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ht="15.75" customHeight="1" x14ac:dyDescent="0.25">
      <c r="A4" s="2023" t="s">
        <v>3</v>
      </c>
      <c r="B4" s="2024" t="s">
        <v>4</v>
      </c>
      <c r="C4" s="2023" t="s">
        <v>145</v>
      </c>
      <c r="D4" s="2023"/>
      <c r="E4" s="2024" t="s">
        <v>146</v>
      </c>
      <c r="F4" s="2023" t="s">
        <v>7</v>
      </c>
      <c r="G4" s="2023" t="s">
        <v>147</v>
      </c>
      <c r="H4" s="2024" t="s">
        <v>148</v>
      </c>
      <c r="I4" s="2023" t="s">
        <v>149</v>
      </c>
      <c r="J4" s="2331" t="s">
        <v>11</v>
      </c>
      <c r="K4" s="2023" t="s">
        <v>12</v>
      </c>
      <c r="L4" s="2023"/>
      <c r="M4" s="2023"/>
      <c r="N4" s="2023"/>
      <c r="O4" s="2023"/>
      <c r="P4" s="2023"/>
      <c r="Q4" s="2023"/>
      <c r="R4" s="2023"/>
      <c r="S4" s="2023"/>
      <c r="T4" s="2023"/>
      <c r="U4" s="2023"/>
      <c r="V4" s="2023"/>
      <c r="W4" s="2023" t="s">
        <v>13</v>
      </c>
      <c r="X4" s="2023"/>
      <c r="Y4" s="2023" t="s">
        <v>14</v>
      </c>
    </row>
    <row r="5" spans="1:25" ht="15" customHeight="1" x14ac:dyDescent="0.25">
      <c r="A5" s="2023"/>
      <c r="B5" s="2025"/>
      <c r="C5" s="394" t="s">
        <v>15</v>
      </c>
      <c r="D5" s="394" t="s">
        <v>16</v>
      </c>
      <c r="E5" s="2025"/>
      <c r="F5" s="2023"/>
      <c r="G5" s="2023"/>
      <c r="H5" s="2025"/>
      <c r="I5" s="2023"/>
      <c r="J5" s="2331"/>
      <c r="K5" s="394" t="s">
        <v>17</v>
      </c>
      <c r="L5" s="394" t="s">
        <v>18</v>
      </c>
      <c r="M5" s="394" t="s">
        <v>19</v>
      </c>
      <c r="N5" s="394" t="s">
        <v>20</v>
      </c>
      <c r="O5" s="394" t="s">
        <v>21</v>
      </c>
      <c r="P5" s="394" t="s">
        <v>22</v>
      </c>
      <c r="Q5" s="394" t="s">
        <v>23</v>
      </c>
      <c r="R5" s="394" t="s">
        <v>24</v>
      </c>
      <c r="S5" s="394" t="s">
        <v>25</v>
      </c>
      <c r="T5" s="394" t="s">
        <v>26</v>
      </c>
      <c r="U5" s="394" t="s">
        <v>27</v>
      </c>
      <c r="V5" s="394" t="s">
        <v>28</v>
      </c>
      <c r="W5" s="394" t="s">
        <v>15</v>
      </c>
      <c r="X5" s="394" t="s">
        <v>29</v>
      </c>
      <c r="Y5" s="2023"/>
    </row>
    <row r="6" spans="1:25" x14ac:dyDescent="0.25">
      <c r="A6" s="1691" t="s">
        <v>2689</v>
      </c>
      <c r="B6" s="1691"/>
      <c r="C6" s="1691"/>
      <c r="D6" s="1691"/>
      <c r="E6" s="1691"/>
      <c r="F6" s="1691"/>
      <c r="G6" s="1691"/>
      <c r="H6" s="1691"/>
      <c r="I6" s="1691"/>
      <c r="J6" s="1691"/>
      <c r="K6" s="1691"/>
      <c r="L6" s="1691"/>
      <c r="M6" s="1691"/>
      <c r="N6" s="1691"/>
      <c r="O6" s="1691"/>
      <c r="P6" s="1691"/>
      <c r="Q6" s="1691"/>
      <c r="R6" s="1691"/>
      <c r="S6" s="1691"/>
      <c r="T6" s="1691"/>
      <c r="U6" s="1691"/>
      <c r="V6" s="1691"/>
      <c r="W6" s="1691"/>
      <c r="X6" s="1691"/>
      <c r="Y6" s="1691"/>
    </row>
    <row r="7" spans="1:25" ht="15" customHeight="1" x14ac:dyDescent="0.25">
      <c r="A7" s="2311" t="s">
        <v>4360</v>
      </c>
      <c r="B7" s="2311" t="s">
        <v>628</v>
      </c>
      <c r="C7" s="2311" t="s">
        <v>4361</v>
      </c>
      <c r="D7" s="2310" t="s">
        <v>4362</v>
      </c>
      <c r="E7" s="2311" t="s">
        <v>4363</v>
      </c>
      <c r="F7" s="2311" t="s">
        <v>632</v>
      </c>
      <c r="G7" s="2310" t="s">
        <v>633</v>
      </c>
      <c r="H7" s="2311" t="s">
        <v>4364</v>
      </c>
      <c r="I7" s="675" t="s">
        <v>4365</v>
      </c>
      <c r="J7" s="676"/>
      <c r="K7" s="677"/>
      <c r="L7" s="677"/>
      <c r="M7" s="677"/>
      <c r="N7" s="677"/>
      <c r="O7" s="677"/>
      <c r="P7" s="677"/>
      <c r="Q7" s="677"/>
      <c r="R7" s="677"/>
      <c r="S7" s="677"/>
      <c r="T7" s="677"/>
      <c r="U7" s="677"/>
      <c r="V7" s="677"/>
      <c r="W7" s="2311" t="s">
        <v>636</v>
      </c>
      <c r="X7" s="2310" t="s">
        <v>4366</v>
      </c>
      <c r="Y7" s="2311"/>
    </row>
    <row r="8" spans="1:25" ht="36" customHeight="1" x14ac:dyDescent="0.25">
      <c r="A8" s="2311"/>
      <c r="B8" s="2311"/>
      <c r="C8" s="2311"/>
      <c r="D8" s="2310"/>
      <c r="E8" s="2311"/>
      <c r="F8" s="2311"/>
      <c r="G8" s="2310"/>
      <c r="H8" s="2311"/>
      <c r="I8" s="675" t="s">
        <v>4367</v>
      </c>
      <c r="J8" s="676"/>
      <c r="K8" s="677"/>
      <c r="L8" s="677"/>
      <c r="M8" s="677"/>
      <c r="N8" s="677"/>
      <c r="O8" s="677"/>
      <c r="P8" s="677"/>
      <c r="Q8" s="677"/>
      <c r="R8" s="677"/>
      <c r="S8" s="677"/>
      <c r="T8" s="677"/>
      <c r="U8" s="677"/>
      <c r="V8" s="677"/>
      <c r="W8" s="2311"/>
      <c r="X8" s="2310"/>
      <c r="Y8" s="2311"/>
    </row>
    <row r="9" spans="1:25" x14ac:dyDescent="0.25">
      <c r="A9" s="2311"/>
      <c r="B9" s="2311"/>
      <c r="C9" s="2311"/>
      <c r="D9" s="2310"/>
      <c r="E9" s="2311"/>
      <c r="F9" s="2311"/>
      <c r="G9" s="2310"/>
      <c r="H9" s="2311"/>
      <c r="I9" s="678" t="s">
        <v>168</v>
      </c>
      <c r="J9" s="676">
        <v>1</v>
      </c>
      <c r="K9" s="679"/>
      <c r="L9" s="679"/>
      <c r="M9" s="679"/>
      <c r="N9" s="679"/>
      <c r="O9" s="679"/>
      <c r="P9" s="679"/>
      <c r="Q9" s="679"/>
      <c r="R9" s="679"/>
      <c r="S9" s="679"/>
      <c r="T9" s="679"/>
      <c r="U9" s="679"/>
      <c r="V9" s="679"/>
      <c r="W9" s="2311"/>
      <c r="X9" s="2310"/>
      <c r="Y9" s="2311"/>
    </row>
    <row r="10" spans="1:25" x14ac:dyDescent="0.25">
      <c r="A10" s="2311"/>
      <c r="B10" s="2311"/>
      <c r="C10" s="2311"/>
      <c r="D10" s="2310"/>
      <c r="E10" s="2311"/>
      <c r="F10" s="2311" t="s">
        <v>632</v>
      </c>
      <c r="G10" s="2310" t="s">
        <v>653</v>
      </c>
      <c r="H10" s="2311" t="s">
        <v>4368</v>
      </c>
      <c r="I10" s="675" t="s">
        <v>4369</v>
      </c>
      <c r="J10" s="676"/>
      <c r="K10" s="675"/>
      <c r="L10" s="677"/>
      <c r="M10" s="677"/>
      <c r="N10" s="677"/>
      <c r="O10" s="677"/>
      <c r="P10" s="675"/>
      <c r="Q10" s="675"/>
      <c r="R10" s="675"/>
      <c r="S10" s="675"/>
      <c r="T10" s="675"/>
      <c r="U10" s="675"/>
      <c r="V10" s="675"/>
      <c r="W10" s="2311" t="s">
        <v>656</v>
      </c>
      <c r="X10" s="2310" t="s">
        <v>4370</v>
      </c>
      <c r="Y10" s="2311"/>
    </row>
    <row r="11" spans="1:25" ht="15" customHeight="1" x14ac:dyDescent="0.25">
      <c r="A11" s="2311"/>
      <c r="B11" s="2311"/>
      <c r="C11" s="2311"/>
      <c r="D11" s="2310"/>
      <c r="E11" s="2311"/>
      <c r="F11" s="2311"/>
      <c r="G11" s="2310"/>
      <c r="H11" s="2311"/>
      <c r="I11" s="675" t="s">
        <v>4371</v>
      </c>
      <c r="J11" s="676"/>
      <c r="K11" s="675"/>
      <c r="L11" s="675"/>
      <c r="M11" s="675"/>
      <c r="N11" s="675"/>
      <c r="O11" s="675"/>
      <c r="P11" s="677"/>
      <c r="Q11" s="677"/>
      <c r="R11" s="675"/>
      <c r="S11" s="675"/>
      <c r="T11" s="675"/>
      <c r="U11" s="675"/>
      <c r="V11" s="675"/>
      <c r="W11" s="2311"/>
      <c r="X11" s="2310"/>
      <c r="Y11" s="2311"/>
    </row>
    <row r="12" spans="1:25" x14ac:dyDescent="0.25">
      <c r="A12" s="2311"/>
      <c r="B12" s="2311"/>
      <c r="C12" s="2311"/>
      <c r="D12" s="2310"/>
      <c r="E12" s="2311"/>
      <c r="F12" s="2311"/>
      <c r="G12" s="2310"/>
      <c r="H12" s="2311"/>
      <c r="I12" s="675" t="s">
        <v>4372</v>
      </c>
      <c r="J12" s="676"/>
      <c r="K12" s="675"/>
      <c r="L12" s="675"/>
      <c r="M12" s="675"/>
      <c r="N12" s="675"/>
      <c r="O12" s="675"/>
      <c r="P12" s="675"/>
      <c r="Q12" s="675"/>
      <c r="R12" s="677"/>
      <c r="S12" s="675"/>
      <c r="T12" s="675"/>
      <c r="U12" s="675"/>
      <c r="V12" s="675"/>
      <c r="W12" s="2311"/>
      <c r="X12" s="2310"/>
      <c r="Y12" s="2311"/>
    </row>
    <row r="13" spans="1:25" x14ac:dyDescent="0.25">
      <c r="A13" s="2311"/>
      <c r="B13" s="2311"/>
      <c r="C13" s="2311"/>
      <c r="D13" s="2310"/>
      <c r="E13" s="2311"/>
      <c r="F13" s="2311"/>
      <c r="G13" s="2310"/>
      <c r="H13" s="2311"/>
      <c r="I13" s="675" t="s">
        <v>4373</v>
      </c>
      <c r="J13" s="676"/>
      <c r="K13" s="675"/>
      <c r="L13" s="675"/>
      <c r="M13" s="675"/>
      <c r="N13" s="675"/>
      <c r="O13" s="675"/>
      <c r="P13" s="675"/>
      <c r="Q13" s="675"/>
      <c r="R13" s="675"/>
      <c r="S13" s="677"/>
      <c r="T13" s="677"/>
      <c r="U13" s="677"/>
      <c r="V13" s="675"/>
      <c r="W13" s="2311"/>
      <c r="X13" s="2310"/>
      <c r="Y13" s="2311"/>
    </row>
    <row r="14" spans="1:25" x14ac:dyDescent="0.25">
      <c r="A14" s="2311"/>
      <c r="B14" s="2311"/>
      <c r="C14" s="2311"/>
      <c r="D14" s="2310"/>
      <c r="E14" s="2311"/>
      <c r="F14" s="2311"/>
      <c r="G14" s="2310"/>
      <c r="H14" s="2311"/>
      <c r="I14" s="678" t="s">
        <v>168</v>
      </c>
      <c r="J14" s="676">
        <v>1</v>
      </c>
      <c r="K14" s="675"/>
      <c r="L14" s="679"/>
      <c r="M14" s="679"/>
      <c r="N14" s="679"/>
      <c r="O14" s="679"/>
      <c r="P14" s="679"/>
      <c r="Q14" s="679"/>
      <c r="R14" s="679"/>
      <c r="S14" s="679"/>
      <c r="T14" s="679"/>
      <c r="U14" s="679"/>
      <c r="V14" s="675"/>
      <c r="W14" s="2311"/>
      <c r="X14" s="2310"/>
      <c r="Y14" s="2311"/>
    </row>
    <row r="15" spans="1:25" x14ac:dyDescent="0.25">
      <c r="A15" s="2311"/>
      <c r="B15" s="2311"/>
      <c r="C15" s="2311"/>
      <c r="D15" s="2314" t="s">
        <v>4374</v>
      </c>
      <c r="E15" s="2311" t="s">
        <v>4375</v>
      </c>
      <c r="F15" s="2311" t="s">
        <v>632</v>
      </c>
      <c r="G15" s="2316" t="s">
        <v>684</v>
      </c>
      <c r="H15" s="2316" t="s">
        <v>4376</v>
      </c>
      <c r="I15" s="680" t="s">
        <v>4369</v>
      </c>
      <c r="J15" s="681"/>
      <c r="K15" s="682"/>
      <c r="L15" s="682"/>
      <c r="M15" s="682"/>
      <c r="N15" s="683"/>
      <c r="O15" s="683"/>
      <c r="P15" s="683"/>
      <c r="Q15" s="683"/>
      <c r="R15" s="683"/>
      <c r="S15" s="683"/>
      <c r="T15" s="683"/>
      <c r="U15" s="683"/>
      <c r="V15" s="683"/>
      <c r="W15" s="2317" t="s">
        <v>687</v>
      </c>
      <c r="X15" s="2311" t="s">
        <v>688</v>
      </c>
      <c r="Y15" s="683"/>
    </row>
    <row r="16" spans="1:25" ht="15" customHeight="1" x14ac:dyDescent="0.25">
      <c r="A16" s="2311"/>
      <c r="B16" s="2311"/>
      <c r="C16" s="2311"/>
      <c r="D16" s="2315"/>
      <c r="E16" s="2311"/>
      <c r="F16" s="2311"/>
      <c r="G16" s="2316"/>
      <c r="H16" s="2316"/>
      <c r="I16" s="675" t="s">
        <v>4371</v>
      </c>
      <c r="J16" s="681"/>
      <c r="K16" s="683"/>
      <c r="L16" s="683"/>
      <c r="M16" s="683"/>
      <c r="N16" s="682"/>
      <c r="O16" s="682"/>
      <c r="P16" s="682"/>
      <c r="Q16" s="683"/>
      <c r="R16" s="683"/>
      <c r="S16" s="683"/>
      <c r="T16" s="683"/>
      <c r="U16" s="683"/>
      <c r="V16" s="683"/>
      <c r="W16" s="2318"/>
      <c r="X16" s="2311"/>
      <c r="Y16" s="683"/>
    </row>
    <row r="17" spans="1:25" x14ac:dyDescent="0.25">
      <c r="A17" s="2311"/>
      <c r="B17" s="2311"/>
      <c r="C17" s="2311"/>
      <c r="D17" s="2315"/>
      <c r="E17" s="2311"/>
      <c r="F17" s="2311"/>
      <c r="G17" s="2316"/>
      <c r="H17" s="2316"/>
      <c r="I17" s="675" t="s">
        <v>4372</v>
      </c>
      <c r="J17" s="681"/>
      <c r="K17" s="683"/>
      <c r="L17" s="683"/>
      <c r="M17" s="683"/>
      <c r="N17" s="683"/>
      <c r="O17" s="683"/>
      <c r="P17" s="683"/>
      <c r="Q17" s="682"/>
      <c r="R17" s="682"/>
      <c r="S17" s="682"/>
      <c r="T17" s="683"/>
      <c r="U17" s="683"/>
      <c r="V17" s="683"/>
      <c r="W17" s="2318"/>
      <c r="X17" s="2311"/>
      <c r="Y17" s="683"/>
    </row>
    <row r="18" spans="1:25" x14ac:dyDescent="0.25">
      <c r="A18" s="2311"/>
      <c r="B18" s="2311"/>
      <c r="C18" s="2311"/>
      <c r="D18" s="2315"/>
      <c r="E18" s="2311"/>
      <c r="F18" s="2311"/>
      <c r="G18" s="2316"/>
      <c r="H18" s="2316"/>
      <c r="I18" s="675" t="s">
        <v>4373</v>
      </c>
      <c r="J18" s="681"/>
      <c r="K18" s="683"/>
      <c r="L18" s="683"/>
      <c r="M18" s="683"/>
      <c r="N18" s="683"/>
      <c r="O18" s="683"/>
      <c r="P18" s="683"/>
      <c r="Q18" s="683"/>
      <c r="R18" s="683"/>
      <c r="S18" s="683"/>
      <c r="T18" s="682"/>
      <c r="U18" s="682"/>
      <c r="V18" s="682"/>
      <c r="W18" s="2318"/>
      <c r="X18" s="2311"/>
      <c r="Y18" s="683"/>
    </row>
    <row r="19" spans="1:25" x14ac:dyDescent="0.25">
      <c r="A19" s="2311"/>
      <c r="B19" s="2311"/>
      <c r="C19" s="2311"/>
      <c r="D19" s="2315"/>
      <c r="E19" s="2311"/>
      <c r="F19" s="2311"/>
      <c r="G19" s="2316"/>
      <c r="H19" s="2316"/>
      <c r="I19" s="680" t="s">
        <v>4377</v>
      </c>
      <c r="J19" s="681"/>
      <c r="K19" s="683"/>
      <c r="L19" s="683"/>
      <c r="M19" s="682"/>
      <c r="N19" s="683"/>
      <c r="O19" s="683"/>
      <c r="P19" s="682"/>
      <c r="Q19" s="683"/>
      <c r="R19" s="683"/>
      <c r="S19" s="682"/>
      <c r="T19" s="683"/>
      <c r="U19" s="683"/>
      <c r="V19" s="682"/>
      <c r="W19" s="2318"/>
      <c r="X19" s="2311"/>
      <c r="Y19" s="683"/>
    </row>
    <row r="20" spans="1:25" ht="24" x14ac:dyDescent="0.25">
      <c r="A20" s="2311"/>
      <c r="B20" s="2311"/>
      <c r="C20" s="2311"/>
      <c r="D20" s="2315"/>
      <c r="E20" s="2311"/>
      <c r="F20" s="2311"/>
      <c r="G20" s="2316"/>
      <c r="H20" s="2316"/>
      <c r="I20" s="680" t="s">
        <v>4378</v>
      </c>
      <c r="J20" s="681"/>
      <c r="K20" s="683"/>
      <c r="L20" s="683"/>
      <c r="M20" s="682"/>
      <c r="N20" s="683"/>
      <c r="O20" s="683"/>
      <c r="P20" s="682"/>
      <c r="Q20" s="683"/>
      <c r="R20" s="683"/>
      <c r="S20" s="682"/>
      <c r="T20" s="683"/>
      <c r="U20" s="683"/>
      <c r="V20" s="682"/>
      <c r="W20" s="2318"/>
      <c r="X20" s="2311"/>
      <c r="Y20" s="683"/>
    </row>
    <row r="21" spans="1:25" x14ac:dyDescent="0.25">
      <c r="A21" s="2311"/>
      <c r="B21" s="2311"/>
      <c r="C21" s="2311"/>
      <c r="D21" s="2315"/>
      <c r="E21" s="2311"/>
      <c r="F21" s="2311"/>
      <c r="G21" s="2316"/>
      <c r="H21" s="2316"/>
      <c r="I21" s="684" t="s">
        <v>168</v>
      </c>
      <c r="J21" s="681">
        <v>2</v>
      </c>
      <c r="K21" s="685"/>
      <c r="L21" s="685"/>
      <c r="M21" s="685"/>
      <c r="N21" s="685"/>
      <c r="O21" s="685"/>
      <c r="P21" s="685"/>
      <c r="Q21" s="685"/>
      <c r="R21" s="685"/>
      <c r="S21" s="685"/>
      <c r="T21" s="685"/>
      <c r="U21" s="685"/>
      <c r="V21" s="685"/>
      <c r="W21" s="2319"/>
      <c r="X21" s="2311"/>
      <c r="Y21" s="683"/>
    </row>
    <row r="22" spans="1:25" ht="24" x14ac:dyDescent="0.25">
      <c r="A22" s="2329" t="s">
        <v>1698</v>
      </c>
      <c r="B22" s="2329" t="s">
        <v>1699</v>
      </c>
      <c r="C22" s="2329" t="s">
        <v>4379</v>
      </c>
      <c r="D22" s="2329" t="s">
        <v>4380</v>
      </c>
      <c r="E22" s="2329" t="s">
        <v>4381</v>
      </c>
      <c r="F22" s="2329" t="s">
        <v>4382</v>
      </c>
      <c r="G22" s="2329" t="s">
        <v>1701</v>
      </c>
      <c r="H22" s="2329" t="s">
        <v>4383</v>
      </c>
      <c r="I22" s="686" t="s">
        <v>4384</v>
      </c>
      <c r="J22" s="687">
        <v>1</v>
      </c>
      <c r="K22" s="688"/>
      <c r="L22" s="688"/>
      <c r="M22" s="688"/>
      <c r="N22" s="688"/>
      <c r="O22" s="688"/>
      <c r="P22" s="688"/>
      <c r="Q22" s="688"/>
      <c r="R22" s="688"/>
      <c r="S22" s="688"/>
      <c r="T22" s="688"/>
      <c r="U22" s="688"/>
      <c r="V22" s="688"/>
      <c r="W22" s="2329" t="s">
        <v>1219</v>
      </c>
      <c r="X22" s="2329" t="s">
        <v>4385</v>
      </c>
      <c r="Y22" s="2329"/>
    </row>
    <row r="23" spans="1:25" ht="24" customHeight="1" x14ac:dyDescent="0.25">
      <c r="A23" s="2329"/>
      <c r="B23" s="2329"/>
      <c r="C23" s="2329"/>
      <c r="D23" s="2329"/>
      <c r="E23" s="2329"/>
      <c r="F23" s="2329"/>
      <c r="G23" s="2329"/>
      <c r="H23" s="2329"/>
      <c r="I23" s="689" t="s">
        <v>4386</v>
      </c>
      <c r="J23" s="687">
        <v>0.5</v>
      </c>
      <c r="K23" s="688"/>
      <c r="L23" s="688"/>
      <c r="M23" s="688"/>
      <c r="N23" s="688"/>
      <c r="O23" s="688"/>
      <c r="P23" s="688"/>
      <c r="Q23" s="688"/>
      <c r="R23" s="688"/>
      <c r="S23" s="688"/>
      <c r="T23" s="688"/>
      <c r="U23" s="688"/>
      <c r="V23" s="688"/>
      <c r="W23" s="2329"/>
      <c r="X23" s="2329"/>
      <c r="Y23" s="2329"/>
    </row>
    <row r="24" spans="1:25" x14ac:dyDescent="0.25">
      <c r="A24" s="2329"/>
      <c r="B24" s="2329"/>
      <c r="C24" s="2329"/>
      <c r="D24" s="2329"/>
      <c r="E24" s="2329"/>
      <c r="F24" s="2329"/>
      <c r="G24" s="2329"/>
      <c r="H24" s="2329"/>
      <c r="I24" s="689" t="s">
        <v>4387</v>
      </c>
      <c r="J24" s="687">
        <v>0.5</v>
      </c>
      <c r="K24" s="688"/>
      <c r="L24" s="688"/>
      <c r="M24" s="688"/>
      <c r="N24" s="688"/>
      <c r="O24" s="688"/>
      <c r="P24" s="688"/>
      <c r="Q24" s="688"/>
      <c r="R24" s="688"/>
      <c r="S24" s="688"/>
      <c r="T24" s="688"/>
      <c r="U24" s="688"/>
      <c r="V24" s="688"/>
      <c r="W24" s="2329"/>
      <c r="X24" s="2329"/>
      <c r="Y24" s="2329"/>
    </row>
    <row r="25" spans="1:25" x14ac:dyDescent="0.25">
      <c r="A25" s="2329"/>
      <c r="B25" s="2329"/>
      <c r="C25" s="2329"/>
      <c r="D25" s="2329"/>
      <c r="E25" s="2329"/>
      <c r="F25" s="2329"/>
      <c r="G25" s="2329"/>
      <c r="H25" s="2329"/>
      <c r="I25" s="690" t="s">
        <v>168</v>
      </c>
      <c r="J25" s="687">
        <f>SUM(J22:J24)</f>
        <v>2</v>
      </c>
      <c r="K25" s="691"/>
      <c r="L25" s="691"/>
      <c r="M25" s="691"/>
      <c r="N25" s="691"/>
      <c r="O25" s="691"/>
      <c r="P25" s="691"/>
      <c r="Q25" s="691"/>
      <c r="R25" s="691"/>
      <c r="S25" s="691"/>
      <c r="T25" s="691"/>
      <c r="U25" s="691"/>
      <c r="V25" s="691"/>
      <c r="W25" s="2329"/>
      <c r="X25" s="2329"/>
      <c r="Y25" s="2329"/>
    </row>
    <row r="26" spans="1:25" ht="24" x14ac:dyDescent="0.25">
      <c r="A26" s="2329"/>
      <c r="B26" s="2312" t="s">
        <v>1709</v>
      </c>
      <c r="C26" s="2312" t="s">
        <v>1871</v>
      </c>
      <c r="D26" s="2312" t="s">
        <v>4388</v>
      </c>
      <c r="E26" s="2312" t="s">
        <v>4389</v>
      </c>
      <c r="F26" s="2312" t="s">
        <v>4382</v>
      </c>
      <c r="G26" s="2312" t="s">
        <v>1711</v>
      </c>
      <c r="H26" s="2312" t="s">
        <v>4390</v>
      </c>
      <c r="I26" s="686" t="s">
        <v>4384</v>
      </c>
      <c r="J26" s="687">
        <v>1</v>
      </c>
      <c r="K26" s="692"/>
      <c r="L26" s="692"/>
      <c r="M26" s="692"/>
      <c r="N26" s="692"/>
      <c r="O26" s="692"/>
      <c r="P26" s="692"/>
      <c r="Q26" s="692"/>
      <c r="R26" s="692"/>
      <c r="S26" s="692"/>
      <c r="T26" s="692"/>
      <c r="U26" s="692"/>
      <c r="V26" s="692"/>
      <c r="W26" s="2329" t="s">
        <v>81</v>
      </c>
      <c r="X26" s="2329" t="s">
        <v>4391</v>
      </c>
      <c r="Y26" s="2329"/>
    </row>
    <row r="27" spans="1:25" ht="24" customHeight="1" x14ac:dyDescent="0.25">
      <c r="A27" s="2329"/>
      <c r="B27" s="2312"/>
      <c r="C27" s="2312"/>
      <c r="D27" s="2312"/>
      <c r="E27" s="2312"/>
      <c r="F27" s="2312"/>
      <c r="G27" s="2312"/>
      <c r="H27" s="2312"/>
      <c r="I27" s="689" t="s">
        <v>4386</v>
      </c>
      <c r="J27" s="687">
        <v>0.5</v>
      </c>
      <c r="K27" s="688"/>
      <c r="L27" s="688"/>
      <c r="M27" s="688"/>
      <c r="N27" s="688"/>
      <c r="O27" s="688"/>
      <c r="P27" s="688"/>
      <c r="Q27" s="688"/>
      <c r="R27" s="688"/>
      <c r="S27" s="688"/>
      <c r="T27" s="688"/>
      <c r="U27" s="688"/>
      <c r="V27" s="688"/>
      <c r="W27" s="2329"/>
      <c r="X27" s="2329"/>
      <c r="Y27" s="2329"/>
    </row>
    <row r="28" spans="1:25" x14ac:dyDescent="0.25">
      <c r="A28" s="2329"/>
      <c r="B28" s="2312"/>
      <c r="C28" s="2312"/>
      <c r="D28" s="2312"/>
      <c r="E28" s="2312"/>
      <c r="F28" s="2312"/>
      <c r="G28" s="2312"/>
      <c r="H28" s="2312"/>
      <c r="I28" s="689" t="s">
        <v>4387</v>
      </c>
      <c r="J28" s="687">
        <v>0.5</v>
      </c>
      <c r="K28" s="688"/>
      <c r="L28" s="688"/>
      <c r="M28" s="688"/>
      <c r="N28" s="688"/>
      <c r="O28" s="688"/>
      <c r="P28" s="688"/>
      <c r="Q28" s="688"/>
      <c r="R28" s="688"/>
      <c r="S28" s="688"/>
      <c r="T28" s="688"/>
      <c r="U28" s="688"/>
      <c r="V28" s="688"/>
      <c r="W28" s="2329"/>
      <c r="X28" s="2329"/>
      <c r="Y28" s="2329"/>
    </row>
    <row r="29" spans="1:25" x14ac:dyDescent="0.25">
      <c r="A29" s="2329"/>
      <c r="B29" s="2312"/>
      <c r="C29" s="2312"/>
      <c r="D29" s="2312"/>
      <c r="E29" s="2312"/>
      <c r="F29" s="2312"/>
      <c r="G29" s="2312"/>
      <c r="H29" s="2312"/>
      <c r="I29" s="690" t="s">
        <v>168</v>
      </c>
      <c r="J29" s="687">
        <f>SUM(J26:J28)</f>
        <v>2</v>
      </c>
      <c r="K29" s="691"/>
      <c r="L29" s="691"/>
      <c r="M29" s="691"/>
      <c r="N29" s="691"/>
      <c r="O29" s="691"/>
      <c r="P29" s="691"/>
      <c r="Q29" s="691"/>
      <c r="R29" s="691"/>
      <c r="S29" s="691"/>
      <c r="T29" s="691"/>
      <c r="U29" s="691"/>
      <c r="V29" s="691"/>
      <c r="W29" s="2329"/>
      <c r="X29" s="2329"/>
      <c r="Y29" s="2329"/>
    </row>
    <row r="30" spans="1:25" ht="24" x14ac:dyDescent="0.25">
      <c r="A30" s="2329"/>
      <c r="B30" s="2312"/>
      <c r="C30" s="2312" t="s">
        <v>4379</v>
      </c>
      <c r="D30" s="2312" t="s">
        <v>4380</v>
      </c>
      <c r="E30" s="2312" t="s">
        <v>4392</v>
      </c>
      <c r="F30" s="2312" t="s">
        <v>4382</v>
      </c>
      <c r="G30" s="2312" t="s">
        <v>4393</v>
      </c>
      <c r="H30" s="2312" t="s">
        <v>4394</v>
      </c>
      <c r="I30" s="686" t="s">
        <v>4384</v>
      </c>
      <c r="J30" s="687">
        <v>1</v>
      </c>
      <c r="K30" s="688"/>
      <c r="L30" s="688"/>
      <c r="M30" s="688"/>
      <c r="N30" s="688"/>
      <c r="O30" s="688"/>
      <c r="P30" s="688"/>
      <c r="Q30" s="688"/>
      <c r="R30" s="688"/>
      <c r="S30" s="688"/>
      <c r="T30" s="688"/>
      <c r="U30" s="688"/>
      <c r="V30" s="688"/>
      <c r="W30" s="2332" t="s">
        <v>81</v>
      </c>
      <c r="X30" s="2329" t="s">
        <v>4395</v>
      </c>
      <c r="Y30" s="2329"/>
    </row>
    <row r="31" spans="1:25" ht="24" customHeight="1" x14ac:dyDescent="0.25">
      <c r="A31" s="2329"/>
      <c r="B31" s="2312"/>
      <c r="C31" s="2312"/>
      <c r="D31" s="2312"/>
      <c r="E31" s="2312"/>
      <c r="F31" s="2312"/>
      <c r="G31" s="2312"/>
      <c r="H31" s="2312"/>
      <c r="I31" s="689" t="s">
        <v>4386</v>
      </c>
      <c r="J31" s="687">
        <v>0.5</v>
      </c>
      <c r="K31" s="688"/>
      <c r="L31" s="688"/>
      <c r="M31" s="688"/>
      <c r="N31" s="688"/>
      <c r="O31" s="688"/>
      <c r="P31" s="688"/>
      <c r="Q31" s="688"/>
      <c r="R31" s="688"/>
      <c r="S31" s="688"/>
      <c r="T31" s="688"/>
      <c r="U31" s="688"/>
      <c r="V31" s="688"/>
      <c r="W31" s="2332"/>
      <c r="X31" s="2329"/>
      <c r="Y31" s="2329"/>
    </row>
    <row r="32" spans="1:25" x14ac:dyDescent="0.25">
      <c r="A32" s="2329"/>
      <c r="B32" s="2312"/>
      <c r="C32" s="2312"/>
      <c r="D32" s="2312"/>
      <c r="E32" s="2312"/>
      <c r="F32" s="2312"/>
      <c r="G32" s="2312"/>
      <c r="H32" s="2312"/>
      <c r="I32" s="689" t="s">
        <v>4387</v>
      </c>
      <c r="J32" s="687">
        <v>0.5</v>
      </c>
      <c r="K32" s="688"/>
      <c r="L32" s="688"/>
      <c r="M32" s="688"/>
      <c r="N32" s="688"/>
      <c r="O32" s="688"/>
      <c r="P32" s="688"/>
      <c r="Q32" s="688"/>
      <c r="R32" s="688"/>
      <c r="S32" s="688"/>
      <c r="T32" s="688"/>
      <c r="U32" s="688"/>
      <c r="V32" s="688"/>
      <c r="W32" s="2332"/>
      <c r="X32" s="2329"/>
      <c r="Y32" s="2329"/>
    </row>
    <row r="33" spans="1:25" x14ac:dyDescent="0.25">
      <c r="A33" s="2329"/>
      <c r="B33" s="2312"/>
      <c r="C33" s="2312"/>
      <c r="D33" s="2312"/>
      <c r="E33" s="2312"/>
      <c r="F33" s="2312"/>
      <c r="G33" s="2312"/>
      <c r="H33" s="2312"/>
      <c r="I33" s="690" t="s">
        <v>168</v>
      </c>
      <c r="J33" s="687">
        <f>SUM(J30:J32)</f>
        <v>2</v>
      </c>
      <c r="K33" s="691"/>
      <c r="L33" s="691"/>
      <c r="M33" s="691"/>
      <c r="N33" s="691"/>
      <c r="O33" s="691"/>
      <c r="P33" s="691"/>
      <c r="Q33" s="691"/>
      <c r="R33" s="691"/>
      <c r="S33" s="691"/>
      <c r="T33" s="691"/>
      <c r="U33" s="691"/>
      <c r="V33" s="691"/>
      <c r="W33" s="2332"/>
      <c r="X33" s="2329"/>
      <c r="Y33" s="2329"/>
    </row>
    <row r="34" spans="1:25" ht="24" x14ac:dyDescent="0.25">
      <c r="A34" s="2317" t="s">
        <v>4396</v>
      </c>
      <c r="B34" s="2311" t="s">
        <v>1725</v>
      </c>
      <c r="C34" s="2311" t="s">
        <v>4397</v>
      </c>
      <c r="D34" s="2310" t="s">
        <v>4398</v>
      </c>
      <c r="E34" s="2311" t="s">
        <v>4375</v>
      </c>
      <c r="F34" s="2311" t="s">
        <v>632</v>
      </c>
      <c r="G34" s="2316" t="s">
        <v>1727</v>
      </c>
      <c r="H34" s="2316" t="s">
        <v>4399</v>
      </c>
      <c r="I34" s="680" t="s">
        <v>4400</v>
      </c>
      <c r="J34" s="681"/>
      <c r="K34" s="682"/>
      <c r="L34" s="683"/>
      <c r="M34" s="683"/>
      <c r="N34" s="683"/>
      <c r="O34" s="683"/>
      <c r="P34" s="683"/>
      <c r="Q34" s="683"/>
      <c r="R34" s="683"/>
      <c r="S34" s="683"/>
      <c r="T34" s="683"/>
      <c r="U34" s="683"/>
      <c r="V34" s="683"/>
      <c r="W34" s="2317" t="s">
        <v>1244</v>
      </c>
      <c r="X34" s="2317" t="s">
        <v>4401</v>
      </c>
      <c r="Y34" s="2320"/>
    </row>
    <row r="35" spans="1:25" ht="24" customHeight="1" x14ac:dyDescent="0.25">
      <c r="A35" s="2318"/>
      <c r="B35" s="2311"/>
      <c r="C35" s="2311"/>
      <c r="D35" s="2333"/>
      <c r="E35" s="2311"/>
      <c r="F35" s="2311"/>
      <c r="G35" s="2316"/>
      <c r="H35" s="2316"/>
      <c r="I35" s="680" t="s">
        <v>4402</v>
      </c>
      <c r="J35" s="681"/>
      <c r="K35" s="682"/>
      <c r="L35" s="683"/>
      <c r="M35" s="683"/>
      <c r="N35" s="683"/>
      <c r="O35" s="683"/>
      <c r="P35" s="683"/>
      <c r="Q35" s="683"/>
      <c r="R35" s="683"/>
      <c r="S35" s="683"/>
      <c r="T35" s="683"/>
      <c r="U35" s="683"/>
      <c r="V35" s="683"/>
      <c r="W35" s="2318"/>
      <c r="X35" s="2318"/>
      <c r="Y35" s="2321"/>
    </row>
    <row r="36" spans="1:25" ht="24" x14ac:dyDescent="0.25">
      <c r="A36" s="2318"/>
      <c r="B36" s="2311"/>
      <c r="C36" s="2311"/>
      <c r="D36" s="2333"/>
      <c r="E36" s="2311"/>
      <c r="F36" s="2311"/>
      <c r="G36" s="2316"/>
      <c r="H36" s="2316"/>
      <c r="I36" s="680" t="s">
        <v>4403</v>
      </c>
      <c r="J36" s="681"/>
      <c r="K36" s="682"/>
      <c r="L36" s="683"/>
      <c r="M36" s="683"/>
      <c r="N36" s="683"/>
      <c r="O36" s="683"/>
      <c r="P36" s="683"/>
      <c r="Q36" s="683"/>
      <c r="R36" s="683"/>
      <c r="S36" s="683"/>
      <c r="T36" s="683"/>
      <c r="U36" s="683"/>
      <c r="V36" s="683"/>
      <c r="W36" s="2318"/>
      <c r="X36" s="2318"/>
      <c r="Y36" s="2321"/>
    </row>
    <row r="37" spans="1:25" x14ac:dyDescent="0.25">
      <c r="A37" s="2318"/>
      <c r="B37" s="2311"/>
      <c r="C37" s="2311"/>
      <c r="D37" s="2333"/>
      <c r="E37" s="2311"/>
      <c r="F37" s="2311"/>
      <c r="G37" s="2316"/>
      <c r="H37" s="2316"/>
      <c r="I37" s="693" t="s">
        <v>168</v>
      </c>
      <c r="J37" s="681">
        <v>1</v>
      </c>
      <c r="K37" s="685"/>
      <c r="L37" s="683"/>
      <c r="M37" s="683"/>
      <c r="N37" s="683"/>
      <c r="O37" s="683"/>
      <c r="P37" s="683"/>
      <c r="Q37" s="683"/>
      <c r="R37" s="683"/>
      <c r="S37" s="683"/>
      <c r="T37" s="683"/>
      <c r="U37" s="683"/>
      <c r="V37" s="683"/>
      <c r="W37" s="2319"/>
      <c r="X37" s="2319"/>
      <c r="Y37" s="2322"/>
    </row>
    <row r="38" spans="1:25" x14ac:dyDescent="0.25">
      <c r="A38" s="2318"/>
      <c r="B38" s="2311"/>
      <c r="C38" s="2311"/>
      <c r="D38" s="2333"/>
      <c r="E38" s="2311"/>
      <c r="F38" s="2311"/>
      <c r="G38" s="2316" t="s">
        <v>1731</v>
      </c>
      <c r="H38" s="2316" t="s">
        <v>4404</v>
      </c>
      <c r="I38" s="680" t="s">
        <v>4405</v>
      </c>
      <c r="J38" s="681"/>
      <c r="K38" s="682"/>
      <c r="L38" s="683"/>
      <c r="M38" s="683"/>
      <c r="N38" s="683"/>
      <c r="O38" s="683"/>
      <c r="P38" s="683"/>
      <c r="Q38" s="683"/>
      <c r="R38" s="683"/>
      <c r="S38" s="683"/>
      <c r="T38" s="683"/>
      <c r="U38" s="683"/>
      <c r="V38" s="683"/>
      <c r="W38" s="2317" t="s">
        <v>1251</v>
      </c>
      <c r="X38" s="2317" t="s">
        <v>4401</v>
      </c>
      <c r="Y38" s="2320"/>
    </row>
    <row r="39" spans="1:25" ht="15" customHeight="1" x14ac:dyDescent="0.25">
      <c r="A39" s="2318"/>
      <c r="B39" s="2311"/>
      <c r="C39" s="2311"/>
      <c r="D39" s="2333"/>
      <c r="E39" s="2311"/>
      <c r="F39" s="2311"/>
      <c r="G39" s="2316"/>
      <c r="H39" s="2316"/>
      <c r="I39" s="680" t="s">
        <v>4406</v>
      </c>
      <c r="J39" s="681"/>
      <c r="K39" s="682"/>
      <c r="L39" s="683"/>
      <c r="M39" s="683"/>
      <c r="N39" s="683"/>
      <c r="O39" s="683"/>
      <c r="P39" s="683"/>
      <c r="Q39" s="683"/>
      <c r="R39" s="683"/>
      <c r="S39" s="683"/>
      <c r="T39" s="683"/>
      <c r="U39" s="683"/>
      <c r="V39" s="683"/>
      <c r="W39" s="2318"/>
      <c r="X39" s="2318"/>
      <c r="Y39" s="2321"/>
    </row>
    <row r="40" spans="1:25" ht="36" x14ac:dyDescent="0.25">
      <c r="A40" s="2318"/>
      <c r="B40" s="2311"/>
      <c r="C40" s="2311"/>
      <c r="D40" s="2333"/>
      <c r="E40" s="2311"/>
      <c r="F40" s="2311"/>
      <c r="G40" s="2316"/>
      <c r="H40" s="2316"/>
      <c r="I40" s="680" t="s">
        <v>4407</v>
      </c>
      <c r="J40" s="681"/>
      <c r="K40" s="682"/>
      <c r="L40" s="683"/>
      <c r="M40" s="683"/>
      <c r="N40" s="683"/>
      <c r="O40" s="683"/>
      <c r="P40" s="683"/>
      <c r="Q40" s="683"/>
      <c r="R40" s="683"/>
      <c r="S40" s="683"/>
      <c r="T40" s="683"/>
      <c r="U40" s="683"/>
      <c r="V40" s="683"/>
      <c r="W40" s="2318"/>
      <c r="X40" s="2318"/>
      <c r="Y40" s="2321"/>
    </row>
    <row r="41" spans="1:25" x14ac:dyDescent="0.25">
      <c r="A41" s="2318"/>
      <c r="B41" s="2311"/>
      <c r="C41" s="2311"/>
      <c r="D41" s="2333"/>
      <c r="E41" s="2311"/>
      <c r="F41" s="2311"/>
      <c r="G41" s="2316"/>
      <c r="H41" s="2316"/>
      <c r="I41" s="693" t="s">
        <v>168</v>
      </c>
      <c r="J41" s="681">
        <v>1</v>
      </c>
      <c r="K41" s="685"/>
      <c r="L41" s="683"/>
      <c r="M41" s="683"/>
      <c r="N41" s="683"/>
      <c r="O41" s="683"/>
      <c r="P41" s="683"/>
      <c r="Q41" s="683"/>
      <c r="R41" s="683"/>
      <c r="S41" s="683"/>
      <c r="T41" s="683"/>
      <c r="U41" s="683"/>
      <c r="V41" s="683"/>
      <c r="W41" s="2319"/>
      <c r="X41" s="2319"/>
      <c r="Y41" s="2322"/>
    </row>
    <row r="42" spans="1:25" ht="24.75" x14ac:dyDescent="0.25">
      <c r="A42" s="2318"/>
      <c r="B42" s="2311"/>
      <c r="C42" s="2311"/>
      <c r="D42" s="2333"/>
      <c r="E42" s="2311"/>
      <c r="F42" s="2311"/>
      <c r="G42" s="2316" t="s">
        <v>1735</v>
      </c>
      <c r="H42" s="2316" t="s">
        <v>4408</v>
      </c>
      <c r="I42" s="694" t="s">
        <v>4409</v>
      </c>
      <c r="J42" s="681"/>
      <c r="K42" s="682"/>
      <c r="L42" s="683"/>
      <c r="M42" s="683"/>
      <c r="N42" s="683"/>
      <c r="O42" s="683"/>
      <c r="P42" s="683"/>
      <c r="Q42" s="683"/>
      <c r="R42" s="683"/>
      <c r="S42" s="683"/>
      <c r="T42" s="683"/>
      <c r="U42" s="683"/>
      <c r="V42" s="683"/>
      <c r="W42" s="2317" t="s">
        <v>1258</v>
      </c>
      <c r="X42" s="2317" t="s">
        <v>4410</v>
      </c>
      <c r="Y42" s="2320"/>
    </row>
    <row r="43" spans="1:25" ht="24.75" customHeight="1" x14ac:dyDescent="0.25">
      <c r="A43" s="2318"/>
      <c r="B43" s="2311"/>
      <c r="C43" s="2311"/>
      <c r="D43" s="2333"/>
      <c r="E43" s="2311"/>
      <c r="F43" s="2311"/>
      <c r="G43" s="2316"/>
      <c r="H43" s="2316"/>
      <c r="I43" s="694" t="s">
        <v>4411</v>
      </c>
      <c r="J43" s="681"/>
      <c r="K43" s="683"/>
      <c r="L43" s="682"/>
      <c r="M43" s="682"/>
      <c r="N43" s="682"/>
      <c r="O43" s="682"/>
      <c r="P43" s="682"/>
      <c r="Q43" s="682"/>
      <c r="R43" s="682"/>
      <c r="S43" s="682"/>
      <c r="T43" s="682"/>
      <c r="U43" s="682"/>
      <c r="V43" s="683"/>
      <c r="W43" s="2318"/>
      <c r="X43" s="2318"/>
      <c r="Y43" s="2321"/>
    </row>
    <row r="44" spans="1:25" ht="24.75" x14ac:dyDescent="0.25">
      <c r="A44" s="2318"/>
      <c r="B44" s="2311"/>
      <c r="C44" s="2311"/>
      <c r="D44" s="2333"/>
      <c r="E44" s="2311"/>
      <c r="F44" s="2311"/>
      <c r="G44" s="2316"/>
      <c r="H44" s="2316"/>
      <c r="I44" s="694" t="s">
        <v>4412</v>
      </c>
      <c r="J44" s="681"/>
      <c r="K44" s="683"/>
      <c r="L44" s="683"/>
      <c r="M44" s="682"/>
      <c r="N44" s="683"/>
      <c r="O44" s="683"/>
      <c r="P44" s="682"/>
      <c r="Q44" s="683"/>
      <c r="R44" s="683"/>
      <c r="S44" s="683"/>
      <c r="T44" s="683"/>
      <c r="U44" s="682"/>
      <c r="V44" s="682"/>
      <c r="W44" s="2318"/>
      <c r="X44" s="2318"/>
      <c r="Y44" s="2321"/>
    </row>
    <row r="45" spans="1:25" ht="24.75" x14ac:dyDescent="0.25">
      <c r="A45" s="2318"/>
      <c r="B45" s="2311"/>
      <c r="C45" s="2311"/>
      <c r="D45" s="2333"/>
      <c r="E45" s="2311"/>
      <c r="F45" s="2311"/>
      <c r="G45" s="2316"/>
      <c r="H45" s="2316"/>
      <c r="I45" s="694" t="s">
        <v>4413</v>
      </c>
      <c r="J45" s="681"/>
      <c r="K45" s="683"/>
      <c r="L45" s="683"/>
      <c r="M45" s="683"/>
      <c r="N45" s="682"/>
      <c r="O45" s="683"/>
      <c r="P45" s="683"/>
      <c r="Q45" s="682"/>
      <c r="R45" s="683"/>
      <c r="S45" s="683"/>
      <c r="T45" s="683"/>
      <c r="U45" s="682"/>
      <c r="V45" s="682"/>
      <c r="W45" s="2318"/>
      <c r="X45" s="2318"/>
      <c r="Y45" s="2321"/>
    </row>
    <row r="46" spans="1:25" ht="24.75" x14ac:dyDescent="0.25">
      <c r="A46" s="2318"/>
      <c r="B46" s="2311"/>
      <c r="C46" s="2311"/>
      <c r="D46" s="2333"/>
      <c r="E46" s="2311"/>
      <c r="F46" s="2311"/>
      <c r="G46" s="2316"/>
      <c r="H46" s="2316"/>
      <c r="I46" s="694" t="s">
        <v>4414</v>
      </c>
      <c r="J46" s="681"/>
      <c r="K46" s="683"/>
      <c r="L46" s="683"/>
      <c r="M46" s="683"/>
      <c r="N46" s="683"/>
      <c r="O46" s="682"/>
      <c r="P46" s="683"/>
      <c r="Q46" s="683"/>
      <c r="R46" s="682"/>
      <c r="S46" s="683"/>
      <c r="T46" s="683"/>
      <c r="U46" s="682"/>
      <c r="V46" s="682"/>
      <c r="W46" s="2318"/>
      <c r="X46" s="2318"/>
      <c r="Y46" s="2321"/>
    </row>
    <row r="47" spans="1:25" x14ac:dyDescent="0.25">
      <c r="A47" s="2318"/>
      <c r="B47" s="2311"/>
      <c r="C47" s="2311"/>
      <c r="D47" s="2333"/>
      <c r="E47" s="2311"/>
      <c r="F47" s="2311"/>
      <c r="G47" s="2316"/>
      <c r="H47" s="2316"/>
      <c r="I47" s="693" t="s">
        <v>168</v>
      </c>
      <c r="J47" s="681">
        <v>1</v>
      </c>
      <c r="K47" s="685"/>
      <c r="L47" s="685"/>
      <c r="M47" s="685"/>
      <c r="N47" s="685"/>
      <c r="O47" s="685"/>
      <c r="P47" s="685"/>
      <c r="Q47" s="685"/>
      <c r="R47" s="685"/>
      <c r="S47" s="685"/>
      <c r="T47" s="685"/>
      <c r="U47" s="685"/>
      <c r="V47" s="685"/>
      <c r="W47" s="2319"/>
      <c r="X47" s="2319"/>
      <c r="Y47" s="2322"/>
    </row>
    <row r="48" spans="1:25" ht="24.75" x14ac:dyDescent="0.25">
      <c r="A48" s="2318"/>
      <c r="B48" s="2334" t="s">
        <v>3032</v>
      </c>
      <c r="C48" s="2311" t="s">
        <v>4397</v>
      </c>
      <c r="D48" s="2310" t="s">
        <v>4415</v>
      </c>
      <c r="E48" s="2311" t="s">
        <v>4375</v>
      </c>
      <c r="F48" s="2311" t="s">
        <v>632</v>
      </c>
      <c r="G48" s="2316" t="s">
        <v>3544</v>
      </c>
      <c r="H48" s="2316" t="s">
        <v>4416</v>
      </c>
      <c r="I48" s="694" t="s">
        <v>4417</v>
      </c>
      <c r="J48" s="681"/>
      <c r="K48" s="682"/>
      <c r="L48" s="683"/>
      <c r="M48" s="683"/>
      <c r="N48" s="683"/>
      <c r="O48" s="683"/>
      <c r="P48" s="683"/>
      <c r="Q48" s="683"/>
      <c r="R48" s="683"/>
      <c r="S48" s="683"/>
      <c r="T48" s="683"/>
      <c r="U48" s="683"/>
      <c r="V48" s="683"/>
      <c r="W48" s="2317" t="s">
        <v>1268</v>
      </c>
      <c r="X48" s="2317" t="s">
        <v>4418</v>
      </c>
      <c r="Y48" s="2320"/>
    </row>
    <row r="49" spans="1:25" ht="24.75" customHeight="1" x14ac:dyDescent="0.25">
      <c r="A49" s="2318"/>
      <c r="B49" s="2334"/>
      <c r="C49" s="2311"/>
      <c r="D49" s="2310"/>
      <c r="E49" s="2311"/>
      <c r="F49" s="2311"/>
      <c r="G49" s="2316"/>
      <c r="H49" s="2316"/>
      <c r="I49" s="694" t="s">
        <v>4419</v>
      </c>
      <c r="J49" s="681"/>
      <c r="K49" s="683"/>
      <c r="L49" s="682"/>
      <c r="M49" s="682"/>
      <c r="N49" s="683"/>
      <c r="O49" s="683"/>
      <c r="P49" s="682"/>
      <c r="Q49" s="682"/>
      <c r="R49" s="683"/>
      <c r="S49" s="683"/>
      <c r="T49" s="682"/>
      <c r="U49" s="682"/>
      <c r="V49" s="683"/>
      <c r="W49" s="2318"/>
      <c r="X49" s="2335"/>
      <c r="Y49" s="2321"/>
    </row>
    <row r="50" spans="1:25" ht="24.75" x14ac:dyDescent="0.25">
      <c r="A50" s="2318"/>
      <c r="B50" s="2334"/>
      <c r="C50" s="2311"/>
      <c r="D50" s="2310"/>
      <c r="E50" s="2311"/>
      <c r="F50" s="2311"/>
      <c r="G50" s="2316"/>
      <c r="H50" s="2316"/>
      <c r="I50" s="694" t="s">
        <v>4420</v>
      </c>
      <c r="J50" s="681"/>
      <c r="K50" s="682"/>
      <c r="L50" s="682"/>
      <c r="M50" s="682"/>
      <c r="N50" s="682"/>
      <c r="O50" s="682"/>
      <c r="P50" s="682"/>
      <c r="Q50" s="682"/>
      <c r="R50" s="682"/>
      <c r="S50" s="682"/>
      <c r="T50" s="682"/>
      <c r="U50" s="682"/>
      <c r="V50" s="682"/>
      <c r="W50" s="2318"/>
      <c r="X50" s="2335"/>
      <c r="Y50" s="2321"/>
    </row>
    <row r="51" spans="1:25" x14ac:dyDescent="0.25">
      <c r="A51" s="2318"/>
      <c r="B51" s="2334"/>
      <c r="C51" s="2311"/>
      <c r="D51" s="2310"/>
      <c r="E51" s="2311"/>
      <c r="F51" s="2311"/>
      <c r="G51" s="2316"/>
      <c r="H51" s="2316"/>
      <c r="I51" s="694" t="s">
        <v>4421</v>
      </c>
      <c r="J51" s="681"/>
      <c r="K51" s="682"/>
      <c r="L51" s="682"/>
      <c r="M51" s="682"/>
      <c r="N51" s="682"/>
      <c r="O51" s="682"/>
      <c r="P51" s="682"/>
      <c r="Q51" s="682"/>
      <c r="R51" s="682"/>
      <c r="S51" s="682"/>
      <c r="T51" s="682"/>
      <c r="U51" s="682"/>
      <c r="V51" s="682"/>
      <c r="W51" s="2318"/>
      <c r="X51" s="2335"/>
      <c r="Y51" s="2321"/>
    </row>
    <row r="52" spans="1:25" ht="24.75" x14ac:dyDescent="0.25">
      <c r="A52" s="2318"/>
      <c r="B52" s="2334"/>
      <c r="C52" s="2311"/>
      <c r="D52" s="2310"/>
      <c r="E52" s="2311"/>
      <c r="F52" s="2311"/>
      <c r="G52" s="2316"/>
      <c r="H52" s="2316"/>
      <c r="I52" s="694" t="s">
        <v>4422</v>
      </c>
      <c r="J52" s="681"/>
      <c r="K52" s="682"/>
      <c r="L52" s="682"/>
      <c r="M52" s="682"/>
      <c r="N52" s="682"/>
      <c r="O52" s="682"/>
      <c r="P52" s="682"/>
      <c r="Q52" s="682"/>
      <c r="R52" s="682"/>
      <c r="S52" s="682"/>
      <c r="T52" s="682"/>
      <c r="U52" s="682"/>
      <c r="V52" s="682"/>
      <c r="W52" s="2318"/>
      <c r="X52" s="2335"/>
      <c r="Y52" s="2321"/>
    </row>
    <row r="53" spans="1:25" x14ac:dyDescent="0.25">
      <c r="A53" s="2318"/>
      <c r="B53" s="2334"/>
      <c r="C53" s="2311"/>
      <c r="D53" s="2310"/>
      <c r="E53" s="2311"/>
      <c r="F53" s="2311"/>
      <c r="G53" s="2316"/>
      <c r="H53" s="2316"/>
      <c r="I53" s="693" t="s">
        <v>168</v>
      </c>
      <c r="J53" s="681">
        <v>1</v>
      </c>
      <c r="K53" s="685"/>
      <c r="L53" s="685"/>
      <c r="M53" s="685"/>
      <c r="N53" s="685"/>
      <c r="O53" s="685"/>
      <c r="P53" s="685"/>
      <c r="Q53" s="685"/>
      <c r="R53" s="685"/>
      <c r="S53" s="685"/>
      <c r="T53" s="685"/>
      <c r="U53" s="685"/>
      <c r="V53" s="685"/>
      <c r="W53" s="2319"/>
      <c r="X53" s="2336"/>
      <c r="Y53" s="2322"/>
    </row>
    <row r="54" spans="1:25" ht="24.75" x14ac:dyDescent="0.25">
      <c r="A54" s="2318"/>
      <c r="B54" s="2334"/>
      <c r="C54" s="2311"/>
      <c r="D54" s="2310"/>
      <c r="E54" s="2311"/>
      <c r="F54" s="2311"/>
      <c r="G54" s="2316" t="s">
        <v>1748</v>
      </c>
      <c r="H54" s="2316" t="s">
        <v>4423</v>
      </c>
      <c r="I54" s="694" t="s">
        <v>4424</v>
      </c>
      <c r="J54" s="681"/>
      <c r="K54" s="682"/>
      <c r="L54" s="682"/>
      <c r="M54" s="682"/>
      <c r="N54" s="682"/>
      <c r="O54" s="682"/>
      <c r="P54" s="682"/>
      <c r="Q54" s="682"/>
      <c r="R54" s="682"/>
      <c r="S54" s="682"/>
      <c r="T54" s="682"/>
      <c r="U54" s="682"/>
      <c r="V54" s="682"/>
      <c r="W54" s="2317" t="s">
        <v>1276</v>
      </c>
      <c r="X54" s="2337" t="s">
        <v>4425</v>
      </c>
      <c r="Y54" s="2320"/>
    </row>
    <row r="55" spans="1:25" ht="24.75" customHeight="1" x14ac:dyDescent="0.25">
      <c r="A55" s="2318"/>
      <c r="B55" s="2334"/>
      <c r="C55" s="2311"/>
      <c r="D55" s="2310"/>
      <c r="E55" s="2311"/>
      <c r="F55" s="2311"/>
      <c r="G55" s="2316"/>
      <c r="H55" s="2316"/>
      <c r="I55" s="694" t="s">
        <v>4426</v>
      </c>
      <c r="J55" s="681"/>
      <c r="K55" s="682"/>
      <c r="L55" s="682"/>
      <c r="M55" s="682"/>
      <c r="N55" s="682"/>
      <c r="O55" s="682"/>
      <c r="P55" s="682"/>
      <c r="Q55" s="682"/>
      <c r="R55" s="682"/>
      <c r="S55" s="682"/>
      <c r="T55" s="682"/>
      <c r="U55" s="682"/>
      <c r="V55" s="682"/>
      <c r="W55" s="2318"/>
      <c r="X55" s="2321"/>
      <c r="Y55" s="2321"/>
    </row>
    <row r="56" spans="1:25" x14ac:dyDescent="0.25">
      <c r="A56" s="2318"/>
      <c r="B56" s="2334"/>
      <c r="C56" s="2311"/>
      <c r="D56" s="2310"/>
      <c r="E56" s="2311"/>
      <c r="F56" s="2311"/>
      <c r="G56" s="2316"/>
      <c r="H56" s="2316"/>
      <c r="I56" s="694" t="s">
        <v>4427</v>
      </c>
      <c r="J56" s="681"/>
      <c r="K56" s="682"/>
      <c r="L56" s="682"/>
      <c r="M56" s="682"/>
      <c r="N56" s="682"/>
      <c r="O56" s="682"/>
      <c r="P56" s="682"/>
      <c r="Q56" s="682"/>
      <c r="R56" s="682"/>
      <c r="S56" s="682"/>
      <c r="T56" s="682"/>
      <c r="U56" s="682"/>
      <c r="V56" s="682"/>
      <c r="W56" s="2318"/>
      <c r="X56" s="2321"/>
      <c r="Y56" s="2321"/>
    </row>
    <row r="57" spans="1:25" ht="24.75" x14ac:dyDescent="0.25">
      <c r="A57" s="2318"/>
      <c r="B57" s="2334"/>
      <c r="C57" s="2311"/>
      <c r="D57" s="2310"/>
      <c r="E57" s="2311"/>
      <c r="F57" s="2311"/>
      <c r="G57" s="2316"/>
      <c r="H57" s="2316"/>
      <c r="I57" s="694" t="s">
        <v>4428</v>
      </c>
      <c r="J57" s="681"/>
      <c r="K57" s="682"/>
      <c r="L57" s="682"/>
      <c r="M57" s="682"/>
      <c r="N57" s="682"/>
      <c r="O57" s="682"/>
      <c r="P57" s="682"/>
      <c r="Q57" s="682"/>
      <c r="R57" s="682"/>
      <c r="S57" s="682"/>
      <c r="T57" s="682"/>
      <c r="U57" s="682"/>
      <c r="V57" s="682"/>
      <c r="W57" s="2318"/>
      <c r="X57" s="2321"/>
      <c r="Y57" s="2321"/>
    </row>
    <row r="58" spans="1:25" x14ac:dyDescent="0.25">
      <c r="A58" s="2319"/>
      <c r="B58" s="2334"/>
      <c r="C58" s="2311"/>
      <c r="D58" s="2310"/>
      <c r="E58" s="2311"/>
      <c r="F58" s="2311"/>
      <c r="G58" s="2316"/>
      <c r="H58" s="2316"/>
      <c r="I58" s="693" t="s">
        <v>168</v>
      </c>
      <c r="J58" s="681">
        <v>1</v>
      </c>
      <c r="K58" s="685"/>
      <c r="L58" s="685"/>
      <c r="M58" s="685"/>
      <c r="N58" s="685"/>
      <c r="O58" s="685"/>
      <c r="P58" s="685"/>
      <c r="Q58" s="685"/>
      <c r="R58" s="685"/>
      <c r="S58" s="685"/>
      <c r="T58" s="685"/>
      <c r="U58" s="685"/>
      <c r="V58" s="685"/>
      <c r="W58" s="2318"/>
      <c r="X58" s="2322"/>
      <c r="Y58" s="2322"/>
    </row>
    <row r="59" spans="1:25" x14ac:dyDescent="0.25">
      <c r="A59" s="2312"/>
      <c r="B59" s="2312"/>
      <c r="C59" s="2313" t="s">
        <v>1871</v>
      </c>
      <c r="D59" s="2313" t="s">
        <v>4429</v>
      </c>
      <c r="E59" s="2313" t="s">
        <v>4430</v>
      </c>
      <c r="F59" s="2313" t="s">
        <v>4382</v>
      </c>
      <c r="G59" s="2330" t="s">
        <v>4431</v>
      </c>
      <c r="H59" s="2330" t="s">
        <v>4432</v>
      </c>
      <c r="I59" s="689" t="s">
        <v>4433</v>
      </c>
      <c r="J59" s="687">
        <v>1</v>
      </c>
      <c r="K59" s="688"/>
      <c r="L59" s="688"/>
      <c r="M59" s="688"/>
      <c r="N59" s="688"/>
      <c r="O59" s="688"/>
      <c r="P59" s="688"/>
      <c r="Q59" s="688"/>
      <c r="R59" s="688"/>
      <c r="S59" s="688"/>
      <c r="T59" s="688"/>
      <c r="U59" s="688"/>
      <c r="V59" s="688"/>
      <c r="W59" s="2329" t="s">
        <v>1283</v>
      </c>
      <c r="X59" s="2329" t="s">
        <v>3553</v>
      </c>
      <c r="Y59" s="2329"/>
    </row>
    <row r="60" spans="1:25" ht="15" customHeight="1" x14ac:dyDescent="0.25">
      <c r="A60" s="2312"/>
      <c r="B60" s="2312"/>
      <c r="C60" s="2313"/>
      <c r="D60" s="2313"/>
      <c r="E60" s="2313"/>
      <c r="F60" s="2313"/>
      <c r="G60" s="2330"/>
      <c r="H60" s="2330"/>
      <c r="I60" s="689" t="s">
        <v>4434</v>
      </c>
      <c r="J60" s="687">
        <v>0.5</v>
      </c>
      <c r="K60" s="688"/>
      <c r="L60" s="688"/>
      <c r="M60" s="688"/>
      <c r="N60" s="688"/>
      <c r="O60" s="688"/>
      <c r="P60" s="688"/>
      <c r="Q60" s="688"/>
      <c r="R60" s="688"/>
      <c r="S60" s="688"/>
      <c r="T60" s="688"/>
      <c r="U60" s="688"/>
      <c r="V60" s="688"/>
      <c r="W60" s="2329"/>
      <c r="X60" s="2329"/>
      <c r="Y60" s="2329"/>
    </row>
    <row r="61" spans="1:25" x14ac:dyDescent="0.25">
      <c r="A61" s="2312"/>
      <c r="B61" s="2312"/>
      <c r="C61" s="2313"/>
      <c r="D61" s="2313"/>
      <c r="E61" s="2313"/>
      <c r="F61" s="2313"/>
      <c r="G61" s="2330"/>
      <c r="H61" s="2330"/>
      <c r="I61" s="689" t="s">
        <v>4435</v>
      </c>
      <c r="J61" s="687">
        <v>0.5</v>
      </c>
      <c r="K61" s="688"/>
      <c r="L61" s="688"/>
      <c r="M61" s="688"/>
      <c r="N61" s="688"/>
      <c r="O61" s="688"/>
      <c r="P61" s="688"/>
      <c r="Q61" s="688"/>
      <c r="R61" s="688"/>
      <c r="S61" s="688"/>
      <c r="T61" s="688"/>
      <c r="U61" s="688"/>
      <c r="V61" s="688"/>
      <c r="W61" s="2329"/>
      <c r="X61" s="2329"/>
      <c r="Y61" s="2329"/>
    </row>
    <row r="62" spans="1:25" x14ac:dyDescent="0.25">
      <c r="A62" s="2312"/>
      <c r="B62" s="2312"/>
      <c r="C62" s="2313"/>
      <c r="D62" s="2313"/>
      <c r="E62" s="2313"/>
      <c r="F62" s="2313"/>
      <c r="G62" s="2330"/>
      <c r="H62" s="2330"/>
      <c r="I62" s="690" t="s">
        <v>168</v>
      </c>
      <c r="J62" s="687">
        <f>SUM(J59:J61)</f>
        <v>2</v>
      </c>
      <c r="K62" s="691"/>
      <c r="L62" s="691"/>
      <c r="M62" s="691"/>
      <c r="N62" s="691"/>
      <c r="O62" s="691"/>
      <c r="P62" s="691"/>
      <c r="Q62" s="691"/>
      <c r="R62" s="691"/>
      <c r="S62" s="691"/>
      <c r="T62" s="691"/>
      <c r="U62" s="691"/>
      <c r="V62" s="691"/>
      <c r="W62" s="2329"/>
      <c r="X62" s="2329"/>
      <c r="Y62" s="2329"/>
    </row>
    <row r="63" spans="1:25" x14ac:dyDescent="0.25">
      <c r="A63" s="2338" t="s">
        <v>2115</v>
      </c>
      <c r="B63" s="2317" t="s">
        <v>729</v>
      </c>
      <c r="C63" s="2317" t="s">
        <v>4361</v>
      </c>
      <c r="D63" s="2314" t="s">
        <v>4436</v>
      </c>
      <c r="E63" s="2311" t="s">
        <v>4375</v>
      </c>
      <c r="F63" s="2311" t="s">
        <v>632</v>
      </c>
      <c r="G63" s="2310" t="s">
        <v>1767</v>
      </c>
      <c r="H63" s="2311" t="s">
        <v>4437</v>
      </c>
      <c r="I63" s="675" t="s">
        <v>4438</v>
      </c>
      <c r="J63" s="676"/>
      <c r="K63" s="675"/>
      <c r="L63" s="675"/>
      <c r="M63" s="677"/>
      <c r="N63" s="677"/>
      <c r="O63" s="675"/>
      <c r="P63" s="677"/>
      <c r="Q63" s="677"/>
      <c r="R63" s="675"/>
      <c r="S63" s="677"/>
      <c r="T63" s="677"/>
      <c r="U63" s="675"/>
      <c r="V63" s="675"/>
      <c r="W63" s="2311" t="s">
        <v>1294</v>
      </c>
      <c r="X63" s="2310" t="s">
        <v>2292</v>
      </c>
      <c r="Y63" s="2311"/>
    </row>
    <row r="64" spans="1:25" ht="15" customHeight="1" x14ac:dyDescent="0.25">
      <c r="A64" s="2339"/>
      <c r="B64" s="2318"/>
      <c r="C64" s="2318"/>
      <c r="D64" s="2310"/>
      <c r="E64" s="2311"/>
      <c r="F64" s="2311"/>
      <c r="G64" s="2310"/>
      <c r="H64" s="2311"/>
      <c r="I64" s="675" t="s">
        <v>4439</v>
      </c>
      <c r="J64" s="676"/>
      <c r="K64" s="675"/>
      <c r="L64" s="675"/>
      <c r="M64" s="675"/>
      <c r="N64" s="677"/>
      <c r="O64" s="675"/>
      <c r="P64" s="675"/>
      <c r="Q64" s="675"/>
      <c r="R64" s="675"/>
      <c r="S64" s="675"/>
      <c r="T64" s="675"/>
      <c r="U64" s="675"/>
      <c r="V64" s="675"/>
      <c r="W64" s="2311"/>
      <c r="X64" s="2310"/>
      <c r="Y64" s="2311"/>
    </row>
    <row r="65" spans="1:25" x14ac:dyDescent="0.25">
      <c r="A65" s="2339"/>
      <c r="B65" s="2318"/>
      <c r="C65" s="2318"/>
      <c r="D65" s="2310"/>
      <c r="E65" s="2311"/>
      <c r="F65" s="2311"/>
      <c r="G65" s="2310"/>
      <c r="H65" s="2311"/>
      <c r="I65" s="678" t="s">
        <v>168</v>
      </c>
      <c r="J65" s="676">
        <v>2</v>
      </c>
      <c r="K65" s="675"/>
      <c r="L65" s="675"/>
      <c r="M65" s="679"/>
      <c r="N65" s="679"/>
      <c r="O65" s="675"/>
      <c r="P65" s="679"/>
      <c r="Q65" s="679"/>
      <c r="R65" s="675"/>
      <c r="S65" s="679"/>
      <c r="T65" s="679"/>
      <c r="U65" s="675"/>
      <c r="V65" s="675"/>
      <c r="W65" s="2311"/>
      <c r="X65" s="2310"/>
      <c r="Y65" s="2311"/>
    </row>
    <row r="66" spans="1:25" x14ac:dyDescent="0.25">
      <c r="A66" s="2339"/>
      <c r="B66" s="2318"/>
      <c r="C66" s="2318"/>
      <c r="D66" s="2323" t="s">
        <v>4440</v>
      </c>
      <c r="E66" s="2317" t="s">
        <v>4375</v>
      </c>
      <c r="F66" s="2317" t="s">
        <v>632</v>
      </c>
      <c r="G66" s="2316" t="s">
        <v>1771</v>
      </c>
      <c r="H66" s="2316" t="s">
        <v>4441</v>
      </c>
      <c r="I66" s="675" t="s">
        <v>4438</v>
      </c>
      <c r="J66" s="676"/>
      <c r="K66" s="675"/>
      <c r="L66" s="675"/>
      <c r="M66" s="677"/>
      <c r="N66" s="677"/>
      <c r="O66" s="675"/>
      <c r="P66" s="677"/>
      <c r="Q66" s="677"/>
      <c r="R66" s="675"/>
      <c r="S66" s="677"/>
      <c r="T66" s="677"/>
      <c r="U66" s="675"/>
      <c r="V66" s="675"/>
      <c r="W66" s="2317" t="s">
        <v>2299</v>
      </c>
      <c r="X66" s="2317" t="s">
        <v>4442</v>
      </c>
      <c r="Y66" s="2317"/>
    </row>
    <row r="67" spans="1:25" ht="15" customHeight="1" x14ac:dyDescent="0.25">
      <c r="A67" s="2339"/>
      <c r="B67" s="2318"/>
      <c r="C67" s="2318"/>
      <c r="D67" s="2324"/>
      <c r="E67" s="2318"/>
      <c r="F67" s="2318"/>
      <c r="G67" s="2316"/>
      <c r="H67" s="2316"/>
      <c r="I67" s="675" t="s">
        <v>4439</v>
      </c>
      <c r="J67" s="676"/>
      <c r="K67" s="675"/>
      <c r="L67" s="675"/>
      <c r="M67" s="675"/>
      <c r="N67" s="677"/>
      <c r="O67" s="675"/>
      <c r="P67" s="675"/>
      <c r="Q67" s="675"/>
      <c r="R67" s="675"/>
      <c r="S67" s="675"/>
      <c r="T67" s="675"/>
      <c r="U67" s="675"/>
      <c r="V67" s="675"/>
      <c r="W67" s="2318"/>
      <c r="X67" s="2318"/>
      <c r="Y67" s="2318"/>
    </row>
    <row r="68" spans="1:25" x14ac:dyDescent="0.25">
      <c r="A68" s="2339"/>
      <c r="B68" s="2318"/>
      <c r="C68" s="2318"/>
      <c r="D68" s="2324"/>
      <c r="E68" s="2318"/>
      <c r="F68" s="2318"/>
      <c r="G68" s="2316"/>
      <c r="H68" s="2316"/>
      <c r="I68" s="678" t="s">
        <v>168</v>
      </c>
      <c r="J68" s="676">
        <v>2</v>
      </c>
      <c r="K68" s="675"/>
      <c r="L68" s="675"/>
      <c r="M68" s="679"/>
      <c r="N68" s="679"/>
      <c r="O68" s="675"/>
      <c r="P68" s="679"/>
      <c r="Q68" s="679"/>
      <c r="R68" s="675"/>
      <c r="S68" s="679"/>
      <c r="T68" s="679"/>
      <c r="U68" s="675"/>
      <c r="V68" s="675"/>
      <c r="W68" s="2319"/>
      <c r="X68" s="2319"/>
      <c r="Y68" s="2319"/>
    </row>
    <row r="69" spans="1:25" ht="24" x14ac:dyDescent="0.25">
      <c r="A69" s="2339"/>
      <c r="B69" s="2318"/>
      <c r="C69" s="2318"/>
      <c r="D69" s="2324"/>
      <c r="E69" s="2318"/>
      <c r="F69" s="2318"/>
      <c r="G69" s="2316" t="s">
        <v>1774</v>
      </c>
      <c r="H69" s="2316" t="s">
        <v>4443</v>
      </c>
      <c r="I69" s="675" t="s">
        <v>4444</v>
      </c>
      <c r="J69" s="681"/>
      <c r="K69" s="683"/>
      <c r="L69" s="683"/>
      <c r="M69" s="682"/>
      <c r="N69" s="683"/>
      <c r="O69" s="683"/>
      <c r="P69" s="682"/>
      <c r="Q69" s="683"/>
      <c r="R69" s="683"/>
      <c r="S69" s="682"/>
      <c r="T69" s="683"/>
      <c r="U69" s="683"/>
      <c r="V69" s="683"/>
      <c r="W69" s="2317" t="s">
        <v>1311</v>
      </c>
      <c r="X69" s="2317" t="s">
        <v>4445</v>
      </c>
      <c r="Y69" s="2320"/>
    </row>
    <row r="70" spans="1:25" ht="24" customHeight="1" x14ac:dyDescent="0.25">
      <c r="A70" s="2339"/>
      <c r="B70" s="2318"/>
      <c r="C70" s="2318"/>
      <c r="D70" s="2324"/>
      <c r="E70" s="2318"/>
      <c r="F70" s="2318"/>
      <c r="G70" s="2316"/>
      <c r="H70" s="2316"/>
      <c r="I70" s="675" t="s">
        <v>4446</v>
      </c>
      <c r="J70" s="681"/>
      <c r="K70" s="683"/>
      <c r="L70" s="683"/>
      <c r="M70" s="682"/>
      <c r="N70" s="683"/>
      <c r="O70" s="683"/>
      <c r="P70" s="682"/>
      <c r="Q70" s="683"/>
      <c r="R70" s="683"/>
      <c r="S70" s="682"/>
      <c r="T70" s="683"/>
      <c r="U70" s="683"/>
      <c r="V70" s="683"/>
      <c r="W70" s="2318"/>
      <c r="X70" s="2318"/>
      <c r="Y70" s="2321"/>
    </row>
    <row r="71" spans="1:25" x14ac:dyDescent="0.25">
      <c r="A71" s="2339"/>
      <c r="B71" s="2318"/>
      <c r="C71" s="2318"/>
      <c r="D71" s="2324"/>
      <c r="E71" s="2318"/>
      <c r="F71" s="2318"/>
      <c r="G71" s="2316"/>
      <c r="H71" s="2316"/>
      <c r="I71" s="675" t="s">
        <v>4447</v>
      </c>
      <c r="J71" s="681"/>
      <c r="K71" s="683"/>
      <c r="L71" s="683"/>
      <c r="M71" s="683"/>
      <c r="N71" s="682"/>
      <c r="O71" s="683"/>
      <c r="P71" s="683"/>
      <c r="Q71" s="682"/>
      <c r="R71" s="683"/>
      <c r="S71" s="683"/>
      <c r="T71" s="682"/>
      <c r="U71" s="683"/>
      <c r="V71" s="683"/>
      <c r="W71" s="2318"/>
      <c r="X71" s="2318"/>
      <c r="Y71" s="2321"/>
    </row>
    <row r="72" spans="1:25" x14ac:dyDescent="0.25">
      <c r="A72" s="2339"/>
      <c r="B72" s="2318"/>
      <c r="C72" s="2318"/>
      <c r="D72" s="2324"/>
      <c r="E72" s="2318"/>
      <c r="F72" s="2318"/>
      <c r="G72" s="2316"/>
      <c r="H72" s="2316"/>
      <c r="I72" s="675" t="s">
        <v>4448</v>
      </c>
      <c r="J72" s="681"/>
      <c r="K72" s="683"/>
      <c r="L72" s="683"/>
      <c r="M72" s="683"/>
      <c r="N72" s="682"/>
      <c r="O72" s="683"/>
      <c r="P72" s="683"/>
      <c r="Q72" s="682"/>
      <c r="R72" s="683"/>
      <c r="S72" s="683"/>
      <c r="T72" s="682"/>
      <c r="U72" s="683"/>
      <c r="V72" s="683"/>
      <c r="W72" s="2318"/>
      <c r="X72" s="2318"/>
      <c r="Y72" s="2321"/>
    </row>
    <row r="73" spans="1:25" x14ac:dyDescent="0.25">
      <c r="A73" s="2339"/>
      <c r="B73" s="2318"/>
      <c r="C73" s="2318"/>
      <c r="D73" s="2324"/>
      <c r="E73" s="2318"/>
      <c r="F73" s="2318"/>
      <c r="G73" s="2316"/>
      <c r="H73" s="2316"/>
      <c r="I73" s="678" t="s">
        <v>168</v>
      </c>
      <c r="J73" s="681">
        <v>2</v>
      </c>
      <c r="K73" s="683"/>
      <c r="L73" s="683"/>
      <c r="M73" s="685"/>
      <c r="N73" s="685"/>
      <c r="O73" s="683"/>
      <c r="P73" s="685"/>
      <c r="Q73" s="685"/>
      <c r="R73" s="683"/>
      <c r="S73" s="685"/>
      <c r="T73" s="685"/>
      <c r="U73" s="683"/>
      <c r="V73" s="683"/>
      <c r="W73" s="2319"/>
      <c r="X73" s="2319"/>
      <c r="Y73" s="2322"/>
    </row>
    <row r="74" spans="1:25" ht="24" x14ac:dyDescent="0.25">
      <c r="A74" s="2339"/>
      <c r="B74" s="2318"/>
      <c r="C74" s="2318"/>
      <c r="D74" s="2324"/>
      <c r="E74" s="2318"/>
      <c r="F74" s="2318"/>
      <c r="G74" s="2316" t="s">
        <v>1779</v>
      </c>
      <c r="H74" s="2316" t="s">
        <v>771</v>
      </c>
      <c r="I74" s="675" t="s">
        <v>4444</v>
      </c>
      <c r="J74" s="681"/>
      <c r="K74" s="683"/>
      <c r="L74" s="683"/>
      <c r="M74" s="682"/>
      <c r="N74" s="683"/>
      <c r="O74" s="683"/>
      <c r="P74" s="682"/>
      <c r="Q74" s="683"/>
      <c r="R74" s="683"/>
      <c r="S74" s="682"/>
      <c r="T74" s="683"/>
      <c r="U74" s="683"/>
      <c r="V74" s="683"/>
      <c r="W74" s="2317" t="s">
        <v>1318</v>
      </c>
      <c r="X74" s="2317" t="s">
        <v>4449</v>
      </c>
      <c r="Y74" s="2320"/>
    </row>
    <row r="75" spans="1:25" ht="24" customHeight="1" x14ac:dyDescent="0.25">
      <c r="A75" s="2339"/>
      <c r="B75" s="2318"/>
      <c r="C75" s="2318"/>
      <c r="D75" s="2324"/>
      <c r="E75" s="2318"/>
      <c r="F75" s="2318"/>
      <c r="G75" s="2316"/>
      <c r="H75" s="2316"/>
      <c r="I75" s="675" t="s">
        <v>4446</v>
      </c>
      <c r="J75" s="681"/>
      <c r="K75" s="683"/>
      <c r="L75" s="683"/>
      <c r="M75" s="682"/>
      <c r="N75" s="683"/>
      <c r="O75" s="683"/>
      <c r="P75" s="682"/>
      <c r="Q75" s="683"/>
      <c r="R75" s="683"/>
      <c r="S75" s="682"/>
      <c r="T75" s="683"/>
      <c r="U75" s="683"/>
      <c r="V75" s="683"/>
      <c r="W75" s="2318"/>
      <c r="X75" s="2318"/>
      <c r="Y75" s="2321"/>
    </row>
    <row r="76" spans="1:25" x14ac:dyDescent="0.25">
      <c r="A76" s="2339"/>
      <c r="B76" s="2318"/>
      <c r="C76" s="2318"/>
      <c r="D76" s="2324"/>
      <c r="E76" s="2318"/>
      <c r="F76" s="2318"/>
      <c r="G76" s="2316"/>
      <c r="H76" s="2316"/>
      <c r="I76" s="675" t="s">
        <v>4447</v>
      </c>
      <c r="J76" s="681"/>
      <c r="K76" s="683"/>
      <c r="L76" s="683"/>
      <c r="M76" s="683"/>
      <c r="N76" s="682"/>
      <c r="O76" s="683"/>
      <c r="P76" s="683"/>
      <c r="Q76" s="682"/>
      <c r="R76" s="683"/>
      <c r="S76" s="683"/>
      <c r="T76" s="682"/>
      <c r="U76" s="683"/>
      <c r="V76" s="683"/>
      <c r="W76" s="2318"/>
      <c r="X76" s="2318"/>
      <c r="Y76" s="2321"/>
    </row>
    <row r="77" spans="1:25" x14ac:dyDescent="0.25">
      <c r="A77" s="2339"/>
      <c r="B77" s="2318"/>
      <c r="C77" s="2318"/>
      <c r="D77" s="2324"/>
      <c r="E77" s="2318"/>
      <c r="F77" s="2318"/>
      <c r="G77" s="2316"/>
      <c r="H77" s="2316"/>
      <c r="I77" s="675" t="s">
        <v>4448</v>
      </c>
      <c r="J77" s="681"/>
      <c r="K77" s="683"/>
      <c r="L77" s="683"/>
      <c r="M77" s="683"/>
      <c r="N77" s="682"/>
      <c r="O77" s="683"/>
      <c r="P77" s="683"/>
      <c r="Q77" s="682"/>
      <c r="R77" s="683"/>
      <c r="S77" s="683"/>
      <c r="T77" s="682"/>
      <c r="U77" s="683"/>
      <c r="V77" s="683"/>
      <c r="W77" s="2318"/>
      <c r="X77" s="2318"/>
      <c r="Y77" s="2321"/>
    </row>
    <row r="78" spans="1:25" x14ac:dyDescent="0.25">
      <c r="A78" s="2339"/>
      <c r="B78" s="2318"/>
      <c r="C78" s="2318"/>
      <c r="D78" s="2324"/>
      <c r="E78" s="2318"/>
      <c r="F78" s="2318"/>
      <c r="G78" s="1940"/>
      <c r="H78" s="1940"/>
      <c r="I78" s="695" t="s">
        <v>168</v>
      </c>
      <c r="J78" s="696">
        <v>2</v>
      </c>
      <c r="K78" s="697"/>
      <c r="L78" s="697"/>
      <c r="M78" s="698"/>
      <c r="N78" s="698"/>
      <c r="O78" s="697"/>
      <c r="P78" s="698"/>
      <c r="Q78" s="698"/>
      <c r="R78" s="697"/>
      <c r="S78" s="698"/>
      <c r="T78" s="698"/>
      <c r="U78" s="697"/>
      <c r="V78" s="697"/>
      <c r="W78" s="2318"/>
      <c r="X78" s="2318"/>
      <c r="Y78" s="2321"/>
    </row>
    <row r="79" spans="1:25" ht="24" x14ac:dyDescent="0.25">
      <c r="A79" s="2339"/>
      <c r="B79" s="2311" t="s">
        <v>776</v>
      </c>
      <c r="C79" s="2311" t="s">
        <v>4361</v>
      </c>
      <c r="D79" s="2314" t="s">
        <v>4436</v>
      </c>
      <c r="E79" s="2311" t="s">
        <v>4375</v>
      </c>
      <c r="F79" s="2311" t="s">
        <v>632</v>
      </c>
      <c r="G79" s="2310" t="s">
        <v>1785</v>
      </c>
      <c r="H79" s="2311" t="s">
        <v>4450</v>
      </c>
      <c r="I79" s="675" t="s">
        <v>4451</v>
      </c>
      <c r="J79" s="676"/>
      <c r="K79" s="677"/>
      <c r="L79" s="675"/>
      <c r="M79" s="675"/>
      <c r="N79" s="675"/>
      <c r="O79" s="675"/>
      <c r="P79" s="675"/>
      <c r="Q79" s="675"/>
      <c r="R79" s="675"/>
      <c r="S79" s="675"/>
      <c r="T79" s="675"/>
      <c r="U79" s="675"/>
      <c r="V79" s="675"/>
      <c r="W79" s="2311" t="s">
        <v>1327</v>
      </c>
      <c r="X79" s="2310" t="s">
        <v>4452</v>
      </c>
      <c r="Y79" s="2311"/>
    </row>
    <row r="80" spans="1:25" ht="24" customHeight="1" x14ac:dyDescent="0.25">
      <c r="A80" s="2339"/>
      <c r="B80" s="2311"/>
      <c r="C80" s="2311"/>
      <c r="D80" s="2310"/>
      <c r="E80" s="2311"/>
      <c r="F80" s="2311"/>
      <c r="G80" s="2310"/>
      <c r="H80" s="2311"/>
      <c r="I80" s="675" t="s">
        <v>4453</v>
      </c>
      <c r="J80" s="676"/>
      <c r="K80" s="675"/>
      <c r="L80" s="677"/>
      <c r="M80" s="677"/>
      <c r="N80" s="677"/>
      <c r="O80" s="677"/>
      <c r="P80" s="677"/>
      <c r="Q80" s="677"/>
      <c r="R80" s="677"/>
      <c r="S80" s="677"/>
      <c r="T80" s="677"/>
      <c r="U80" s="677"/>
      <c r="V80" s="677"/>
      <c r="W80" s="2311"/>
      <c r="X80" s="2310"/>
      <c r="Y80" s="2311"/>
    </row>
    <row r="81" spans="1:25" ht="24" x14ac:dyDescent="0.25">
      <c r="A81" s="2339"/>
      <c r="B81" s="2311"/>
      <c r="C81" s="2311"/>
      <c r="D81" s="2310"/>
      <c r="E81" s="2311"/>
      <c r="F81" s="2311"/>
      <c r="G81" s="2310"/>
      <c r="H81" s="2311"/>
      <c r="I81" s="675" t="s">
        <v>4454</v>
      </c>
      <c r="J81" s="676"/>
      <c r="K81" s="675"/>
      <c r="L81" s="677"/>
      <c r="M81" s="677"/>
      <c r="N81" s="677"/>
      <c r="O81" s="677"/>
      <c r="P81" s="677"/>
      <c r="Q81" s="677"/>
      <c r="R81" s="677"/>
      <c r="S81" s="677"/>
      <c r="T81" s="677"/>
      <c r="U81" s="677"/>
      <c r="V81" s="677"/>
      <c r="W81" s="2311"/>
      <c r="X81" s="2310"/>
      <c r="Y81" s="2311"/>
    </row>
    <row r="82" spans="1:25" ht="24" x14ac:dyDescent="0.25">
      <c r="A82" s="2339"/>
      <c r="B82" s="2311"/>
      <c r="C82" s="2311"/>
      <c r="D82" s="2310"/>
      <c r="E82" s="2311"/>
      <c r="F82" s="2311"/>
      <c r="G82" s="2310"/>
      <c r="H82" s="2311"/>
      <c r="I82" s="675" t="s">
        <v>4455</v>
      </c>
      <c r="J82" s="676"/>
      <c r="K82" s="675"/>
      <c r="L82" s="677"/>
      <c r="M82" s="677"/>
      <c r="N82" s="677"/>
      <c r="O82" s="677"/>
      <c r="P82" s="677"/>
      <c r="Q82" s="677"/>
      <c r="R82" s="677"/>
      <c r="S82" s="677"/>
      <c r="T82" s="677"/>
      <c r="U82" s="677"/>
      <c r="V82" s="677"/>
      <c r="W82" s="2311"/>
      <c r="X82" s="2310"/>
      <c r="Y82" s="2311"/>
    </row>
    <row r="83" spans="1:25" x14ac:dyDescent="0.25">
      <c r="A83" s="2339"/>
      <c r="B83" s="2311"/>
      <c r="C83" s="2311"/>
      <c r="D83" s="2310"/>
      <c r="E83" s="2311"/>
      <c r="F83" s="2311"/>
      <c r="G83" s="2310"/>
      <c r="H83" s="2311"/>
      <c r="I83" s="675" t="s">
        <v>4456</v>
      </c>
      <c r="J83" s="676"/>
      <c r="K83" s="675"/>
      <c r="L83" s="677"/>
      <c r="M83" s="677"/>
      <c r="N83" s="677"/>
      <c r="O83" s="677"/>
      <c r="P83" s="677"/>
      <c r="Q83" s="677"/>
      <c r="R83" s="677"/>
      <c r="S83" s="677"/>
      <c r="T83" s="677"/>
      <c r="U83" s="677"/>
      <c r="V83" s="677"/>
      <c r="W83" s="2311"/>
      <c r="X83" s="2310"/>
      <c r="Y83" s="2311"/>
    </row>
    <row r="84" spans="1:25" x14ac:dyDescent="0.25">
      <c r="A84" s="2339"/>
      <c r="B84" s="2311"/>
      <c r="C84" s="2311"/>
      <c r="D84" s="2310"/>
      <c r="E84" s="2311"/>
      <c r="F84" s="2311"/>
      <c r="G84" s="2310"/>
      <c r="H84" s="2311"/>
      <c r="I84" s="678" t="s">
        <v>168</v>
      </c>
      <c r="J84" s="676">
        <v>1</v>
      </c>
      <c r="K84" s="679"/>
      <c r="L84" s="679"/>
      <c r="M84" s="679"/>
      <c r="N84" s="679"/>
      <c r="O84" s="679"/>
      <c r="P84" s="679"/>
      <c r="Q84" s="679"/>
      <c r="R84" s="679"/>
      <c r="S84" s="679"/>
      <c r="T84" s="679"/>
      <c r="U84" s="679"/>
      <c r="V84" s="679"/>
      <c r="W84" s="2311"/>
      <c r="X84" s="2310"/>
      <c r="Y84" s="2311"/>
    </row>
    <row r="85" spans="1:25" ht="24" x14ac:dyDescent="0.25">
      <c r="A85" s="2339"/>
      <c r="B85" s="2311"/>
      <c r="C85" s="2311"/>
      <c r="D85" s="2327" t="s">
        <v>4440</v>
      </c>
      <c r="E85" s="2311" t="s">
        <v>4375</v>
      </c>
      <c r="F85" s="2311" t="s">
        <v>632</v>
      </c>
      <c r="G85" s="2316" t="s">
        <v>1794</v>
      </c>
      <c r="H85" s="2316" t="s">
        <v>4457</v>
      </c>
      <c r="I85" s="680" t="s">
        <v>4458</v>
      </c>
      <c r="J85" s="681"/>
      <c r="K85" s="682"/>
      <c r="L85" s="683"/>
      <c r="M85" s="683"/>
      <c r="N85" s="683"/>
      <c r="O85" s="683"/>
      <c r="P85" s="683"/>
      <c r="Q85" s="683"/>
      <c r="R85" s="683"/>
      <c r="S85" s="683"/>
      <c r="T85" s="683"/>
      <c r="U85" s="683"/>
      <c r="V85" s="683"/>
      <c r="W85" s="2317" t="s">
        <v>1335</v>
      </c>
      <c r="X85" s="2337" t="s">
        <v>4459</v>
      </c>
      <c r="Y85" s="2320"/>
    </row>
    <row r="86" spans="1:25" ht="24" customHeight="1" x14ac:dyDescent="0.25">
      <c r="A86" s="2339"/>
      <c r="B86" s="2311"/>
      <c r="C86" s="2311"/>
      <c r="D86" s="2328"/>
      <c r="E86" s="2311"/>
      <c r="F86" s="2311"/>
      <c r="G86" s="2316"/>
      <c r="H86" s="2316"/>
      <c r="I86" s="680" t="s">
        <v>4460</v>
      </c>
      <c r="J86" s="681"/>
      <c r="K86" s="682"/>
      <c r="L86" s="682"/>
      <c r="M86" s="682"/>
      <c r="N86" s="683"/>
      <c r="O86" s="683"/>
      <c r="P86" s="683"/>
      <c r="Q86" s="683"/>
      <c r="R86" s="683"/>
      <c r="S86" s="683"/>
      <c r="T86" s="683"/>
      <c r="U86" s="683"/>
      <c r="V86" s="683"/>
      <c r="W86" s="2318"/>
      <c r="X86" s="2321"/>
      <c r="Y86" s="2321"/>
    </row>
    <row r="87" spans="1:25" x14ac:dyDescent="0.25">
      <c r="A87" s="2339"/>
      <c r="B87" s="2311"/>
      <c r="C87" s="2311"/>
      <c r="D87" s="2328"/>
      <c r="E87" s="2311"/>
      <c r="F87" s="2311"/>
      <c r="G87" s="2316"/>
      <c r="H87" s="2316"/>
      <c r="I87" s="680" t="s">
        <v>4461</v>
      </c>
      <c r="J87" s="681"/>
      <c r="K87" s="683"/>
      <c r="L87" s="683"/>
      <c r="M87" s="699"/>
      <c r="N87" s="682"/>
      <c r="O87" s="683"/>
      <c r="P87" s="683"/>
      <c r="Q87" s="682"/>
      <c r="R87" s="683"/>
      <c r="S87" s="683"/>
      <c r="T87" s="682"/>
      <c r="U87" s="683"/>
      <c r="V87" s="683"/>
      <c r="W87" s="2318"/>
      <c r="X87" s="2321"/>
      <c r="Y87" s="2321"/>
    </row>
    <row r="88" spans="1:25" x14ac:dyDescent="0.25">
      <c r="A88" s="2339"/>
      <c r="B88" s="2311"/>
      <c r="C88" s="2311"/>
      <c r="D88" s="2328"/>
      <c r="E88" s="2311"/>
      <c r="F88" s="2311"/>
      <c r="G88" s="2316"/>
      <c r="H88" s="2316"/>
      <c r="I88" s="680" t="s">
        <v>4462</v>
      </c>
      <c r="J88" s="681"/>
      <c r="K88" s="683"/>
      <c r="L88" s="683"/>
      <c r="M88" s="699"/>
      <c r="N88" s="682"/>
      <c r="O88" s="683"/>
      <c r="P88" s="683"/>
      <c r="Q88" s="682"/>
      <c r="R88" s="683"/>
      <c r="S88" s="683"/>
      <c r="T88" s="682"/>
      <c r="U88" s="683"/>
      <c r="V88" s="683"/>
      <c r="W88" s="2318"/>
      <c r="X88" s="2321"/>
      <c r="Y88" s="2321"/>
    </row>
    <row r="89" spans="1:25" x14ac:dyDescent="0.25">
      <c r="A89" s="2339"/>
      <c r="B89" s="2311"/>
      <c r="C89" s="2311"/>
      <c r="D89" s="2328"/>
      <c r="E89" s="2311"/>
      <c r="F89" s="2311"/>
      <c r="G89" s="2316"/>
      <c r="H89" s="2316"/>
      <c r="I89" s="678" t="s">
        <v>168</v>
      </c>
      <c r="J89" s="681">
        <v>1</v>
      </c>
      <c r="K89" s="685"/>
      <c r="L89" s="685"/>
      <c r="M89" s="685"/>
      <c r="N89" s="685"/>
      <c r="O89" s="683"/>
      <c r="P89" s="683"/>
      <c r="Q89" s="685"/>
      <c r="R89" s="683"/>
      <c r="S89" s="683"/>
      <c r="T89" s="685"/>
      <c r="U89" s="683"/>
      <c r="V89" s="683"/>
      <c r="W89" s="2319"/>
      <c r="X89" s="2322"/>
      <c r="Y89" s="2322"/>
    </row>
    <row r="90" spans="1:25" ht="48" x14ac:dyDescent="0.25">
      <c r="A90" s="2339"/>
      <c r="B90" s="2311" t="s">
        <v>800</v>
      </c>
      <c r="C90" s="2311" t="s">
        <v>4361</v>
      </c>
      <c r="D90" s="2314" t="s">
        <v>4436</v>
      </c>
      <c r="E90" s="2311" t="s">
        <v>4375</v>
      </c>
      <c r="F90" s="2311" t="s">
        <v>632</v>
      </c>
      <c r="G90" s="2310" t="s">
        <v>4463</v>
      </c>
      <c r="H90" s="2311" t="s">
        <v>4464</v>
      </c>
      <c r="I90" s="675" t="s">
        <v>4465</v>
      </c>
      <c r="J90" s="676"/>
      <c r="K90" s="677"/>
      <c r="L90" s="675"/>
      <c r="M90" s="675"/>
      <c r="N90" s="675"/>
      <c r="O90" s="675"/>
      <c r="P90" s="675"/>
      <c r="Q90" s="675"/>
      <c r="R90" s="675"/>
      <c r="S90" s="675"/>
      <c r="T90" s="675"/>
      <c r="U90" s="675"/>
      <c r="V90" s="675"/>
      <c r="W90" s="2311" t="s">
        <v>1343</v>
      </c>
      <c r="X90" s="2311" t="s">
        <v>4466</v>
      </c>
      <c r="Y90" s="2311"/>
    </row>
    <row r="91" spans="1:25" ht="48" customHeight="1" x14ac:dyDescent="0.25">
      <c r="A91" s="2339"/>
      <c r="B91" s="2311"/>
      <c r="C91" s="2311"/>
      <c r="D91" s="2310"/>
      <c r="E91" s="2311"/>
      <c r="F91" s="2311"/>
      <c r="G91" s="2310"/>
      <c r="H91" s="2311"/>
      <c r="I91" s="675" t="s">
        <v>4467</v>
      </c>
      <c r="J91" s="676"/>
      <c r="K91" s="675"/>
      <c r="L91" s="677"/>
      <c r="M91" s="675"/>
      <c r="N91" s="675"/>
      <c r="O91" s="675"/>
      <c r="P91" s="675"/>
      <c r="Q91" s="675"/>
      <c r="R91" s="675"/>
      <c r="S91" s="675"/>
      <c r="T91" s="675"/>
      <c r="U91" s="675"/>
      <c r="V91" s="675"/>
      <c r="W91" s="2311"/>
      <c r="X91" s="2311"/>
      <c r="Y91" s="2311"/>
    </row>
    <row r="92" spans="1:25" x14ac:dyDescent="0.25">
      <c r="A92" s="2339"/>
      <c r="B92" s="2311"/>
      <c r="C92" s="2311"/>
      <c r="D92" s="2310"/>
      <c r="E92" s="2311"/>
      <c r="F92" s="2311"/>
      <c r="G92" s="2310"/>
      <c r="H92" s="2311"/>
      <c r="I92" s="675" t="s">
        <v>4468</v>
      </c>
      <c r="J92" s="676"/>
      <c r="K92" s="675"/>
      <c r="L92" s="675"/>
      <c r="M92" s="675"/>
      <c r="N92" s="675"/>
      <c r="O92" s="675"/>
      <c r="P92" s="675"/>
      <c r="Q92" s="677"/>
      <c r="R92" s="675"/>
      <c r="S92" s="675"/>
      <c r="T92" s="675"/>
      <c r="U92" s="675"/>
      <c r="V92" s="675"/>
      <c r="W92" s="2311"/>
      <c r="X92" s="2311"/>
      <c r="Y92" s="2311"/>
    </row>
    <row r="93" spans="1:25" ht="36" x14ac:dyDescent="0.25">
      <c r="A93" s="2339"/>
      <c r="B93" s="2311"/>
      <c r="C93" s="2311"/>
      <c r="D93" s="2310"/>
      <c r="E93" s="2311"/>
      <c r="F93" s="2311"/>
      <c r="G93" s="2310"/>
      <c r="H93" s="2311"/>
      <c r="I93" s="675" t="s">
        <v>819</v>
      </c>
      <c r="J93" s="676"/>
      <c r="K93" s="677"/>
      <c r="L93" s="677"/>
      <c r="M93" s="677"/>
      <c r="N93" s="677"/>
      <c r="O93" s="677"/>
      <c r="P93" s="677"/>
      <c r="Q93" s="677"/>
      <c r="R93" s="677"/>
      <c r="S93" s="677"/>
      <c r="T93" s="677"/>
      <c r="U93" s="677"/>
      <c r="V93" s="677"/>
      <c r="W93" s="2311"/>
      <c r="X93" s="2311"/>
      <c r="Y93" s="2311"/>
    </row>
    <row r="94" spans="1:25" x14ac:dyDescent="0.25">
      <c r="A94" s="2339"/>
      <c r="B94" s="2311"/>
      <c r="C94" s="2311"/>
      <c r="D94" s="2310"/>
      <c r="E94" s="2311"/>
      <c r="F94" s="2311"/>
      <c r="G94" s="2310"/>
      <c r="H94" s="2311"/>
      <c r="I94" s="675" t="s">
        <v>4469</v>
      </c>
      <c r="J94" s="676"/>
      <c r="K94" s="677"/>
      <c r="L94" s="677"/>
      <c r="M94" s="677"/>
      <c r="N94" s="677"/>
      <c r="O94" s="677"/>
      <c r="P94" s="677"/>
      <c r="Q94" s="677"/>
      <c r="R94" s="677"/>
      <c r="S94" s="677"/>
      <c r="T94" s="677"/>
      <c r="U94" s="677"/>
      <c r="V94" s="677"/>
      <c r="W94" s="2311"/>
      <c r="X94" s="2311"/>
      <c r="Y94" s="2311"/>
    </row>
    <row r="95" spans="1:25" x14ac:dyDescent="0.25">
      <c r="A95" s="2339"/>
      <c r="B95" s="2311"/>
      <c r="C95" s="2311"/>
      <c r="D95" s="2310"/>
      <c r="E95" s="2311"/>
      <c r="F95" s="2311"/>
      <c r="G95" s="2310"/>
      <c r="H95" s="2311"/>
      <c r="I95" s="675" t="s">
        <v>4470</v>
      </c>
      <c r="J95" s="676"/>
      <c r="K95" s="677"/>
      <c r="L95" s="677"/>
      <c r="M95" s="677"/>
      <c r="N95" s="677"/>
      <c r="O95" s="677"/>
      <c r="P95" s="677"/>
      <c r="Q95" s="677"/>
      <c r="R95" s="677"/>
      <c r="S95" s="677"/>
      <c r="T95" s="677"/>
      <c r="U95" s="677"/>
      <c r="V95" s="677"/>
      <c r="W95" s="2311"/>
      <c r="X95" s="2311"/>
      <c r="Y95" s="2311"/>
    </row>
    <row r="96" spans="1:25" ht="36" x14ac:dyDescent="0.25">
      <c r="A96" s="2339"/>
      <c r="B96" s="2311"/>
      <c r="C96" s="2311"/>
      <c r="D96" s="2310"/>
      <c r="E96" s="2311"/>
      <c r="F96" s="2311"/>
      <c r="G96" s="2310"/>
      <c r="H96" s="2311"/>
      <c r="I96" s="675" t="s">
        <v>4471</v>
      </c>
      <c r="J96" s="676"/>
      <c r="K96" s="677"/>
      <c r="L96" s="677"/>
      <c r="M96" s="677"/>
      <c r="N96" s="677"/>
      <c r="O96" s="677"/>
      <c r="P96" s="677"/>
      <c r="Q96" s="677"/>
      <c r="R96" s="677"/>
      <c r="S96" s="677"/>
      <c r="T96" s="677"/>
      <c r="U96" s="677"/>
      <c r="V96" s="677"/>
      <c r="W96" s="2311"/>
      <c r="X96" s="2311"/>
      <c r="Y96" s="2311"/>
    </row>
    <row r="97" spans="1:25" ht="36" x14ac:dyDescent="0.25">
      <c r="A97" s="2339"/>
      <c r="B97" s="2311"/>
      <c r="C97" s="2311"/>
      <c r="D97" s="2310"/>
      <c r="E97" s="2311"/>
      <c r="F97" s="2311"/>
      <c r="G97" s="2310"/>
      <c r="H97" s="2311"/>
      <c r="I97" s="675" t="s">
        <v>4472</v>
      </c>
      <c r="J97" s="676"/>
      <c r="K97" s="677"/>
      <c r="L97" s="677"/>
      <c r="M97" s="677"/>
      <c r="N97" s="677"/>
      <c r="O97" s="677"/>
      <c r="P97" s="677"/>
      <c r="Q97" s="677"/>
      <c r="R97" s="677"/>
      <c r="S97" s="677"/>
      <c r="T97" s="677"/>
      <c r="U97" s="677"/>
      <c r="V97" s="677"/>
      <c r="W97" s="2311"/>
      <c r="X97" s="2311"/>
      <c r="Y97" s="2311"/>
    </row>
    <row r="98" spans="1:25" x14ac:dyDescent="0.25">
      <c r="A98" s="2339"/>
      <c r="B98" s="2311"/>
      <c r="C98" s="2311"/>
      <c r="D98" s="2310"/>
      <c r="E98" s="2311"/>
      <c r="F98" s="2311"/>
      <c r="G98" s="2310"/>
      <c r="H98" s="2311"/>
      <c r="I98" s="678" t="s">
        <v>168</v>
      </c>
      <c r="J98" s="676">
        <v>1</v>
      </c>
      <c r="K98" s="679"/>
      <c r="L98" s="679"/>
      <c r="M98" s="679"/>
      <c r="N98" s="679"/>
      <c r="O98" s="679"/>
      <c r="P98" s="679"/>
      <c r="Q98" s="679"/>
      <c r="R98" s="679"/>
      <c r="S98" s="679"/>
      <c r="T98" s="679"/>
      <c r="U98" s="679"/>
      <c r="V98" s="679"/>
      <c r="W98" s="2311"/>
      <c r="X98" s="2311"/>
      <c r="Y98" s="2311"/>
    </row>
    <row r="99" spans="1:25" ht="24" x14ac:dyDescent="0.25">
      <c r="A99" s="2339"/>
      <c r="B99" s="2311"/>
      <c r="C99" s="2311"/>
      <c r="D99" s="2327" t="s">
        <v>4440</v>
      </c>
      <c r="E99" s="2311" t="s">
        <v>4375</v>
      </c>
      <c r="F99" s="2311" t="s">
        <v>632</v>
      </c>
      <c r="G99" s="2316" t="s">
        <v>1804</v>
      </c>
      <c r="H99" s="2316" t="s">
        <v>4473</v>
      </c>
      <c r="I99" s="680" t="s">
        <v>4474</v>
      </c>
      <c r="J99" s="681"/>
      <c r="K99" s="682"/>
      <c r="L99" s="682"/>
      <c r="M99" s="683"/>
      <c r="N99" s="683"/>
      <c r="O99" s="683"/>
      <c r="P99" s="683"/>
      <c r="Q99" s="683"/>
      <c r="R99" s="683"/>
      <c r="S99" s="683"/>
      <c r="T99" s="683"/>
      <c r="U99" s="683"/>
      <c r="V99" s="683"/>
      <c r="W99" s="2317" t="s">
        <v>1350</v>
      </c>
      <c r="X99" s="2337" t="s">
        <v>4475</v>
      </c>
      <c r="Y99" s="2320"/>
    </row>
    <row r="100" spans="1:25" ht="24" customHeight="1" x14ac:dyDescent="0.25">
      <c r="A100" s="2339"/>
      <c r="B100" s="2311"/>
      <c r="C100" s="2311"/>
      <c r="D100" s="2328"/>
      <c r="E100" s="2311"/>
      <c r="F100" s="2311"/>
      <c r="G100" s="2316"/>
      <c r="H100" s="2316"/>
      <c r="I100" s="680" t="s">
        <v>4476</v>
      </c>
      <c r="J100" s="681"/>
      <c r="K100" s="682"/>
      <c r="L100" s="682"/>
      <c r="M100" s="683"/>
      <c r="N100" s="683"/>
      <c r="O100" s="683"/>
      <c r="P100" s="683"/>
      <c r="Q100" s="683"/>
      <c r="R100" s="683"/>
      <c r="S100" s="683"/>
      <c r="T100" s="683"/>
      <c r="U100" s="683"/>
      <c r="V100" s="683"/>
      <c r="W100" s="2318"/>
      <c r="X100" s="2321"/>
      <c r="Y100" s="2321"/>
    </row>
    <row r="101" spans="1:25" ht="24" x14ac:dyDescent="0.25">
      <c r="A101" s="2339"/>
      <c r="B101" s="2311"/>
      <c r="C101" s="2311"/>
      <c r="D101" s="2328"/>
      <c r="E101" s="2311"/>
      <c r="F101" s="2311"/>
      <c r="G101" s="2316"/>
      <c r="H101" s="2316"/>
      <c r="I101" s="680" t="s">
        <v>4477</v>
      </c>
      <c r="J101" s="681"/>
      <c r="K101" s="683"/>
      <c r="L101" s="683"/>
      <c r="M101" s="682"/>
      <c r="N101" s="682"/>
      <c r="O101" s="682"/>
      <c r="P101" s="682"/>
      <c r="Q101" s="682"/>
      <c r="R101" s="682"/>
      <c r="S101" s="682"/>
      <c r="T101" s="682"/>
      <c r="U101" s="682"/>
      <c r="V101" s="682"/>
      <c r="W101" s="2318"/>
      <c r="X101" s="2321"/>
      <c r="Y101" s="2321"/>
    </row>
    <row r="102" spans="1:25" x14ac:dyDescent="0.25">
      <c r="A102" s="2339"/>
      <c r="B102" s="2311"/>
      <c r="C102" s="2311"/>
      <c r="D102" s="2328"/>
      <c r="E102" s="2311"/>
      <c r="F102" s="2311"/>
      <c r="G102" s="2316"/>
      <c r="H102" s="2316"/>
      <c r="I102" s="680" t="s">
        <v>4478</v>
      </c>
      <c r="J102" s="681"/>
      <c r="K102" s="683"/>
      <c r="L102" s="683"/>
      <c r="M102" s="682"/>
      <c r="N102" s="683"/>
      <c r="O102" s="683"/>
      <c r="P102" s="682"/>
      <c r="Q102" s="683"/>
      <c r="R102" s="683"/>
      <c r="S102" s="682"/>
      <c r="T102" s="683"/>
      <c r="U102" s="683"/>
      <c r="V102" s="682"/>
      <c r="W102" s="2318"/>
      <c r="X102" s="2321"/>
      <c r="Y102" s="2321"/>
    </row>
    <row r="103" spans="1:25" x14ac:dyDescent="0.25">
      <c r="A103" s="2339"/>
      <c r="B103" s="2311"/>
      <c r="C103" s="2311"/>
      <c r="D103" s="2328"/>
      <c r="E103" s="2311"/>
      <c r="F103" s="2311"/>
      <c r="G103" s="2316"/>
      <c r="H103" s="2316"/>
      <c r="I103" s="680" t="s">
        <v>4479</v>
      </c>
      <c r="J103" s="681"/>
      <c r="K103" s="683"/>
      <c r="L103" s="683"/>
      <c r="M103" s="682"/>
      <c r="N103" s="682"/>
      <c r="O103" s="682"/>
      <c r="P103" s="682"/>
      <c r="Q103" s="682"/>
      <c r="R103" s="682"/>
      <c r="S103" s="682"/>
      <c r="T103" s="682"/>
      <c r="U103" s="682"/>
      <c r="V103" s="682"/>
      <c r="W103" s="2318"/>
      <c r="X103" s="2321"/>
      <c r="Y103" s="2321"/>
    </row>
    <row r="104" spans="1:25" x14ac:dyDescent="0.25">
      <c r="A104" s="2339"/>
      <c r="B104" s="2311"/>
      <c r="C104" s="2311"/>
      <c r="D104" s="2328"/>
      <c r="E104" s="2311"/>
      <c r="F104" s="2311"/>
      <c r="G104" s="2316"/>
      <c r="H104" s="2316"/>
      <c r="I104" s="678" t="s">
        <v>168</v>
      </c>
      <c r="J104" s="681">
        <v>1</v>
      </c>
      <c r="K104" s="685"/>
      <c r="L104" s="685"/>
      <c r="M104" s="685"/>
      <c r="N104" s="685"/>
      <c r="O104" s="685"/>
      <c r="P104" s="685"/>
      <c r="Q104" s="685"/>
      <c r="R104" s="685"/>
      <c r="S104" s="685"/>
      <c r="T104" s="685"/>
      <c r="U104" s="685"/>
      <c r="V104" s="685"/>
      <c r="W104" s="2319"/>
      <c r="X104" s="2322"/>
      <c r="Y104" s="2322"/>
    </row>
    <row r="105" spans="1:25" x14ac:dyDescent="0.25">
      <c r="A105" s="2339"/>
      <c r="B105" s="2317" t="s">
        <v>829</v>
      </c>
      <c r="C105" s="2317" t="s">
        <v>4361</v>
      </c>
      <c r="D105" s="2325" t="s">
        <v>4436</v>
      </c>
      <c r="E105" s="2317" t="s">
        <v>4375</v>
      </c>
      <c r="F105" s="2317" t="s">
        <v>632</v>
      </c>
      <c r="G105" s="2323" t="s">
        <v>1809</v>
      </c>
      <c r="H105" s="2317" t="s">
        <v>4480</v>
      </c>
      <c r="I105" s="675" t="s">
        <v>4481</v>
      </c>
      <c r="J105" s="676"/>
      <c r="K105" s="675"/>
      <c r="L105" s="675"/>
      <c r="M105" s="677"/>
      <c r="N105" s="675"/>
      <c r="O105" s="675"/>
      <c r="P105" s="677"/>
      <c r="Q105" s="675"/>
      <c r="R105" s="675"/>
      <c r="S105" s="677"/>
      <c r="T105" s="675"/>
      <c r="U105" s="675"/>
      <c r="V105" s="677"/>
      <c r="W105" s="2317" t="s">
        <v>1358</v>
      </c>
      <c r="X105" s="2317" t="s">
        <v>4482</v>
      </c>
      <c r="Y105" s="2317"/>
    </row>
    <row r="106" spans="1:25" ht="15" customHeight="1" x14ac:dyDescent="0.25">
      <c r="A106" s="2339"/>
      <c r="B106" s="2318"/>
      <c r="C106" s="2318"/>
      <c r="D106" s="2324"/>
      <c r="E106" s="2318"/>
      <c r="F106" s="2318"/>
      <c r="G106" s="2324"/>
      <c r="H106" s="2318"/>
      <c r="I106" s="675" t="s">
        <v>4483</v>
      </c>
      <c r="J106" s="676"/>
      <c r="K106" s="675"/>
      <c r="L106" s="675"/>
      <c r="M106" s="677"/>
      <c r="N106" s="675"/>
      <c r="O106" s="675"/>
      <c r="P106" s="677"/>
      <c r="Q106" s="675"/>
      <c r="R106" s="675"/>
      <c r="S106" s="677"/>
      <c r="T106" s="675"/>
      <c r="U106" s="675"/>
      <c r="V106" s="677"/>
      <c r="W106" s="2318"/>
      <c r="X106" s="2318"/>
      <c r="Y106" s="2318"/>
    </row>
    <row r="107" spans="1:25" x14ac:dyDescent="0.25">
      <c r="A107" s="2339"/>
      <c r="B107" s="2319"/>
      <c r="C107" s="2319"/>
      <c r="D107" s="2326"/>
      <c r="E107" s="2319"/>
      <c r="F107" s="2319"/>
      <c r="G107" s="2326"/>
      <c r="H107" s="2319"/>
      <c r="I107" s="678" t="s">
        <v>168</v>
      </c>
      <c r="J107" s="676">
        <v>1</v>
      </c>
      <c r="K107" s="675"/>
      <c r="L107" s="675"/>
      <c r="M107" s="679"/>
      <c r="N107" s="675"/>
      <c r="O107" s="675"/>
      <c r="P107" s="679"/>
      <c r="Q107" s="675"/>
      <c r="R107" s="675"/>
      <c r="S107" s="679"/>
      <c r="T107" s="675"/>
      <c r="U107" s="675"/>
      <c r="V107" s="679"/>
      <c r="W107" s="2319"/>
      <c r="X107" s="2319"/>
      <c r="Y107" s="2319"/>
    </row>
    <row r="108" spans="1:25" ht="24" x14ac:dyDescent="0.25">
      <c r="A108" s="2339"/>
      <c r="B108" s="2341" t="s">
        <v>839</v>
      </c>
      <c r="C108" s="2344" t="s">
        <v>4361</v>
      </c>
      <c r="D108" s="2325" t="s">
        <v>4436</v>
      </c>
      <c r="E108" s="2317" t="s">
        <v>4375</v>
      </c>
      <c r="F108" s="2317" t="s">
        <v>632</v>
      </c>
      <c r="G108" s="2323" t="s">
        <v>1813</v>
      </c>
      <c r="H108" s="2317" t="s">
        <v>4484</v>
      </c>
      <c r="I108" s="675" t="s">
        <v>4485</v>
      </c>
      <c r="J108" s="676"/>
      <c r="K108" s="675"/>
      <c r="L108" s="677"/>
      <c r="M108" s="675"/>
      <c r="N108" s="677"/>
      <c r="O108" s="675"/>
      <c r="P108" s="677"/>
      <c r="Q108" s="675"/>
      <c r="R108" s="677"/>
      <c r="S108" s="675"/>
      <c r="T108" s="677"/>
      <c r="U108" s="675"/>
      <c r="V108" s="677"/>
      <c r="W108" s="2317" t="s">
        <v>1366</v>
      </c>
      <c r="X108" s="2317" t="s">
        <v>4486</v>
      </c>
      <c r="Y108" s="2317"/>
    </row>
    <row r="109" spans="1:25" ht="24" customHeight="1" x14ac:dyDescent="0.25">
      <c r="A109" s="2339"/>
      <c r="B109" s="2342"/>
      <c r="C109" s="2345"/>
      <c r="D109" s="2324"/>
      <c r="E109" s="2318"/>
      <c r="F109" s="2318"/>
      <c r="G109" s="2324"/>
      <c r="H109" s="2318"/>
      <c r="I109" s="675" t="s">
        <v>4487</v>
      </c>
      <c r="J109" s="676"/>
      <c r="K109" s="675"/>
      <c r="L109" s="677"/>
      <c r="M109" s="675"/>
      <c r="N109" s="677"/>
      <c r="O109" s="675"/>
      <c r="P109" s="677"/>
      <c r="Q109" s="675"/>
      <c r="R109" s="677"/>
      <c r="S109" s="675"/>
      <c r="T109" s="677"/>
      <c r="U109" s="675"/>
      <c r="V109" s="677"/>
      <c r="W109" s="2318"/>
      <c r="X109" s="2318"/>
      <c r="Y109" s="2318"/>
    </row>
    <row r="110" spans="1:25" x14ac:dyDescent="0.25">
      <c r="A110" s="2339"/>
      <c r="B110" s="2342"/>
      <c r="C110" s="2345"/>
      <c r="D110" s="2324"/>
      <c r="E110" s="2318"/>
      <c r="F110" s="2318"/>
      <c r="G110" s="2324"/>
      <c r="H110" s="2318"/>
      <c r="I110" s="675" t="s">
        <v>4488</v>
      </c>
      <c r="J110" s="676"/>
      <c r="K110" s="675"/>
      <c r="L110" s="677"/>
      <c r="M110" s="675"/>
      <c r="N110" s="677"/>
      <c r="O110" s="675"/>
      <c r="P110" s="677"/>
      <c r="Q110" s="675"/>
      <c r="R110" s="677"/>
      <c r="S110" s="675"/>
      <c r="T110" s="677"/>
      <c r="U110" s="675"/>
      <c r="V110" s="677"/>
      <c r="W110" s="2318"/>
      <c r="X110" s="2318"/>
      <c r="Y110" s="2318"/>
    </row>
    <row r="111" spans="1:25" x14ac:dyDescent="0.25">
      <c r="A111" s="2339"/>
      <c r="B111" s="2342"/>
      <c r="C111" s="2345"/>
      <c r="D111" s="2324"/>
      <c r="E111" s="2318"/>
      <c r="F111" s="2318"/>
      <c r="G111" s="2324"/>
      <c r="H111" s="2318"/>
      <c r="I111" s="675" t="s">
        <v>4489</v>
      </c>
      <c r="J111" s="676"/>
      <c r="K111" s="675"/>
      <c r="L111" s="677"/>
      <c r="M111" s="675"/>
      <c r="N111" s="677"/>
      <c r="O111" s="675"/>
      <c r="P111" s="677"/>
      <c r="Q111" s="675"/>
      <c r="R111" s="677"/>
      <c r="S111" s="675"/>
      <c r="T111" s="677"/>
      <c r="U111" s="675"/>
      <c r="V111" s="677"/>
      <c r="W111" s="2318"/>
      <c r="X111" s="2318"/>
      <c r="Y111" s="2318"/>
    </row>
    <row r="112" spans="1:25" x14ac:dyDescent="0.25">
      <c r="A112" s="2339"/>
      <c r="B112" s="2342"/>
      <c r="C112" s="2345"/>
      <c r="D112" s="2326"/>
      <c r="E112" s="2319"/>
      <c r="F112" s="2319"/>
      <c r="G112" s="2326"/>
      <c r="H112" s="2319"/>
      <c r="I112" s="678" t="s">
        <v>168</v>
      </c>
      <c r="J112" s="676">
        <v>2</v>
      </c>
      <c r="K112" s="675"/>
      <c r="L112" s="679"/>
      <c r="M112" s="675"/>
      <c r="N112" s="679"/>
      <c r="O112" s="675"/>
      <c r="P112" s="679"/>
      <c r="Q112" s="675"/>
      <c r="R112" s="679"/>
      <c r="S112" s="675"/>
      <c r="T112" s="679"/>
      <c r="U112" s="675"/>
      <c r="V112" s="679"/>
      <c r="W112" s="2319"/>
      <c r="X112" s="2319"/>
      <c r="Y112" s="2319"/>
    </row>
    <row r="113" spans="1:25" ht="24" x14ac:dyDescent="0.25">
      <c r="A113" s="2339"/>
      <c r="B113" s="2342"/>
      <c r="C113" s="2345"/>
      <c r="D113" s="2347" t="s">
        <v>4440</v>
      </c>
      <c r="E113" s="2347" t="s">
        <v>4375</v>
      </c>
      <c r="F113" s="2347" t="s">
        <v>632</v>
      </c>
      <c r="G113" s="2316" t="s">
        <v>2353</v>
      </c>
      <c r="H113" s="2316" t="s">
        <v>4490</v>
      </c>
      <c r="I113" s="675" t="s">
        <v>4485</v>
      </c>
      <c r="J113" s="676"/>
      <c r="K113" s="675"/>
      <c r="L113" s="677"/>
      <c r="M113" s="675"/>
      <c r="N113" s="677"/>
      <c r="O113" s="675"/>
      <c r="P113" s="677"/>
      <c r="Q113" s="675"/>
      <c r="R113" s="677"/>
      <c r="S113" s="675"/>
      <c r="T113" s="677"/>
      <c r="U113" s="675"/>
      <c r="V113" s="677"/>
      <c r="W113" s="2317" t="s">
        <v>2356</v>
      </c>
      <c r="X113" s="2349" t="s">
        <v>4491</v>
      </c>
      <c r="Y113" s="2320"/>
    </row>
    <row r="114" spans="1:25" ht="24" customHeight="1" x14ac:dyDescent="0.25">
      <c r="A114" s="2339"/>
      <c r="B114" s="2342"/>
      <c r="C114" s="2345"/>
      <c r="D114" s="2348"/>
      <c r="E114" s="2348"/>
      <c r="F114" s="2348"/>
      <c r="G114" s="2316"/>
      <c r="H114" s="2316"/>
      <c r="I114" s="675" t="s">
        <v>4487</v>
      </c>
      <c r="J114" s="676"/>
      <c r="K114" s="675"/>
      <c r="L114" s="677"/>
      <c r="M114" s="675"/>
      <c r="N114" s="677"/>
      <c r="O114" s="675"/>
      <c r="P114" s="677"/>
      <c r="Q114" s="675"/>
      <c r="R114" s="677"/>
      <c r="S114" s="675"/>
      <c r="T114" s="677"/>
      <c r="U114" s="675"/>
      <c r="V114" s="677"/>
      <c r="W114" s="2318"/>
      <c r="X114" s="2350"/>
      <c r="Y114" s="2321"/>
    </row>
    <row r="115" spans="1:25" x14ac:dyDescent="0.25">
      <c r="A115" s="2339"/>
      <c r="B115" s="2342"/>
      <c r="C115" s="2345"/>
      <c r="D115" s="2348"/>
      <c r="E115" s="2348"/>
      <c r="F115" s="2348"/>
      <c r="G115" s="2316"/>
      <c r="H115" s="2316"/>
      <c r="I115" s="675" t="s">
        <v>4488</v>
      </c>
      <c r="J115" s="676"/>
      <c r="K115" s="675"/>
      <c r="L115" s="677"/>
      <c r="M115" s="675"/>
      <c r="N115" s="677"/>
      <c r="O115" s="675"/>
      <c r="P115" s="677"/>
      <c r="Q115" s="675"/>
      <c r="R115" s="677"/>
      <c r="S115" s="675"/>
      <c r="T115" s="677"/>
      <c r="U115" s="675"/>
      <c r="V115" s="677"/>
      <c r="W115" s="2318"/>
      <c r="X115" s="2350"/>
      <c r="Y115" s="2321"/>
    </row>
    <row r="116" spans="1:25" x14ac:dyDescent="0.25">
      <c r="A116" s="2339"/>
      <c r="B116" s="2342"/>
      <c r="C116" s="2345"/>
      <c r="D116" s="2348"/>
      <c r="E116" s="2348"/>
      <c r="F116" s="2348"/>
      <c r="G116" s="2316"/>
      <c r="H116" s="2316"/>
      <c r="I116" s="675" t="s">
        <v>4489</v>
      </c>
      <c r="J116" s="676"/>
      <c r="K116" s="675"/>
      <c r="L116" s="677"/>
      <c r="M116" s="675"/>
      <c r="N116" s="677"/>
      <c r="O116" s="675"/>
      <c r="P116" s="677"/>
      <c r="Q116" s="675"/>
      <c r="R116" s="677"/>
      <c r="S116" s="675"/>
      <c r="T116" s="677"/>
      <c r="U116" s="675"/>
      <c r="V116" s="677"/>
      <c r="W116" s="2318"/>
      <c r="X116" s="2350"/>
      <c r="Y116" s="2321"/>
    </row>
    <row r="117" spans="1:25" x14ac:dyDescent="0.25">
      <c r="A117" s="2339"/>
      <c r="B117" s="2343"/>
      <c r="C117" s="2346"/>
      <c r="D117" s="2348"/>
      <c r="E117" s="2348"/>
      <c r="F117" s="2348"/>
      <c r="G117" s="2316"/>
      <c r="H117" s="2316"/>
      <c r="I117" s="678" t="s">
        <v>168</v>
      </c>
      <c r="J117" s="676">
        <v>2</v>
      </c>
      <c r="K117" s="675"/>
      <c r="L117" s="679"/>
      <c r="M117" s="675"/>
      <c r="N117" s="679"/>
      <c r="O117" s="675"/>
      <c r="P117" s="679"/>
      <c r="Q117" s="675"/>
      <c r="R117" s="679"/>
      <c r="S117" s="675"/>
      <c r="T117" s="679"/>
      <c r="U117" s="675"/>
      <c r="V117" s="679"/>
      <c r="W117" s="2319"/>
      <c r="X117" s="2351"/>
      <c r="Y117" s="2322"/>
    </row>
    <row r="118" spans="1:25" x14ac:dyDescent="0.25">
      <c r="A118" s="2339"/>
      <c r="B118" s="2311" t="s">
        <v>857</v>
      </c>
      <c r="C118" s="2311" t="s">
        <v>4361</v>
      </c>
      <c r="D118" s="2314" t="s">
        <v>4436</v>
      </c>
      <c r="E118" s="2311" t="s">
        <v>4375</v>
      </c>
      <c r="F118" s="2311" t="s">
        <v>632</v>
      </c>
      <c r="G118" s="2310" t="s">
        <v>1825</v>
      </c>
      <c r="H118" s="2311" t="s">
        <v>4492</v>
      </c>
      <c r="I118" s="675" t="s">
        <v>4493</v>
      </c>
      <c r="J118" s="676"/>
      <c r="K118" s="677"/>
      <c r="L118" s="675"/>
      <c r="M118" s="675"/>
      <c r="N118" s="675"/>
      <c r="O118" s="675"/>
      <c r="P118" s="675"/>
      <c r="Q118" s="675"/>
      <c r="R118" s="675"/>
      <c r="S118" s="675"/>
      <c r="T118" s="675"/>
      <c r="U118" s="675"/>
      <c r="V118" s="675"/>
      <c r="W118" s="2311" t="s">
        <v>3624</v>
      </c>
      <c r="X118" s="2311" t="s">
        <v>4494</v>
      </c>
      <c r="Y118" s="2311"/>
    </row>
    <row r="119" spans="1:25" ht="15" customHeight="1" x14ac:dyDescent="0.25">
      <c r="A119" s="2339"/>
      <c r="B119" s="2311"/>
      <c r="C119" s="2311"/>
      <c r="D119" s="2310"/>
      <c r="E119" s="2311"/>
      <c r="F119" s="2311"/>
      <c r="G119" s="2310"/>
      <c r="H119" s="2311"/>
      <c r="I119" s="675" t="s">
        <v>4495</v>
      </c>
      <c r="J119" s="676"/>
      <c r="K119" s="675"/>
      <c r="L119" s="677"/>
      <c r="M119" s="675"/>
      <c r="N119" s="677"/>
      <c r="O119" s="675"/>
      <c r="P119" s="677"/>
      <c r="Q119" s="675"/>
      <c r="R119" s="677"/>
      <c r="S119" s="675"/>
      <c r="T119" s="677"/>
      <c r="U119" s="675"/>
      <c r="V119" s="677"/>
      <c r="W119" s="2311"/>
      <c r="X119" s="2311"/>
      <c r="Y119" s="2311"/>
    </row>
    <row r="120" spans="1:25" x14ac:dyDescent="0.25">
      <c r="A120" s="2339"/>
      <c r="B120" s="2311"/>
      <c r="C120" s="2311"/>
      <c r="D120" s="2310"/>
      <c r="E120" s="2311"/>
      <c r="F120" s="2311"/>
      <c r="G120" s="2310"/>
      <c r="H120" s="2311"/>
      <c r="I120" s="675" t="s">
        <v>4496</v>
      </c>
      <c r="J120" s="676"/>
      <c r="K120" s="675"/>
      <c r="L120" s="677"/>
      <c r="M120" s="675"/>
      <c r="N120" s="677"/>
      <c r="O120" s="680"/>
      <c r="P120" s="677"/>
      <c r="Q120" s="675"/>
      <c r="R120" s="677"/>
      <c r="S120" s="675"/>
      <c r="T120" s="677"/>
      <c r="U120" s="680"/>
      <c r="V120" s="677"/>
      <c r="W120" s="2311"/>
      <c r="X120" s="2311"/>
      <c r="Y120" s="2311"/>
    </row>
    <row r="121" spans="1:25" x14ac:dyDescent="0.25">
      <c r="A121" s="2339"/>
      <c r="B121" s="2311"/>
      <c r="C121" s="2311"/>
      <c r="D121" s="2310"/>
      <c r="E121" s="2311"/>
      <c r="F121" s="2311"/>
      <c r="G121" s="2310"/>
      <c r="H121" s="2311"/>
      <c r="I121" s="675" t="s">
        <v>4497</v>
      </c>
      <c r="J121" s="676"/>
      <c r="K121" s="675"/>
      <c r="L121" s="675"/>
      <c r="M121" s="677"/>
      <c r="N121" s="675"/>
      <c r="O121" s="677"/>
      <c r="P121" s="675"/>
      <c r="Q121" s="677"/>
      <c r="R121" s="675"/>
      <c r="S121" s="677"/>
      <c r="T121" s="675"/>
      <c r="U121" s="677"/>
      <c r="V121" s="677"/>
      <c r="W121" s="2311"/>
      <c r="X121" s="2311"/>
      <c r="Y121" s="2311"/>
    </row>
    <row r="122" spans="1:25" x14ac:dyDescent="0.25">
      <c r="A122" s="2339"/>
      <c r="B122" s="2311"/>
      <c r="C122" s="2311"/>
      <c r="D122" s="2310"/>
      <c r="E122" s="2311"/>
      <c r="F122" s="2311"/>
      <c r="G122" s="2310"/>
      <c r="H122" s="2311"/>
      <c r="I122" s="675" t="s">
        <v>4498</v>
      </c>
      <c r="J122" s="676"/>
      <c r="K122" s="675"/>
      <c r="L122" s="675"/>
      <c r="M122" s="677"/>
      <c r="N122" s="675"/>
      <c r="O122" s="677"/>
      <c r="P122" s="675"/>
      <c r="Q122" s="677"/>
      <c r="R122" s="675"/>
      <c r="S122" s="677"/>
      <c r="T122" s="675"/>
      <c r="U122" s="677"/>
      <c r="V122" s="677"/>
      <c r="W122" s="2311"/>
      <c r="X122" s="2311"/>
      <c r="Y122" s="2311"/>
    </row>
    <row r="123" spans="1:25" x14ac:dyDescent="0.25">
      <c r="A123" s="2339"/>
      <c r="B123" s="2311"/>
      <c r="C123" s="2311"/>
      <c r="D123" s="2310"/>
      <c r="E123" s="2311"/>
      <c r="F123" s="2311"/>
      <c r="G123" s="2310"/>
      <c r="H123" s="2311"/>
      <c r="I123" s="678" t="s">
        <v>168</v>
      </c>
      <c r="J123" s="676">
        <v>1</v>
      </c>
      <c r="K123" s="679"/>
      <c r="L123" s="679"/>
      <c r="M123" s="679"/>
      <c r="N123" s="679"/>
      <c r="O123" s="679"/>
      <c r="P123" s="679"/>
      <c r="Q123" s="679"/>
      <c r="R123" s="679"/>
      <c r="S123" s="679"/>
      <c r="T123" s="679"/>
      <c r="U123" s="679"/>
      <c r="V123" s="679"/>
      <c r="W123" s="2311"/>
      <c r="X123" s="2311"/>
      <c r="Y123" s="2311"/>
    </row>
    <row r="124" spans="1:25" x14ac:dyDescent="0.25">
      <c r="A124" s="2339"/>
      <c r="B124" s="2311"/>
      <c r="C124" s="2311"/>
      <c r="D124" s="2327" t="s">
        <v>4440</v>
      </c>
      <c r="E124" s="2311" t="s">
        <v>4375</v>
      </c>
      <c r="F124" s="2311" t="s">
        <v>632</v>
      </c>
      <c r="G124" s="2316" t="s">
        <v>1835</v>
      </c>
      <c r="H124" s="2316" t="s">
        <v>4499</v>
      </c>
      <c r="I124" s="680" t="s">
        <v>4500</v>
      </c>
      <c r="J124" s="681"/>
      <c r="K124" s="682"/>
      <c r="L124" s="682"/>
      <c r="M124" s="682"/>
      <c r="N124" s="683"/>
      <c r="O124" s="683"/>
      <c r="P124" s="682"/>
      <c r="Q124" s="682"/>
      <c r="R124" s="682"/>
      <c r="S124" s="683"/>
      <c r="T124" s="683"/>
      <c r="U124" s="682"/>
      <c r="V124" s="682"/>
      <c r="W124" s="2311" t="s">
        <v>1387</v>
      </c>
      <c r="X124" s="2311" t="s">
        <v>4501</v>
      </c>
      <c r="Y124" s="2328"/>
    </row>
    <row r="125" spans="1:25" ht="15" customHeight="1" x14ac:dyDescent="0.25">
      <c r="A125" s="2339"/>
      <c r="B125" s="2311"/>
      <c r="C125" s="2311"/>
      <c r="D125" s="2328"/>
      <c r="E125" s="2311"/>
      <c r="F125" s="2311"/>
      <c r="G125" s="2316"/>
      <c r="H125" s="2316"/>
      <c r="I125" s="680" t="s">
        <v>4502</v>
      </c>
      <c r="J125" s="681"/>
      <c r="K125" s="682"/>
      <c r="L125" s="682"/>
      <c r="M125" s="682"/>
      <c r="N125" s="683"/>
      <c r="O125" s="683"/>
      <c r="P125" s="682"/>
      <c r="Q125" s="682"/>
      <c r="R125" s="682"/>
      <c r="S125" s="683"/>
      <c r="T125" s="683"/>
      <c r="U125" s="682"/>
      <c r="V125" s="682"/>
      <c r="W125" s="2311"/>
      <c r="X125" s="2311"/>
      <c r="Y125" s="2328"/>
    </row>
    <row r="126" spans="1:25" ht="24" x14ac:dyDescent="0.25">
      <c r="A126" s="2339"/>
      <c r="B126" s="2311"/>
      <c r="C126" s="2311"/>
      <c r="D126" s="2328"/>
      <c r="E126" s="2311"/>
      <c r="F126" s="2311"/>
      <c r="G126" s="2316"/>
      <c r="H126" s="2316"/>
      <c r="I126" s="680" t="s">
        <v>4503</v>
      </c>
      <c r="J126" s="681"/>
      <c r="K126" s="683"/>
      <c r="L126" s="683"/>
      <c r="M126" s="683"/>
      <c r="N126" s="682"/>
      <c r="O126" s="682"/>
      <c r="P126" s="683"/>
      <c r="Q126" s="683"/>
      <c r="R126" s="683"/>
      <c r="S126" s="682"/>
      <c r="T126" s="682"/>
      <c r="U126" s="683"/>
      <c r="V126" s="683"/>
      <c r="W126" s="2311"/>
      <c r="X126" s="2311"/>
      <c r="Y126" s="2328"/>
    </row>
    <row r="127" spans="1:25" x14ac:dyDescent="0.25">
      <c r="A127" s="2339"/>
      <c r="B127" s="2311"/>
      <c r="C127" s="2311"/>
      <c r="D127" s="2328"/>
      <c r="E127" s="2311"/>
      <c r="F127" s="2311"/>
      <c r="G127" s="2316"/>
      <c r="H127" s="2316"/>
      <c r="I127" s="680" t="s">
        <v>4504</v>
      </c>
      <c r="J127" s="681"/>
      <c r="K127" s="683"/>
      <c r="L127" s="683"/>
      <c r="M127" s="683"/>
      <c r="N127" s="682"/>
      <c r="O127" s="682"/>
      <c r="P127" s="683"/>
      <c r="Q127" s="683"/>
      <c r="R127" s="683"/>
      <c r="S127" s="682"/>
      <c r="T127" s="682"/>
      <c r="U127" s="683"/>
      <c r="V127" s="683"/>
      <c r="W127" s="2311"/>
      <c r="X127" s="2311"/>
      <c r="Y127" s="2328"/>
    </row>
    <row r="128" spans="1:25" x14ac:dyDescent="0.25">
      <c r="A128" s="2339"/>
      <c r="B128" s="2311"/>
      <c r="C128" s="2311"/>
      <c r="D128" s="2328"/>
      <c r="E128" s="2311"/>
      <c r="F128" s="2311"/>
      <c r="G128" s="2316"/>
      <c r="H128" s="2316"/>
      <c r="I128" s="680" t="s">
        <v>4505</v>
      </c>
      <c r="J128" s="681"/>
      <c r="K128" s="682"/>
      <c r="L128" s="682"/>
      <c r="M128" s="682"/>
      <c r="N128" s="682"/>
      <c r="O128" s="682"/>
      <c r="P128" s="682"/>
      <c r="Q128" s="682"/>
      <c r="R128" s="682"/>
      <c r="S128" s="682"/>
      <c r="T128" s="682"/>
      <c r="U128" s="682"/>
      <c r="V128" s="682"/>
      <c r="W128" s="2311"/>
      <c r="X128" s="2311"/>
      <c r="Y128" s="2328"/>
    </row>
    <row r="129" spans="1:25" x14ac:dyDescent="0.25">
      <c r="A129" s="2339"/>
      <c r="B129" s="2311"/>
      <c r="C129" s="2311"/>
      <c r="D129" s="2328"/>
      <c r="E129" s="2311"/>
      <c r="F129" s="2311"/>
      <c r="G129" s="2316"/>
      <c r="H129" s="2316"/>
      <c r="I129" s="678" t="s">
        <v>168</v>
      </c>
      <c r="J129" s="681">
        <v>1</v>
      </c>
      <c r="K129" s="685"/>
      <c r="L129" s="685"/>
      <c r="M129" s="685"/>
      <c r="N129" s="685"/>
      <c r="O129" s="685"/>
      <c r="P129" s="685"/>
      <c r="Q129" s="685"/>
      <c r="R129" s="685"/>
      <c r="S129" s="685"/>
      <c r="T129" s="685"/>
      <c r="U129" s="685"/>
      <c r="V129" s="685"/>
      <c r="W129" s="2311"/>
      <c r="X129" s="2311"/>
      <c r="Y129" s="2328"/>
    </row>
    <row r="130" spans="1:25" ht="24" x14ac:dyDescent="0.25">
      <c r="A130" s="2339"/>
      <c r="B130" s="2316" t="s">
        <v>1842</v>
      </c>
      <c r="C130" s="2316" t="s">
        <v>4361</v>
      </c>
      <c r="D130" s="2316" t="s">
        <v>4440</v>
      </c>
      <c r="E130" s="2311" t="s">
        <v>4375</v>
      </c>
      <c r="F130" s="2311" t="s">
        <v>632</v>
      </c>
      <c r="G130" s="2316" t="s">
        <v>1843</v>
      </c>
      <c r="H130" s="2316" t="s">
        <v>4506</v>
      </c>
      <c r="I130" s="680" t="s">
        <v>4507</v>
      </c>
      <c r="J130" s="681"/>
      <c r="K130" s="683"/>
      <c r="L130" s="683"/>
      <c r="M130" s="682"/>
      <c r="N130" s="683"/>
      <c r="O130" s="683"/>
      <c r="P130" s="683"/>
      <c r="Q130" s="683"/>
      <c r="R130" s="683"/>
      <c r="S130" s="682"/>
      <c r="T130" s="683"/>
      <c r="U130" s="683"/>
      <c r="V130" s="683"/>
      <c r="W130" s="2311" t="s">
        <v>1393</v>
      </c>
      <c r="X130" s="2311" t="s">
        <v>4508</v>
      </c>
      <c r="Y130" s="2311"/>
    </row>
    <row r="131" spans="1:25" ht="24" customHeight="1" x14ac:dyDescent="0.25">
      <c r="A131" s="2339"/>
      <c r="B131" s="2316"/>
      <c r="C131" s="2316"/>
      <c r="D131" s="2316"/>
      <c r="E131" s="2311"/>
      <c r="F131" s="2311"/>
      <c r="G131" s="2316"/>
      <c r="H131" s="2316"/>
      <c r="I131" s="680" t="s">
        <v>4509</v>
      </c>
      <c r="J131" s="681"/>
      <c r="K131" s="683"/>
      <c r="L131" s="683"/>
      <c r="M131" s="683"/>
      <c r="N131" s="682"/>
      <c r="O131" s="682"/>
      <c r="P131" s="682"/>
      <c r="Q131" s="683"/>
      <c r="R131" s="683"/>
      <c r="S131" s="683"/>
      <c r="T131" s="682"/>
      <c r="U131" s="682"/>
      <c r="V131" s="682"/>
      <c r="W131" s="2311"/>
      <c r="X131" s="2311"/>
      <c r="Y131" s="2311"/>
    </row>
    <row r="132" spans="1:25" ht="24" x14ac:dyDescent="0.25">
      <c r="A132" s="2339"/>
      <c r="B132" s="2316"/>
      <c r="C132" s="2316"/>
      <c r="D132" s="2316"/>
      <c r="E132" s="2311"/>
      <c r="F132" s="2311"/>
      <c r="G132" s="2316"/>
      <c r="H132" s="2316"/>
      <c r="I132" s="680" t="s">
        <v>4510</v>
      </c>
      <c r="J132" s="681"/>
      <c r="K132" s="683"/>
      <c r="L132" s="683"/>
      <c r="M132" s="683"/>
      <c r="N132" s="682"/>
      <c r="O132" s="682"/>
      <c r="P132" s="682"/>
      <c r="Q132" s="700"/>
      <c r="R132" s="683"/>
      <c r="S132" s="683"/>
      <c r="T132" s="682"/>
      <c r="U132" s="682"/>
      <c r="V132" s="682"/>
      <c r="W132" s="2311"/>
      <c r="X132" s="2311"/>
      <c r="Y132" s="2311"/>
    </row>
    <row r="133" spans="1:25" x14ac:dyDescent="0.25">
      <c r="A133" s="2339"/>
      <c r="B133" s="2316"/>
      <c r="C133" s="2316"/>
      <c r="D133" s="2316"/>
      <c r="E133" s="2311"/>
      <c r="F133" s="2311"/>
      <c r="G133" s="2316"/>
      <c r="H133" s="2316"/>
      <c r="I133" s="680" t="s">
        <v>4511</v>
      </c>
      <c r="J133" s="681"/>
      <c r="K133" s="683"/>
      <c r="L133" s="683"/>
      <c r="M133" s="683"/>
      <c r="N133" s="682"/>
      <c r="O133" s="682"/>
      <c r="P133" s="682"/>
      <c r="Q133" s="700"/>
      <c r="R133" s="683"/>
      <c r="S133" s="683"/>
      <c r="T133" s="682"/>
      <c r="U133" s="682"/>
      <c r="V133" s="682"/>
      <c r="W133" s="2311"/>
      <c r="X133" s="2311"/>
      <c r="Y133" s="2311"/>
    </row>
    <row r="134" spans="1:25" x14ac:dyDescent="0.25">
      <c r="A134" s="2339"/>
      <c r="B134" s="2316"/>
      <c r="C134" s="2316"/>
      <c r="D134" s="2316"/>
      <c r="E134" s="2311"/>
      <c r="F134" s="2311"/>
      <c r="G134" s="2316"/>
      <c r="H134" s="2316"/>
      <c r="I134" s="680" t="s">
        <v>4512</v>
      </c>
      <c r="J134" s="681"/>
      <c r="K134" s="683"/>
      <c r="L134" s="683"/>
      <c r="M134" s="683"/>
      <c r="N134" s="682"/>
      <c r="O134" s="682"/>
      <c r="P134" s="682"/>
      <c r="Q134" s="700"/>
      <c r="R134" s="683"/>
      <c r="S134" s="683"/>
      <c r="T134" s="682"/>
      <c r="U134" s="682"/>
      <c r="V134" s="682"/>
      <c r="W134" s="2311"/>
      <c r="X134" s="2311"/>
      <c r="Y134" s="2311"/>
    </row>
    <row r="135" spans="1:25" x14ac:dyDescent="0.25">
      <c r="A135" s="2339"/>
      <c r="B135" s="2316"/>
      <c r="C135" s="2316"/>
      <c r="D135" s="2316"/>
      <c r="E135" s="2311"/>
      <c r="F135" s="2311"/>
      <c r="G135" s="2316"/>
      <c r="H135" s="2316"/>
      <c r="I135" s="678" t="s">
        <v>168</v>
      </c>
      <c r="J135" s="681">
        <v>1</v>
      </c>
      <c r="K135" s="683"/>
      <c r="L135" s="683"/>
      <c r="M135" s="685"/>
      <c r="N135" s="685"/>
      <c r="O135" s="685"/>
      <c r="P135" s="685"/>
      <c r="Q135" s="683"/>
      <c r="R135" s="683"/>
      <c r="S135" s="685"/>
      <c r="T135" s="685"/>
      <c r="U135" s="685"/>
      <c r="V135" s="685"/>
      <c r="W135" s="2311"/>
      <c r="X135" s="2311"/>
      <c r="Y135" s="2311"/>
    </row>
    <row r="136" spans="1:25" x14ac:dyDescent="0.25">
      <c r="A136" s="2339"/>
      <c r="B136" s="2316" t="s">
        <v>895</v>
      </c>
      <c r="C136" s="2316" t="s">
        <v>4361</v>
      </c>
      <c r="D136" s="2316" t="s">
        <v>4440</v>
      </c>
      <c r="E136" s="2311" t="s">
        <v>4375</v>
      </c>
      <c r="F136" s="2311" t="s">
        <v>632</v>
      </c>
      <c r="G136" s="2316" t="s">
        <v>1848</v>
      </c>
      <c r="H136" s="2316" t="s">
        <v>4513</v>
      </c>
      <c r="I136" s="680" t="s">
        <v>4514</v>
      </c>
      <c r="J136" s="681"/>
      <c r="K136" s="683"/>
      <c r="L136" s="682"/>
      <c r="M136" s="682"/>
      <c r="N136" s="683"/>
      <c r="O136" s="683"/>
      <c r="P136" s="683"/>
      <c r="Q136" s="682"/>
      <c r="R136" s="682"/>
      <c r="S136" s="683"/>
      <c r="T136" s="683"/>
      <c r="U136" s="683"/>
      <c r="V136" s="683"/>
      <c r="W136" s="2317" t="s">
        <v>1402</v>
      </c>
      <c r="X136" s="2337" t="s">
        <v>4515</v>
      </c>
      <c r="Y136" s="2320"/>
    </row>
    <row r="137" spans="1:25" ht="15" customHeight="1" x14ac:dyDescent="0.25">
      <c r="A137" s="2339"/>
      <c r="B137" s="2316"/>
      <c r="C137" s="2316"/>
      <c r="D137" s="2316"/>
      <c r="E137" s="2311"/>
      <c r="F137" s="2311"/>
      <c r="G137" s="2316"/>
      <c r="H137" s="2316"/>
      <c r="I137" s="680" t="s">
        <v>4516</v>
      </c>
      <c r="J137" s="681"/>
      <c r="K137" s="683"/>
      <c r="L137" s="683"/>
      <c r="M137" s="683"/>
      <c r="N137" s="682"/>
      <c r="O137" s="682"/>
      <c r="P137" s="683"/>
      <c r="Q137" s="683"/>
      <c r="R137" s="683"/>
      <c r="S137" s="682"/>
      <c r="T137" s="682"/>
      <c r="U137" s="683"/>
      <c r="V137" s="683"/>
      <c r="W137" s="2318"/>
      <c r="X137" s="2321"/>
      <c r="Y137" s="2321"/>
    </row>
    <row r="138" spans="1:25" ht="24" x14ac:dyDescent="0.25">
      <c r="A138" s="2339"/>
      <c r="B138" s="2316"/>
      <c r="C138" s="2316"/>
      <c r="D138" s="2316"/>
      <c r="E138" s="2311"/>
      <c r="F138" s="2311"/>
      <c r="G138" s="2316"/>
      <c r="H138" s="2316"/>
      <c r="I138" s="680" t="s">
        <v>4517</v>
      </c>
      <c r="J138" s="681"/>
      <c r="K138" s="683"/>
      <c r="L138" s="683"/>
      <c r="M138" s="683"/>
      <c r="N138" s="682"/>
      <c r="O138" s="682"/>
      <c r="P138" s="683"/>
      <c r="Q138" s="683"/>
      <c r="R138" s="683"/>
      <c r="S138" s="682"/>
      <c r="T138" s="682"/>
      <c r="U138" s="683"/>
      <c r="V138" s="683"/>
      <c r="W138" s="2318"/>
      <c r="X138" s="2321"/>
      <c r="Y138" s="2321"/>
    </row>
    <row r="139" spans="1:25" x14ac:dyDescent="0.25">
      <c r="A139" s="2339"/>
      <c r="B139" s="2316"/>
      <c r="C139" s="2316"/>
      <c r="D139" s="2316"/>
      <c r="E139" s="2311"/>
      <c r="F139" s="2311"/>
      <c r="G139" s="2316"/>
      <c r="H139" s="2316"/>
      <c r="I139" s="680" t="s">
        <v>4518</v>
      </c>
      <c r="J139" s="681"/>
      <c r="K139" s="683"/>
      <c r="L139" s="683"/>
      <c r="M139" s="683"/>
      <c r="N139" s="683"/>
      <c r="O139" s="683"/>
      <c r="P139" s="682"/>
      <c r="Q139" s="683"/>
      <c r="R139" s="683"/>
      <c r="S139" s="683"/>
      <c r="T139" s="683"/>
      <c r="U139" s="682"/>
      <c r="V139" s="683"/>
      <c r="W139" s="2318"/>
      <c r="X139" s="2321"/>
      <c r="Y139" s="2321"/>
    </row>
    <row r="140" spans="1:25" x14ac:dyDescent="0.25">
      <c r="A140" s="2339"/>
      <c r="B140" s="2316"/>
      <c r="C140" s="2316"/>
      <c r="D140" s="2316"/>
      <c r="E140" s="2311"/>
      <c r="F140" s="2311"/>
      <c r="G140" s="2316"/>
      <c r="H140" s="2316"/>
      <c r="I140" s="680" t="s">
        <v>4519</v>
      </c>
      <c r="J140" s="681"/>
      <c r="K140" s="683"/>
      <c r="L140" s="683"/>
      <c r="M140" s="683"/>
      <c r="N140" s="683"/>
      <c r="O140" s="683"/>
      <c r="P140" s="682"/>
      <c r="Q140" s="683"/>
      <c r="R140" s="683"/>
      <c r="S140" s="683"/>
      <c r="T140" s="683"/>
      <c r="U140" s="682"/>
      <c r="V140" s="683"/>
      <c r="W140" s="2318"/>
      <c r="X140" s="2321"/>
      <c r="Y140" s="2321"/>
    </row>
    <row r="141" spans="1:25" x14ac:dyDescent="0.25">
      <c r="A141" s="2339"/>
      <c r="B141" s="2316"/>
      <c r="C141" s="2316"/>
      <c r="D141" s="2316"/>
      <c r="E141" s="2311"/>
      <c r="F141" s="2311"/>
      <c r="G141" s="2316"/>
      <c r="H141" s="2316"/>
      <c r="I141" s="678" t="s">
        <v>168</v>
      </c>
      <c r="J141" s="681">
        <v>1</v>
      </c>
      <c r="K141" s="683"/>
      <c r="L141" s="685"/>
      <c r="M141" s="685"/>
      <c r="N141" s="685"/>
      <c r="O141" s="685"/>
      <c r="P141" s="685"/>
      <c r="Q141" s="685"/>
      <c r="R141" s="685"/>
      <c r="S141" s="685"/>
      <c r="T141" s="685"/>
      <c r="U141" s="685"/>
      <c r="V141" s="683"/>
      <c r="W141" s="2319"/>
      <c r="X141" s="2322"/>
      <c r="Y141" s="2322"/>
    </row>
    <row r="142" spans="1:25" ht="24" x14ac:dyDescent="0.25">
      <c r="A142" s="2339"/>
      <c r="B142" s="2317" t="s">
        <v>902</v>
      </c>
      <c r="C142" s="2317" t="s">
        <v>4361</v>
      </c>
      <c r="D142" s="2325" t="s">
        <v>4520</v>
      </c>
      <c r="E142" s="2317" t="s">
        <v>4375</v>
      </c>
      <c r="F142" s="2317" t="s">
        <v>632</v>
      </c>
      <c r="G142" s="2323" t="s">
        <v>1855</v>
      </c>
      <c r="H142" s="2323" t="s">
        <v>4521</v>
      </c>
      <c r="I142" s="675" t="s">
        <v>4522</v>
      </c>
      <c r="J142" s="676"/>
      <c r="K142" s="675"/>
      <c r="L142" s="675"/>
      <c r="M142" s="677"/>
      <c r="N142" s="675"/>
      <c r="O142" s="675"/>
      <c r="P142" s="675"/>
      <c r="Q142" s="675"/>
      <c r="R142" s="675"/>
      <c r="S142" s="675"/>
      <c r="T142" s="675"/>
      <c r="U142" s="675"/>
      <c r="V142" s="675"/>
      <c r="W142" s="2317" t="s">
        <v>1409</v>
      </c>
      <c r="X142" s="2317" t="s">
        <v>4523</v>
      </c>
      <c r="Y142" s="2317"/>
    </row>
    <row r="143" spans="1:25" ht="24" customHeight="1" x14ac:dyDescent="0.25">
      <c r="A143" s="2339"/>
      <c r="B143" s="2318"/>
      <c r="C143" s="2318"/>
      <c r="D143" s="2324"/>
      <c r="E143" s="2318"/>
      <c r="F143" s="2318"/>
      <c r="G143" s="2324"/>
      <c r="H143" s="2324"/>
      <c r="I143" s="675" t="s">
        <v>4524</v>
      </c>
      <c r="J143" s="676"/>
      <c r="K143" s="675"/>
      <c r="L143" s="675"/>
      <c r="M143" s="677"/>
      <c r="N143" s="675"/>
      <c r="O143" s="675"/>
      <c r="P143" s="701"/>
      <c r="Q143" s="675"/>
      <c r="R143" s="677"/>
      <c r="S143" s="675"/>
      <c r="T143" s="675"/>
      <c r="U143" s="675"/>
      <c r="V143" s="675"/>
      <c r="W143" s="2318"/>
      <c r="X143" s="2318"/>
      <c r="Y143" s="2318"/>
    </row>
    <row r="144" spans="1:25" ht="24" x14ac:dyDescent="0.25">
      <c r="A144" s="2339"/>
      <c r="B144" s="2318"/>
      <c r="C144" s="2318"/>
      <c r="D144" s="2324"/>
      <c r="E144" s="2318"/>
      <c r="F144" s="2318"/>
      <c r="G144" s="2324"/>
      <c r="H144" s="2324"/>
      <c r="I144" s="675" t="s">
        <v>4525</v>
      </c>
      <c r="J144" s="676"/>
      <c r="K144" s="675"/>
      <c r="L144" s="675"/>
      <c r="M144" s="675"/>
      <c r="N144" s="677"/>
      <c r="O144" s="677"/>
      <c r="P144" s="675"/>
      <c r="Q144" s="675"/>
      <c r="R144" s="675"/>
      <c r="S144" s="701"/>
      <c r="T144" s="675"/>
      <c r="U144" s="675"/>
      <c r="V144" s="675"/>
      <c r="W144" s="2318"/>
      <c r="X144" s="2318"/>
      <c r="Y144" s="2318"/>
    </row>
    <row r="145" spans="1:25" ht="24" x14ac:dyDescent="0.25">
      <c r="A145" s="2339"/>
      <c r="B145" s="2318"/>
      <c r="C145" s="2318"/>
      <c r="D145" s="2324"/>
      <c r="E145" s="2318"/>
      <c r="F145" s="2318"/>
      <c r="G145" s="2324"/>
      <c r="H145" s="2324"/>
      <c r="I145" s="675" t="s">
        <v>4526</v>
      </c>
      <c r="J145" s="676"/>
      <c r="K145" s="675"/>
      <c r="L145" s="675"/>
      <c r="M145" s="675"/>
      <c r="N145" s="675"/>
      <c r="O145" s="675"/>
      <c r="P145" s="677"/>
      <c r="Q145" s="677"/>
      <c r="R145" s="677"/>
      <c r="S145" s="677"/>
      <c r="T145" s="677"/>
      <c r="U145" s="677"/>
      <c r="V145" s="677"/>
      <c r="W145" s="2318"/>
      <c r="X145" s="2318"/>
      <c r="Y145" s="2318"/>
    </row>
    <row r="146" spans="1:25" x14ac:dyDescent="0.25">
      <c r="A146" s="2339"/>
      <c r="B146" s="2319"/>
      <c r="C146" s="2319"/>
      <c r="D146" s="2326"/>
      <c r="E146" s="2319"/>
      <c r="F146" s="2319"/>
      <c r="G146" s="2326"/>
      <c r="H146" s="2326"/>
      <c r="I146" s="678" t="s">
        <v>168</v>
      </c>
      <c r="J146" s="676">
        <v>1</v>
      </c>
      <c r="K146" s="675"/>
      <c r="L146" s="675"/>
      <c r="M146" s="679"/>
      <c r="N146" s="679"/>
      <c r="O146" s="679"/>
      <c r="P146" s="679"/>
      <c r="Q146" s="679"/>
      <c r="R146" s="679"/>
      <c r="S146" s="679"/>
      <c r="T146" s="679"/>
      <c r="U146" s="679"/>
      <c r="V146" s="679"/>
      <c r="W146" s="2319"/>
      <c r="X146" s="2319"/>
      <c r="Y146" s="2319"/>
    </row>
    <row r="147" spans="1:25" ht="36" x14ac:dyDescent="0.25">
      <c r="A147" s="2339"/>
      <c r="B147" s="2317" t="s">
        <v>4527</v>
      </c>
      <c r="C147" s="2317" t="s">
        <v>4361</v>
      </c>
      <c r="D147" s="2325" t="s">
        <v>4436</v>
      </c>
      <c r="E147" s="2317" t="s">
        <v>4375</v>
      </c>
      <c r="F147" s="2317" t="s">
        <v>632</v>
      </c>
      <c r="G147" s="2323" t="s">
        <v>1863</v>
      </c>
      <c r="H147" s="2323" t="s">
        <v>4528</v>
      </c>
      <c r="I147" s="675" t="s">
        <v>4529</v>
      </c>
      <c r="J147" s="676"/>
      <c r="K147" s="675"/>
      <c r="L147" s="675"/>
      <c r="M147" s="677"/>
      <c r="N147" s="675"/>
      <c r="O147" s="675"/>
      <c r="P147" s="675"/>
      <c r="Q147" s="675"/>
      <c r="R147" s="675"/>
      <c r="S147" s="675"/>
      <c r="T147" s="675"/>
      <c r="U147" s="675"/>
      <c r="V147" s="675"/>
      <c r="W147" s="2317" t="s">
        <v>3649</v>
      </c>
      <c r="X147" s="2317" t="s">
        <v>4530</v>
      </c>
      <c r="Y147" s="2317"/>
    </row>
    <row r="148" spans="1:25" ht="36" customHeight="1" x14ac:dyDescent="0.25">
      <c r="A148" s="2339"/>
      <c r="B148" s="2318"/>
      <c r="C148" s="2318"/>
      <c r="D148" s="2324"/>
      <c r="E148" s="2318"/>
      <c r="F148" s="2318"/>
      <c r="G148" s="2324"/>
      <c r="H148" s="2324"/>
      <c r="I148" s="675" t="s">
        <v>4531</v>
      </c>
      <c r="J148" s="676"/>
      <c r="K148" s="675"/>
      <c r="L148" s="675"/>
      <c r="M148" s="675"/>
      <c r="N148" s="675"/>
      <c r="O148" s="675"/>
      <c r="P148" s="677"/>
      <c r="Q148" s="675"/>
      <c r="R148" s="675"/>
      <c r="S148" s="675"/>
      <c r="T148" s="675"/>
      <c r="U148" s="675"/>
      <c r="V148" s="675"/>
      <c r="W148" s="2318"/>
      <c r="X148" s="2318"/>
      <c r="Y148" s="2318"/>
    </row>
    <row r="149" spans="1:25" ht="36" x14ac:dyDescent="0.25">
      <c r="A149" s="2339"/>
      <c r="B149" s="2318"/>
      <c r="C149" s="2318"/>
      <c r="D149" s="2324"/>
      <c r="E149" s="2318"/>
      <c r="F149" s="2318"/>
      <c r="G149" s="2324"/>
      <c r="H149" s="2324"/>
      <c r="I149" s="675" t="s">
        <v>4532</v>
      </c>
      <c r="J149" s="676"/>
      <c r="K149" s="675"/>
      <c r="L149" s="675"/>
      <c r="M149" s="675"/>
      <c r="N149" s="675"/>
      <c r="O149" s="675"/>
      <c r="P149" s="675"/>
      <c r="Q149" s="675"/>
      <c r="R149" s="675"/>
      <c r="S149" s="677"/>
      <c r="T149" s="675"/>
      <c r="U149" s="675"/>
      <c r="V149" s="675"/>
      <c r="W149" s="2318"/>
      <c r="X149" s="2318"/>
      <c r="Y149" s="2318"/>
    </row>
    <row r="150" spans="1:25" ht="36" x14ac:dyDescent="0.25">
      <c r="A150" s="2339"/>
      <c r="B150" s="2318"/>
      <c r="C150" s="2318"/>
      <c r="D150" s="2324"/>
      <c r="E150" s="2318"/>
      <c r="F150" s="2318"/>
      <c r="G150" s="2324"/>
      <c r="H150" s="2324"/>
      <c r="I150" s="675" t="s">
        <v>4533</v>
      </c>
      <c r="J150" s="676"/>
      <c r="K150" s="675"/>
      <c r="L150" s="675"/>
      <c r="M150" s="675"/>
      <c r="N150" s="675"/>
      <c r="O150" s="675"/>
      <c r="P150" s="675"/>
      <c r="Q150" s="675"/>
      <c r="R150" s="675"/>
      <c r="S150" s="675"/>
      <c r="T150" s="675"/>
      <c r="U150" s="675"/>
      <c r="V150" s="677"/>
      <c r="W150" s="2318"/>
      <c r="X150" s="2318"/>
      <c r="Y150" s="2318"/>
    </row>
    <row r="151" spans="1:25" x14ac:dyDescent="0.25">
      <c r="A151" s="2339"/>
      <c r="B151" s="2319"/>
      <c r="C151" s="2319"/>
      <c r="D151" s="2326"/>
      <c r="E151" s="2319"/>
      <c r="F151" s="2319"/>
      <c r="G151" s="2326"/>
      <c r="H151" s="2326"/>
      <c r="I151" s="678" t="s">
        <v>168</v>
      </c>
      <c r="J151" s="676">
        <v>1</v>
      </c>
      <c r="K151" s="675"/>
      <c r="L151" s="675"/>
      <c r="M151" s="679"/>
      <c r="N151" s="675"/>
      <c r="O151" s="675"/>
      <c r="P151" s="679"/>
      <c r="Q151" s="675"/>
      <c r="R151" s="675"/>
      <c r="S151" s="679"/>
      <c r="T151" s="675"/>
      <c r="U151" s="675"/>
      <c r="V151" s="679"/>
      <c r="W151" s="2319"/>
      <c r="X151" s="2319"/>
      <c r="Y151" s="2319"/>
    </row>
    <row r="152" spans="1:25" x14ac:dyDescent="0.25">
      <c r="A152" s="2339"/>
      <c r="B152" s="2317" t="s">
        <v>4534</v>
      </c>
      <c r="C152" s="2317" t="s">
        <v>4361</v>
      </c>
      <c r="D152" s="2314" t="s">
        <v>4436</v>
      </c>
      <c r="E152" s="2317" t="s">
        <v>4375</v>
      </c>
      <c r="F152" s="2317" t="s">
        <v>632</v>
      </c>
      <c r="G152" s="2323" t="s">
        <v>1977</v>
      </c>
      <c r="H152" s="2323" t="s">
        <v>4535</v>
      </c>
      <c r="I152" s="675" t="s">
        <v>4536</v>
      </c>
      <c r="J152" s="676"/>
      <c r="K152" s="677"/>
      <c r="L152" s="677"/>
      <c r="M152" s="677"/>
      <c r="N152" s="677"/>
      <c r="O152" s="677"/>
      <c r="P152" s="675"/>
      <c r="Q152" s="675"/>
      <c r="R152" s="675"/>
      <c r="S152" s="675"/>
      <c r="T152" s="675"/>
      <c r="U152" s="675"/>
      <c r="V152" s="675"/>
      <c r="W152" s="2317" t="s">
        <v>1515</v>
      </c>
      <c r="X152" s="2317" t="s">
        <v>4537</v>
      </c>
      <c r="Y152" s="2317"/>
    </row>
    <row r="153" spans="1:25" ht="15" customHeight="1" x14ac:dyDescent="0.25">
      <c r="A153" s="2339"/>
      <c r="B153" s="2318"/>
      <c r="C153" s="2318"/>
      <c r="D153" s="2310"/>
      <c r="E153" s="2318"/>
      <c r="F153" s="2318"/>
      <c r="G153" s="2324"/>
      <c r="H153" s="2324"/>
      <c r="I153" s="675" t="s">
        <v>4538</v>
      </c>
      <c r="J153" s="676"/>
      <c r="K153" s="677"/>
      <c r="L153" s="677"/>
      <c r="M153" s="677"/>
      <c r="N153" s="677"/>
      <c r="O153" s="677"/>
      <c r="P153" s="675"/>
      <c r="Q153" s="675"/>
      <c r="R153" s="675"/>
      <c r="S153" s="675"/>
      <c r="T153" s="675"/>
      <c r="U153" s="675"/>
      <c r="V153" s="675"/>
      <c r="W153" s="2318"/>
      <c r="X153" s="2318"/>
      <c r="Y153" s="2318"/>
    </row>
    <row r="154" spans="1:25" x14ac:dyDescent="0.25">
      <c r="A154" s="2339"/>
      <c r="B154" s="2319"/>
      <c r="C154" s="2319"/>
      <c r="D154" s="2310"/>
      <c r="E154" s="2319"/>
      <c r="F154" s="2319"/>
      <c r="G154" s="2326"/>
      <c r="H154" s="2326"/>
      <c r="I154" s="678" t="s">
        <v>168</v>
      </c>
      <c r="J154" s="676">
        <v>1</v>
      </c>
      <c r="K154" s="679"/>
      <c r="L154" s="679"/>
      <c r="M154" s="679"/>
      <c r="N154" s="679"/>
      <c r="O154" s="679"/>
      <c r="P154" s="675"/>
      <c r="Q154" s="675"/>
      <c r="R154" s="675"/>
      <c r="S154" s="675"/>
      <c r="T154" s="675"/>
      <c r="U154" s="675"/>
      <c r="V154" s="675"/>
      <c r="W154" s="2319"/>
      <c r="X154" s="2319"/>
      <c r="Y154" s="2319"/>
    </row>
    <row r="155" spans="1:25" ht="24" x14ac:dyDescent="0.25">
      <c r="A155" s="2339"/>
      <c r="B155" s="2317" t="s">
        <v>2398</v>
      </c>
      <c r="C155" s="2317" t="s">
        <v>4361</v>
      </c>
      <c r="D155" s="2310" t="s">
        <v>4539</v>
      </c>
      <c r="E155" s="2317" t="s">
        <v>4375</v>
      </c>
      <c r="F155" s="2317" t="s">
        <v>632</v>
      </c>
      <c r="G155" s="2323" t="s">
        <v>1981</v>
      </c>
      <c r="H155" s="2323" t="s">
        <v>4540</v>
      </c>
      <c r="I155" s="675" t="s">
        <v>4541</v>
      </c>
      <c r="J155" s="676"/>
      <c r="K155" s="675"/>
      <c r="L155" s="675"/>
      <c r="M155" s="675"/>
      <c r="N155" s="675"/>
      <c r="O155" s="677"/>
      <c r="P155" s="677"/>
      <c r="Q155" s="677"/>
      <c r="R155" s="677"/>
      <c r="S155" s="677"/>
      <c r="T155" s="677"/>
      <c r="U155" s="675"/>
      <c r="V155" s="675"/>
      <c r="W155" s="2317" t="s">
        <v>1523</v>
      </c>
      <c r="X155" s="2317" t="s">
        <v>4542</v>
      </c>
      <c r="Y155" s="2317"/>
    </row>
    <row r="156" spans="1:25" ht="24" customHeight="1" x14ac:dyDescent="0.25">
      <c r="A156" s="2339"/>
      <c r="B156" s="2318"/>
      <c r="C156" s="2318"/>
      <c r="D156" s="2310"/>
      <c r="E156" s="2318"/>
      <c r="F156" s="2318"/>
      <c r="G156" s="2324"/>
      <c r="H156" s="2324"/>
      <c r="I156" s="675" t="s">
        <v>4543</v>
      </c>
      <c r="J156" s="676"/>
      <c r="K156" s="675"/>
      <c r="L156" s="675"/>
      <c r="M156" s="675"/>
      <c r="N156" s="675"/>
      <c r="O156" s="677"/>
      <c r="P156" s="677"/>
      <c r="Q156" s="677"/>
      <c r="R156" s="677"/>
      <c r="S156" s="677"/>
      <c r="T156" s="677"/>
      <c r="U156" s="675"/>
      <c r="V156" s="675"/>
      <c r="W156" s="2318"/>
      <c r="X156" s="2318"/>
      <c r="Y156" s="2318"/>
    </row>
    <row r="157" spans="1:25" x14ac:dyDescent="0.25">
      <c r="A157" s="2339"/>
      <c r="B157" s="2319"/>
      <c r="C157" s="2319"/>
      <c r="D157" s="2310"/>
      <c r="E157" s="2319"/>
      <c r="F157" s="2319"/>
      <c r="G157" s="2326"/>
      <c r="H157" s="2326"/>
      <c r="I157" s="678" t="s">
        <v>168</v>
      </c>
      <c r="J157" s="676">
        <v>1</v>
      </c>
      <c r="K157" s="675"/>
      <c r="L157" s="675"/>
      <c r="M157" s="675"/>
      <c r="N157" s="675"/>
      <c r="O157" s="679"/>
      <c r="P157" s="679"/>
      <c r="Q157" s="679"/>
      <c r="R157" s="679"/>
      <c r="S157" s="679"/>
      <c r="T157" s="679"/>
      <c r="U157" s="675"/>
      <c r="V157" s="675"/>
      <c r="W157" s="2319"/>
      <c r="X157" s="2319"/>
      <c r="Y157" s="2319"/>
    </row>
    <row r="158" spans="1:25" ht="48" x14ac:dyDescent="0.25">
      <c r="A158" s="2339"/>
      <c r="B158" s="2311" t="s">
        <v>2406</v>
      </c>
      <c r="C158" s="2311" t="s">
        <v>4361</v>
      </c>
      <c r="D158" s="2314" t="s">
        <v>4544</v>
      </c>
      <c r="E158" s="2311" t="s">
        <v>4375</v>
      </c>
      <c r="F158" s="2311" t="s">
        <v>632</v>
      </c>
      <c r="G158" s="2310" t="s">
        <v>1985</v>
      </c>
      <c r="H158" s="2310" t="s">
        <v>4545</v>
      </c>
      <c r="I158" s="675" t="s">
        <v>4546</v>
      </c>
      <c r="J158" s="676"/>
      <c r="K158" s="675"/>
      <c r="L158" s="675"/>
      <c r="M158" s="675"/>
      <c r="N158" s="677"/>
      <c r="O158" s="675"/>
      <c r="P158" s="675"/>
      <c r="Q158" s="675"/>
      <c r="R158" s="675"/>
      <c r="S158" s="675"/>
      <c r="T158" s="675"/>
      <c r="U158" s="675"/>
      <c r="V158" s="675"/>
      <c r="W158" s="2311" t="s">
        <v>81</v>
      </c>
      <c r="X158" s="2311" t="s">
        <v>4547</v>
      </c>
      <c r="Y158" s="2352"/>
    </row>
    <row r="159" spans="1:25" ht="48" customHeight="1" x14ac:dyDescent="0.25">
      <c r="A159" s="2339"/>
      <c r="B159" s="2311"/>
      <c r="C159" s="2311"/>
      <c r="D159" s="2310"/>
      <c r="E159" s="2311"/>
      <c r="F159" s="2311"/>
      <c r="G159" s="2310"/>
      <c r="H159" s="2310"/>
      <c r="I159" s="675" t="s">
        <v>4548</v>
      </c>
      <c r="J159" s="676"/>
      <c r="K159" s="675"/>
      <c r="L159" s="675"/>
      <c r="M159" s="675"/>
      <c r="N159" s="675"/>
      <c r="O159" s="677"/>
      <c r="P159" s="677"/>
      <c r="Q159" s="677"/>
      <c r="R159" s="677"/>
      <c r="S159" s="677"/>
      <c r="T159" s="677"/>
      <c r="U159" s="677"/>
      <c r="V159" s="675"/>
      <c r="W159" s="2311"/>
      <c r="X159" s="2311"/>
      <c r="Y159" s="2352"/>
    </row>
    <row r="160" spans="1:25" x14ac:dyDescent="0.25">
      <c r="A160" s="2339"/>
      <c r="B160" s="2311"/>
      <c r="C160" s="2311"/>
      <c r="D160" s="2310"/>
      <c r="E160" s="2311"/>
      <c r="F160" s="2311"/>
      <c r="G160" s="2310"/>
      <c r="H160" s="2310"/>
      <c r="I160" s="678" t="s">
        <v>168</v>
      </c>
      <c r="J160" s="676">
        <v>1</v>
      </c>
      <c r="K160" s="675"/>
      <c r="L160" s="675"/>
      <c r="M160" s="675"/>
      <c r="N160" s="679"/>
      <c r="O160" s="679"/>
      <c r="P160" s="679"/>
      <c r="Q160" s="679"/>
      <c r="R160" s="679"/>
      <c r="S160" s="679"/>
      <c r="T160" s="679"/>
      <c r="U160" s="679"/>
      <c r="V160" s="675"/>
      <c r="W160" s="2311"/>
      <c r="X160" s="2311"/>
      <c r="Y160" s="2352"/>
    </row>
    <row r="161" spans="1:25" ht="24" x14ac:dyDescent="0.25">
      <c r="A161" s="2339"/>
      <c r="B161" s="2311"/>
      <c r="C161" s="2311"/>
      <c r="D161" s="2311" t="s">
        <v>4440</v>
      </c>
      <c r="E161" s="2311" t="s">
        <v>4375</v>
      </c>
      <c r="F161" s="2311" t="s">
        <v>632</v>
      </c>
      <c r="G161" s="2316" t="s">
        <v>3728</v>
      </c>
      <c r="H161" s="2316" t="s">
        <v>4549</v>
      </c>
      <c r="I161" s="680" t="s">
        <v>4550</v>
      </c>
      <c r="J161" s="681"/>
      <c r="K161" s="682"/>
      <c r="L161" s="682"/>
      <c r="M161" s="683"/>
      <c r="N161" s="683"/>
      <c r="O161" s="683"/>
      <c r="P161" s="683"/>
      <c r="Q161" s="682"/>
      <c r="R161" s="682"/>
      <c r="S161" s="683"/>
      <c r="T161" s="683"/>
      <c r="U161" s="683"/>
      <c r="V161" s="683"/>
      <c r="W161" s="2311" t="s">
        <v>1541</v>
      </c>
      <c r="X161" s="2311" t="s">
        <v>4551</v>
      </c>
      <c r="Y161" s="2353"/>
    </row>
    <row r="162" spans="1:25" ht="24" customHeight="1" x14ac:dyDescent="0.25">
      <c r="A162" s="2339"/>
      <c r="B162" s="2311"/>
      <c r="C162" s="2311"/>
      <c r="D162" s="2311"/>
      <c r="E162" s="2311"/>
      <c r="F162" s="2311"/>
      <c r="G162" s="2316"/>
      <c r="H162" s="2316"/>
      <c r="I162" s="680" t="s">
        <v>4552</v>
      </c>
      <c r="J162" s="681"/>
      <c r="K162" s="683"/>
      <c r="L162" s="683"/>
      <c r="M162" s="682"/>
      <c r="N162" s="682"/>
      <c r="O162" s="683"/>
      <c r="P162" s="683"/>
      <c r="Q162" s="683"/>
      <c r="R162" s="683"/>
      <c r="S162" s="682"/>
      <c r="T162" s="682"/>
      <c r="U162" s="683"/>
      <c r="V162" s="683"/>
      <c r="W162" s="2311"/>
      <c r="X162" s="2311"/>
      <c r="Y162" s="2353"/>
    </row>
    <row r="163" spans="1:25" x14ac:dyDescent="0.25">
      <c r="A163" s="2339"/>
      <c r="B163" s="2311"/>
      <c r="C163" s="2311"/>
      <c r="D163" s="2311"/>
      <c r="E163" s="2311"/>
      <c r="F163" s="2311"/>
      <c r="G163" s="2316"/>
      <c r="H163" s="2316"/>
      <c r="I163" s="680" t="s">
        <v>4553</v>
      </c>
      <c r="J163" s="681"/>
      <c r="K163" s="683"/>
      <c r="L163" s="683"/>
      <c r="M163" s="682"/>
      <c r="N163" s="682"/>
      <c r="O163" s="683"/>
      <c r="P163" s="683"/>
      <c r="Q163" s="683"/>
      <c r="R163" s="683"/>
      <c r="S163" s="682"/>
      <c r="T163" s="682"/>
      <c r="U163" s="683"/>
      <c r="V163" s="683"/>
      <c r="W163" s="2311"/>
      <c r="X163" s="2311"/>
      <c r="Y163" s="2353"/>
    </row>
    <row r="164" spans="1:25" x14ac:dyDescent="0.25">
      <c r="A164" s="2339"/>
      <c r="B164" s="2311"/>
      <c r="C164" s="2311"/>
      <c r="D164" s="2311"/>
      <c r="E164" s="2311"/>
      <c r="F164" s="2311"/>
      <c r="G164" s="2316"/>
      <c r="H164" s="2316"/>
      <c r="I164" s="680" t="s">
        <v>4554</v>
      </c>
      <c r="J164" s="681"/>
      <c r="K164" s="683"/>
      <c r="L164" s="683"/>
      <c r="M164" s="682"/>
      <c r="N164" s="682"/>
      <c r="O164" s="683"/>
      <c r="P164" s="683"/>
      <c r="Q164" s="683"/>
      <c r="R164" s="683"/>
      <c r="S164" s="682"/>
      <c r="T164" s="682"/>
      <c r="U164" s="683"/>
      <c r="V164" s="683"/>
      <c r="W164" s="2311"/>
      <c r="X164" s="2311"/>
      <c r="Y164" s="2353"/>
    </row>
    <row r="165" spans="1:25" x14ac:dyDescent="0.25">
      <c r="A165" s="2339"/>
      <c r="B165" s="2311"/>
      <c r="C165" s="2311"/>
      <c r="D165" s="2311"/>
      <c r="E165" s="2311"/>
      <c r="F165" s="2311"/>
      <c r="G165" s="2316"/>
      <c r="H165" s="2316"/>
      <c r="I165" s="680" t="s">
        <v>4555</v>
      </c>
      <c r="J165" s="681"/>
      <c r="K165" s="683"/>
      <c r="L165" s="683"/>
      <c r="M165" s="683"/>
      <c r="N165" s="683"/>
      <c r="O165" s="682"/>
      <c r="P165" s="683"/>
      <c r="Q165" s="683"/>
      <c r="R165" s="683"/>
      <c r="S165" s="683"/>
      <c r="T165" s="683"/>
      <c r="U165" s="682"/>
      <c r="V165" s="683"/>
      <c r="W165" s="2311"/>
      <c r="X165" s="2311"/>
      <c r="Y165" s="2353"/>
    </row>
    <row r="166" spans="1:25" x14ac:dyDescent="0.25">
      <c r="A166" s="2339"/>
      <c r="B166" s="2311"/>
      <c r="C166" s="2311"/>
      <c r="D166" s="2311"/>
      <c r="E166" s="2311"/>
      <c r="F166" s="2311"/>
      <c r="G166" s="2316"/>
      <c r="H166" s="2316"/>
      <c r="I166" s="678" t="s">
        <v>168</v>
      </c>
      <c r="J166" s="681">
        <v>1</v>
      </c>
      <c r="K166" s="685"/>
      <c r="L166" s="685"/>
      <c r="M166" s="685"/>
      <c r="N166" s="685"/>
      <c r="O166" s="685"/>
      <c r="P166" s="685"/>
      <c r="Q166" s="685"/>
      <c r="R166" s="685"/>
      <c r="S166" s="685"/>
      <c r="T166" s="685"/>
      <c r="U166" s="685"/>
      <c r="V166" s="683"/>
      <c r="W166" s="2311"/>
      <c r="X166" s="2311"/>
      <c r="Y166" s="2353"/>
    </row>
    <row r="167" spans="1:25" ht="24" x14ac:dyDescent="0.25">
      <c r="A167" s="2339"/>
      <c r="B167" s="2311"/>
      <c r="C167" s="2311"/>
      <c r="D167" s="2311"/>
      <c r="E167" s="2311"/>
      <c r="F167" s="2311"/>
      <c r="G167" s="2316" t="s">
        <v>3739</v>
      </c>
      <c r="H167" s="2316" t="s">
        <v>4556</v>
      </c>
      <c r="I167" s="680" t="s">
        <v>4557</v>
      </c>
      <c r="J167" s="681"/>
      <c r="K167" s="683"/>
      <c r="L167" s="683"/>
      <c r="M167" s="682"/>
      <c r="N167" s="682"/>
      <c r="O167" s="682"/>
      <c r="P167" s="683"/>
      <c r="Q167" s="683"/>
      <c r="R167" s="683"/>
      <c r="S167" s="682"/>
      <c r="T167" s="682"/>
      <c r="U167" s="682"/>
      <c r="V167" s="683"/>
      <c r="W167" s="2317" t="s">
        <v>1561</v>
      </c>
      <c r="X167" s="2317" t="s">
        <v>4558</v>
      </c>
      <c r="Y167" s="2317"/>
    </row>
    <row r="168" spans="1:25" ht="24" customHeight="1" x14ac:dyDescent="0.25">
      <c r="A168" s="2339"/>
      <c r="B168" s="2311"/>
      <c r="C168" s="2311"/>
      <c r="D168" s="2311"/>
      <c r="E168" s="2311"/>
      <c r="F168" s="2311"/>
      <c r="G168" s="2316"/>
      <c r="H168" s="2316"/>
      <c r="I168" s="680" t="s">
        <v>4559</v>
      </c>
      <c r="J168" s="681"/>
      <c r="K168" s="683"/>
      <c r="L168" s="683"/>
      <c r="M168" s="683"/>
      <c r="N168" s="683"/>
      <c r="O168" s="682"/>
      <c r="P168" s="683"/>
      <c r="Q168" s="683"/>
      <c r="R168" s="683"/>
      <c r="S168" s="683"/>
      <c r="T168" s="683"/>
      <c r="U168" s="682"/>
      <c r="V168" s="683"/>
      <c r="W168" s="2318"/>
      <c r="X168" s="2318"/>
      <c r="Y168" s="2318"/>
    </row>
    <row r="169" spans="1:25" x14ac:dyDescent="0.25">
      <c r="A169" s="2339"/>
      <c r="B169" s="2311"/>
      <c r="C169" s="2311"/>
      <c r="D169" s="2311"/>
      <c r="E169" s="2311"/>
      <c r="F169" s="2311"/>
      <c r="G169" s="2316"/>
      <c r="H169" s="2316"/>
      <c r="I169" s="680" t="s">
        <v>4560</v>
      </c>
      <c r="J169" s="681"/>
      <c r="K169" s="683"/>
      <c r="L169" s="683"/>
      <c r="M169" s="683"/>
      <c r="N169" s="683"/>
      <c r="O169" s="682"/>
      <c r="P169" s="683"/>
      <c r="Q169" s="683"/>
      <c r="R169" s="683"/>
      <c r="S169" s="683"/>
      <c r="T169" s="683"/>
      <c r="U169" s="682"/>
      <c r="V169" s="683"/>
      <c r="W169" s="2318"/>
      <c r="X169" s="2318"/>
      <c r="Y169" s="2318"/>
    </row>
    <row r="170" spans="1:25" x14ac:dyDescent="0.25">
      <c r="A170" s="2339"/>
      <c r="B170" s="2311"/>
      <c r="C170" s="2311"/>
      <c r="D170" s="2311"/>
      <c r="E170" s="2311"/>
      <c r="F170" s="2311"/>
      <c r="G170" s="2316"/>
      <c r="H170" s="2316"/>
      <c r="I170" s="680" t="s">
        <v>4561</v>
      </c>
      <c r="J170" s="681"/>
      <c r="K170" s="683"/>
      <c r="L170" s="683"/>
      <c r="M170" s="683"/>
      <c r="N170" s="683"/>
      <c r="O170" s="682"/>
      <c r="P170" s="683"/>
      <c r="Q170" s="683"/>
      <c r="R170" s="683"/>
      <c r="S170" s="683"/>
      <c r="T170" s="683"/>
      <c r="U170" s="682"/>
      <c r="V170" s="683"/>
      <c r="W170" s="2318"/>
      <c r="X170" s="2318"/>
      <c r="Y170" s="2318"/>
    </row>
    <row r="171" spans="1:25" x14ac:dyDescent="0.25">
      <c r="A171" s="2339"/>
      <c r="B171" s="2311"/>
      <c r="C171" s="2311"/>
      <c r="D171" s="2311"/>
      <c r="E171" s="2311"/>
      <c r="F171" s="2311"/>
      <c r="G171" s="2316"/>
      <c r="H171" s="2316"/>
      <c r="I171" s="680" t="s">
        <v>4562</v>
      </c>
      <c r="J171" s="681"/>
      <c r="K171" s="683"/>
      <c r="L171" s="683"/>
      <c r="M171" s="683"/>
      <c r="N171" s="683"/>
      <c r="O171" s="682"/>
      <c r="P171" s="683"/>
      <c r="Q171" s="683"/>
      <c r="R171" s="683"/>
      <c r="S171" s="683"/>
      <c r="T171" s="683"/>
      <c r="U171" s="682"/>
      <c r="V171" s="683"/>
      <c r="W171" s="2318"/>
      <c r="X171" s="2318"/>
      <c r="Y171" s="2318"/>
    </row>
    <row r="172" spans="1:25" x14ac:dyDescent="0.25">
      <c r="A172" s="2340"/>
      <c r="B172" s="2311"/>
      <c r="C172" s="2311"/>
      <c r="D172" s="2311"/>
      <c r="E172" s="2311"/>
      <c r="F172" s="2311"/>
      <c r="G172" s="2316"/>
      <c r="H172" s="2316"/>
      <c r="I172" s="678" t="s">
        <v>168</v>
      </c>
      <c r="J172" s="681">
        <v>1</v>
      </c>
      <c r="K172" s="683"/>
      <c r="L172" s="683"/>
      <c r="M172" s="685"/>
      <c r="N172" s="685"/>
      <c r="O172" s="685"/>
      <c r="P172" s="683"/>
      <c r="Q172" s="683"/>
      <c r="R172" s="683"/>
      <c r="S172" s="685"/>
      <c r="T172" s="685"/>
      <c r="U172" s="685"/>
      <c r="V172" s="683"/>
      <c r="W172" s="2319"/>
      <c r="X172" s="2319"/>
      <c r="Y172" s="2319"/>
    </row>
    <row r="173" spans="1:25" x14ac:dyDescent="0.25">
      <c r="A173" s="2312" t="s">
        <v>728</v>
      </c>
      <c r="B173" s="2312" t="s">
        <v>1870</v>
      </c>
      <c r="C173" s="2312" t="s">
        <v>4563</v>
      </c>
      <c r="D173" s="2312" t="s">
        <v>4564</v>
      </c>
      <c r="E173" s="2312" t="s">
        <v>4430</v>
      </c>
      <c r="F173" s="2312" t="s">
        <v>4382</v>
      </c>
      <c r="G173" s="2312" t="s">
        <v>2521</v>
      </c>
      <c r="H173" s="2312" t="s">
        <v>4565</v>
      </c>
      <c r="I173" s="689" t="s">
        <v>4566</v>
      </c>
      <c r="J173" s="687">
        <v>1</v>
      </c>
      <c r="K173" s="688"/>
      <c r="L173" s="688"/>
      <c r="M173" s="688"/>
      <c r="N173" s="688"/>
      <c r="O173" s="688"/>
      <c r="P173" s="688"/>
      <c r="Q173" s="688"/>
      <c r="R173" s="688"/>
      <c r="S173" s="688"/>
      <c r="T173" s="688"/>
      <c r="U173" s="688"/>
      <c r="V173" s="688"/>
      <c r="W173" s="2329" t="s">
        <v>2524</v>
      </c>
      <c r="X173" s="2329" t="s">
        <v>4567</v>
      </c>
      <c r="Y173" s="2329"/>
    </row>
    <row r="174" spans="1:25" ht="15" customHeight="1" x14ac:dyDescent="0.25">
      <c r="A174" s="2312"/>
      <c r="B174" s="2312"/>
      <c r="C174" s="2312"/>
      <c r="D174" s="2312"/>
      <c r="E174" s="2312"/>
      <c r="F174" s="2312"/>
      <c r="G174" s="2312"/>
      <c r="H174" s="2312"/>
      <c r="I174" s="689" t="s">
        <v>4434</v>
      </c>
      <c r="J174" s="687">
        <v>1</v>
      </c>
      <c r="K174" s="688"/>
      <c r="L174" s="688"/>
      <c r="M174" s="688"/>
      <c r="N174" s="688"/>
      <c r="O174" s="688"/>
      <c r="P174" s="688"/>
      <c r="Q174" s="688"/>
      <c r="R174" s="688"/>
      <c r="S174" s="688"/>
      <c r="T174" s="688"/>
      <c r="U174" s="688"/>
      <c r="V174" s="688"/>
      <c r="W174" s="2329"/>
      <c r="X174" s="2329"/>
      <c r="Y174" s="2329"/>
    </row>
    <row r="175" spans="1:25" x14ac:dyDescent="0.25">
      <c r="A175" s="2312"/>
      <c r="B175" s="2312"/>
      <c r="C175" s="2312"/>
      <c r="D175" s="2312"/>
      <c r="E175" s="2312"/>
      <c r="F175" s="2312"/>
      <c r="G175" s="2312"/>
      <c r="H175" s="2312"/>
      <c r="I175" s="689" t="s">
        <v>4568</v>
      </c>
      <c r="J175" s="687">
        <v>1</v>
      </c>
      <c r="K175" s="688"/>
      <c r="L175" s="688"/>
      <c r="M175" s="688"/>
      <c r="N175" s="688"/>
      <c r="O175" s="688"/>
      <c r="P175" s="688"/>
      <c r="Q175" s="688"/>
      <c r="R175" s="688"/>
      <c r="S175" s="688"/>
      <c r="T175" s="688"/>
      <c r="U175" s="688"/>
      <c r="V175" s="688"/>
      <c r="W175" s="2329"/>
      <c r="X175" s="2329"/>
      <c r="Y175" s="2329"/>
    </row>
    <row r="176" spans="1:25" x14ac:dyDescent="0.25">
      <c r="A176" s="2312"/>
      <c r="B176" s="2312"/>
      <c r="C176" s="2312"/>
      <c r="D176" s="2312"/>
      <c r="E176" s="2312"/>
      <c r="F176" s="2312"/>
      <c r="G176" s="2312"/>
      <c r="H176" s="2312"/>
      <c r="I176" s="690" t="s">
        <v>168</v>
      </c>
      <c r="J176" s="687">
        <f>SUM(J173:J175)</f>
        <v>3</v>
      </c>
      <c r="K176" s="691"/>
      <c r="L176" s="691"/>
      <c r="M176" s="691"/>
      <c r="N176" s="691"/>
      <c r="O176" s="691"/>
      <c r="P176" s="691"/>
      <c r="Q176" s="691"/>
      <c r="R176" s="691"/>
      <c r="S176" s="691"/>
      <c r="T176" s="691"/>
      <c r="U176" s="691"/>
      <c r="V176" s="691"/>
      <c r="W176" s="2329"/>
      <c r="X176" s="2329"/>
      <c r="Y176" s="2329"/>
    </row>
    <row r="177" spans="1:25" ht="36" x14ac:dyDescent="0.25">
      <c r="A177" s="2312"/>
      <c r="B177" s="2313" t="s">
        <v>1883</v>
      </c>
      <c r="C177" s="2330" t="s">
        <v>1871</v>
      </c>
      <c r="D177" s="2330" t="s">
        <v>4564</v>
      </c>
      <c r="E177" s="2330" t="s">
        <v>4430</v>
      </c>
      <c r="F177" s="2330" t="s">
        <v>4382</v>
      </c>
      <c r="G177" s="2330" t="s">
        <v>1884</v>
      </c>
      <c r="H177" s="2330" t="s">
        <v>4569</v>
      </c>
      <c r="I177" s="689" t="s">
        <v>4570</v>
      </c>
      <c r="J177" s="687">
        <v>0.5</v>
      </c>
      <c r="K177" s="688"/>
      <c r="L177" s="688"/>
      <c r="M177" s="688"/>
      <c r="N177" s="688"/>
      <c r="O177" s="688"/>
      <c r="P177" s="688"/>
      <c r="Q177" s="688"/>
      <c r="R177" s="688"/>
      <c r="S177" s="688"/>
      <c r="T177" s="688"/>
      <c r="U177" s="688"/>
      <c r="V177" s="688"/>
      <c r="W177" s="2329" t="s">
        <v>1425</v>
      </c>
      <c r="X177" s="2329" t="s">
        <v>4571</v>
      </c>
      <c r="Y177" s="2329"/>
    </row>
    <row r="178" spans="1:25" ht="36" customHeight="1" x14ac:dyDescent="0.25">
      <c r="A178" s="2312"/>
      <c r="B178" s="2313"/>
      <c r="C178" s="2330"/>
      <c r="D178" s="2330"/>
      <c r="E178" s="2330"/>
      <c r="F178" s="2330"/>
      <c r="G178" s="2330"/>
      <c r="H178" s="2330"/>
      <c r="I178" s="689" t="s">
        <v>4434</v>
      </c>
      <c r="J178" s="687">
        <v>0.5</v>
      </c>
      <c r="K178" s="688"/>
      <c r="L178" s="688"/>
      <c r="M178" s="688"/>
      <c r="N178" s="688"/>
      <c r="O178" s="688"/>
      <c r="P178" s="688"/>
      <c r="Q178" s="688"/>
      <c r="R178" s="688"/>
      <c r="S178" s="688"/>
      <c r="T178" s="688"/>
      <c r="U178" s="688"/>
      <c r="V178" s="688"/>
      <c r="W178" s="2329"/>
      <c r="X178" s="2329"/>
      <c r="Y178" s="2329"/>
    </row>
    <row r="179" spans="1:25" x14ac:dyDescent="0.25">
      <c r="A179" s="2312"/>
      <c r="B179" s="2313"/>
      <c r="C179" s="2330"/>
      <c r="D179" s="2330"/>
      <c r="E179" s="2330"/>
      <c r="F179" s="2330"/>
      <c r="G179" s="2330"/>
      <c r="H179" s="2330"/>
      <c r="I179" s="689" t="s">
        <v>4568</v>
      </c>
      <c r="J179" s="687">
        <v>0.5</v>
      </c>
      <c r="K179" s="688"/>
      <c r="L179" s="688"/>
      <c r="M179" s="688"/>
      <c r="N179" s="688"/>
      <c r="O179" s="688"/>
      <c r="P179" s="688"/>
      <c r="Q179" s="688"/>
      <c r="R179" s="688"/>
      <c r="S179" s="688"/>
      <c r="T179" s="688"/>
      <c r="U179" s="688"/>
      <c r="V179" s="688"/>
      <c r="W179" s="2329"/>
      <c r="X179" s="2329"/>
      <c r="Y179" s="2329"/>
    </row>
    <row r="180" spans="1:25" x14ac:dyDescent="0.25">
      <c r="A180" s="2312"/>
      <c r="B180" s="2313"/>
      <c r="C180" s="2330"/>
      <c r="D180" s="2330"/>
      <c r="E180" s="2330"/>
      <c r="F180" s="2330"/>
      <c r="G180" s="2330"/>
      <c r="H180" s="2330"/>
      <c r="I180" s="689" t="s">
        <v>4572</v>
      </c>
      <c r="J180" s="687">
        <v>0.5</v>
      </c>
      <c r="K180" s="688"/>
      <c r="L180" s="688"/>
      <c r="M180" s="688"/>
      <c r="N180" s="688"/>
      <c r="O180" s="688"/>
      <c r="P180" s="688"/>
      <c r="Q180" s="688"/>
      <c r="R180" s="688"/>
      <c r="S180" s="688"/>
      <c r="T180" s="688"/>
      <c r="U180" s="688"/>
      <c r="V180" s="688"/>
      <c r="W180" s="2329"/>
      <c r="X180" s="2329"/>
      <c r="Y180" s="2329"/>
    </row>
    <row r="181" spans="1:25" x14ac:dyDescent="0.25">
      <c r="A181" s="2312"/>
      <c r="B181" s="2313"/>
      <c r="C181" s="2330"/>
      <c r="D181" s="2330"/>
      <c r="E181" s="2330"/>
      <c r="F181" s="2330"/>
      <c r="G181" s="2330"/>
      <c r="H181" s="2330"/>
      <c r="I181" s="690" t="s">
        <v>168</v>
      </c>
      <c r="J181" s="687">
        <f>SUM(J177:J180)</f>
        <v>2</v>
      </c>
      <c r="K181" s="691"/>
      <c r="L181" s="691"/>
      <c r="M181" s="691"/>
      <c r="N181" s="691"/>
      <c r="O181" s="691"/>
      <c r="P181" s="691"/>
      <c r="Q181" s="691"/>
      <c r="R181" s="691"/>
      <c r="S181" s="691"/>
      <c r="T181" s="691"/>
      <c r="U181" s="691"/>
      <c r="V181" s="691"/>
      <c r="W181" s="2329"/>
      <c r="X181" s="2329"/>
      <c r="Y181" s="2329"/>
    </row>
    <row r="182" spans="1:25" ht="48" x14ac:dyDescent="0.25">
      <c r="A182" s="2312"/>
      <c r="B182" s="2313"/>
      <c r="C182" s="2330" t="s">
        <v>1871</v>
      </c>
      <c r="D182" s="2330" t="s">
        <v>4564</v>
      </c>
      <c r="E182" s="2330" t="s">
        <v>4573</v>
      </c>
      <c r="F182" s="2330" t="s">
        <v>4382</v>
      </c>
      <c r="G182" s="2330" t="s">
        <v>1893</v>
      </c>
      <c r="H182" s="2330" t="s">
        <v>4574</v>
      </c>
      <c r="I182" s="689" t="s">
        <v>4575</v>
      </c>
      <c r="J182" s="687">
        <v>0.5</v>
      </c>
      <c r="K182" s="688"/>
      <c r="L182" s="702"/>
      <c r="M182" s="688"/>
      <c r="N182" s="688"/>
      <c r="O182" s="688"/>
      <c r="P182" s="688"/>
      <c r="Q182" s="688"/>
      <c r="R182" s="688"/>
      <c r="S182" s="688"/>
      <c r="T182" s="688"/>
      <c r="U182" s="688"/>
      <c r="V182" s="688"/>
      <c r="W182" s="2312" t="s">
        <v>1432</v>
      </c>
      <c r="X182" s="2312" t="s">
        <v>4576</v>
      </c>
      <c r="Y182" s="2312"/>
    </row>
    <row r="183" spans="1:25" ht="48" customHeight="1" x14ac:dyDescent="0.25">
      <c r="A183" s="2312"/>
      <c r="B183" s="2313"/>
      <c r="C183" s="2330"/>
      <c r="D183" s="2330"/>
      <c r="E183" s="2330"/>
      <c r="F183" s="2330"/>
      <c r="G183" s="2330"/>
      <c r="H183" s="2330"/>
      <c r="I183" s="689" t="s">
        <v>4577</v>
      </c>
      <c r="J183" s="687">
        <v>1</v>
      </c>
      <c r="K183" s="688"/>
      <c r="L183" s="688"/>
      <c r="M183" s="688"/>
      <c r="N183" s="688"/>
      <c r="O183" s="688"/>
      <c r="P183" s="688"/>
      <c r="Q183" s="688"/>
      <c r="R183" s="688"/>
      <c r="S183" s="688"/>
      <c r="T183" s="688"/>
      <c r="U183" s="688"/>
      <c r="V183" s="688"/>
      <c r="W183" s="2312"/>
      <c r="X183" s="2312"/>
      <c r="Y183" s="2312"/>
    </row>
    <row r="184" spans="1:25" x14ac:dyDescent="0.25">
      <c r="A184" s="2312"/>
      <c r="B184" s="2313"/>
      <c r="C184" s="2330"/>
      <c r="D184" s="2330"/>
      <c r="E184" s="2330"/>
      <c r="F184" s="2330"/>
      <c r="G184" s="2330"/>
      <c r="H184" s="2330"/>
      <c r="I184" s="689" t="s">
        <v>4578</v>
      </c>
      <c r="J184" s="687">
        <v>0.5</v>
      </c>
      <c r="K184" s="688"/>
      <c r="L184" s="688"/>
      <c r="M184" s="688"/>
      <c r="N184" s="688"/>
      <c r="O184" s="688"/>
      <c r="P184" s="688"/>
      <c r="Q184" s="688"/>
      <c r="R184" s="688"/>
      <c r="S184" s="688"/>
      <c r="T184" s="688"/>
      <c r="U184" s="688"/>
      <c r="V184" s="688"/>
      <c r="W184" s="2312"/>
      <c r="X184" s="2312"/>
      <c r="Y184" s="2312"/>
    </row>
    <row r="185" spans="1:25" x14ac:dyDescent="0.25">
      <c r="A185" s="2312"/>
      <c r="B185" s="2313"/>
      <c r="C185" s="2330"/>
      <c r="D185" s="2330"/>
      <c r="E185" s="2330"/>
      <c r="F185" s="2330"/>
      <c r="G185" s="2330"/>
      <c r="H185" s="2330"/>
      <c r="I185" s="690" t="s">
        <v>168</v>
      </c>
      <c r="J185" s="687">
        <f>SUM(J182:J184)</f>
        <v>2</v>
      </c>
      <c r="K185" s="691"/>
      <c r="L185" s="691"/>
      <c r="M185" s="691"/>
      <c r="N185" s="691"/>
      <c r="O185" s="691"/>
      <c r="P185" s="691"/>
      <c r="Q185" s="691"/>
      <c r="R185" s="691"/>
      <c r="S185" s="691"/>
      <c r="T185" s="691"/>
      <c r="U185" s="691"/>
      <c r="V185" s="691"/>
      <c r="W185" s="2312"/>
      <c r="X185" s="2312"/>
      <c r="Y185" s="2312"/>
    </row>
    <row r="186" spans="1:25" ht="36" x14ac:dyDescent="0.25">
      <c r="A186" s="2312"/>
      <c r="B186" s="2313"/>
      <c r="C186" s="2313" t="s">
        <v>4379</v>
      </c>
      <c r="D186" s="2313" t="s">
        <v>4579</v>
      </c>
      <c r="E186" s="2313" t="s">
        <v>4430</v>
      </c>
      <c r="F186" s="2313" t="s">
        <v>4382</v>
      </c>
      <c r="G186" s="2313" t="s">
        <v>1901</v>
      </c>
      <c r="H186" s="2313" t="s">
        <v>4580</v>
      </c>
      <c r="I186" s="689" t="s">
        <v>4570</v>
      </c>
      <c r="J186" s="687">
        <v>1</v>
      </c>
      <c r="K186" s="688"/>
      <c r="L186" s="688"/>
      <c r="M186" s="688"/>
      <c r="N186" s="688"/>
      <c r="O186" s="688"/>
      <c r="P186" s="688"/>
      <c r="Q186" s="688"/>
      <c r="R186" s="688"/>
      <c r="S186" s="688"/>
      <c r="T186" s="688"/>
      <c r="U186" s="688"/>
      <c r="V186" s="688"/>
      <c r="W186" s="2329" t="s">
        <v>1439</v>
      </c>
      <c r="X186" s="2329" t="s">
        <v>4581</v>
      </c>
      <c r="Y186" s="2329"/>
    </row>
    <row r="187" spans="1:25" ht="36" customHeight="1" x14ac:dyDescent="0.25">
      <c r="A187" s="2312"/>
      <c r="B187" s="2313"/>
      <c r="C187" s="2313"/>
      <c r="D187" s="2313"/>
      <c r="E187" s="2313"/>
      <c r="F187" s="2313"/>
      <c r="G187" s="2313"/>
      <c r="H187" s="2313"/>
      <c r="I187" s="689" t="s">
        <v>4434</v>
      </c>
      <c r="J187" s="687">
        <v>1</v>
      </c>
      <c r="K187" s="688"/>
      <c r="L187" s="688"/>
      <c r="M187" s="688"/>
      <c r="N187" s="688"/>
      <c r="O187" s="688"/>
      <c r="P187" s="688"/>
      <c r="Q187" s="688"/>
      <c r="R187" s="688"/>
      <c r="S187" s="688"/>
      <c r="T187" s="688"/>
      <c r="U187" s="688"/>
      <c r="V187" s="688"/>
      <c r="W187" s="2329"/>
      <c r="X187" s="2329"/>
      <c r="Y187" s="2329"/>
    </row>
    <row r="188" spans="1:25" x14ac:dyDescent="0.25">
      <c r="A188" s="2312"/>
      <c r="B188" s="2313"/>
      <c r="C188" s="2313"/>
      <c r="D188" s="2313"/>
      <c r="E188" s="2313"/>
      <c r="F188" s="2313"/>
      <c r="G188" s="2313"/>
      <c r="H188" s="2313"/>
      <c r="I188" s="689" t="s">
        <v>4582</v>
      </c>
      <c r="J188" s="687">
        <v>1</v>
      </c>
      <c r="K188" s="688"/>
      <c r="L188" s="688"/>
      <c r="M188" s="688"/>
      <c r="N188" s="688"/>
      <c r="O188" s="688"/>
      <c r="P188" s="688"/>
      <c r="Q188" s="688"/>
      <c r="R188" s="688"/>
      <c r="S188" s="688"/>
      <c r="T188" s="688"/>
      <c r="U188" s="688"/>
      <c r="V188" s="688"/>
      <c r="W188" s="2329"/>
      <c r="X188" s="2329"/>
      <c r="Y188" s="2329"/>
    </row>
    <row r="189" spans="1:25" x14ac:dyDescent="0.25">
      <c r="A189" s="2312"/>
      <c r="B189" s="2313"/>
      <c r="C189" s="2313"/>
      <c r="D189" s="2313"/>
      <c r="E189" s="2313"/>
      <c r="F189" s="2313"/>
      <c r="G189" s="2313"/>
      <c r="H189" s="2313"/>
      <c r="I189" s="689" t="s">
        <v>4572</v>
      </c>
      <c r="J189" s="687"/>
      <c r="K189" s="688"/>
      <c r="L189" s="688"/>
      <c r="M189" s="688"/>
      <c r="N189" s="688"/>
      <c r="O189" s="688"/>
      <c r="P189" s="688"/>
      <c r="Q189" s="688"/>
      <c r="R189" s="688"/>
      <c r="S189" s="688"/>
      <c r="T189" s="688"/>
      <c r="U189" s="688"/>
      <c r="V189" s="688"/>
      <c r="W189" s="2329"/>
      <c r="X189" s="2329"/>
      <c r="Y189" s="2329"/>
    </row>
    <row r="190" spans="1:25" x14ac:dyDescent="0.25">
      <c r="A190" s="2312"/>
      <c r="B190" s="2313"/>
      <c r="C190" s="2313"/>
      <c r="D190" s="2313"/>
      <c r="E190" s="2313"/>
      <c r="F190" s="2313"/>
      <c r="G190" s="2313"/>
      <c r="H190" s="2313"/>
      <c r="I190" s="690" t="s">
        <v>168</v>
      </c>
      <c r="J190" s="687">
        <f>SUM(J186:J188)</f>
        <v>3</v>
      </c>
      <c r="K190" s="691"/>
      <c r="L190" s="691"/>
      <c r="M190" s="691"/>
      <c r="N190" s="691"/>
      <c r="O190" s="691"/>
      <c r="P190" s="691"/>
      <c r="Q190" s="691"/>
      <c r="R190" s="691"/>
      <c r="S190" s="691"/>
      <c r="T190" s="691"/>
      <c r="U190" s="691"/>
      <c r="V190" s="691"/>
      <c r="W190" s="2329"/>
      <c r="X190" s="2329"/>
      <c r="Y190" s="2329"/>
    </row>
    <row r="191" spans="1:25" ht="36" x14ac:dyDescent="0.25">
      <c r="A191" s="2312"/>
      <c r="B191" s="2312" t="s">
        <v>1910</v>
      </c>
      <c r="C191" s="2312" t="s">
        <v>1871</v>
      </c>
      <c r="D191" s="2312" t="s">
        <v>4429</v>
      </c>
      <c r="E191" s="2312" t="s">
        <v>4583</v>
      </c>
      <c r="F191" s="2312" t="s">
        <v>4382</v>
      </c>
      <c r="G191" s="2312" t="s">
        <v>4584</v>
      </c>
      <c r="H191" s="2312" t="s">
        <v>4585</v>
      </c>
      <c r="I191" s="689" t="s">
        <v>4586</v>
      </c>
      <c r="J191" s="687">
        <v>1</v>
      </c>
      <c r="K191" s="688"/>
      <c r="L191" s="688"/>
      <c r="M191" s="688"/>
      <c r="N191" s="688"/>
      <c r="O191" s="688"/>
      <c r="P191" s="688"/>
      <c r="Q191" s="688"/>
      <c r="R191" s="688"/>
      <c r="S191" s="688"/>
      <c r="T191" s="688"/>
      <c r="U191" s="688"/>
      <c r="V191" s="688"/>
      <c r="W191" s="2329" t="s">
        <v>1447</v>
      </c>
      <c r="X191" s="2329" t="s">
        <v>4587</v>
      </c>
      <c r="Y191" s="2329"/>
    </row>
    <row r="192" spans="1:25" ht="36" customHeight="1" x14ac:dyDescent="0.25">
      <c r="A192" s="2312"/>
      <c r="B192" s="2312"/>
      <c r="C192" s="2312"/>
      <c r="D192" s="2312"/>
      <c r="E192" s="2312"/>
      <c r="F192" s="2312"/>
      <c r="G192" s="2312"/>
      <c r="H192" s="2312"/>
      <c r="I192" s="689" t="s">
        <v>4588</v>
      </c>
      <c r="J192" s="687">
        <v>0.5</v>
      </c>
      <c r="K192" s="688"/>
      <c r="L192" s="688"/>
      <c r="M192" s="688"/>
      <c r="N192" s="688"/>
      <c r="O192" s="688"/>
      <c r="P192" s="688"/>
      <c r="Q192" s="688"/>
      <c r="R192" s="688"/>
      <c r="S192" s="688"/>
      <c r="T192" s="688"/>
      <c r="U192" s="688"/>
      <c r="V192" s="688"/>
      <c r="W192" s="2329"/>
      <c r="X192" s="2329"/>
      <c r="Y192" s="2329"/>
    </row>
    <row r="193" spans="1:25" ht="24" x14ac:dyDescent="0.25">
      <c r="A193" s="2312"/>
      <c r="B193" s="2312"/>
      <c r="C193" s="2312"/>
      <c r="D193" s="2312"/>
      <c r="E193" s="2312"/>
      <c r="F193" s="2312"/>
      <c r="G193" s="2312"/>
      <c r="H193" s="2312"/>
      <c r="I193" s="689" t="s">
        <v>4589</v>
      </c>
      <c r="J193" s="687">
        <v>0.5</v>
      </c>
      <c r="K193" s="688"/>
      <c r="L193" s="688"/>
      <c r="M193" s="688"/>
      <c r="N193" s="688"/>
      <c r="O193" s="688"/>
      <c r="P193" s="688"/>
      <c r="Q193" s="688"/>
      <c r="R193" s="688"/>
      <c r="S193" s="688"/>
      <c r="T193" s="688"/>
      <c r="U193" s="688"/>
      <c r="V193" s="688"/>
      <c r="W193" s="2329"/>
      <c r="X193" s="2329"/>
      <c r="Y193" s="2329"/>
    </row>
    <row r="194" spans="1:25" x14ac:dyDescent="0.25">
      <c r="A194" s="2312"/>
      <c r="B194" s="2312"/>
      <c r="C194" s="2312"/>
      <c r="D194" s="2312"/>
      <c r="E194" s="2312"/>
      <c r="F194" s="2312"/>
      <c r="G194" s="2312"/>
      <c r="H194" s="2312"/>
      <c r="I194" s="690" t="s">
        <v>168</v>
      </c>
      <c r="J194" s="687">
        <f>SUM(J191:J193)</f>
        <v>2</v>
      </c>
      <c r="K194" s="691"/>
      <c r="L194" s="691"/>
      <c r="M194" s="691"/>
      <c r="N194" s="691"/>
      <c r="O194" s="691"/>
      <c r="P194" s="691"/>
      <c r="Q194" s="691"/>
      <c r="R194" s="691"/>
      <c r="S194" s="691"/>
      <c r="T194" s="691"/>
      <c r="U194" s="691"/>
      <c r="V194" s="691"/>
      <c r="W194" s="2329"/>
      <c r="X194" s="2329"/>
      <c r="Y194" s="2329"/>
    </row>
    <row r="195" spans="1:25" ht="36" x14ac:dyDescent="0.25">
      <c r="A195" s="2312"/>
      <c r="B195" s="2312" t="s">
        <v>1919</v>
      </c>
      <c r="C195" s="2312" t="s">
        <v>1871</v>
      </c>
      <c r="D195" s="2312" t="s">
        <v>4429</v>
      </c>
      <c r="E195" s="2312" t="s">
        <v>4583</v>
      </c>
      <c r="F195" s="2312" t="s">
        <v>4382</v>
      </c>
      <c r="G195" s="2312" t="s">
        <v>4590</v>
      </c>
      <c r="H195" s="2312" t="s">
        <v>4591</v>
      </c>
      <c r="I195" s="689" t="s">
        <v>4592</v>
      </c>
      <c r="J195" s="687">
        <v>1</v>
      </c>
      <c r="K195" s="688"/>
      <c r="L195" s="688"/>
      <c r="M195" s="688"/>
      <c r="N195" s="688"/>
      <c r="O195" s="688"/>
      <c r="P195" s="688"/>
      <c r="Q195" s="688"/>
      <c r="R195" s="688"/>
      <c r="S195" s="688"/>
      <c r="T195" s="688"/>
      <c r="U195" s="688"/>
      <c r="V195" s="688"/>
      <c r="W195" s="2329" t="s">
        <v>1455</v>
      </c>
      <c r="X195" s="2329" t="s">
        <v>4593</v>
      </c>
      <c r="Y195" s="2329"/>
    </row>
    <row r="196" spans="1:25" ht="36" customHeight="1" x14ac:dyDescent="0.25">
      <c r="A196" s="2312"/>
      <c r="B196" s="2312"/>
      <c r="C196" s="2312"/>
      <c r="D196" s="2312"/>
      <c r="E196" s="2312"/>
      <c r="F196" s="2312"/>
      <c r="G196" s="2312"/>
      <c r="H196" s="2312"/>
      <c r="I196" s="689" t="s">
        <v>4588</v>
      </c>
      <c r="J196" s="687">
        <v>1</v>
      </c>
      <c r="K196" s="688"/>
      <c r="L196" s="688"/>
      <c r="M196" s="688"/>
      <c r="N196" s="688"/>
      <c r="O196" s="688"/>
      <c r="P196" s="688"/>
      <c r="Q196" s="688"/>
      <c r="R196" s="688"/>
      <c r="S196" s="688"/>
      <c r="T196" s="688"/>
      <c r="U196" s="688"/>
      <c r="V196" s="688"/>
      <c r="W196" s="2329"/>
      <c r="X196" s="2329"/>
      <c r="Y196" s="2329"/>
    </row>
    <row r="197" spans="1:25" x14ac:dyDescent="0.25">
      <c r="A197" s="2312"/>
      <c r="B197" s="2312"/>
      <c r="C197" s="2312"/>
      <c r="D197" s="2312"/>
      <c r="E197" s="2312"/>
      <c r="F197" s="2312"/>
      <c r="G197" s="2312"/>
      <c r="H197" s="2312"/>
      <c r="I197" s="689" t="s">
        <v>4594</v>
      </c>
      <c r="J197" s="687">
        <v>1</v>
      </c>
      <c r="K197" s="688"/>
      <c r="L197" s="688"/>
      <c r="M197" s="688"/>
      <c r="N197" s="688"/>
      <c r="O197" s="688"/>
      <c r="P197" s="688"/>
      <c r="Q197" s="688"/>
      <c r="R197" s="688"/>
      <c r="S197" s="688"/>
      <c r="T197" s="688"/>
      <c r="U197" s="688"/>
      <c r="V197" s="688"/>
      <c r="W197" s="2329"/>
      <c r="X197" s="2329"/>
      <c r="Y197" s="2329"/>
    </row>
    <row r="198" spans="1:25" x14ac:dyDescent="0.25">
      <c r="A198" s="2312"/>
      <c r="B198" s="2312"/>
      <c r="C198" s="2312"/>
      <c r="D198" s="2312"/>
      <c r="E198" s="2312"/>
      <c r="F198" s="2312"/>
      <c r="G198" s="2312"/>
      <c r="H198" s="2312"/>
      <c r="I198" s="690" t="s">
        <v>168</v>
      </c>
      <c r="J198" s="687">
        <f>SUM(J195:J197)</f>
        <v>3</v>
      </c>
      <c r="K198" s="691"/>
      <c r="L198" s="691"/>
      <c r="M198" s="691"/>
      <c r="N198" s="691"/>
      <c r="O198" s="691"/>
      <c r="P198" s="691"/>
      <c r="Q198" s="691"/>
      <c r="R198" s="691"/>
      <c r="S198" s="691"/>
      <c r="T198" s="691"/>
      <c r="U198" s="691"/>
      <c r="V198" s="691"/>
      <c r="W198" s="2329"/>
      <c r="X198" s="2329"/>
      <c r="Y198" s="2329"/>
    </row>
    <row r="199" spans="1:25" x14ac:dyDescent="0.25">
      <c r="A199" s="2312"/>
      <c r="B199" s="2313" t="s">
        <v>4595</v>
      </c>
      <c r="C199" s="2313" t="s">
        <v>4379</v>
      </c>
      <c r="D199" s="2313" t="s">
        <v>4596</v>
      </c>
      <c r="E199" s="2313" t="s">
        <v>4430</v>
      </c>
      <c r="F199" s="2313" t="s">
        <v>4382</v>
      </c>
      <c r="G199" s="2313" t="s">
        <v>4038</v>
      </c>
      <c r="H199" s="2313" t="s">
        <v>4597</v>
      </c>
      <c r="I199" s="689" t="s">
        <v>4598</v>
      </c>
      <c r="J199" s="687">
        <v>1</v>
      </c>
      <c r="K199" s="688"/>
      <c r="L199" s="688"/>
      <c r="M199" s="688"/>
      <c r="N199" s="688"/>
      <c r="O199" s="688"/>
      <c r="P199" s="688"/>
      <c r="Q199" s="688"/>
      <c r="R199" s="688"/>
      <c r="S199" s="688"/>
      <c r="T199" s="688"/>
      <c r="U199" s="688"/>
      <c r="V199" s="688"/>
      <c r="W199" s="2329" t="s">
        <v>1463</v>
      </c>
      <c r="X199" s="2329" t="s">
        <v>4599</v>
      </c>
      <c r="Y199" s="2329"/>
    </row>
    <row r="200" spans="1:25" ht="15" customHeight="1" x14ac:dyDescent="0.25">
      <c r="A200" s="2312"/>
      <c r="B200" s="2313"/>
      <c r="C200" s="2313"/>
      <c r="D200" s="2313"/>
      <c r="E200" s="2313"/>
      <c r="F200" s="2313"/>
      <c r="G200" s="2313"/>
      <c r="H200" s="2313"/>
      <c r="I200" s="689" t="s">
        <v>4600</v>
      </c>
      <c r="J200" s="687">
        <v>1</v>
      </c>
      <c r="K200" s="688"/>
      <c r="L200" s="688"/>
      <c r="M200" s="688"/>
      <c r="N200" s="688"/>
      <c r="O200" s="688"/>
      <c r="P200" s="688"/>
      <c r="Q200" s="688"/>
      <c r="R200" s="688"/>
      <c r="S200" s="688"/>
      <c r="T200" s="688"/>
      <c r="U200" s="688"/>
      <c r="V200" s="688"/>
      <c r="W200" s="2329"/>
      <c r="X200" s="2329"/>
      <c r="Y200" s="2329"/>
    </row>
    <row r="201" spans="1:25" x14ac:dyDescent="0.25">
      <c r="A201" s="2312"/>
      <c r="B201" s="2313"/>
      <c r="C201" s="2313"/>
      <c r="D201" s="2313"/>
      <c r="E201" s="2313"/>
      <c r="F201" s="2313"/>
      <c r="G201" s="2313"/>
      <c r="H201" s="2313"/>
      <c r="I201" s="689" t="s">
        <v>4434</v>
      </c>
      <c r="J201" s="687">
        <v>0.5</v>
      </c>
      <c r="K201" s="688"/>
      <c r="L201" s="688"/>
      <c r="M201" s="688"/>
      <c r="N201" s="688"/>
      <c r="O201" s="688"/>
      <c r="P201" s="688"/>
      <c r="Q201" s="688"/>
      <c r="R201" s="688"/>
      <c r="S201" s="688"/>
      <c r="T201" s="688"/>
      <c r="U201" s="688"/>
      <c r="V201" s="688"/>
      <c r="W201" s="2329"/>
      <c r="X201" s="2329"/>
      <c r="Y201" s="2329"/>
    </row>
    <row r="202" spans="1:25" x14ac:dyDescent="0.25">
      <c r="A202" s="2312"/>
      <c r="B202" s="2313"/>
      <c r="C202" s="2313"/>
      <c r="D202" s="2313"/>
      <c r="E202" s="2313"/>
      <c r="F202" s="2313"/>
      <c r="G202" s="2313"/>
      <c r="H202" s="2313"/>
      <c r="I202" s="689" t="s">
        <v>4387</v>
      </c>
      <c r="J202" s="687">
        <v>0.5</v>
      </c>
      <c r="K202" s="688"/>
      <c r="L202" s="688"/>
      <c r="M202" s="688"/>
      <c r="N202" s="688"/>
      <c r="O202" s="688"/>
      <c r="P202" s="688"/>
      <c r="Q202" s="688"/>
      <c r="R202" s="688"/>
      <c r="S202" s="688"/>
      <c r="T202" s="688"/>
      <c r="U202" s="688"/>
      <c r="V202" s="688"/>
      <c r="W202" s="2329"/>
      <c r="X202" s="2329"/>
      <c r="Y202" s="2329"/>
    </row>
    <row r="203" spans="1:25" x14ac:dyDescent="0.25">
      <c r="A203" s="2312"/>
      <c r="B203" s="2313"/>
      <c r="C203" s="2313"/>
      <c r="D203" s="2313"/>
      <c r="E203" s="2313"/>
      <c r="F203" s="2313"/>
      <c r="G203" s="2313"/>
      <c r="H203" s="2313"/>
      <c r="I203" s="690" t="s">
        <v>168</v>
      </c>
      <c r="J203" s="687">
        <f>SUM(J199:J202)</f>
        <v>3</v>
      </c>
      <c r="K203" s="691"/>
      <c r="L203" s="691"/>
      <c r="M203" s="691"/>
      <c r="N203" s="691"/>
      <c r="O203" s="691"/>
      <c r="P203" s="691"/>
      <c r="Q203" s="691"/>
      <c r="R203" s="691"/>
      <c r="S203" s="691"/>
      <c r="T203" s="691"/>
      <c r="U203" s="691"/>
      <c r="V203" s="691"/>
      <c r="W203" s="2329"/>
      <c r="X203" s="2329"/>
      <c r="Y203" s="2329"/>
    </row>
    <row r="204" spans="1:25" ht="24" x14ac:dyDescent="0.25">
      <c r="A204" s="2312"/>
      <c r="B204" s="2313"/>
      <c r="C204" s="2313" t="s">
        <v>4379</v>
      </c>
      <c r="D204" s="2313" t="s">
        <v>4601</v>
      </c>
      <c r="E204" s="2313" t="s">
        <v>4430</v>
      </c>
      <c r="F204" s="2313" t="s">
        <v>4382</v>
      </c>
      <c r="G204" s="2313" t="s">
        <v>1934</v>
      </c>
      <c r="H204" s="2313" t="s">
        <v>4602</v>
      </c>
      <c r="I204" s="689" t="s">
        <v>4603</v>
      </c>
      <c r="J204" s="687">
        <v>0.25</v>
      </c>
      <c r="K204" s="688"/>
      <c r="L204" s="688"/>
      <c r="M204" s="688"/>
      <c r="N204" s="688"/>
      <c r="O204" s="688"/>
      <c r="P204" s="688"/>
      <c r="Q204" s="688"/>
      <c r="R204" s="688"/>
      <c r="S204" s="688"/>
      <c r="T204" s="688"/>
      <c r="U204" s="688"/>
      <c r="V204" s="688"/>
      <c r="W204" s="2329" t="s">
        <v>1468</v>
      </c>
      <c r="X204" s="2329" t="s">
        <v>4604</v>
      </c>
      <c r="Y204" s="2329"/>
    </row>
    <row r="205" spans="1:25" ht="24" customHeight="1" x14ac:dyDescent="0.25">
      <c r="A205" s="2312"/>
      <c r="B205" s="2313"/>
      <c r="C205" s="2313"/>
      <c r="D205" s="2313"/>
      <c r="E205" s="2313"/>
      <c r="F205" s="2313"/>
      <c r="G205" s="2313"/>
      <c r="H205" s="2313"/>
      <c r="I205" s="703" t="s">
        <v>4600</v>
      </c>
      <c r="J205" s="687">
        <v>0.25</v>
      </c>
      <c r="K205" s="688"/>
      <c r="L205" s="688"/>
      <c r="M205" s="688"/>
      <c r="N205" s="688"/>
      <c r="O205" s="688"/>
      <c r="P205" s="688"/>
      <c r="Q205" s="688"/>
      <c r="R205" s="688"/>
      <c r="S205" s="688"/>
      <c r="T205" s="688"/>
      <c r="U205" s="688"/>
      <c r="V205" s="688"/>
      <c r="W205" s="2329"/>
      <c r="X205" s="2329"/>
      <c r="Y205" s="2329"/>
    </row>
    <row r="206" spans="1:25" x14ac:dyDescent="0.25">
      <c r="A206" s="2312"/>
      <c r="B206" s="2313"/>
      <c r="C206" s="2313"/>
      <c r="D206" s="2313"/>
      <c r="E206" s="2313"/>
      <c r="F206" s="2313"/>
      <c r="G206" s="2313"/>
      <c r="H206" s="2313"/>
      <c r="I206" s="689" t="s">
        <v>4434</v>
      </c>
      <c r="J206" s="687">
        <v>0.25</v>
      </c>
      <c r="K206" s="688"/>
      <c r="L206" s="688"/>
      <c r="M206" s="688"/>
      <c r="N206" s="688"/>
      <c r="O206" s="688"/>
      <c r="P206" s="688"/>
      <c r="Q206" s="688"/>
      <c r="R206" s="688"/>
      <c r="S206" s="688"/>
      <c r="T206" s="688"/>
      <c r="U206" s="688"/>
      <c r="V206" s="688"/>
      <c r="W206" s="2329"/>
      <c r="X206" s="2329"/>
      <c r="Y206" s="2329"/>
    </row>
    <row r="207" spans="1:25" x14ac:dyDescent="0.25">
      <c r="A207" s="2312"/>
      <c r="B207" s="2313"/>
      <c r="C207" s="2313"/>
      <c r="D207" s="2313"/>
      <c r="E207" s="2313"/>
      <c r="F207" s="2313"/>
      <c r="G207" s="2313"/>
      <c r="H207" s="2313"/>
      <c r="I207" s="689" t="s">
        <v>4387</v>
      </c>
      <c r="J207" s="687">
        <v>0.25</v>
      </c>
      <c r="K207" s="688"/>
      <c r="L207" s="688"/>
      <c r="M207" s="688"/>
      <c r="N207" s="688"/>
      <c r="O207" s="688"/>
      <c r="P207" s="688"/>
      <c r="Q207" s="688"/>
      <c r="R207" s="688"/>
      <c r="S207" s="688"/>
      <c r="T207" s="688"/>
      <c r="U207" s="688"/>
      <c r="V207" s="688"/>
      <c r="W207" s="2329"/>
      <c r="X207" s="2329"/>
      <c r="Y207" s="2329"/>
    </row>
    <row r="208" spans="1:25" x14ac:dyDescent="0.25">
      <c r="A208" s="2312"/>
      <c r="B208" s="2313"/>
      <c r="C208" s="2313"/>
      <c r="D208" s="2313"/>
      <c r="E208" s="2313"/>
      <c r="F208" s="2313"/>
      <c r="G208" s="2313"/>
      <c r="H208" s="2313"/>
      <c r="I208" s="690" t="s">
        <v>168</v>
      </c>
      <c r="J208" s="687">
        <f>SUM(J204:J207)</f>
        <v>1</v>
      </c>
      <c r="K208" s="691"/>
      <c r="L208" s="691"/>
      <c r="M208" s="691"/>
      <c r="N208" s="691"/>
      <c r="O208" s="691"/>
      <c r="P208" s="691"/>
      <c r="Q208" s="691"/>
      <c r="R208" s="691"/>
      <c r="S208" s="691"/>
      <c r="T208" s="691"/>
      <c r="U208" s="691"/>
      <c r="V208" s="691"/>
      <c r="W208" s="2329"/>
      <c r="X208" s="2329"/>
      <c r="Y208" s="2329"/>
    </row>
    <row r="209" spans="1:25" ht="24" x14ac:dyDescent="0.25">
      <c r="A209" s="2312"/>
      <c r="B209" s="2313"/>
      <c r="C209" s="2313" t="s">
        <v>4379</v>
      </c>
      <c r="D209" s="2313" t="s">
        <v>4605</v>
      </c>
      <c r="E209" s="2313" t="s">
        <v>4430</v>
      </c>
      <c r="F209" s="2313" t="s">
        <v>4382</v>
      </c>
      <c r="G209" s="2313" t="s">
        <v>1941</v>
      </c>
      <c r="H209" s="2313" t="s">
        <v>4606</v>
      </c>
      <c r="I209" s="689" t="s">
        <v>4607</v>
      </c>
      <c r="J209" s="687">
        <v>0.5</v>
      </c>
      <c r="K209" s="688"/>
      <c r="L209" s="688"/>
      <c r="M209" s="688"/>
      <c r="N209" s="688"/>
      <c r="O209" s="688"/>
      <c r="P209" s="688"/>
      <c r="Q209" s="688"/>
      <c r="R209" s="688"/>
      <c r="S209" s="688"/>
      <c r="T209" s="688"/>
      <c r="U209" s="688"/>
      <c r="V209" s="688"/>
      <c r="W209" s="2329" t="s">
        <v>1476</v>
      </c>
      <c r="X209" s="2329" t="s">
        <v>4608</v>
      </c>
      <c r="Y209" s="2329"/>
    </row>
    <row r="210" spans="1:25" ht="24" customHeight="1" x14ac:dyDescent="0.25">
      <c r="A210" s="2312"/>
      <c r="B210" s="2313"/>
      <c r="C210" s="2313"/>
      <c r="D210" s="2313"/>
      <c r="E210" s="2313"/>
      <c r="F210" s="2313"/>
      <c r="G210" s="2313"/>
      <c r="H210" s="2313"/>
      <c r="I210" s="703" t="s">
        <v>4600</v>
      </c>
      <c r="J210" s="687">
        <v>1</v>
      </c>
      <c r="K210" s="688"/>
      <c r="L210" s="688"/>
      <c r="M210" s="688"/>
      <c r="N210" s="688"/>
      <c r="O210" s="688"/>
      <c r="P210" s="688"/>
      <c r="Q210" s="688"/>
      <c r="R210" s="688"/>
      <c r="S210" s="688"/>
      <c r="T210" s="688"/>
      <c r="U210" s="688"/>
      <c r="V210" s="688"/>
      <c r="W210" s="2329"/>
      <c r="X210" s="2329"/>
      <c r="Y210" s="2329"/>
    </row>
    <row r="211" spans="1:25" x14ac:dyDescent="0.25">
      <c r="A211" s="2312"/>
      <c r="B211" s="2313"/>
      <c r="C211" s="2313"/>
      <c r="D211" s="2313"/>
      <c r="E211" s="2313"/>
      <c r="F211" s="2313"/>
      <c r="G211" s="2313"/>
      <c r="H211" s="2313"/>
      <c r="I211" s="689" t="s">
        <v>4434</v>
      </c>
      <c r="J211" s="687">
        <v>1</v>
      </c>
      <c r="K211" s="688"/>
      <c r="L211" s="688"/>
      <c r="M211" s="688"/>
      <c r="N211" s="688"/>
      <c r="O211" s="688"/>
      <c r="P211" s="688"/>
      <c r="Q211" s="688"/>
      <c r="R211" s="688"/>
      <c r="S211" s="688"/>
      <c r="T211" s="688"/>
      <c r="U211" s="688"/>
      <c r="V211" s="688"/>
      <c r="W211" s="2329"/>
      <c r="X211" s="2329"/>
      <c r="Y211" s="2329"/>
    </row>
    <row r="212" spans="1:25" x14ac:dyDescent="0.25">
      <c r="A212" s="2312"/>
      <c r="B212" s="2313"/>
      <c r="C212" s="2313"/>
      <c r="D212" s="2313"/>
      <c r="E212" s="2313"/>
      <c r="F212" s="2313"/>
      <c r="G212" s="2313"/>
      <c r="H212" s="2313"/>
      <c r="I212" s="689" t="s">
        <v>4609</v>
      </c>
      <c r="J212" s="687">
        <v>0.5</v>
      </c>
      <c r="K212" s="688"/>
      <c r="L212" s="688"/>
      <c r="M212" s="688"/>
      <c r="N212" s="688"/>
      <c r="O212" s="688"/>
      <c r="P212" s="688"/>
      <c r="Q212" s="688"/>
      <c r="R212" s="688"/>
      <c r="S212" s="688"/>
      <c r="T212" s="688"/>
      <c r="U212" s="688"/>
      <c r="V212" s="688"/>
      <c r="W212" s="2329"/>
      <c r="X212" s="2329"/>
      <c r="Y212" s="2329"/>
    </row>
    <row r="213" spans="1:25" x14ac:dyDescent="0.25">
      <c r="A213" s="2312"/>
      <c r="B213" s="2313"/>
      <c r="C213" s="2313"/>
      <c r="D213" s="2313"/>
      <c r="E213" s="2313"/>
      <c r="F213" s="2313"/>
      <c r="G213" s="2313"/>
      <c r="H213" s="2313"/>
      <c r="I213" s="690" t="s">
        <v>168</v>
      </c>
      <c r="J213" s="687">
        <f>SUM(J209:J212)</f>
        <v>3</v>
      </c>
      <c r="K213" s="691"/>
      <c r="L213" s="691"/>
      <c r="M213" s="691"/>
      <c r="N213" s="691"/>
      <c r="O213" s="691"/>
      <c r="P213" s="691"/>
      <c r="Q213" s="691"/>
      <c r="R213" s="691"/>
      <c r="S213" s="691"/>
      <c r="T213" s="691"/>
      <c r="U213" s="691"/>
      <c r="V213" s="691"/>
      <c r="W213" s="2329"/>
      <c r="X213" s="2329"/>
      <c r="Y213" s="2329"/>
    </row>
    <row r="214" spans="1:25" ht="24" x14ac:dyDescent="0.25">
      <c r="A214" s="2312"/>
      <c r="B214" s="2330" t="s">
        <v>4610</v>
      </c>
      <c r="C214" s="2330" t="s">
        <v>1871</v>
      </c>
      <c r="D214" s="2330" t="s">
        <v>4611</v>
      </c>
      <c r="E214" s="2330" t="s">
        <v>4583</v>
      </c>
      <c r="F214" s="2330" t="s">
        <v>4382</v>
      </c>
      <c r="G214" s="2330" t="s">
        <v>1949</v>
      </c>
      <c r="H214" s="2330" t="s">
        <v>4612</v>
      </c>
      <c r="I214" s="689" t="s">
        <v>4613</v>
      </c>
      <c r="J214" s="687">
        <v>2</v>
      </c>
      <c r="K214" s="688"/>
      <c r="L214" s="688"/>
      <c r="M214" s="688"/>
      <c r="N214" s="688"/>
      <c r="O214" s="688"/>
      <c r="P214" s="688"/>
      <c r="Q214" s="688"/>
      <c r="R214" s="688"/>
      <c r="S214" s="688"/>
      <c r="T214" s="688"/>
      <c r="U214" s="688"/>
      <c r="V214" s="688"/>
      <c r="W214" s="2312" t="s">
        <v>1484</v>
      </c>
      <c r="X214" s="2312" t="s">
        <v>4614</v>
      </c>
      <c r="Y214" s="2354"/>
    </row>
    <row r="215" spans="1:25" ht="24" customHeight="1" x14ac:dyDescent="0.25">
      <c r="A215" s="2312"/>
      <c r="B215" s="2330"/>
      <c r="C215" s="2330"/>
      <c r="D215" s="2330"/>
      <c r="E215" s="2330"/>
      <c r="F215" s="2330"/>
      <c r="G215" s="2330"/>
      <c r="H215" s="2330"/>
      <c r="I215" s="689" t="s">
        <v>4615</v>
      </c>
      <c r="J215" s="687">
        <v>2</v>
      </c>
      <c r="K215" s="688"/>
      <c r="L215" s="688"/>
      <c r="M215" s="688"/>
      <c r="N215" s="688"/>
      <c r="O215" s="688"/>
      <c r="P215" s="688"/>
      <c r="Q215" s="688"/>
      <c r="R215" s="688"/>
      <c r="S215" s="688"/>
      <c r="T215" s="688"/>
      <c r="U215" s="688"/>
      <c r="V215" s="688"/>
      <c r="W215" s="2312"/>
      <c r="X215" s="2312"/>
      <c r="Y215" s="2354"/>
    </row>
    <row r="216" spans="1:25" x14ac:dyDescent="0.25">
      <c r="A216" s="2312"/>
      <c r="B216" s="2330"/>
      <c r="C216" s="2330"/>
      <c r="D216" s="2330"/>
      <c r="E216" s="2330"/>
      <c r="F216" s="2330"/>
      <c r="G216" s="2330"/>
      <c r="H216" s="2330"/>
      <c r="I216" s="690" t="s">
        <v>168</v>
      </c>
      <c r="J216" s="687">
        <v>3</v>
      </c>
      <c r="K216" s="691"/>
      <c r="L216" s="691"/>
      <c r="M216" s="691"/>
      <c r="N216" s="691"/>
      <c r="O216" s="691"/>
      <c r="P216" s="691"/>
      <c r="Q216" s="691"/>
      <c r="R216" s="691"/>
      <c r="S216" s="691"/>
      <c r="T216" s="691"/>
      <c r="U216" s="691"/>
      <c r="V216" s="691"/>
      <c r="W216" s="2312"/>
      <c r="X216" s="2312"/>
      <c r="Y216" s="2354"/>
    </row>
    <row r="217" spans="1:25" x14ac:dyDescent="0.25">
      <c r="A217" s="2312"/>
      <c r="B217" s="2330" t="s">
        <v>4616</v>
      </c>
      <c r="C217" s="2330" t="s">
        <v>1871</v>
      </c>
      <c r="D217" s="2330" t="s">
        <v>4429</v>
      </c>
      <c r="E217" s="2330" t="s">
        <v>4583</v>
      </c>
      <c r="F217" s="2330" t="s">
        <v>4382</v>
      </c>
      <c r="G217" s="2330" t="s">
        <v>3707</v>
      </c>
      <c r="H217" s="2330" t="s">
        <v>4617</v>
      </c>
      <c r="I217" s="689" t="s">
        <v>4618</v>
      </c>
      <c r="J217" s="687">
        <v>1</v>
      </c>
      <c r="K217" s="688"/>
      <c r="L217" s="688"/>
      <c r="M217" s="688"/>
      <c r="N217" s="688"/>
      <c r="O217" s="688"/>
      <c r="P217" s="688"/>
      <c r="Q217" s="688"/>
      <c r="R217" s="688"/>
      <c r="S217" s="688"/>
      <c r="T217" s="688"/>
      <c r="U217" s="688"/>
      <c r="V217" s="688"/>
      <c r="W217" s="2312" t="s">
        <v>1492</v>
      </c>
      <c r="X217" s="2312" t="s">
        <v>4619</v>
      </c>
      <c r="Y217" s="2354"/>
    </row>
    <row r="218" spans="1:25" ht="15" customHeight="1" x14ac:dyDescent="0.25">
      <c r="A218" s="2312"/>
      <c r="B218" s="2330"/>
      <c r="C218" s="2330"/>
      <c r="D218" s="2330"/>
      <c r="E218" s="2330"/>
      <c r="F218" s="2330"/>
      <c r="G218" s="2330"/>
      <c r="H218" s="2330"/>
      <c r="I218" s="689" t="s">
        <v>4620</v>
      </c>
      <c r="J218" s="687">
        <v>1</v>
      </c>
      <c r="K218" s="688"/>
      <c r="L218" s="688"/>
      <c r="M218" s="688"/>
      <c r="N218" s="688"/>
      <c r="O218" s="688"/>
      <c r="P218" s="688"/>
      <c r="Q218" s="688"/>
      <c r="R218" s="688"/>
      <c r="S218" s="688"/>
      <c r="T218" s="688"/>
      <c r="U218" s="688"/>
      <c r="V218" s="688"/>
      <c r="W218" s="2312"/>
      <c r="X218" s="2312"/>
      <c r="Y218" s="2354"/>
    </row>
    <row r="219" spans="1:25" ht="24" x14ac:dyDescent="0.25">
      <c r="A219" s="2312"/>
      <c r="B219" s="2330"/>
      <c r="C219" s="2330"/>
      <c r="D219" s="2330"/>
      <c r="E219" s="2330"/>
      <c r="F219" s="2330"/>
      <c r="G219" s="2330"/>
      <c r="H219" s="2330"/>
      <c r="I219" s="689" t="s">
        <v>4621</v>
      </c>
      <c r="J219" s="687">
        <v>1</v>
      </c>
      <c r="K219" s="688"/>
      <c r="L219" s="688"/>
      <c r="M219" s="688"/>
      <c r="N219" s="688"/>
      <c r="O219" s="688"/>
      <c r="P219" s="688"/>
      <c r="Q219" s="688"/>
      <c r="R219" s="688"/>
      <c r="S219" s="688"/>
      <c r="T219" s="688"/>
      <c r="U219" s="688"/>
      <c r="V219" s="688"/>
      <c r="W219" s="2312"/>
      <c r="X219" s="2312"/>
      <c r="Y219" s="2354"/>
    </row>
    <row r="220" spans="1:25" x14ac:dyDescent="0.25">
      <c r="A220" s="2312"/>
      <c r="B220" s="2330"/>
      <c r="C220" s="2330"/>
      <c r="D220" s="2330"/>
      <c r="E220" s="2330"/>
      <c r="F220" s="2330"/>
      <c r="G220" s="2330"/>
      <c r="H220" s="2330"/>
      <c r="I220" s="689" t="s">
        <v>4622</v>
      </c>
      <c r="J220" s="687">
        <v>1</v>
      </c>
      <c r="K220" s="688"/>
      <c r="L220" s="688"/>
      <c r="M220" s="688"/>
      <c r="N220" s="688"/>
      <c r="O220" s="688"/>
      <c r="P220" s="688"/>
      <c r="Q220" s="688"/>
      <c r="R220" s="688"/>
      <c r="S220" s="688"/>
      <c r="T220" s="688"/>
      <c r="U220" s="688"/>
      <c r="V220" s="688"/>
      <c r="W220" s="2312"/>
      <c r="X220" s="2312"/>
      <c r="Y220" s="2354"/>
    </row>
    <row r="221" spans="1:25" x14ac:dyDescent="0.25">
      <c r="A221" s="2312"/>
      <c r="B221" s="2330"/>
      <c r="C221" s="2330"/>
      <c r="D221" s="2330"/>
      <c r="E221" s="2330"/>
      <c r="F221" s="2330"/>
      <c r="G221" s="2330"/>
      <c r="H221" s="2330"/>
      <c r="I221" s="690" t="s">
        <v>168</v>
      </c>
      <c r="J221" s="687">
        <f>SUM(J217:J220)</f>
        <v>4</v>
      </c>
      <c r="K221" s="691"/>
      <c r="L221" s="691"/>
      <c r="M221" s="691"/>
      <c r="N221" s="691"/>
      <c r="O221" s="691"/>
      <c r="P221" s="691"/>
      <c r="Q221" s="691"/>
      <c r="R221" s="691"/>
      <c r="S221" s="691"/>
      <c r="T221" s="691"/>
      <c r="U221" s="691"/>
      <c r="V221" s="691"/>
      <c r="W221" s="2312"/>
      <c r="X221" s="2312"/>
      <c r="Y221" s="2354"/>
    </row>
    <row r="222" spans="1:25" ht="24" x14ac:dyDescent="0.25">
      <c r="A222" s="2312"/>
      <c r="B222" s="2313" t="s">
        <v>4623</v>
      </c>
      <c r="C222" s="2313" t="s">
        <v>1871</v>
      </c>
      <c r="D222" s="2313" t="s">
        <v>4624</v>
      </c>
      <c r="E222" s="2313" t="s">
        <v>4583</v>
      </c>
      <c r="F222" s="2313" t="s">
        <v>4382</v>
      </c>
      <c r="G222" s="2313" t="s">
        <v>1971</v>
      </c>
      <c r="H222" s="2313" t="s">
        <v>4625</v>
      </c>
      <c r="I222" s="689" t="s">
        <v>4626</v>
      </c>
      <c r="J222" s="687">
        <v>1</v>
      </c>
      <c r="K222" s="688"/>
      <c r="L222" s="688"/>
      <c r="M222" s="688"/>
      <c r="N222" s="688"/>
      <c r="O222" s="688"/>
      <c r="P222" s="688"/>
      <c r="Q222" s="688"/>
      <c r="R222" s="688"/>
      <c r="S222" s="688"/>
      <c r="T222" s="688"/>
      <c r="U222" s="688"/>
      <c r="V222" s="688"/>
      <c r="W222" s="2312" t="s">
        <v>1500</v>
      </c>
      <c r="X222" s="2312" t="s">
        <v>944</v>
      </c>
      <c r="Y222" s="2354"/>
    </row>
    <row r="223" spans="1:25" ht="24" customHeight="1" x14ac:dyDescent="0.25">
      <c r="A223" s="2312"/>
      <c r="B223" s="2313"/>
      <c r="C223" s="2313"/>
      <c r="D223" s="2313"/>
      <c r="E223" s="2313"/>
      <c r="F223" s="2313"/>
      <c r="G223" s="2313"/>
      <c r="H223" s="2313"/>
      <c r="I223" s="689" t="s">
        <v>4627</v>
      </c>
      <c r="J223" s="687">
        <v>1</v>
      </c>
      <c r="K223" s="688"/>
      <c r="L223" s="688"/>
      <c r="M223" s="688"/>
      <c r="N223" s="688"/>
      <c r="O223" s="688"/>
      <c r="P223" s="688"/>
      <c r="Q223" s="688"/>
      <c r="R223" s="688"/>
      <c r="S223" s="688"/>
      <c r="T223" s="688"/>
      <c r="U223" s="688"/>
      <c r="V223" s="688"/>
      <c r="W223" s="2312"/>
      <c r="X223" s="2312"/>
      <c r="Y223" s="2354"/>
    </row>
    <row r="224" spans="1:25" x14ac:dyDescent="0.25">
      <c r="A224" s="2312"/>
      <c r="B224" s="2313"/>
      <c r="C224" s="2313"/>
      <c r="D224" s="2313"/>
      <c r="E224" s="2313"/>
      <c r="F224" s="2313"/>
      <c r="G224" s="2313"/>
      <c r="H224" s="2313"/>
      <c r="I224" s="689" t="s">
        <v>4600</v>
      </c>
      <c r="J224" s="687">
        <v>1</v>
      </c>
      <c r="K224" s="688"/>
      <c r="L224" s="688"/>
      <c r="M224" s="688"/>
      <c r="N224" s="688"/>
      <c r="O224" s="688"/>
      <c r="P224" s="688"/>
      <c r="Q224" s="688"/>
      <c r="R224" s="688"/>
      <c r="S224" s="688"/>
      <c r="T224" s="688"/>
      <c r="U224" s="688"/>
      <c r="V224" s="688"/>
      <c r="W224" s="2312"/>
      <c r="X224" s="2312"/>
      <c r="Y224" s="2354"/>
    </row>
    <row r="225" spans="1:25" x14ac:dyDescent="0.25">
      <c r="A225" s="2312"/>
      <c r="B225" s="2313"/>
      <c r="C225" s="2313"/>
      <c r="D225" s="2313"/>
      <c r="E225" s="2313"/>
      <c r="F225" s="2313"/>
      <c r="G225" s="2313"/>
      <c r="H225" s="2313"/>
      <c r="I225" s="689" t="s">
        <v>4628</v>
      </c>
      <c r="J225" s="687">
        <v>1</v>
      </c>
      <c r="K225" s="688"/>
      <c r="L225" s="688"/>
      <c r="M225" s="688"/>
      <c r="N225" s="688"/>
      <c r="O225" s="688"/>
      <c r="P225" s="688"/>
      <c r="Q225" s="688"/>
      <c r="R225" s="688"/>
      <c r="S225" s="688"/>
      <c r="T225" s="688"/>
      <c r="U225" s="688"/>
      <c r="V225" s="688"/>
      <c r="W225" s="2312"/>
      <c r="X225" s="2312"/>
      <c r="Y225" s="2354"/>
    </row>
    <row r="226" spans="1:25" x14ac:dyDescent="0.25">
      <c r="A226" s="2312"/>
      <c r="B226" s="2313"/>
      <c r="C226" s="2313"/>
      <c r="D226" s="2313"/>
      <c r="E226" s="2313"/>
      <c r="F226" s="2313"/>
      <c r="G226" s="2313"/>
      <c r="H226" s="2313"/>
      <c r="I226" s="690" t="s">
        <v>168</v>
      </c>
      <c r="J226" s="687">
        <f>SUM(J222:J225)</f>
        <v>4</v>
      </c>
      <c r="K226" s="691"/>
      <c r="L226" s="691"/>
      <c r="M226" s="691"/>
      <c r="N226" s="691"/>
      <c r="O226" s="691"/>
      <c r="P226" s="691"/>
      <c r="Q226" s="691"/>
      <c r="R226" s="691"/>
      <c r="S226" s="691"/>
      <c r="T226" s="691"/>
      <c r="U226" s="691"/>
      <c r="V226" s="691"/>
      <c r="W226" s="2312"/>
      <c r="X226" s="2312"/>
      <c r="Y226" s="2354"/>
    </row>
    <row r="227" spans="1:25" x14ac:dyDescent="0.25">
      <c r="A227" s="2317" t="s">
        <v>4629</v>
      </c>
      <c r="B227" s="2317" t="s">
        <v>1109</v>
      </c>
      <c r="C227" s="2317" t="s">
        <v>4361</v>
      </c>
      <c r="D227" s="2325" t="s">
        <v>4436</v>
      </c>
      <c r="E227" s="2317" t="s">
        <v>4375</v>
      </c>
      <c r="F227" s="2317" t="s">
        <v>632</v>
      </c>
      <c r="G227" s="2323" t="s">
        <v>2012</v>
      </c>
      <c r="H227" s="2317" t="s">
        <v>4630</v>
      </c>
      <c r="I227" s="675" t="s">
        <v>4631</v>
      </c>
      <c r="J227" s="676"/>
      <c r="K227" s="677"/>
      <c r="L227" s="677"/>
      <c r="M227" s="677"/>
      <c r="N227" s="677"/>
      <c r="O227" s="677"/>
      <c r="P227" s="677"/>
      <c r="Q227" s="677"/>
      <c r="R227" s="677"/>
      <c r="S227" s="677"/>
      <c r="T227" s="677"/>
      <c r="U227" s="677"/>
      <c r="V227" s="677"/>
      <c r="W227" s="2317" t="s">
        <v>1583</v>
      </c>
      <c r="X227" s="2317" t="s">
        <v>4632</v>
      </c>
      <c r="Y227" s="2317"/>
    </row>
    <row r="228" spans="1:25" ht="15" customHeight="1" x14ac:dyDescent="0.25">
      <c r="A228" s="2318"/>
      <c r="B228" s="2318"/>
      <c r="C228" s="2318"/>
      <c r="D228" s="2324"/>
      <c r="E228" s="2318"/>
      <c r="F228" s="2318"/>
      <c r="G228" s="2324"/>
      <c r="H228" s="2318"/>
      <c r="I228" s="675" t="s">
        <v>4633</v>
      </c>
      <c r="J228" s="676"/>
      <c r="K228" s="677"/>
      <c r="L228" s="677"/>
      <c r="M228" s="677"/>
      <c r="N228" s="677"/>
      <c r="O228" s="677"/>
      <c r="P228" s="677"/>
      <c r="Q228" s="677"/>
      <c r="R228" s="677"/>
      <c r="S228" s="677"/>
      <c r="T228" s="677"/>
      <c r="U228" s="677"/>
      <c r="V228" s="677"/>
      <c r="W228" s="2318"/>
      <c r="X228" s="2318"/>
      <c r="Y228" s="2318"/>
    </row>
    <row r="229" spans="1:25" ht="36" x14ac:dyDescent="0.25">
      <c r="A229" s="2318"/>
      <c r="B229" s="2318"/>
      <c r="C229" s="2318"/>
      <c r="D229" s="2324"/>
      <c r="E229" s="2318"/>
      <c r="F229" s="2318"/>
      <c r="G229" s="2324"/>
      <c r="H229" s="2318"/>
      <c r="I229" s="675" t="s">
        <v>4634</v>
      </c>
      <c r="J229" s="676"/>
      <c r="K229" s="677"/>
      <c r="L229" s="677"/>
      <c r="M229" s="677"/>
      <c r="N229" s="677"/>
      <c r="O229" s="677"/>
      <c r="P229" s="677"/>
      <c r="Q229" s="677"/>
      <c r="R229" s="677"/>
      <c r="S229" s="677"/>
      <c r="T229" s="677"/>
      <c r="U229" s="677"/>
      <c r="V229" s="677"/>
      <c r="W229" s="2318"/>
      <c r="X229" s="2318"/>
      <c r="Y229" s="2318"/>
    </row>
    <row r="230" spans="1:25" ht="24" x14ac:dyDescent="0.25">
      <c r="A230" s="2318"/>
      <c r="B230" s="2318"/>
      <c r="C230" s="2318"/>
      <c r="D230" s="2324"/>
      <c r="E230" s="2318"/>
      <c r="F230" s="2318"/>
      <c r="G230" s="2324"/>
      <c r="H230" s="2318"/>
      <c r="I230" s="675" t="s">
        <v>4635</v>
      </c>
      <c r="J230" s="676"/>
      <c r="K230" s="677"/>
      <c r="L230" s="677"/>
      <c r="M230" s="677"/>
      <c r="N230" s="677"/>
      <c r="O230" s="677"/>
      <c r="P230" s="677"/>
      <c r="Q230" s="677"/>
      <c r="R230" s="677"/>
      <c r="S230" s="677"/>
      <c r="T230" s="677"/>
      <c r="U230" s="677"/>
      <c r="V230" s="677"/>
      <c r="W230" s="2318"/>
      <c r="X230" s="2318"/>
      <c r="Y230" s="2318"/>
    </row>
    <row r="231" spans="1:25" x14ac:dyDescent="0.25">
      <c r="A231" s="2318"/>
      <c r="B231" s="2318"/>
      <c r="C231" s="2318"/>
      <c r="D231" s="2324"/>
      <c r="E231" s="2318"/>
      <c r="F231" s="2318"/>
      <c r="G231" s="2324"/>
      <c r="H231" s="2318"/>
      <c r="I231" s="675" t="s">
        <v>4636</v>
      </c>
      <c r="J231" s="676"/>
      <c r="K231" s="677"/>
      <c r="L231" s="677"/>
      <c r="M231" s="677"/>
      <c r="N231" s="677"/>
      <c r="O231" s="677"/>
      <c r="P231" s="677"/>
      <c r="Q231" s="677"/>
      <c r="R231" s="677"/>
      <c r="S231" s="677"/>
      <c r="T231" s="677"/>
      <c r="U231" s="677"/>
      <c r="V231" s="677"/>
      <c r="W231" s="2318"/>
      <c r="X231" s="2318"/>
      <c r="Y231" s="2318"/>
    </row>
    <row r="232" spans="1:25" ht="24" x14ac:dyDescent="0.25">
      <c r="A232" s="2318"/>
      <c r="B232" s="2318"/>
      <c r="C232" s="2318"/>
      <c r="D232" s="2324"/>
      <c r="E232" s="2318"/>
      <c r="F232" s="2318"/>
      <c r="G232" s="2324"/>
      <c r="H232" s="2318"/>
      <c r="I232" s="675" t="s">
        <v>4637</v>
      </c>
      <c r="J232" s="676"/>
      <c r="K232" s="677"/>
      <c r="L232" s="677"/>
      <c r="M232" s="677"/>
      <c r="N232" s="677"/>
      <c r="O232" s="677"/>
      <c r="P232" s="677"/>
      <c r="Q232" s="677"/>
      <c r="R232" s="677"/>
      <c r="S232" s="677"/>
      <c r="T232" s="677"/>
      <c r="U232" s="677"/>
      <c r="V232" s="677"/>
      <c r="W232" s="2318"/>
      <c r="X232" s="2318"/>
      <c r="Y232" s="2318"/>
    </row>
    <row r="233" spans="1:25" ht="24" x14ac:dyDescent="0.25">
      <c r="A233" s="2318"/>
      <c r="B233" s="2318"/>
      <c r="C233" s="2318"/>
      <c r="D233" s="2324"/>
      <c r="E233" s="2318"/>
      <c r="F233" s="2318"/>
      <c r="G233" s="2324"/>
      <c r="H233" s="2318"/>
      <c r="I233" s="675" t="s">
        <v>4637</v>
      </c>
      <c r="J233" s="676"/>
      <c r="K233" s="677"/>
      <c r="L233" s="677"/>
      <c r="M233" s="677"/>
      <c r="N233" s="677"/>
      <c r="O233" s="677"/>
      <c r="P233" s="677"/>
      <c r="Q233" s="677"/>
      <c r="R233" s="677"/>
      <c r="S233" s="677"/>
      <c r="T233" s="677"/>
      <c r="U233" s="677"/>
      <c r="V233" s="677"/>
      <c r="W233" s="2318"/>
      <c r="X233" s="2318"/>
      <c r="Y233" s="2318"/>
    </row>
    <row r="234" spans="1:25" x14ac:dyDescent="0.25">
      <c r="A234" s="2319"/>
      <c r="B234" s="2319"/>
      <c r="C234" s="2319"/>
      <c r="D234" s="2326"/>
      <c r="E234" s="2319"/>
      <c r="F234" s="2319"/>
      <c r="G234" s="2326"/>
      <c r="H234" s="2319"/>
      <c r="I234" s="678" t="s">
        <v>168</v>
      </c>
      <c r="J234" s="676">
        <v>1</v>
      </c>
      <c r="K234" s="679"/>
      <c r="L234" s="679"/>
      <c r="M234" s="679"/>
      <c r="N234" s="679"/>
      <c r="O234" s="679"/>
      <c r="P234" s="679"/>
      <c r="Q234" s="679"/>
      <c r="R234" s="679"/>
      <c r="S234" s="679"/>
      <c r="T234" s="679"/>
      <c r="U234" s="679"/>
      <c r="V234" s="679"/>
      <c r="W234" s="2319"/>
      <c r="X234" s="2319"/>
      <c r="Y234" s="2319"/>
    </row>
    <row r="235" spans="1:25" x14ac:dyDescent="0.25">
      <c r="A235" s="2317" t="s">
        <v>1117</v>
      </c>
      <c r="B235" s="2317" t="s">
        <v>1118</v>
      </c>
      <c r="C235" s="2317" t="s">
        <v>4361</v>
      </c>
      <c r="D235" s="2317" t="s">
        <v>4440</v>
      </c>
      <c r="E235" s="2311" t="s">
        <v>4375</v>
      </c>
      <c r="F235" s="2311" t="s">
        <v>632</v>
      </c>
      <c r="G235" s="2316" t="s">
        <v>2022</v>
      </c>
      <c r="H235" s="2316" t="s">
        <v>4638</v>
      </c>
      <c r="I235" s="683" t="s">
        <v>4639</v>
      </c>
      <c r="J235" s="681"/>
      <c r="K235" s="682"/>
      <c r="L235" s="682"/>
      <c r="M235" s="682"/>
      <c r="N235" s="683"/>
      <c r="O235" s="683"/>
      <c r="P235" s="683"/>
      <c r="Q235" s="683"/>
      <c r="R235" s="683"/>
      <c r="S235" s="683"/>
      <c r="T235" s="683"/>
      <c r="U235" s="683"/>
      <c r="V235" s="683"/>
      <c r="W235" s="2317" t="s">
        <v>1592</v>
      </c>
      <c r="X235" s="2317" t="s">
        <v>4640</v>
      </c>
      <c r="Y235" s="2317"/>
    </row>
    <row r="236" spans="1:25" ht="15" customHeight="1" x14ac:dyDescent="0.25">
      <c r="A236" s="2318"/>
      <c r="B236" s="2318"/>
      <c r="C236" s="2318"/>
      <c r="D236" s="2335"/>
      <c r="E236" s="2311"/>
      <c r="F236" s="2311"/>
      <c r="G236" s="2316"/>
      <c r="H236" s="2316"/>
      <c r="I236" s="683" t="s">
        <v>4641</v>
      </c>
      <c r="J236" s="681"/>
      <c r="K236" s="683"/>
      <c r="L236" s="683"/>
      <c r="M236" s="683"/>
      <c r="N236" s="682"/>
      <c r="O236" s="682"/>
      <c r="P236" s="682"/>
      <c r="Q236" s="683"/>
      <c r="R236" s="683"/>
      <c r="S236" s="683"/>
      <c r="T236" s="683"/>
      <c r="U236" s="683"/>
      <c r="V236" s="683"/>
      <c r="W236" s="2318"/>
      <c r="X236" s="2318"/>
      <c r="Y236" s="2318"/>
    </row>
    <row r="237" spans="1:25" x14ac:dyDescent="0.25">
      <c r="A237" s="2318"/>
      <c r="B237" s="2318"/>
      <c r="C237" s="2318"/>
      <c r="D237" s="2335"/>
      <c r="E237" s="2311"/>
      <c r="F237" s="2311"/>
      <c r="G237" s="2316"/>
      <c r="H237" s="2316"/>
      <c r="I237" s="683" t="s">
        <v>4642</v>
      </c>
      <c r="J237" s="681"/>
      <c r="K237" s="683"/>
      <c r="L237" s="683"/>
      <c r="M237" s="683"/>
      <c r="N237" s="683"/>
      <c r="O237" s="683"/>
      <c r="P237" s="683"/>
      <c r="Q237" s="683"/>
      <c r="R237" s="683"/>
      <c r="S237" s="683"/>
      <c r="T237" s="682"/>
      <c r="U237" s="682"/>
      <c r="V237" s="682"/>
      <c r="W237" s="2318"/>
      <c r="X237" s="2318"/>
      <c r="Y237" s="2318"/>
    </row>
    <row r="238" spans="1:25" x14ac:dyDescent="0.25">
      <c r="A238" s="2318"/>
      <c r="B238" s="2318"/>
      <c r="C238" s="2318"/>
      <c r="D238" s="2335"/>
      <c r="E238" s="2311"/>
      <c r="F238" s="2311"/>
      <c r="G238" s="2316"/>
      <c r="H238" s="2316"/>
      <c r="I238" s="683" t="s">
        <v>4468</v>
      </c>
      <c r="J238" s="681"/>
      <c r="K238" s="683"/>
      <c r="L238" s="683"/>
      <c r="M238" s="683"/>
      <c r="N238" s="683"/>
      <c r="O238" s="683"/>
      <c r="P238" s="683"/>
      <c r="Q238" s="683"/>
      <c r="R238" s="683"/>
      <c r="S238" s="683"/>
      <c r="T238" s="683"/>
      <c r="U238" s="683"/>
      <c r="V238" s="682"/>
      <c r="W238" s="2318"/>
      <c r="X238" s="2318"/>
      <c r="Y238" s="2318"/>
    </row>
    <row r="239" spans="1:25" x14ac:dyDescent="0.25">
      <c r="A239" s="2318"/>
      <c r="B239" s="2318"/>
      <c r="C239" s="2318"/>
      <c r="D239" s="2335"/>
      <c r="E239" s="2311"/>
      <c r="F239" s="2311"/>
      <c r="G239" s="2316"/>
      <c r="H239" s="2316"/>
      <c r="I239" s="683" t="s">
        <v>4643</v>
      </c>
      <c r="J239" s="681"/>
      <c r="K239" s="683"/>
      <c r="L239" s="683"/>
      <c r="M239" s="683"/>
      <c r="N239" s="683"/>
      <c r="O239" s="683"/>
      <c r="P239" s="683"/>
      <c r="Q239" s="683"/>
      <c r="R239" s="683"/>
      <c r="S239" s="683"/>
      <c r="T239" s="683"/>
      <c r="U239" s="683"/>
      <c r="V239" s="682"/>
      <c r="W239" s="2318"/>
      <c r="X239" s="2318"/>
      <c r="Y239" s="2318"/>
    </row>
    <row r="240" spans="1:25" x14ac:dyDescent="0.25">
      <c r="A240" s="2319"/>
      <c r="B240" s="2319"/>
      <c r="C240" s="2319"/>
      <c r="D240" s="2336"/>
      <c r="E240" s="2311"/>
      <c r="F240" s="2311"/>
      <c r="G240" s="2316"/>
      <c r="H240" s="2316"/>
      <c r="I240" s="678" t="s">
        <v>168</v>
      </c>
      <c r="J240" s="681">
        <v>1</v>
      </c>
      <c r="K240" s="685"/>
      <c r="L240" s="685"/>
      <c r="M240" s="685"/>
      <c r="N240" s="685"/>
      <c r="O240" s="685"/>
      <c r="P240" s="685"/>
      <c r="Q240" s="683"/>
      <c r="R240" s="683"/>
      <c r="S240" s="683"/>
      <c r="T240" s="685"/>
      <c r="U240" s="685"/>
      <c r="V240" s="685"/>
      <c r="W240" s="2319"/>
      <c r="X240" s="2319"/>
      <c r="Y240" s="2319"/>
    </row>
    <row r="241" spans="1:25" x14ac:dyDescent="0.25">
      <c r="A241" s="2355" t="s">
        <v>4644</v>
      </c>
      <c r="B241" s="2355"/>
      <c r="C241" s="2355"/>
      <c r="D241" s="2355"/>
      <c r="E241" s="2355"/>
      <c r="F241" s="2355"/>
      <c r="G241" s="2355"/>
      <c r="H241" s="2355"/>
      <c r="I241" s="2355"/>
      <c r="J241" s="2355"/>
      <c r="K241" s="2355"/>
      <c r="L241" s="2355"/>
      <c r="M241" s="2355"/>
      <c r="N241" s="2355"/>
      <c r="O241" s="2355"/>
      <c r="P241" s="2355"/>
      <c r="Q241" s="2355"/>
      <c r="R241" s="2355"/>
      <c r="S241" s="2355"/>
      <c r="T241" s="2355"/>
      <c r="U241" s="2355"/>
      <c r="V241" s="2355"/>
      <c r="W241" s="2355"/>
      <c r="X241" s="2355"/>
      <c r="Y241" s="2355"/>
    </row>
    <row r="242" spans="1:25" ht="15" customHeight="1" x14ac:dyDescent="0.25">
      <c r="A242" s="2317" t="s">
        <v>1138</v>
      </c>
      <c r="B242" s="2317" t="s">
        <v>1139</v>
      </c>
      <c r="C242" s="2317" t="s">
        <v>4645</v>
      </c>
      <c r="D242" s="2323" t="s">
        <v>4646</v>
      </c>
      <c r="E242" s="2317" t="s">
        <v>4647</v>
      </c>
      <c r="F242" s="2317" t="s">
        <v>1142</v>
      </c>
      <c r="G242" s="2323" t="s">
        <v>2040</v>
      </c>
      <c r="H242" s="2317" t="s">
        <v>4648</v>
      </c>
      <c r="I242" s="675" t="s">
        <v>4649</v>
      </c>
      <c r="J242" s="676">
        <v>1</v>
      </c>
      <c r="K242" s="675"/>
      <c r="L242" s="675"/>
      <c r="M242" s="675"/>
      <c r="N242" s="675"/>
      <c r="O242" s="677"/>
      <c r="P242" s="675"/>
      <c r="Q242" s="675"/>
      <c r="R242" s="677"/>
      <c r="S242" s="675"/>
      <c r="T242" s="675"/>
      <c r="U242" s="677"/>
      <c r="V242" s="675"/>
      <c r="W242" s="2317" t="s">
        <v>1146</v>
      </c>
      <c r="X242" s="2317" t="s">
        <v>4650</v>
      </c>
      <c r="Y242" s="2317"/>
    </row>
    <row r="243" spans="1:25" ht="24" customHeight="1" x14ac:dyDescent="0.25">
      <c r="A243" s="2318"/>
      <c r="B243" s="2318"/>
      <c r="C243" s="2319"/>
      <c r="D243" s="2326"/>
      <c r="E243" s="2319"/>
      <c r="F243" s="2319"/>
      <c r="G243" s="2326"/>
      <c r="H243" s="2319"/>
      <c r="I243" s="678" t="s">
        <v>168</v>
      </c>
      <c r="J243" s="676">
        <v>1</v>
      </c>
      <c r="K243" s="675"/>
      <c r="L243" s="675"/>
      <c r="M243" s="675"/>
      <c r="N243" s="675"/>
      <c r="O243" s="679"/>
      <c r="P243" s="675"/>
      <c r="Q243" s="675"/>
      <c r="R243" s="679"/>
      <c r="S243" s="675"/>
      <c r="T243" s="675"/>
      <c r="U243" s="679"/>
      <c r="V243" s="675"/>
      <c r="W243" s="2319"/>
      <c r="X243" s="2319"/>
      <c r="Y243" s="2319"/>
    </row>
    <row r="244" spans="1:25" ht="24" x14ac:dyDescent="0.25">
      <c r="A244" s="2318"/>
      <c r="B244" s="2318"/>
      <c r="C244" s="2317" t="s">
        <v>4645</v>
      </c>
      <c r="D244" s="2323" t="s">
        <v>4646</v>
      </c>
      <c r="E244" s="2317" t="s">
        <v>4647</v>
      </c>
      <c r="F244" s="2317" t="s">
        <v>1142</v>
      </c>
      <c r="G244" s="2323" t="s">
        <v>2042</v>
      </c>
      <c r="H244" s="2317" t="s">
        <v>4648</v>
      </c>
      <c r="I244" s="675" t="s">
        <v>4649</v>
      </c>
      <c r="J244" s="676">
        <v>1</v>
      </c>
      <c r="K244" s="675"/>
      <c r="L244" s="675"/>
      <c r="M244" s="675"/>
      <c r="N244" s="675"/>
      <c r="O244" s="677"/>
      <c r="P244" s="675"/>
      <c r="Q244" s="675"/>
      <c r="R244" s="677"/>
      <c r="S244" s="675"/>
      <c r="T244" s="675"/>
      <c r="U244" s="677"/>
      <c r="V244" s="675"/>
      <c r="W244" s="2317" t="s">
        <v>1146</v>
      </c>
      <c r="X244" s="2317" t="s">
        <v>4650</v>
      </c>
      <c r="Y244" s="2317"/>
    </row>
    <row r="245" spans="1:25" ht="24" customHeight="1" x14ac:dyDescent="0.25">
      <c r="A245" s="2318"/>
      <c r="B245" s="2318"/>
      <c r="C245" s="2319"/>
      <c r="D245" s="2326"/>
      <c r="E245" s="2319"/>
      <c r="F245" s="2319"/>
      <c r="G245" s="2326"/>
      <c r="H245" s="2319"/>
      <c r="I245" s="678" t="s">
        <v>168</v>
      </c>
      <c r="J245" s="676">
        <v>1</v>
      </c>
      <c r="K245" s="675"/>
      <c r="L245" s="675"/>
      <c r="M245" s="675"/>
      <c r="N245" s="675"/>
      <c r="O245" s="679"/>
      <c r="P245" s="675"/>
      <c r="Q245" s="675"/>
      <c r="R245" s="679"/>
      <c r="S245" s="675"/>
      <c r="T245" s="675"/>
      <c r="U245" s="679"/>
      <c r="V245" s="675"/>
      <c r="W245" s="2319"/>
      <c r="X245" s="2319"/>
      <c r="Y245" s="2319"/>
    </row>
    <row r="246" spans="1:25" ht="24" x14ac:dyDescent="0.25">
      <c r="A246" s="2318"/>
      <c r="B246" s="2318"/>
      <c r="C246" s="2317" t="s">
        <v>4645</v>
      </c>
      <c r="D246" s="2323" t="s">
        <v>4646</v>
      </c>
      <c r="E246" s="2317" t="s">
        <v>4647</v>
      </c>
      <c r="F246" s="2317" t="s">
        <v>1142</v>
      </c>
      <c r="G246" s="2323" t="s">
        <v>2044</v>
      </c>
      <c r="H246" s="2317" t="s">
        <v>4648</v>
      </c>
      <c r="I246" s="675" t="s">
        <v>4649</v>
      </c>
      <c r="J246" s="676">
        <v>1</v>
      </c>
      <c r="K246" s="675"/>
      <c r="L246" s="675"/>
      <c r="M246" s="675"/>
      <c r="N246" s="675"/>
      <c r="O246" s="677"/>
      <c r="P246" s="675"/>
      <c r="Q246" s="675"/>
      <c r="R246" s="677"/>
      <c r="S246" s="675"/>
      <c r="T246" s="675"/>
      <c r="U246" s="677"/>
      <c r="V246" s="675"/>
      <c r="W246" s="2317" t="s">
        <v>1146</v>
      </c>
      <c r="X246" s="2317" t="s">
        <v>4650</v>
      </c>
      <c r="Y246" s="2317"/>
    </row>
    <row r="247" spans="1:25" ht="24" customHeight="1" x14ac:dyDescent="0.25">
      <c r="A247" s="2318"/>
      <c r="B247" s="2318"/>
      <c r="C247" s="2319"/>
      <c r="D247" s="2326"/>
      <c r="E247" s="2319"/>
      <c r="F247" s="2319"/>
      <c r="G247" s="2326"/>
      <c r="H247" s="2319"/>
      <c r="I247" s="678" t="s">
        <v>168</v>
      </c>
      <c r="J247" s="676">
        <v>1</v>
      </c>
      <c r="K247" s="675"/>
      <c r="L247" s="675"/>
      <c r="M247" s="675"/>
      <c r="N247" s="675"/>
      <c r="O247" s="679"/>
      <c r="P247" s="675"/>
      <c r="Q247" s="675"/>
      <c r="R247" s="679"/>
      <c r="S247" s="675"/>
      <c r="T247" s="675"/>
      <c r="U247" s="679"/>
      <c r="V247" s="675"/>
      <c r="W247" s="2319"/>
      <c r="X247" s="2319"/>
      <c r="Y247" s="2319"/>
    </row>
    <row r="248" spans="1:25" ht="24" x14ac:dyDescent="0.25">
      <c r="A248" s="2318"/>
      <c r="B248" s="2318"/>
      <c r="C248" s="2317" t="s">
        <v>4645</v>
      </c>
      <c r="D248" s="2323" t="s">
        <v>4646</v>
      </c>
      <c r="E248" s="2317" t="s">
        <v>4647</v>
      </c>
      <c r="F248" s="2317" t="s">
        <v>1142</v>
      </c>
      <c r="G248" s="2323" t="s">
        <v>2046</v>
      </c>
      <c r="H248" s="2317" t="s">
        <v>4648</v>
      </c>
      <c r="I248" s="675" t="s">
        <v>4649</v>
      </c>
      <c r="J248" s="676">
        <v>1</v>
      </c>
      <c r="K248" s="675"/>
      <c r="L248" s="675"/>
      <c r="M248" s="675"/>
      <c r="N248" s="675"/>
      <c r="O248" s="677"/>
      <c r="P248" s="675"/>
      <c r="Q248" s="675"/>
      <c r="R248" s="677"/>
      <c r="S248" s="675"/>
      <c r="T248" s="675"/>
      <c r="U248" s="677"/>
      <c r="V248" s="675"/>
      <c r="W248" s="2317" t="s">
        <v>1146</v>
      </c>
      <c r="X248" s="2317" t="s">
        <v>4650</v>
      </c>
      <c r="Y248" s="2317"/>
    </row>
    <row r="249" spans="1:25" ht="24" customHeight="1" x14ac:dyDescent="0.25">
      <c r="A249" s="2318"/>
      <c r="B249" s="2319"/>
      <c r="C249" s="2319"/>
      <c r="D249" s="2326"/>
      <c r="E249" s="2319"/>
      <c r="F249" s="2319"/>
      <c r="G249" s="2326"/>
      <c r="H249" s="2319"/>
      <c r="I249" s="678" t="s">
        <v>168</v>
      </c>
      <c r="J249" s="676">
        <v>1</v>
      </c>
      <c r="K249" s="675"/>
      <c r="L249" s="675"/>
      <c r="M249" s="675"/>
      <c r="N249" s="675"/>
      <c r="O249" s="679"/>
      <c r="P249" s="675"/>
      <c r="Q249" s="675"/>
      <c r="R249" s="679"/>
      <c r="S249" s="675"/>
      <c r="T249" s="675"/>
      <c r="U249" s="679"/>
      <c r="V249" s="675"/>
      <c r="W249" s="2319"/>
      <c r="X249" s="2319"/>
      <c r="Y249" s="2319"/>
    </row>
    <row r="250" spans="1:25" x14ac:dyDescent="0.25">
      <c r="A250" s="2318"/>
      <c r="B250" s="2312" t="s">
        <v>2048</v>
      </c>
      <c r="C250" s="2312" t="s">
        <v>4379</v>
      </c>
      <c r="D250" s="2312" t="s">
        <v>4651</v>
      </c>
      <c r="E250" s="2312" t="s">
        <v>4652</v>
      </c>
      <c r="F250" s="2312" t="s">
        <v>4382</v>
      </c>
      <c r="G250" s="2312" t="s">
        <v>2050</v>
      </c>
      <c r="H250" s="2312" t="s">
        <v>4653</v>
      </c>
      <c r="I250" s="689" t="s">
        <v>4654</v>
      </c>
      <c r="J250" s="704">
        <v>0.5</v>
      </c>
      <c r="K250" s="705"/>
      <c r="L250" s="692"/>
      <c r="M250" s="705"/>
      <c r="N250" s="692"/>
      <c r="O250" s="705"/>
      <c r="P250" s="692"/>
      <c r="Q250" s="705"/>
      <c r="R250" s="692"/>
      <c r="S250" s="705"/>
      <c r="T250" s="692"/>
      <c r="U250" s="705"/>
      <c r="V250" s="692"/>
      <c r="W250" s="2312" t="s">
        <v>3777</v>
      </c>
      <c r="X250" s="2312" t="s">
        <v>4655</v>
      </c>
      <c r="Y250" s="2354"/>
    </row>
    <row r="251" spans="1:25" ht="15" customHeight="1" x14ac:dyDescent="0.25">
      <c r="A251" s="2318"/>
      <c r="B251" s="2312"/>
      <c r="C251" s="2312"/>
      <c r="D251" s="2312"/>
      <c r="E251" s="2312"/>
      <c r="F251" s="2312"/>
      <c r="G251" s="2312"/>
      <c r="H251" s="2312"/>
      <c r="I251" s="689" t="s">
        <v>4656</v>
      </c>
      <c r="J251" s="704">
        <v>1</v>
      </c>
      <c r="K251" s="705"/>
      <c r="L251" s="692"/>
      <c r="M251" s="705"/>
      <c r="N251" s="692"/>
      <c r="O251" s="705"/>
      <c r="P251" s="692"/>
      <c r="Q251" s="705"/>
      <c r="R251" s="692"/>
      <c r="S251" s="705"/>
      <c r="T251" s="692"/>
      <c r="U251" s="705"/>
      <c r="V251" s="692"/>
      <c r="W251" s="2312"/>
      <c r="X251" s="2312"/>
      <c r="Y251" s="2354"/>
    </row>
    <row r="252" spans="1:25" x14ac:dyDescent="0.25">
      <c r="A252" s="2318"/>
      <c r="B252" s="2312"/>
      <c r="C252" s="2312"/>
      <c r="D252" s="2312"/>
      <c r="E252" s="2312"/>
      <c r="F252" s="2312"/>
      <c r="G252" s="2312"/>
      <c r="H252" s="2312"/>
      <c r="I252" s="689" t="s">
        <v>4657</v>
      </c>
      <c r="J252" s="687">
        <v>1</v>
      </c>
      <c r="K252" s="706"/>
      <c r="L252" s="688"/>
      <c r="M252" s="706"/>
      <c r="N252" s="688"/>
      <c r="O252" s="706"/>
      <c r="P252" s="688"/>
      <c r="Q252" s="706"/>
      <c r="R252" s="688"/>
      <c r="S252" s="706"/>
      <c r="T252" s="688"/>
      <c r="U252" s="706"/>
      <c r="V252" s="688"/>
      <c r="W252" s="2312"/>
      <c r="X252" s="2312"/>
      <c r="Y252" s="2354"/>
    </row>
    <row r="253" spans="1:25" x14ac:dyDescent="0.25">
      <c r="A253" s="2318"/>
      <c r="B253" s="2312"/>
      <c r="C253" s="2312"/>
      <c r="D253" s="2312"/>
      <c r="E253" s="2312"/>
      <c r="F253" s="2312"/>
      <c r="G253" s="2312"/>
      <c r="H253" s="2312"/>
      <c r="I253" s="689" t="s">
        <v>4658</v>
      </c>
      <c r="J253" s="687">
        <v>1</v>
      </c>
      <c r="K253" s="706"/>
      <c r="L253" s="688"/>
      <c r="M253" s="706"/>
      <c r="N253" s="688"/>
      <c r="O253" s="706"/>
      <c r="P253" s="688"/>
      <c r="Q253" s="706"/>
      <c r="R253" s="688"/>
      <c r="S253" s="706"/>
      <c r="T253" s="688"/>
      <c r="U253" s="706"/>
      <c r="V253" s="688"/>
      <c r="W253" s="2312"/>
      <c r="X253" s="2312"/>
      <c r="Y253" s="2354"/>
    </row>
    <row r="254" spans="1:25" x14ac:dyDescent="0.25">
      <c r="A254" s="2318"/>
      <c r="B254" s="2312"/>
      <c r="C254" s="2312"/>
      <c r="D254" s="2312"/>
      <c r="E254" s="2312"/>
      <c r="F254" s="2312"/>
      <c r="G254" s="2312"/>
      <c r="H254" s="2312"/>
      <c r="I254" s="689" t="s">
        <v>4659</v>
      </c>
      <c r="J254" s="687">
        <v>0.5</v>
      </c>
      <c r="K254" s="706"/>
      <c r="L254" s="688"/>
      <c r="M254" s="706"/>
      <c r="N254" s="688"/>
      <c r="O254" s="706"/>
      <c r="P254" s="688"/>
      <c r="Q254" s="706"/>
      <c r="R254" s="688"/>
      <c r="S254" s="706"/>
      <c r="T254" s="688"/>
      <c r="U254" s="706"/>
      <c r="V254" s="688"/>
      <c r="W254" s="2312"/>
      <c r="X254" s="2312"/>
      <c r="Y254" s="2354"/>
    </row>
    <row r="255" spans="1:25" x14ac:dyDescent="0.25">
      <c r="A255" s="2318"/>
      <c r="B255" s="2312"/>
      <c r="C255" s="2312"/>
      <c r="D255" s="2312"/>
      <c r="E255" s="2312"/>
      <c r="F255" s="2312"/>
      <c r="G255" s="2312"/>
      <c r="H255" s="2312"/>
      <c r="I255" s="690" t="s">
        <v>168</v>
      </c>
      <c r="J255" s="687">
        <f>SUM(J250:J254)</f>
        <v>4</v>
      </c>
      <c r="K255" s="691"/>
      <c r="L255" s="691"/>
      <c r="M255" s="691"/>
      <c r="N255" s="691"/>
      <c r="O255" s="691"/>
      <c r="P255" s="691"/>
      <c r="Q255" s="691"/>
      <c r="R255" s="691"/>
      <c r="S255" s="691"/>
      <c r="T255" s="691"/>
      <c r="U255" s="691"/>
      <c r="V255" s="691"/>
      <c r="W255" s="2312"/>
      <c r="X255" s="2312"/>
      <c r="Y255" s="2354"/>
    </row>
    <row r="256" spans="1:25" x14ac:dyDescent="0.25">
      <c r="A256" s="2318"/>
      <c r="B256" s="2313" t="s">
        <v>2058</v>
      </c>
      <c r="C256" s="2313" t="s">
        <v>1871</v>
      </c>
      <c r="D256" s="2312" t="s">
        <v>4651</v>
      </c>
      <c r="E256" s="2313" t="s">
        <v>4652</v>
      </c>
      <c r="F256" s="2313" t="s">
        <v>4382</v>
      </c>
      <c r="G256" s="2313" t="s">
        <v>2060</v>
      </c>
      <c r="H256" s="2313" t="s">
        <v>4660</v>
      </c>
      <c r="I256" s="689" t="s">
        <v>4661</v>
      </c>
      <c r="J256" s="704">
        <v>0.5</v>
      </c>
      <c r="K256" s="705"/>
      <c r="L256" s="692"/>
      <c r="M256" s="705"/>
      <c r="N256" s="692"/>
      <c r="O256" s="705"/>
      <c r="P256" s="692"/>
      <c r="Q256" s="705"/>
      <c r="R256" s="692"/>
      <c r="S256" s="705"/>
      <c r="T256" s="692"/>
      <c r="U256" s="705"/>
      <c r="V256" s="692"/>
      <c r="W256" s="2312" t="s">
        <v>2807</v>
      </c>
      <c r="X256" s="2312" t="s">
        <v>4662</v>
      </c>
      <c r="Y256" s="2354"/>
    </row>
    <row r="257" spans="1:25" ht="15" customHeight="1" x14ac:dyDescent="0.25">
      <c r="A257" s="2318"/>
      <c r="B257" s="2313"/>
      <c r="C257" s="2313"/>
      <c r="D257" s="2312"/>
      <c r="E257" s="2313"/>
      <c r="F257" s="2313"/>
      <c r="G257" s="2313"/>
      <c r="H257" s="2313"/>
      <c r="I257" s="689" t="s">
        <v>4656</v>
      </c>
      <c r="J257" s="704">
        <v>1</v>
      </c>
      <c r="K257" s="705"/>
      <c r="L257" s="692"/>
      <c r="M257" s="705"/>
      <c r="N257" s="692"/>
      <c r="O257" s="705"/>
      <c r="P257" s="692"/>
      <c r="Q257" s="705"/>
      <c r="R257" s="692"/>
      <c r="S257" s="705"/>
      <c r="T257" s="692"/>
      <c r="U257" s="705"/>
      <c r="V257" s="692"/>
      <c r="W257" s="2312"/>
      <c r="X257" s="2312"/>
      <c r="Y257" s="2354"/>
    </row>
    <row r="258" spans="1:25" x14ac:dyDescent="0.25">
      <c r="A258" s="2318"/>
      <c r="B258" s="2313"/>
      <c r="C258" s="2313"/>
      <c r="D258" s="2312"/>
      <c r="E258" s="2313"/>
      <c r="F258" s="2313"/>
      <c r="G258" s="2313"/>
      <c r="H258" s="2313"/>
      <c r="I258" s="689" t="s">
        <v>4657</v>
      </c>
      <c r="J258" s="687">
        <v>1</v>
      </c>
      <c r="K258" s="706"/>
      <c r="L258" s="688"/>
      <c r="M258" s="706"/>
      <c r="N258" s="688"/>
      <c r="O258" s="706"/>
      <c r="P258" s="688"/>
      <c r="Q258" s="706"/>
      <c r="R258" s="688"/>
      <c r="S258" s="706"/>
      <c r="T258" s="688"/>
      <c r="U258" s="706"/>
      <c r="V258" s="688"/>
      <c r="W258" s="2312"/>
      <c r="X258" s="2312"/>
      <c r="Y258" s="2354"/>
    </row>
    <row r="259" spans="1:25" x14ac:dyDescent="0.25">
      <c r="A259" s="2318"/>
      <c r="B259" s="2313"/>
      <c r="C259" s="2313"/>
      <c r="D259" s="2312"/>
      <c r="E259" s="2313"/>
      <c r="F259" s="2313"/>
      <c r="G259" s="2313"/>
      <c r="H259" s="2313"/>
      <c r="I259" s="689" t="s">
        <v>4658</v>
      </c>
      <c r="J259" s="687">
        <v>1</v>
      </c>
      <c r="K259" s="706"/>
      <c r="L259" s="688"/>
      <c r="M259" s="706"/>
      <c r="N259" s="688"/>
      <c r="O259" s="706"/>
      <c r="P259" s="688"/>
      <c r="Q259" s="706"/>
      <c r="R259" s="688"/>
      <c r="S259" s="706"/>
      <c r="T259" s="688"/>
      <c r="U259" s="706"/>
      <c r="V259" s="688"/>
      <c r="W259" s="2312"/>
      <c r="X259" s="2312"/>
      <c r="Y259" s="2354"/>
    </row>
    <row r="260" spans="1:25" x14ac:dyDescent="0.25">
      <c r="A260" s="2318"/>
      <c r="B260" s="2313"/>
      <c r="C260" s="2313"/>
      <c r="D260" s="2312"/>
      <c r="E260" s="2313"/>
      <c r="F260" s="2313"/>
      <c r="G260" s="2313"/>
      <c r="H260" s="2313"/>
      <c r="I260" s="689" t="s">
        <v>4659</v>
      </c>
      <c r="J260" s="687">
        <v>0.5</v>
      </c>
      <c r="K260" s="706"/>
      <c r="L260" s="688"/>
      <c r="M260" s="706"/>
      <c r="N260" s="688"/>
      <c r="O260" s="706"/>
      <c r="P260" s="688"/>
      <c r="Q260" s="706"/>
      <c r="R260" s="688"/>
      <c r="S260" s="706"/>
      <c r="T260" s="688"/>
      <c r="U260" s="706"/>
      <c r="V260" s="688"/>
      <c r="W260" s="2312"/>
      <c r="X260" s="2312"/>
      <c r="Y260" s="2354"/>
    </row>
    <row r="261" spans="1:25" x14ac:dyDescent="0.25">
      <c r="A261" s="2318"/>
      <c r="B261" s="2313"/>
      <c r="C261" s="2313"/>
      <c r="D261" s="2312"/>
      <c r="E261" s="2313"/>
      <c r="F261" s="2313"/>
      <c r="G261" s="2313"/>
      <c r="H261" s="2313"/>
      <c r="I261" s="690" t="s">
        <v>168</v>
      </c>
      <c r="J261" s="687">
        <f>SUM(J256:J260)</f>
        <v>4</v>
      </c>
      <c r="K261" s="691"/>
      <c r="L261" s="691"/>
      <c r="M261" s="691"/>
      <c r="N261" s="691"/>
      <c r="O261" s="691"/>
      <c r="P261" s="691"/>
      <c r="Q261" s="691"/>
      <c r="R261" s="691"/>
      <c r="S261" s="691"/>
      <c r="T261" s="691"/>
      <c r="U261" s="691"/>
      <c r="V261" s="691"/>
      <c r="W261" s="2312"/>
      <c r="X261" s="2312"/>
      <c r="Y261" s="2354"/>
    </row>
    <row r="262" spans="1:25" ht="24" x14ac:dyDescent="0.25">
      <c r="A262" s="2318"/>
      <c r="B262" s="2317" t="s">
        <v>2067</v>
      </c>
      <c r="C262" s="2317" t="s">
        <v>4645</v>
      </c>
      <c r="D262" s="2359" t="s">
        <v>4663</v>
      </c>
      <c r="E262" s="2317" t="s">
        <v>4647</v>
      </c>
      <c r="F262" s="2317" t="s">
        <v>1142</v>
      </c>
      <c r="G262" s="2323" t="s">
        <v>2069</v>
      </c>
      <c r="H262" s="2317" t="s">
        <v>4648</v>
      </c>
      <c r="I262" s="675" t="s">
        <v>4649</v>
      </c>
      <c r="J262" s="676">
        <v>2</v>
      </c>
      <c r="K262" s="675"/>
      <c r="L262" s="675"/>
      <c r="M262" s="675"/>
      <c r="N262" s="675"/>
      <c r="O262" s="677"/>
      <c r="P262" s="675"/>
      <c r="Q262" s="675"/>
      <c r="R262" s="677"/>
      <c r="S262" s="675"/>
      <c r="T262" s="675"/>
      <c r="U262" s="677"/>
      <c r="V262" s="675"/>
      <c r="W262" s="2317" t="s">
        <v>1653</v>
      </c>
      <c r="X262" s="2317" t="s">
        <v>4664</v>
      </c>
      <c r="Y262" s="2317"/>
    </row>
    <row r="263" spans="1:25" ht="24" customHeight="1" x14ac:dyDescent="0.25">
      <c r="A263" s="2319"/>
      <c r="B263" s="2319"/>
      <c r="C263" s="2319"/>
      <c r="D263" s="2319"/>
      <c r="E263" s="2319"/>
      <c r="F263" s="2319"/>
      <c r="G263" s="2326"/>
      <c r="H263" s="2319"/>
      <c r="I263" s="678" t="s">
        <v>168</v>
      </c>
      <c r="J263" s="676">
        <f>+J262</f>
        <v>2</v>
      </c>
      <c r="K263" s="675"/>
      <c r="L263" s="675"/>
      <c r="M263" s="675"/>
      <c r="N263" s="675"/>
      <c r="O263" s="679"/>
      <c r="P263" s="675"/>
      <c r="Q263" s="675"/>
      <c r="R263" s="679"/>
      <c r="S263" s="675"/>
      <c r="T263" s="675"/>
      <c r="U263" s="679"/>
      <c r="V263" s="675"/>
      <c r="W263" s="2319"/>
      <c r="X263" s="2319"/>
      <c r="Y263" s="2319"/>
    </row>
    <row r="264" spans="1:25" x14ac:dyDescent="0.25">
      <c r="A264" s="2355" t="s">
        <v>4665</v>
      </c>
      <c r="B264" s="2355"/>
      <c r="C264" s="2355"/>
      <c r="D264" s="2355"/>
      <c r="E264" s="2355"/>
      <c r="F264" s="2355"/>
      <c r="G264" s="2355"/>
      <c r="H264" s="2355"/>
      <c r="I264" s="2355"/>
      <c r="J264" s="2355"/>
      <c r="K264" s="2355"/>
      <c r="L264" s="2355"/>
      <c r="M264" s="2355"/>
      <c r="N264" s="2355"/>
      <c r="O264" s="2355"/>
      <c r="P264" s="2355"/>
      <c r="Q264" s="2355"/>
      <c r="R264" s="2355"/>
      <c r="S264" s="2355"/>
      <c r="T264" s="2355"/>
      <c r="U264" s="2355"/>
      <c r="V264" s="2355"/>
      <c r="W264" s="2355"/>
      <c r="X264" s="2355"/>
      <c r="Y264" s="2355"/>
    </row>
    <row r="265" spans="1:25" ht="15" customHeight="1" x14ac:dyDescent="0.25">
      <c r="A265" s="1922" t="s">
        <v>74</v>
      </c>
      <c r="B265" s="1922" t="s">
        <v>1169</v>
      </c>
      <c r="C265" s="2360" t="s">
        <v>2091</v>
      </c>
      <c r="D265" s="2360" t="s">
        <v>4666</v>
      </c>
      <c r="E265" s="1920" t="s">
        <v>4667</v>
      </c>
      <c r="F265" s="1920" t="s">
        <v>2093</v>
      </c>
      <c r="G265" s="1920" t="s">
        <v>4668</v>
      </c>
      <c r="H265" s="1920" t="s">
        <v>4669</v>
      </c>
      <c r="I265" s="707" t="s">
        <v>4670</v>
      </c>
      <c r="J265" s="708">
        <v>2.5</v>
      </c>
      <c r="K265" s="683"/>
      <c r="L265" s="683"/>
      <c r="M265" s="683"/>
      <c r="N265" s="683"/>
      <c r="O265" s="683"/>
      <c r="P265" s="683"/>
      <c r="Q265" s="709"/>
      <c r="R265" s="709"/>
      <c r="S265" s="709"/>
      <c r="T265" s="709"/>
      <c r="U265" s="709"/>
      <c r="V265" s="683"/>
      <c r="W265" s="2311" t="s">
        <v>4671</v>
      </c>
      <c r="X265" s="2317" t="s">
        <v>4672</v>
      </c>
      <c r="Y265" s="2328"/>
    </row>
    <row r="266" spans="1:25" ht="36" customHeight="1" x14ac:dyDescent="0.25">
      <c r="A266" s="1922"/>
      <c r="B266" s="1922"/>
      <c r="C266" s="2360"/>
      <c r="D266" s="2360"/>
      <c r="E266" s="1920"/>
      <c r="F266" s="1920"/>
      <c r="G266" s="1920"/>
      <c r="H266" s="1920"/>
      <c r="I266" s="707" t="s">
        <v>4673</v>
      </c>
      <c r="J266" s="708">
        <v>2.5</v>
      </c>
      <c r="K266" s="683"/>
      <c r="L266" s="683"/>
      <c r="M266" s="683"/>
      <c r="N266" s="683"/>
      <c r="O266" s="683"/>
      <c r="P266" s="683"/>
      <c r="Q266" s="709"/>
      <c r="R266" s="709"/>
      <c r="S266" s="709"/>
      <c r="T266" s="709"/>
      <c r="U266" s="709"/>
      <c r="V266" s="683"/>
      <c r="W266" s="2311"/>
      <c r="X266" s="2318"/>
      <c r="Y266" s="2328"/>
    </row>
    <row r="267" spans="1:25" ht="36" x14ac:dyDescent="0.25">
      <c r="A267" s="1922"/>
      <c r="B267" s="1922"/>
      <c r="C267" s="2360"/>
      <c r="D267" s="2360"/>
      <c r="E267" s="1920"/>
      <c r="F267" s="1920"/>
      <c r="G267" s="1920"/>
      <c r="H267" s="1920"/>
      <c r="I267" s="707" t="s">
        <v>4674</v>
      </c>
      <c r="J267" s="708">
        <v>2.5</v>
      </c>
      <c r="K267" s="683"/>
      <c r="L267" s="683"/>
      <c r="M267" s="683"/>
      <c r="N267" s="709"/>
      <c r="O267" s="709"/>
      <c r="P267" s="709"/>
      <c r="Q267" s="709"/>
      <c r="R267" s="709"/>
      <c r="S267" s="709"/>
      <c r="T267" s="709"/>
      <c r="U267" s="709"/>
      <c r="V267" s="683"/>
      <c r="W267" s="2311"/>
      <c r="X267" s="2318"/>
      <c r="Y267" s="2328"/>
    </row>
    <row r="268" spans="1:25" ht="24" x14ac:dyDescent="0.25">
      <c r="A268" s="1922"/>
      <c r="B268" s="1922"/>
      <c r="C268" s="2360"/>
      <c r="D268" s="2360"/>
      <c r="E268" s="1920"/>
      <c r="F268" s="1920"/>
      <c r="G268" s="1920"/>
      <c r="H268" s="1920"/>
      <c r="I268" s="707" t="s">
        <v>4675</v>
      </c>
      <c r="J268" s="708">
        <v>2.5</v>
      </c>
      <c r="K268" s="709"/>
      <c r="L268" s="709"/>
      <c r="M268" s="709"/>
      <c r="N268" s="709"/>
      <c r="O268" s="709"/>
      <c r="P268" s="709"/>
      <c r="Q268" s="709"/>
      <c r="R268" s="709"/>
      <c r="S268" s="709"/>
      <c r="T268" s="709"/>
      <c r="U268" s="709"/>
      <c r="V268" s="683"/>
      <c r="W268" s="2311"/>
      <c r="X268" s="2318"/>
      <c r="Y268" s="2328"/>
    </row>
    <row r="269" spans="1:25" ht="15.75" thickBot="1" x14ac:dyDescent="0.3">
      <c r="A269" s="1923"/>
      <c r="B269" s="1923"/>
      <c r="C269" s="1926"/>
      <c r="D269" s="1926"/>
      <c r="E269" s="1935"/>
      <c r="F269" s="1935"/>
      <c r="G269" s="1935"/>
      <c r="H269" s="1935"/>
      <c r="I269" s="695" t="s">
        <v>168</v>
      </c>
      <c r="J269" s="710">
        <f>SUM(J265:J268)</f>
        <v>10</v>
      </c>
      <c r="K269" s="343"/>
      <c r="L269" s="343"/>
      <c r="M269" s="343"/>
      <c r="N269" s="343"/>
      <c r="O269" s="343"/>
      <c r="P269" s="343"/>
      <c r="Q269" s="343"/>
      <c r="R269" s="343"/>
      <c r="S269" s="343"/>
      <c r="T269" s="343"/>
      <c r="U269" s="343"/>
      <c r="V269" s="697"/>
      <c r="W269" s="2317"/>
      <c r="X269" s="2318"/>
      <c r="Y269" s="2320"/>
    </row>
    <row r="270" spans="1:25" ht="18.75" thickBot="1" x14ac:dyDescent="0.3">
      <c r="A270" s="2356" t="s">
        <v>4676</v>
      </c>
      <c r="B270" s="2357"/>
      <c r="C270" s="2357"/>
      <c r="D270" s="2357"/>
      <c r="E270" s="2357"/>
      <c r="F270" s="2357"/>
      <c r="G270" s="2357"/>
      <c r="H270" s="2357"/>
      <c r="I270" s="2358"/>
      <c r="J270" s="711">
        <f>J269+J263+J261+J255+J243+J240+J234+J226+J221+J216+J213+J208+J203+J198+J194+J190+J185+J181+J176+J172+J166+J160+J157+J154+J151+J141+J135+J129+J123+J117+J112+J107+J104+J98+J89+J84+J78+J73+J68+J65+J62+J58+J53+J47+J41+J37+J33+J29+J25+J21+J14+J9</f>
        <v>100</v>
      </c>
      <c r="K270" s="425"/>
      <c r="L270" s="425"/>
      <c r="M270" s="425"/>
      <c r="N270" s="425"/>
      <c r="O270" s="425"/>
      <c r="P270" s="425"/>
      <c r="Q270" s="425"/>
      <c r="R270" s="425"/>
      <c r="S270" s="425"/>
      <c r="T270" s="425"/>
      <c r="U270" s="425"/>
      <c r="V270" s="425"/>
      <c r="W270" s="712"/>
      <c r="X270" s="713"/>
      <c r="Y270" s="714"/>
    </row>
    <row r="271" spans="1:25" ht="18.75" customHeight="1" x14ac:dyDescent="0.25">
      <c r="A271" s="119"/>
      <c r="B271" s="119"/>
      <c r="F271" s="119"/>
      <c r="G271" s="119"/>
      <c r="H271" s="119"/>
      <c r="J271" s="715"/>
      <c r="W271" s="119"/>
      <c r="X271" s="311"/>
    </row>
    <row r="272" spans="1:25" x14ac:dyDescent="0.25">
      <c r="A272" s="119"/>
      <c r="B272" s="119"/>
      <c r="F272" s="119"/>
      <c r="G272" s="119"/>
      <c r="H272" s="119"/>
      <c r="J272" s="715"/>
      <c r="W272" s="119"/>
      <c r="X272" s="311"/>
    </row>
  </sheetData>
  <mergeCells count="532">
    <mergeCell ref="Y262:Y263"/>
    <mergeCell ref="A264:Y264"/>
    <mergeCell ref="Y265:Y269"/>
    <mergeCell ref="A270:I270"/>
    <mergeCell ref="E265:E269"/>
    <mergeCell ref="F265:F269"/>
    <mergeCell ref="G265:G269"/>
    <mergeCell ref="H265:H269"/>
    <mergeCell ref="W265:W269"/>
    <mergeCell ref="X265:X269"/>
    <mergeCell ref="A265:A269"/>
    <mergeCell ref="B265:B269"/>
    <mergeCell ref="B262:B263"/>
    <mergeCell ref="C262:C263"/>
    <mergeCell ref="D262:D263"/>
    <mergeCell ref="E262:E263"/>
    <mergeCell ref="F262:F263"/>
    <mergeCell ref="G262:G263"/>
    <mergeCell ref="H262:H263"/>
    <mergeCell ref="W262:W263"/>
    <mergeCell ref="X262:X263"/>
    <mergeCell ref="C265:C269"/>
    <mergeCell ref="D265:D269"/>
    <mergeCell ref="Y250:Y255"/>
    <mergeCell ref="B256:B261"/>
    <mergeCell ref="C256:C261"/>
    <mergeCell ref="D256:D261"/>
    <mergeCell ref="E256:E261"/>
    <mergeCell ref="F256:F261"/>
    <mergeCell ref="G256:G261"/>
    <mergeCell ref="H256:H261"/>
    <mergeCell ref="W256:W261"/>
    <mergeCell ref="X256:X261"/>
    <mergeCell ref="Y256:Y261"/>
    <mergeCell ref="B250:B255"/>
    <mergeCell ref="C250:C255"/>
    <mergeCell ref="D250:D255"/>
    <mergeCell ref="E250:E255"/>
    <mergeCell ref="F250:F255"/>
    <mergeCell ref="G250:G255"/>
    <mergeCell ref="H250:H255"/>
    <mergeCell ref="W250:W255"/>
    <mergeCell ref="X250:X255"/>
    <mergeCell ref="F246:F247"/>
    <mergeCell ref="G246:G247"/>
    <mergeCell ref="H246:H247"/>
    <mergeCell ref="W246:W247"/>
    <mergeCell ref="X246:X247"/>
    <mergeCell ref="Y246:Y247"/>
    <mergeCell ref="G248:G249"/>
    <mergeCell ref="H248:H249"/>
    <mergeCell ref="W248:W249"/>
    <mergeCell ref="X248:X249"/>
    <mergeCell ref="Y248:Y249"/>
    <mergeCell ref="A241:Y241"/>
    <mergeCell ref="A242:A263"/>
    <mergeCell ref="B242:B249"/>
    <mergeCell ref="C242:C243"/>
    <mergeCell ref="D242:D243"/>
    <mergeCell ref="E242:E243"/>
    <mergeCell ref="F242:F243"/>
    <mergeCell ref="G242:G243"/>
    <mergeCell ref="H242:H243"/>
    <mergeCell ref="W242:W243"/>
    <mergeCell ref="X242:X243"/>
    <mergeCell ref="Y242:Y243"/>
    <mergeCell ref="C244:C245"/>
    <mergeCell ref="D244:D245"/>
    <mergeCell ref="E244:E245"/>
    <mergeCell ref="F244:F245"/>
    <mergeCell ref="G244:G245"/>
    <mergeCell ref="H244:H245"/>
    <mergeCell ref="W244:W245"/>
    <mergeCell ref="X244:X245"/>
    <mergeCell ref="Y244:Y245"/>
    <mergeCell ref="C246:C247"/>
    <mergeCell ref="D246:D247"/>
    <mergeCell ref="E246:E247"/>
    <mergeCell ref="X227:X234"/>
    <mergeCell ref="Y227:Y234"/>
    <mergeCell ref="A235:A240"/>
    <mergeCell ref="B235:B240"/>
    <mergeCell ref="C235:C240"/>
    <mergeCell ref="D235:D240"/>
    <mergeCell ref="E235:E240"/>
    <mergeCell ref="F235:F240"/>
    <mergeCell ref="G235:G240"/>
    <mergeCell ref="A227:A234"/>
    <mergeCell ref="B227:B234"/>
    <mergeCell ref="C227:C234"/>
    <mergeCell ref="D227:D234"/>
    <mergeCell ref="E227:E234"/>
    <mergeCell ref="F227:F234"/>
    <mergeCell ref="G227:G234"/>
    <mergeCell ref="H227:H234"/>
    <mergeCell ref="W227:W234"/>
    <mergeCell ref="X235:X240"/>
    <mergeCell ref="Y235:Y240"/>
    <mergeCell ref="Y217:Y221"/>
    <mergeCell ref="B222:B226"/>
    <mergeCell ref="C222:C226"/>
    <mergeCell ref="D222:D226"/>
    <mergeCell ref="E222:E226"/>
    <mergeCell ref="F222:F226"/>
    <mergeCell ref="G222:G226"/>
    <mergeCell ref="H222:H226"/>
    <mergeCell ref="W222:W226"/>
    <mergeCell ref="X222:X226"/>
    <mergeCell ref="Y222:Y226"/>
    <mergeCell ref="B217:B221"/>
    <mergeCell ref="C217:C221"/>
    <mergeCell ref="D217:D221"/>
    <mergeCell ref="E217:E221"/>
    <mergeCell ref="F217:F221"/>
    <mergeCell ref="G217:G221"/>
    <mergeCell ref="H217:H221"/>
    <mergeCell ref="W217:W221"/>
    <mergeCell ref="X217:X221"/>
    <mergeCell ref="Y209:Y213"/>
    <mergeCell ref="B214:B216"/>
    <mergeCell ref="C214:C216"/>
    <mergeCell ref="D214:D216"/>
    <mergeCell ref="E214:E216"/>
    <mergeCell ref="F214:F216"/>
    <mergeCell ref="G214:G216"/>
    <mergeCell ref="H214:H216"/>
    <mergeCell ref="W214:W216"/>
    <mergeCell ref="X214:X216"/>
    <mergeCell ref="Y214:Y216"/>
    <mergeCell ref="B199:B213"/>
    <mergeCell ref="C209:C213"/>
    <mergeCell ref="D209:D213"/>
    <mergeCell ref="E209:E213"/>
    <mergeCell ref="F209:F213"/>
    <mergeCell ref="G209:G213"/>
    <mergeCell ref="H209:H213"/>
    <mergeCell ref="W209:W213"/>
    <mergeCell ref="X209:X213"/>
    <mergeCell ref="Y199:Y203"/>
    <mergeCell ref="C204:C208"/>
    <mergeCell ref="D204:D208"/>
    <mergeCell ref="E204:E208"/>
    <mergeCell ref="F204:F208"/>
    <mergeCell ref="G204:G208"/>
    <mergeCell ref="H204:H208"/>
    <mergeCell ref="W204:W208"/>
    <mergeCell ref="X204:X208"/>
    <mergeCell ref="Y204:Y208"/>
    <mergeCell ref="C199:C203"/>
    <mergeCell ref="D199:D203"/>
    <mergeCell ref="E199:E203"/>
    <mergeCell ref="F199:F203"/>
    <mergeCell ref="G199:G203"/>
    <mergeCell ref="H199:H203"/>
    <mergeCell ref="W199:W203"/>
    <mergeCell ref="X199:X203"/>
    <mergeCell ref="G191:G194"/>
    <mergeCell ref="H191:H194"/>
    <mergeCell ref="W191:W194"/>
    <mergeCell ref="X191:X194"/>
    <mergeCell ref="Y191:Y194"/>
    <mergeCell ref="B195:B198"/>
    <mergeCell ref="C195:C198"/>
    <mergeCell ref="D195:D198"/>
    <mergeCell ref="E195:E198"/>
    <mergeCell ref="F195:F198"/>
    <mergeCell ref="G195:G198"/>
    <mergeCell ref="H195:H198"/>
    <mergeCell ref="W195:W198"/>
    <mergeCell ref="X195:X198"/>
    <mergeCell ref="Y195:Y198"/>
    <mergeCell ref="A173:A226"/>
    <mergeCell ref="B173:B176"/>
    <mergeCell ref="C173:C176"/>
    <mergeCell ref="D173:D176"/>
    <mergeCell ref="E173:E176"/>
    <mergeCell ref="F173:F176"/>
    <mergeCell ref="C186:C190"/>
    <mergeCell ref="D186:D190"/>
    <mergeCell ref="E186:E190"/>
    <mergeCell ref="F186:F190"/>
    <mergeCell ref="B177:B190"/>
    <mergeCell ref="C177:C181"/>
    <mergeCell ref="D177:D181"/>
    <mergeCell ref="E177:E181"/>
    <mergeCell ref="F177:F181"/>
    <mergeCell ref="C182:C185"/>
    <mergeCell ref="D182:D185"/>
    <mergeCell ref="E182:E185"/>
    <mergeCell ref="F182:F185"/>
    <mergeCell ref="B191:B194"/>
    <mergeCell ref="C191:C194"/>
    <mergeCell ref="D191:D194"/>
    <mergeCell ref="E191:E194"/>
    <mergeCell ref="F191:F194"/>
    <mergeCell ref="Y158:Y160"/>
    <mergeCell ref="D161:D172"/>
    <mergeCell ref="E161:E172"/>
    <mergeCell ref="F161:F172"/>
    <mergeCell ref="G161:G166"/>
    <mergeCell ref="H161:H166"/>
    <mergeCell ref="W161:W166"/>
    <mergeCell ref="X161:X166"/>
    <mergeCell ref="Y161:Y166"/>
    <mergeCell ref="G167:G172"/>
    <mergeCell ref="H167:H172"/>
    <mergeCell ref="W167:W172"/>
    <mergeCell ref="X167:X172"/>
    <mergeCell ref="Y167:Y172"/>
    <mergeCell ref="B158:B172"/>
    <mergeCell ref="C158:C172"/>
    <mergeCell ref="D158:D160"/>
    <mergeCell ref="E158:E160"/>
    <mergeCell ref="F158:F160"/>
    <mergeCell ref="G158:G160"/>
    <mergeCell ref="H158:H160"/>
    <mergeCell ref="W158:W160"/>
    <mergeCell ref="X158:X160"/>
    <mergeCell ref="Y152:Y154"/>
    <mergeCell ref="B155:B157"/>
    <mergeCell ref="C155:C157"/>
    <mergeCell ref="D155:D157"/>
    <mergeCell ref="E155:E157"/>
    <mergeCell ref="F155:F157"/>
    <mergeCell ref="G155:G157"/>
    <mergeCell ref="H155:H157"/>
    <mergeCell ref="W155:W157"/>
    <mergeCell ref="X155:X157"/>
    <mergeCell ref="Y155:Y157"/>
    <mergeCell ref="B152:B154"/>
    <mergeCell ref="C152:C154"/>
    <mergeCell ref="D152:D154"/>
    <mergeCell ref="E152:E154"/>
    <mergeCell ref="F152:F154"/>
    <mergeCell ref="G152:G154"/>
    <mergeCell ref="H152:H154"/>
    <mergeCell ref="W152:W154"/>
    <mergeCell ref="X152:X154"/>
    <mergeCell ref="Y142:Y146"/>
    <mergeCell ref="B147:B151"/>
    <mergeCell ref="C147:C151"/>
    <mergeCell ref="D147:D151"/>
    <mergeCell ref="E147:E151"/>
    <mergeCell ref="F147:F151"/>
    <mergeCell ref="G147:G151"/>
    <mergeCell ref="H147:H151"/>
    <mergeCell ref="W147:W151"/>
    <mergeCell ref="X147:X151"/>
    <mergeCell ref="Y147:Y151"/>
    <mergeCell ref="B142:B146"/>
    <mergeCell ref="C142:C146"/>
    <mergeCell ref="D142:D146"/>
    <mergeCell ref="E142:E146"/>
    <mergeCell ref="F142:F146"/>
    <mergeCell ref="G142:G146"/>
    <mergeCell ref="H142:H146"/>
    <mergeCell ref="W142:W146"/>
    <mergeCell ref="X142:X146"/>
    <mergeCell ref="F130:F135"/>
    <mergeCell ref="G130:G135"/>
    <mergeCell ref="H130:H135"/>
    <mergeCell ref="W130:W135"/>
    <mergeCell ref="X130:X135"/>
    <mergeCell ref="Y130:Y135"/>
    <mergeCell ref="B136:B141"/>
    <mergeCell ref="C136:C141"/>
    <mergeCell ref="D136:D141"/>
    <mergeCell ref="E136:E141"/>
    <mergeCell ref="F136:F141"/>
    <mergeCell ref="G136:G141"/>
    <mergeCell ref="H136:H141"/>
    <mergeCell ref="W136:W141"/>
    <mergeCell ref="X136:X141"/>
    <mergeCell ref="Y136:Y141"/>
    <mergeCell ref="Y113:Y117"/>
    <mergeCell ref="B118:B129"/>
    <mergeCell ref="C118:C129"/>
    <mergeCell ref="D118:D123"/>
    <mergeCell ref="E118:E123"/>
    <mergeCell ref="F118:F123"/>
    <mergeCell ref="G118:G123"/>
    <mergeCell ref="H118:H123"/>
    <mergeCell ref="W118:W123"/>
    <mergeCell ref="X118:X123"/>
    <mergeCell ref="Y118:Y123"/>
    <mergeCell ref="D124:D129"/>
    <mergeCell ref="E124:E129"/>
    <mergeCell ref="F124:F129"/>
    <mergeCell ref="G124:G129"/>
    <mergeCell ref="H124:H129"/>
    <mergeCell ref="W124:W129"/>
    <mergeCell ref="X124:X129"/>
    <mergeCell ref="Y124:Y129"/>
    <mergeCell ref="Y99:Y104"/>
    <mergeCell ref="F105:F107"/>
    <mergeCell ref="G105:G107"/>
    <mergeCell ref="H105:H107"/>
    <mergeCell ref="W105:W107"/>
    <mergeCell ref="X105:X107"/>
    <mergeCell ref="Y105:Y107"/>
    <mergeCell ref="B108:B117"/>
    <mergeCell ref="C108:C117"/>
    <mergeCell ref="D108:D112"/>
    <mergeCell ref="E108:E112"/>
    <mergeCell ref="F108:F112"/>
    <mergeCell ref="G108:G112"/>
    <mergeCell ref="H108:H112"/>
    <mergeCell ref="W108:W112"/>
    <mergeCell ref="X108:X112"/>
    <mergeCell ref="Y108:Y112"/>
    <mergeCell ref="D113:D117"/>
    <mergeCell ref="E113:E117"/>
    <mergeCell ref="F113:F117"/>
    <mergeCell ref="G113:G117"/>
    <mergeCell ref="H113:H117"/>
    <mergeCell ref="W113:W117"/>
    <mergeCell ref="X113:X117"/>
    <mergeCell ref="E85:E89"/>
    <mergeCell ref="F85:F89"/>
    <mergeCell ref="G85:G89"/>
    <mergeCell ref="H85:H89"/>
    <mergeCell ref="W85:W89"/>
    <mergeCell ref="X85:X89"/>
    <mergeCell ref="Y85:Y89"/>
    <mergeCell ref="B90:B104"/>
    <mergeCell ref="C90:C104"/>
    <mergeCell ref="D90:D98"/>
    <mergeCell ref="E90:E98"/>
    <mergeCell ref="F90:F98"/>
    <mergeCell ref="G90:G98"/>
    <mergeCell ref="H90:H98"/>
    <mergeCell ref="W90:W98"/>
    <mergeCell ref="X90:X98"/>
    <mergeCell ref="Y90:Y98"/>
    <mergeCell ref="D99:D104"/>
    <mergeCell ref="E99:E104"/>
    <mergeCell ref="F99:F104"/>
    <mergeCell ref="G99:G104"/>
    <mergeCell ref="H99:H104"/>
    <mergeCell ref="W99:W104"/>
    <mergeCell ref="X99:X104"/>
    <mergeCell ref="A63:A172"/>
    <mergeCell ref="B63:B78"/>
    <mergeCell ref="C63:C78"/>
    <mergeCell ref="D63:D65"/>
    <mergeCell ref="E63:E65"/>
    <mergeCell ref="F63:F65"/>
    <mergeCell ref="G63:G65"/>
    <mergeCell ref="H63:H65"/>
    <mergeCell ref="W63:W65"/>
    <mergeCell ref="E66:E78"/>
    <mergeCell ref="F66:F78"/>
    <mergeCell ref="G66:G68"/>
    <mergeCell ref="H66:H68"/>
    <mergeCell ref="W66:W68"/>
    <mergeCell ref="G69:G73"/>
    <mergeCell ref="H69:H73"/>
    <mergeCell ref="W69:W73"/>
    <mergeCell ref="H74:H78"/>
    <mergeCell ref="W74:W78"/>
    <mergeCell ref="B79:B89"/>
    <mergeCell ref="C79:C89"/>
    <mergeCell ref="D79:D84"/>
    <mergeCell ref="E79:E84"/>
    <mergeCell ref="F79:F84"/>
    <mergeCell ref="X48:X53"/>
    <mergeCell ref="Y48:Y53"/>
    <mergeCell ref="G54:G58"/>
    <mergeCell ref="H54:H58"/>
    <mergeCell ref="W54:W58"/>
    <mergeCell ref="X54:X58"/>
    <mergeCell ref="Y54:Y58"/>
    <mergeCell ref="E59:E62"/>
    <mergeCell ref="F59:F62"/>
    <mergeCell ref="G59:G62"/>
    <mergeCell ref="H59:H62"/>
    <mergeCell ref="W59:W62"/>
    <mergeCell ref="X59:X62"/>
    <mergeCell ref="Y59:Y62"/>
    <mergeCell ref="X34:X37"/>
    <mergeCell ref="Y34:Y37"/>
    <mergeCell ref="G38:G41"/>
    <mergeCell ref="H38:H41"/>
    <mergeCell ref="W38:W41"/>
    <mergeCell ref="X38:X41"/>
    <mergeCell ref="Y38:Y41"/>
    <mergeCell ref="G42:G47"/>
    <mergeCell ref="H42:H47"/>
    <mergeCell ref="W42:W47"/>
    <mergeCell ref="X42:X47"/>
    <mergeCell ref="Y42:Y47"/>
    <mergeCell ref="A34:A58"/>
    <mergeCell ref="B34:B47"/>
    <mergeCell ref="C34:C47"/>
    <mergeCell ref="D34:D47"/>
    <mergeCell ref="E34:E47"/>
    <mergeCell ref="F34:F47"/>
    <mergeCell ref="G34:G37"/>
    <mergeCell ref="H34:H37"/>
    <mergeCell ref="W34:W37"/>
    <mergeCell ref="B48:B58"/>
    <mergeCell ref="C48:C58"/>
    <mergeCell ref="D48:D58"/>
    <mergeCell ref="E48:E58"/>
    <mergeCell ref="F48:F58"/>
    <mergeCell ref="G48:G53"/>
    <mergeCell ref="H48:H53"/>
    <mergeCell ref="W48:W53"/>
    <mergeCell ref="Y22:Y25"/>
    <mergeCell ref="B26:B33"/>
    <mergeCell ref="C26:C29"/>
    <mergeCell ref="D26:D29"/>
    <mergeCell ref="E26:E29"/>
    <mergeCell ref="F26:F29"/>
    <mergeCell ref="G26:G29"/>
    <mergeCell ref="H26:H29"/>
    <mergeCell ref="W26:W29"/>
    <mergeCell ref="X26:X29"/>
    <mergeCell ref="Y26:Y29"/>
    <mergeCell ref="C30:C33"/>
    <mergeCell ref="D30:D33"/>
    <mergeCell ref="E30:E33"/>
    <mergeCell ref="F30:F33"/>
    <mergeCell ref="G30:G33"/>
    <mergeCell ref="H30:H33"/>
    <mergeCell ref="W30:W33"/>
    <mergeCell ref="X30:X33"/>
    <mergeCell ref="Y30:Y33"/>
    <mergeCell ref="X15:X21"/>
    <mergeCell ref="A22:A33"/>
    <mergeCell ref="B22:B25"/>
    <mergeCell ref="C22:C25"/>
    <mergeCell ref="D22:D25"/>
    <mergeCell ref="E22:E25"/>
    <mergeCell ref="F22:F25"/>
    <mergeCell ref="G22:G25"/>
    <mergeCell ref="H22:H25"/>
    <mergeCell ref="W22:W25"/>
    <mergeCell ref="X22:X25"/>
    <mergeCell ref="F15:F21"/>
    <mergeCell ref="C248:C249"/>
    <mergeCell ref="D248:D249"/>
    <mergeCell ref="E248:E249"/>
    <mergeCell ref="F248:F249"/>
    <mergeCell ref="A1:Y1"/>
    <mergeCell ref="A4:A5"/>
    <mergeCell ref="B4:B5"/>
    <mergeCell ref="C4:D4"/>
    <mergeCell ref="E4:E5"/>
    <mergeCell ref="F4:F5"/>
    <mergeCell ref="G4:G5"/>
    <mergeCell ref="H4:H5"/>
    <mergeCell ref="I4:I5"/>
    <mergeCell ref="J4:J5"/>
    <mergeCell ref="K4:V4"/>
    <mergeCell ref="W4:X4"/>
    <mergeCell ref="Y4:Y5"/>
    <mergeCell ref="A6:Y6"/>
    <mergeCell ref="A7:A21"/>
    <mergeCell ref="B7:B21"/>
    <mergeCell ref="C7:C21"/>
    <mergeCell ref="D7:D14"/>
    <mergeCell ref="H235:H240"/>
    <mergeCell ref="W235:W240"/>
    <mergeCell ref="G186:G190"/>
    <mergeCell ref="G173:G176"/>
    <mergeCell ref="H173:H176"/>
    <mergeCell ref="W173:W176"/>
    <mergeCell ref="X173:X176"/>
    <mergeCell ref="Y173:Y176"/>
    <mergeCell ref="G177:G181"/>
    <mergeCell ref="H177:H181"/>
    <mergeCell ref="W177:W181"/>
    <mergeCell ref="X177:X181"/>
    <mergeCell ref="Y177:Y181"/>
    <mergeCell ref="G182:G185"/>
    <mergeCell ref="H182:H185"/>
    <mergeCell ref="W182:W185"/>
    <mergeCell ref="X182:X185"/>
    <mergeCell ref="Y182:Y185"/>
    <mergeCell ref="H186:H190"/>
    <mergeCell ref="W186:W190"/>
    <mergeCell ref="X186:X190"/>
    <mergeCell ref="Y186:Y190"/>
    <mergeCell ref="Y66:Y68"/>
    <mergeCell ref="Y69:Y73"/>
    <mergeCell ref="G74:G78"/>
    <mergeCell ref="D66:D78"/>
    <mergeCell ref="X63:X65"/>
    <mergeCell ref="Y63:Y65"/>
    <mergeCell ref="B130:B135"/>
    <mergeCell ref="C130:C135"/>
    <mergeCell ref="D130:D135"/>
    <mergeCell ref="E130:E135"/>
    <mergeCell ref="B105:B107"/>
    <mergeCell ref="C105:C107"/>
    <mergeCell ref="D105:D107"/>
    <mergeCell ref="E105:E107"/>
    <mergeCell ref="X66:X68"/>
    <mergeCell ref="X69:X73"/>
    <mergeCell ref="X74:X78"/>
    <mergeCell ref="Y74:Y78"/>
    <mergeCell ref="G79:G84"/>
    <mergeCell ref="H79:H84"/>
    <mergeCell ref="W79:W84"/>
    <mergeCell ref="X79:X84"/>
    <mergeCell ref="Y79:Y84"/>
    <mergeCell ref="D85:D89"/>
    <mergeCell ref="G7:G9"/>
    <mergeCell ref="H7:H9"/>
    <mergeCell ref="W7:W9"/>
    <mergeCell ref="X7:X9"/>
    <mergeCell ref="A2:Y2"/>
    <mergeCell ref="A3:Y3"/>
    <mergeCell ref="A59:A62"/>
    <mergeCell ref="B59:B62"/>
    <mergeCell ref="C59:C62"/>
    <mergeCell ref="D59:D62"/>
    <mergeCell ref="D15:D21"/>
    <mergeCell ref="E15:E21"/>
    <mergeCell ref="E7:E14"/>
    <mergeCell ref="F7:F9"/>
    <mergeCell ref="Y7:Y9"/>
    <mergeCell ref="F10:F14"/>
    <mergeCell ref="G10:G14"/>
    <mergeCell ref="H10:H14"/>
    <mergeCell ref="W10:W14"/>
    <mergeCell ref="X10:X14"/>
    <mergeCell ref="Y10:Y14"/>
    <mergeCell ref="G15:G21"/>
    <mergeCell ref="H15:H21"/>
    <mergeCell ref="W15:W2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A28" workbookViewId="0">
      <selection activeCell="G19" sqref="G19:G30"/>
    </sheetView>
  </sheetViews>
  <sheetFormatPr baseColWidth="10" defaultRowHeight="15" x14ac:dyDescent="0.25"/>
  <cols>
    <col min="1" max="1" width="18.42578125" customWidth="1"/>
    <col min="2" max="2" width="22.5703125" customWidth="1"/>
    <col min="3" max="3" width="20.28515625" customWidth="1"/>
    <col min="4" max="4" width="16.42578125" customWidth="1"/>
    <col min="5" max="5" width="16.7109375" customWidth="1"/>
    <col min="6" max="6" width="11" customWidth="1"/>
    <col min="7" max="7" width="24.85546875" customWidth="1"/>
    <col min="8" max="8" width="22.5703125" customWidth="1"/>
    <col min="9" max="9" width="38.85546875" customWidth="1"/>
    <col min="10" max="10" width="12.28515625" customWidth="1"/>
    <col min="11" max="22" width="4.42578125" customWidth="1"/>
    <col min="23" max="23" width="17.7109375" customWidth="1"/>
    <col min="24" max="24" width="19.42578125" customWidth="1"/>
    <col min="25" max="25" width="15.28515625" customWidth="1"/>
  </cols>
  <sheetData>
    <row r="1" spans="1:25" ht="20.25"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5.75" x14ac:dyDescent="0.25">
      <c r="A2" s="1626" t="s">
        <v>4677</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8"/>
    </row>
    <row r="4" spans="1:25" x14ac:dyDescent="0.25">
      <c r="A4" s="2023" t="s">
        <v>3</v>
      </c>
      <c r="B4" s="2024" t="s">
        <v>4</v>
      </c>
      <c r="C4" s="2023" t="s">
        <v>145</v>
      </c>
      <c r="D4" s="2023"/>
      <c r="E4" s="2024" t="s">
        <v>146</v>
      </c>
      <c r="F4" s="2023" t="s">
        <v>7</v>
      </c>
      <c r="G4" s="2023" t="s">
        <v>147</v>
      </c>
      <c r="H4" s="2024" t="s">
        <v>148</v>
      </c>
      <c r="I4" s="2023" t="s">
        <v>149</v>
      </c>
      <c r="J4" s="2023" t="s">
        <v>11</v>
      </c>
      <c r="K4" s="2023" t="s">
        <v>12</v>
      </c>
      <c r="L4" s="2023"/>
      <c r="M4" s="2023"/>
      <c r="N4" s="2023"/>
      <c r="O4" s="2023"/>
      <c r="P4" s="2023"/>
      <c r="Q4" s="2023"/>
      <c r="R4" s="2023"/>
      <c r="S4" s="2023"/>
      <c r="T4" s="2023"/>
      <c r="U4" s="2023"/>
      <c r="V4" s="2023"/>
      <c r="W4" s="2023" t="s">
        <v>13</v>
      </c>
      <c r="X4" s="2023"/>
      <c r="Y4" s="2023" t="s">
        <v>14</v>
      </c>
    </row>
    <row r="5" spans="1:25" ht="56.25" x14ac:dyDescent="0.25">
      <c r="A5" s="2023"/>
      <c r="B5" s="2025"/>
      <c r="C5" s="394" t="s">
        <v>15</v>
      </c>
      <c r="D5" s="394" t="s">
        <v>16</v>
      </c>
      <c r="E5" s="2025"/>
      <c r="F5" s="2023"/>
      <c r="G5" s="2023"/>
      <c r="H5" s="2025"/>
      <c r="I5" s="2023"/>
      <c r="J5" s="2023"/>
      <c r="K5" s="394" t="s">
        <v>17</v>
      </c>
      <c r="L5" s="394" t="s">
        <v>18</v>
      </c>
      <c r="M5" s="394" t="s">
        <v>19</v>
      </c>
      <c r="N5" s="394" t="s">
        <v>20</v>
      </c>
      <c r="O5" s="394" t="s">
        <v>21</v>
      </c>
      <c r="P5" s="394" t="s">
        <v>22</v>
      </c>
      <c r="Q5" s="394" t="s">
        <v>23</v>
      </c>
      <c r="R5" s="394" t="s">
        <v>24</v>
      </c>
      <c r="S5" s="394" t="s">
        <v>25</v>
      </c>
      <c r="T5" s="394" t="s">
        <v>26</v>
      </c>
      <c r="U5" s="394" t="s">
        <v>27</v>
      </c>
      <c r="V5" s="394" t="s">
        <v>28</v>
      </c>
      <c r="W5" s="394" t="s">
        <v>15</v>
      </c>
      <c r="X5" s="394" t="s">
        <v>29</v>
      </c>
      <c r="Y5" s="2023"/>
    </row>
    <row r="6" spans="1:25" x14ac:dyDescent="0.25">
      <c r="A6" s="1691" t="s">
        <v>2247</v>
      </c>
      <c r="B6" s="1691"/>
      <c r="C6" s="1691"/>
      <c r="D6" s="1691"/>
      <c r="E6" s="1691"/>
      <c r="F6" s="1691"/>
      <c r="G6" s="1691"/>
      <c r="H6" s="1691"/>
      <c r="I6" s="1691"/>
      <c r="J6" s="1691"/>
      <c r="K6" s="1691"/>
      <c r="L6" s="1691"/>
      <c r="M6" s="1691"/>
      <c r="N6" s="1691"/>
      <c r="O6" s="1691"/>
      <c r="P6" s="1691"/>
      <c r="Q6" s="1691"/>
      <c r="R6" s="1691"/>
      <c r="S6" s="1691"/>
      <c r="T6" s="1691"/>
      <c r="U6" s="1691"/>
      <c r="V6" s="1691"/>
      <c r="W6" s="1691"/>
      <c r="X6" s="1691"/>
      <c r="Y6" s="1691"/>
    </row>
    <row r="7" spans="1:25" x14ac:dyDescent="0.25">
      <c r="A7" s="2376" t="s">
        <v>728</v>
      </c>
      <c r="B7" s="2376" t="s">
        <v>4678</v>
      </c>
      <c r="C7" s="2379" t="s">
        <v>2117</v>
      </c>
      <c r="D7" s="1906" t="s">
        <v>4679</v>
      </c>
      <c r="E7" s="1886" t="s">
        <v>4680</v>
      </c>
      <c r="F7" s="2379" t="s">
        <v>4681</v>
      </c>
      <c r="G7" s="2373" t="s">
        <v>4682</v>
      </c>
      <c r="H7" s="2379" t="s">
        <v>4683</v>
      </c>
      <c r="I7" s="2382" t="s">
        <v>4684</v>
      </c>
      <c r="J7" s="2235">
        <v>4</v>
      </c>
      <c r="K7" s="2232"/>
      <c r="L7" s="2232"/>
      <c r="M7" s="2232"/>
      <c r="N7" s="1886"/>
      <c r="O7" s="2232"/>
      <c r="P7" s="2229"/>
      <c r="Q7" s="1886"/>
      <c r="R7" s="1886"/>
      <c r="S7" s="1886"/>
      <c r="T7" s="1886"/>
      <c r="U7" s="1886"/>
      <c r="V7" s="2229"/>
      <c r="W7" s="2364" t="s">
        <v>4685</v>
      </c>
      <c r="X7" s="1943" t="s">
        <v>4686</v>
      </c>
      <c r="Y7" s="1943"/>
    </row>
    <row r="8" spans="1:25" x14ac:dyDescent="0.25">
      <c r="A8" s="2377"/>
      <c r="B8" s="2377"/>
      <c r="C8" s="2380"/>
      <c r="D8" s="2262"/>
      <c r="E8" s="1843"/>
      <c r="F8" s="2374"/>
      <c r="G8" s="2374"/>
      <c r="H8" s="2380"/>
      <c r="I8" s="2383"/>
      <c r="J8" s="2236"/>
      <c r="K8" s="2233"/>
      <c r="L8" s="2233"/>
      <c r="M8" s="2233"/>
      <c r="N8" s="1843"/>
      <c r="O8" s="2233"/>
      <c r="P8" s="2230"/>
      <c r="Q8" s="1843"/>
      <c r="R8" s="1843"/>
      <c r="S8" s="1843"/>
      <c r="T8" s="1843"/>
      <c r="U8" s="1843"/>
      <c r="V8" s="2230"/>
      <c r="W8" s="2365"/>
      <c r="X8" s="2115"/>
      <c r="Y8" s="2115"/>
    </row>
    <row r="9" spans="1:25" x14ac:dyDescent="0.25">
      <c r="A9" s="2377"/>
      <c r="B9" s="2377"/>
      <c r="C9" s="2380"/>
      <c r="D9" s="2262"/>
      <c r="E9" s="1843"/>
      <c r="F9" s="2374"/>
      <c r="G9" s="2374"/>
      <c r="H9" s="2380"/>
      <c r="I9" s="2383"/>
      <c r="J9" s="2236"/>
      <c r="K9" s="2234"/>
      <c r="L9" s="2234"/>
      <c r="M9" s="2234"/>
      <c r="N9" s="1887"/>
      <c r="O9" s="2234"/>
      <c r="P9" s="2231"/>
      <c r="Q9" s="1887"/>
      <c r="R9" s="1887"/>
      <c r="S9" s="1887"/>
      <c r="T9" s="1887"/>
      <c r="U9" s="1887"/>
      <c r="V9" s="2231"/>
      <c r="W9" s="2365"/>
      <c r="X9" s="2115"/>
      <c r="Y9" s="2115"/>
    </row>
    <row r="10" spans="1:25" x14ac:dyDescent="0.25">
      <c r="A10" s="2377"/>
      <c r="B10" s="2377"/>
      <c r="C10" s="2380"/>
      <c r="D10" s="2262"/>
      <c r="E10" s="1843"/>
      <c r="F10" s="2374"/>
      <c r="G10" s="2374"/>
      <c r="H10" s="2380"/>
      <c r="I10" s="2384"/>
      <c r="J10" s="2237"/>
      <c r="K10" s="328"/>
      <c r="L10" s="328"/>
      <c r="M10" s="328"/>
      <c r="N10" s="328"/>
      <c r="O10" s="328"/>
      <c r="P10" s="667"/>
      <c r="Q10" s="26"/>
      <c r="R10" s="26"/>
      <c r="S10" s="328"/>
      <c r="T10" s="328"/>
      <c r="U10" s="328"/>
      <c r="V10" s="667"/>
      <c r="W10" s="2365"/>
      <c r="X10" s="2115"/>
      <c r="Y10" s="2115"/>
    </row>
    <row r="11" spans="1:25" x14ac:dyDescent="0.25">
      <c r="A11" s="2377"/>
      <c r="B11" s="2377"/>
      <c r="C11" s="2380"/>
      <c r="D11" s="2262"/>
      <c r="E11" s="1843"/>
      <c r="F11" s="2374"/>
      <c r="G11" s="2374"/>
      <c r="H11" s="2380"/>
      <c r="I11" s="2361" t="s">
        <v>4687</v>
      </c>
      <c r="J11" s="2235">
        <v>2</v>
      </c>
      <c r="K11" s="2232"/>
      <c r="L11" s="1886"/>
      <c r="M11" s="1886"/>
      <c r="N11" s="1886"/>
      <c r="O11" s="1886"/>
      <c r="P11" s="2367"/>
      <c r="Q11" s="1886"/>
      <c r="R11" s="1605"/>
      <c r="S11" s="1605"/>
      <c r="T11" s="1886"/>
      <c r="U11" s="1886"/>
      <c r="V11" s="2367"/>
      <c r="W11" s="2365"/>
      <c r="X11" s="2115"/>
      <c r="Y11" s="2115"/>
    </row>
    <row r="12" spans="1:25" x14ac:dyDescent="0.25">
      <c r="A12" s="2377"/>
      <c r="B12" s="2377"/>
      <c r="C12" s="2380"/>
      <c r="D12" s="2262"/>
      <c r="E12" s="1843"/>
      <c r="F12" s="2374"/>
      <c r="G12" s="2374"/>
      <c r="H12" s="2380"/>
      <c r="I12" s="2362"/>
      <c r="J12" s="2236"/>
      <c r="K12" s="2233"/>
      <c r="L12" s="1843"/>
      <c r="M12" s="1843"/>
      <c r="N12" s="1843"/>
      <c r="O12" s="1843"/>
      <c r="P12" s="2368"/>
      <c r="Q12" s="1843"/>
      <c r="R12" s="1852"/>
      <c r="S12" s="1852"/>
      <c r="T12" s="1843"/>
      <c r="U12" s="1843"/>
      <c r="V12" s="2368"/>
      <c r="W12" s="2365"/>
      <c r="X12" s="2115"/>
      <c r="Y12" s="2115"/>
    </row>
    <row r="13" spans="1:25" x14ac:dyDescent="0.25">
      <c r="A13" s="2377"/>
      <c r="B13" s="2377"/>
      <c r="C13" s="2380"/>
      <c r="D13" s="2262"/>
      <c r="E13" s="1843"/>
      <c r="F13" s="2374"/>
      <c r="G13" s="2374"/>
      <c r="H13" s="2380"/>
      <c r="I13" s="2363"/>
      <c r="J13" s="2237"/>
      <c r="K13" s="2233"/>
      <c r="L13" s="1843"/>
      <c r="M13" s="1843"/>
      <c r="N13" s="1843"/>
      <c r="O13" s="1843"/>
      <c r="P13" s="2368"/>
      <c r="Q13" s="1843"/>
      <c r="R13" s="1852"/>
      <c r="S13" s="1852"/>
      <c r="T13" s="1843"/>
      <c r="U13" s="1843"/>
      <c r="V13" s="2368"/>
      <c r="W13" s="2365"/>
      <c r="X13" s="2115"/>
      <c r="Y13" s="2115"/>
    </row>
    <row r="14" spans="1:25" x14ac:dyDescent="0.25">
      <c r="A14" s="2377"/>
      <c r="B14" s="2377"/>
      <c r="C14" s="2380"/>
      <c r="D14" s="2262"/>
      <c r="E14" s="1843"/>
      <c r="F14" s="2374"/>
      <c r="G14" s="2374"/>
      <c r="H14" s="2380"/>
      <c r="I14" s="2361" t="s">
        <v>4688</v>
      </c>
      <c r="J14" s="2235">
        <v>4</v>
      </c>
      <c r="K14" s="2233"/>
      <c r="L14" s="1843"/>
      <c r="M14" s="1843"/>
      <c r="N14" s="1843"/>
      <c r="O14" s="1843"/>
      <c r="P14" s="2368"/>
      <c r="Q14" s="1843"/>
      <c r="R14" s="1852"/>
      <c r="S14" s="1852"/>
      <c r="T14" s="1843"/>
      <c r="U14" s="1843"/>
      <c r="V14" s="2368"/>
      <c r="W14" s="2365"/>
      <c r="X14" s="2115"/>
      <c r="Y14" s="2115"/>
    </row>
    <row r="15" spans="1:25" x14ac:dyDescent="0.25">
      <c r="A15" s="2377"/>
      <c r="B15" s="2377"/>
      <c r="C15" s="2380"/>
      <c r="D15" s="2262"/>
      <c r="E15" s="1843"/>
      <c r="F15" s="2374"/>
      <c r="G15" s="2374"/>
      <c r="H15" s="2380"/>
      <c r="I15" s="2362"/>
      <c r="J15" s="2236"/>
      <c r="K15" s="2233"/>
      <c r="L15" s="1843"/>
      <c r="M15" s="1843"/>
      <c r="N15" s="1843"/>
      <c r="O15" s="1843"/>
      <c r="P15" s="2368"/>
      <c r="Q15" s="1843"/>
      <c r="R15" s="1852"/>
      <c r="S15" s="1852"/>
      <c r="T15" s="1843"/>
      <c r="U15" s="1843"/>
      <c r="V15" s="2368"/>
      <c r="W15" s="2365"/>
      <c r="X15" s="2115"/>
      <c r="Y15" s="2115"/>
    </row>
    <row r="16" spans="1:25" x14ac:dyDescent="0.25">
      <c r="A16" s="2377"/>
      <c r="B16" s="2377"/>
      <c r="C16" s="2380"/>
      <c r="D16" s="2262"/>
      <c r="E16" s="1843"/>
      <c r="F16" s="2374"/>
      <c r="G16" s="2374"/>
      <c r="H16" s="2380"/>
      <c r="I16" s="2363"/>
      <c r="J16" s="2237"/>
      <c r="K16" s="2233"/>
      <c r="L16" s="1843"/>
      <c r="M16" s="1843"/>
      <c r="N16" s="1843"/>
      <c r="O16" s="1843"/>
      <c r="P16" s="2368"/>
      <c r="Q16" s="1843"/>
      <c r="R16" s="1852"/>
      <c r="S16" s="1852"/>
      <c r="T16" s="1843"/>
      <c r="U16" s="1843"/>
      <c r="V16" s="2368"/>
      <c r="W16" s="2365"/>
      <c r="X16" s="2115"/>
      <c r="Y16" s="2115"/>
    </row>
    <row r="17" spans="1:25" x14ac:dyDescent="0.25">
      <c r="A17" s="2377"/>
      <c r="B17" s="2377"/>
      <c r="C17" s="2380"/>
      <c r="D17" s="2262"/>
      <c r="E17" s="1843"/>
      <c r="F17" s="2374"/>
      <c r="G17" s="2374"/>
      <c r="H17" s="2380"/>
      <c r="I17" s="2388" t="s">
        <v>168</v>
      </c>
      <c r="J17" s="2390">
        <v>10</v>
      </c>
      <c r="K17" s="2233"/>
      <c r="L17" s="1843"/>
      <c r="M17" s="1843"/>
      <c r="N17" s="1843"/>
      <c r="O17" s="1843"/>
      <c r="P17" s="2368"/>
      <c r="Q17" s="1843"/>
      <c r="R17" s="1852"/>
      <c r="S17" s="1852"/>
      <c r="T17" s="1843"/>
      <c r="U17" s="1843"/>
      <c r="V17" s="2368"/>
      <c r="W17" s="2365"/>
      <c r="X17" s="2115"/>
      <c r="Y17" s="2115"/>
    </row>
    <row r="18" spans="1:25" x14ac:dyDescent="0.25">
      <c r="A18" s="2378"/>
      <c r="B18" s="2378"/>
      <c r="C18" s="2381"/>
      <c r="D18" s="2256"/>
      <c r="E18" s="1887"/>
      <c r="F18" s="2375"/>
      <c r="G18" s="2375"/>
      <c r="H18" s="2381"/>
      <c r="I18" s="2389"/>
      <c r="J18" s="2391"/>
      <c r="K18" s="2234"/>
      <c r="L18" s="1887"/>
      <c r="M18" s="1887"/>
      <c r="N18" s="1887"/>
      <c r="O18" s="1887"/>
      <c r="P18" s="2369"/>
      <c r="Q18" s="1887"/>
      <c r="R18" s="1606"/>
      <c r="S18" s="1606"/>
      <c r="T18" s="1887"/>
      <c r="U18" s="1887"/>
      <c r="V18" s="2369"/>
      <c r="W18" s="2366"/>
      <c r="X18" s="2261"/>
      <c r="Y18" s="2261"/>
    </row>
    <row r="19" spans="1:25" x14ac:dyDescent="0.25">
      <c r="A19" s="2376" t="s">
        <v>728</v>
      </c>
      <c r="B19" s="2376"/>
      <c r="C19" s="2379" t="s">
        <v>4689</v>
      </c>
      <c r="D19" s="1906" t="s">
        <v>4690</v>
      </c>
      <c r="E19" s="1886" t="s">
        <v>4691</v>
      </c>
      <c r="F19" s="1594"/>
      <c r="G19" s="2373" t="s">
        <v>4692</v>
      </c>
      <c r="H19" s="2373" t="s">
        <v>4693</v>
      </c>
      <c r="I19" s="2361" t="s">
        <v>4694</v>
      </c>
      <c r="J19" s="2235">
        <v>10</v>
      </c>
      <c r="K19" s="2232"/>
      <c r="L19" s="1886"/>
      <c r="M19" s="2229"/>
      <c r="N19" s="2232"/>
      <c r="O19" s="2232"/>
      <c r="P19" s="2229"/>
      <c r="Q19" s="2232"/>
      <c r="R19" s="2385"/>
      <c r="S19" s="2229"/>
      <c r="T19" s="2232"/>
      <c r="U19" s="2232"/>
      <c r="V19" s="2229"/>
      <c r="W19" s="2364" t="s">
        <v>4695</v>
      </c>
      <c r="X19" s="2392" t="s">
        <v>4696</v>
      </c>
      <c r="Y19" s="1943"/>
    </row>
    <row r="20" spans="1:25" x14ac:dyDescent="0.25">
      <c r="A20" s="2377"/>
      <c r="B20" s="2377"/>
      <c r="C20" s="2374"/>
      <c r="D20" s="2262"/>
      <c r="E20" s="1843"/>
      <c r="F20" s="1635"/>
      <c r="G20" s="2374"/>
      <c r="H20" s="2374"/>
      <c r="I20" s="2363"/>
      <c r="J20" s="2237"/>
      <c r="K20" s="2233"/>
      <c r="L20" s="1843"/>
      <c r="M20" s="2230"/>
      <c r="N20" s="2233"/>
      <c r="O20" s="2233"/>
      <c r="P20" s="2230"/>
      <c r="Q20" s="2233"/>
      <c r="R20" s="2386"/>
      <c r="S20" s="2230"/>
      <c r="T20" s="2233"/>
      <c r="U20" s="2233"/>
      <c r="V20" s="2230"/>
      <c r="W20" s="2365"/>
      <c r="X20" s="2393"/>
      <c r="Y20" s="2115"/>
    </row>
    <row r="21" spans="1:25" x14ac:dyDescent="0.25">
      <c r="A21" s="2377"/>
      <c r="B21" s="2377"/>
      <c r="C21" s="2374"/>
      <c r="D21" s="2262"/>
      <c r="E21" s="1843"/>
      <c r="F21" s="1635"/>
      <c r="G21" s="2374"/>
      <c r="H21" s="2374"/>
      <c r="I21" s="2361" t="s">
        <v>4697</v>
      </c>
      <c r="J21" s="2235">
        <v>12</v>
      </c>
      <c r="K21" s="2233"/>
      <c r="L21" s="1843"/>
      <c r="M21" s="2230"/>
      <c r="N21" s="2233"/>
      <c r="O21" s="2233"/>
      <c r="P21" s="2230"/>
      <c r="Q21" s="2233"/>
      <c r="R21" s="2386"/>
      <c r="S21" s="2230"/>
      <c r="T21" s="2233"/>
      <c r="U21" s="2233"/>
      <c r="V21" s="2230"/>
      <c r="W21" s="2365"/>
      <c r="X21" s="2393"/>
      <c r="Y21" s="2115"/>
    </row>
    <row r="22" spans="1:25" x14ac:dyDescent="0.25">
      <c r="A22" s="2377"/>
      <c r="B22" s="2377"/>
      <c r="C22" s="2374"/>
      <c r="D22" s="2262"/>
      <c r="E22" s="1843"/>
      <c r="F22" s="1635"/>
      <c r="G22" s="2374"/>
      <c r="H22" s="2374"/>
      <c r="I22" s="2362"/>
      <c r="J22" s="2236"/>
      <c r="K22" s="2233"/>
      <c r="L22" s="1843"/>
      <c r="M22" s="2230"/>
      <c r="N22" s="2233"/>
      <c r="O22" s="2233"/>
      <c r="P22" s="2230"/>
      <c r="Q22" s="2233"/>
      <c r="R22" s="2386"/>
      <c r="S22" s="2230"/>
      <c r="T22" s="2233"/>
      <c r="U22" s="2233"/>
      <c r="V22" s="2230"/>
      <c r="W22" s="2365"/>
      <c r="X22" s="2393"/>
      <c r="Y22" s="2115"/>
    </row>
    <row r="23" spans="1:25" x14ac:dyDescent="0.25">
      <c r="A23" s="2377"/>
      <c r="B23" s="2377"/>
      <c r="C23" s="2374"/>
      <c r="D23" s="2262"/>
      <c r="E23" s="1843"/>
      <c r="F23" s="1635"/>
      <c r="G23" s="2374"/>
      <c r="H23" s="2374"/>
      <c r="I23" s="2363"/>
      <c r="J23" s="2237"/>
      <c r="K23" s="2233"/>
      <c r="L23" s="1843"/>
      <c r="M23" s="2230"/>
      <c r="N23" s="2233"/>
      <c r="O23" s="2233"/>
      <c r="P23" s="2230"/>
      <c r="Q23" s="2233"/>
      <c r="R23" s="2386"/>
      <c r="S23" s="2230"/>
      <c r="T23" s="2233"/>
      <c r="U23" s="2233"/>
      <c r="V23" s="2230"/>
      <c r="W23" s="2365"/>
      <c r="X23" s="2393"/>
      <c r="Y23" s="2115"/>
    </row>
    <row r="24" spans="1:25" x14ac:dyDescent="0.25">
      <c r="A24" s="2377"/>
      <c r="B24" s="2377"/>
      <c r="C24" s="2374"/>
      <c r="D24" s="2262"/>
      <c r="E24" s="1843"/>
      <c r="F24" s="1635"/>
      <c r="G24" s="2374"/>
      <c r="H24" s="2374"/>
      <c r="I24" s="2361" t="s">
        <v>4698</v>
      </c>
      <c r="J24" s="2235">
        <v>1</v>
      </c>
      <c r="K24" s="2233"/>
      <c r="L24" s="1843"/>
      <c r="M24" s="2230"/>
      <c r="N24" s="2233"/>
      <c r="O24" s="2233"/>
      <c r="P24" s="2230"/>
      <c r="Q24" s="2233"/>
      <c r="R24" s="2386"/>
      <c r="S24" s="2230"/>
      <c r="T24" s="2233"/>
      <c r="U24" s="2233"/>
      <c r="V24" s="2230"/>
      <c r="W24" s="2365"/>
      <c r="X24" s="2393"/>
      <c r="Y24" s="2115"/>
    </row>
    <row r="25" spans="1:25" x14ac:dyDescent="0.25">
      <c r="A25" s="2377"/>
      <c r="B25" s="2377"/>
      <c r="C25" s="2374"/>
      <c r="D25" s="2262"/>
      <c r="E25" s="1843"/>
      <c r="F25" s="1635"/>
      <c r="G25" s="2374"/>
      <c r="H25" s="2374"/>
      <c r="I25" s="2363"/>
      <c r="J25" s="2237"/>
      <c r="K25" s="2233"/>
      <c r="L25" s="1843"/>
      <c r="M25" s="2230"/>
      <c r="N25" s="2233"/>
      <c r="O25" s="2233"/>
      <c r="P25" s="2230"/>
      <c r="Q25" s="2233"/>
      <c r="R25" s="2386"/>
      <c r="S25" s="2230"/>
      <c r="T25" s="2233"/>
      <c r="U25" s="2233"/>
      <c r="V25" s="2230"/>
      <c r="W25" s="2365"/>
      <c r="X25" s="2393"/>
      <c r="Y25" s="2115"/>
    </row>
    <row r="26" spans="1:25" x14ac:dyDescent="0.25">
      <c r="A26" s="2377"/>
      <c r="B26" s="2377"/>
      <c r="C26" s="2374"/>
      <c r="D26" s="2262"/>
      <c r="E26" s="1843"/>
      <c r="F26" s="1635"/>
      <c r="G26" s="2374"/>
      <c r="H26" s="2374"/>
      <c r="I26" s="2361" t="s">
        <v>4699</v>
      </c>
      <c r="J26" s="2235">
        <v>1</v>
      </c>
      <c r="K26" s="2233"/>
      <c r="L26" s="1843"/>
      <c r="M26" s="2230"/>
      <c r="N26" s="2233"/>
      <c r="O26" s="2233"/>
      <c r="P26" s="2230"/>
      <c r="Q26" s="2233"/>
      <c r="R26" s="2386"/>
      <c r="S26" s="2230"/>
      <c r="T26" s="2233"/>
      <c r="U26" s="2233"/>
      <c r="V26" s="2230"/>
      <c r="W26" s="2365"/>
      <c r="X26" s="2393"/>
      <c r="Y26" s="2115"/>
    </row>
    <row r="27" spans="1:25" x14ac:dyDescent="0.25">
      <c r="A27" s="2377"/>
      <c r="B27" s="2377"/>
      <c r="C27" s="2374"/>
      <c r="D27" s="2262"/>
      <c r="E27" s="1843"/>
      <c r="F27" s="1635"/>
      <c r="G27" s="2374"/>
      <c r="H27" s="2374"/>
      <c r="I27" s="2363"/>
      <c r="J27" s="2237"/>
      <c r="K27" s="2233"/>
      <c r="L27" s="1843"/>
      <c r="M27" s="2230"/>
      <c r="N27" s="2233"/>
      <c r="O27" s="2233"/>
      <c r="P27" s="2230"/>
      <c r="Q27" s="2233"/>
      <c r="R27" s="2386"/>
      <c r="S27" s="2230"/>
      <c r="T27" s="2233"/>
      <c r="U27" s="2233"/>
      <c r="V27" s="2230"/>
      <c r="W27" s="2365"/>
      <c r="X27" s="2393"/>
      <c r="Y27" s="2115"/>
    </row>
    <row r="28" spans="1:25" ht="22.5" x14ac:dyDescent="0.25">
      <c r="A28" s="2377"/>
      <c r="B28" s="2377"/>
      <c r="C28" s="2374"/>
      <c r="D28" s="2262"/>
      <c r="E28" s="1843"/>
      <c r="F28" s="1635"/>
      <c r="G28" s="2374"/>
      <c r="H28" s="2374"/>
      <c r="I28" s="717" t="s">
        <v>4700</v>
      </c>
      <c r="J28" s="302">
        <v>12</v>
      </c>
      <c r="K28" s="2233"/>
      <c r="L28" s="1843"/>
      <c r="M28" s="2230"/>
      <c r="N28" s="2233"/>
      <c r="O28" s="2233"/>
      <c r="P28" s="2230"/>
      <c r="Q28" s="2233"/>
      <c r="R28" s="2386"/>
      <c r="S28" s="2230"/>
      <c r="T28" s="2233"/>
      <c r="U28" s="2233"/>
      <c r="V28" s="2230"/>
      <c r="W28" s="2365"/>
      <c r="X28" s="2393"/>
      <c r="Y28" s="2115"/>
    </row>
    <row r="29" spans="1:25" x14ac:dyDescent="0.25">
      <c r="A29" s="2377"/>
      <c r="B29" s="2377"/>
      <c r="C29" s="2374"/>
      <c r="D29" s="2262"/>
      <c r="E29" s="1843"/>
      <c r="F29" s="1635"/>
      <c r="G29" s="2374"/>
      <c r="H29" s="2374"/>
      <c r="I29" s="718" t="s">
        <v>4701</v>
      </c>
      <c r="J29" s="302">
        <v>14</v>
      </c>
      <c r="K29" s="2233"/>
      <c r="L29" s="1843"/>
      <c r="M29" s="2230"/>
      <c r="N29" s="2233"/>
      <c r="O29" s="2233"/>
      <c r="P29" s="2230"/>
      <c r="Q29" s="2233"/>
      <c r="R29" s="2386"/>
      <c r="S29" s="2230"/>
      <c r="T29" s="2233"/>
      <c r="U29" s="2233"/>
      <c r="V29" s="2230"/>
      <c r="W29" s="2365"/>
      <c r="X29" s="2393"/>
      <c r="Y29" s="2115"/>
    </row>
    <row r="30" spans="1:25" x14ac:dyDescent="0.25">
      <c r="A30" s="2378"/>
      <c r="B30" s="2378"/>
      <c r="C30" s="2375"/>
      <c r="D30" s="2256"/>
      <c r="E30" s="1887"/>
      <c r="F30" s="1639"/>
      <c r="G30" s="2375"/>
      <c r="H30" s="2375"/>
      <c r="I30" s="719" t="s">
        <v>168</v>
      </c>
      <c r="J30" s="716">
        <v>50</v>
      </c>
      <c r="K30" s="2234"/>
      <c r="L30" s="1887"/>
      <c r="M30" s="2231"/>
      <c r="N30" s="2234"/>
      <c r="O30" s="2234"/>
      <c r="P30" s="2231"/>
      <c r="Q30" s="2234"/>
      <c r="R30" s="2387"/>
      <c r="S30" s="2231"/>
      <c r="T30" s="2234"/>
      <c r="U30" s="2234"/>
      <c r="V30" s="2231"/>
      <c r="W30" s="2366"/>
      <c r="X30" s="2394"/>
      <c r="Y30" s="2261"/>
    </row>
    <row r="31" spans="1:25" x14ac:dyDescent="0.25">
      <c r="A31" s="2376" t="s">
        <v>728</v>
      </c>
      <c r="B31" s="2110"/>
      <c r="C31" s="2379" t="s">
        <v>153</v>
      </c>
      <c r="D31" s="2379" t="s">
        <v>4702</v>
      </c>
      <c r="E31" s="2370" t="s">
        <v>4703</v>
      </c>
      <c r="F31" s="1594" t="s">
        <v>4704</v>
      </c>
      <c r="G31" s="2379" t="s">
        <v>4705</v>
      </c>
      <c r="H31" s="1587" t="s">
        <v>4706</v>
      </c>
      <c r="I31" s="2361" t="s">
        <v>4707</v>
      </c>
      <c r="J31" s="2235">
        <v>2</v>
      </c>
      <c r="K31" s="2232"/>
      <c r="L31" s="1886"/>
      <c r="M31" s="2229"/>
      <c r="N31" s="2232"/>
      <c r="O31" s="2232"/>
      <c r="P31" s="2229"/>
      <c r="Q31" s="2232"/>
      <c r="R31" s="2385"/>
      <c r="S31" s="2229"/>
      <c r="T31" s="2232"/>
      <c r="U31" s="2232"/>
      <c r="V31" s="2229"/>
      <c r="W31" s="2364" t="s">
        <v>4708</v>
      </c>
      <c r="X31" s="1943" t="s">
        <v>4709</v>
      </c>
      <c r="Y31" s="1943"/>
    </row>
    <row r="32" spans="1:25" x14ac:dyDescent="0.25">
      <c r="A32" s="2377"/>
      <c r="B32" s="2111"/>
      <c r="C32" s="2380"/>
      <c r="D32" s="2374"/>
      <c r="E32" s="2371"/>
      <c r="F32" s="1635"/>
      <c r="G32" s="2374"/>
      <c r="H32" s="1635"/>
      <c r="I32" s="2363"/>
      <c r="J32" s="2237"/>
      <c r="K32" s="2233"/>
      <c r="L32" s="1843"/>
      <c r="M32" s="2230"/>
      <c r="N32" s="2233"/>
      <c r="O32" s="2233"/>
      <c r="P32" s="2230"/>
      <c r="Q32" s="2233"/>
      <c r="R32" s="2386"/>
      <c r="S32" s="2230"/>
      <c r="T32" s="2233"/>
      <c r="U32" s="2233"/>
      <c r="V32" s="2230"/>
      <c r="W32" s="2365"/>
      <c r="X32" s="2115"/>
      <c r="Y32" s="2115"/>
    </row>
    <row r="33" spans="1:25" x14ac:dyDescent="0.25">
      <c r="A33" s="2377"/>
      <c r="B33" s="2111"/>
      <c r="C33" s="2380"/>
      <c r="D33" s="2374"/>
      <c r="E33" s="2371"/>
      <c r="F33" s="1635"/>
      <c r="G33" s="2374"/>
      <c r="H33" s="1635"/>
      <c r="I33" s="2361" t="s">
        <v>4710</v>
      </c>
      <c r="J33" s="2235">
        <v>2</v>
      </c>
      <c r="K33" s="2233"/>
      <c r="L33" s="1843"/>
      <c r="M33" s="2230"/>
      <c r="N33" s="2233"/>
      <c r="O33" s="2233"/>
      <c r="P33" s="2230"/>
      <c r="Q33" s="2233"/>
      <c r="R33" s="2386"/>
      <c r="S33" s="2230"/>
      <c r="T33" s="2233"/>
      <c r="U33" s="2233"/>
      <c r="V33" s="2230"/>
      <c r="W33" s="2365"/>
      <c r="X33" s="2115"/>
      <c r="Y33" s="2115"/>
    </row>
    <row r="34" spans="1:25" x14ac:dyDescent="0.25">
      <c r="A34" s="2377"/>
      <c r="B34" s="2111"/>
      <c r="C34" s="2380"/>
      <c r="D34" s="2374"/>
      <c r="E34" s="2371"/>
      <c r="F34" s="1635"/>
      <c r="G34" s="2374"/>
      <c r="H34" s="1635"/>
      <c r="I34" s="2362"/>
      <c r="J34" s="2236"/>
      <c r="K34" s="2233"/>
      <c r="L34" s="1843"/>
      <c r="M34" s="2230"/>
      <c r="N34" s="2233"/>
      <c r="O34" s="2233"/>
      <c r="P34" s="2230"/>
      <c r="Q34" s="2233"/>
      <c r="R34" s="2386"/>
      <c r="S34" s="2230"/>
      <c r="T34" s="2233"/>
      <c r="U34" s="2233"/>
      <c r="V34" s="2230"/>
      <c r="W34" s="2365"/>
      <c r="X34" s="2115"/>
      <c r="Y34" s="2115"/>
    </row>
    <row r="35" spans="1:25" x14ac:dyDescent="0.25">
      <c r="A35" s="2377"/>
      <c r="B35" s="2111"/>
      <c r="C35" s="2380"/>
      <c r="D35" s="2374"/>
      <c r="E35" s="2371"/>
      <c r="F35" s="1635"/>
      <c r="G35" s="2374"/>
      <c r="H35" s="1635"/>
      <c r="I35" s="2363"/>
      <c r="J35" s="2237"/>
      <c r="K35" s="2233"/>
      <c r="L35" s="1843"/>
      <c r="M35" s="2230"/>
      <c r="N35" s="2233"/>
      <c r="O35" s="2233"/>
      <c r="P35" s="2230"/>
      <c r="Q35" s="2233"/>
      <c r="R35" s="2386"/>
      <c r="S35" s="2230"/>
      <c r="T35" s="2233"/>
      <c r="U35" s="2233"/>
      <c r="V35" s="2230"/>
      <c r="W35" s="2365"/>
      <c r="X35" s="2115"/>
      <c r="Y35" s="2115"/>
    </row>
    <row r="36" spans="1:25" x14ac:dyDescent="0.25">
      <c r="A36" s="2377"/>
      <c r="B36" s="2111"/>
      <c r="C36" s="2380"/>
      <c r="D36" s="2374"/>
      <c r="E36" s="2371"/>
      <c r="F36" s="1635"/>
      <c r="G36" s="2374"/>
      <c r="H36" s="1635"/>
      <c r="I36" s="2361" t="s">
        <v>4711</v>
      </c>
      <c r="J36" s="2235">
        <v>2</v>
      </c>
      <c r="K36" s="2233"/>
      <c r="L36" s="1843"/>
      <c r="M36" s="2230"/>
      <c r="N36" s="2233"/>
      <c r="O36" s="2233"/>
      <c r="P36" s="2230"/>
      <c r="Q36" s="2233"/>
      <c r="R36" s="2386"/>
      <c r="S36" s="2230"/>
      <c r="T36" s="2233"/>
      <c r="U36" s="2233"/>
      <c r="V36" s="2230"/>
      <c r="W36" s="2365"/>
      <c r="X36" s="2115"/>
      <c r="Y36" s="2115"/>
    </row>
    <row r="37" spans="1:25" x14ac:dyDescent="0.25">
      <c r="A37" s="2377"/>
      <c r="B37" s="2111"/>
      <c r="C37" s="2380"/>
      <c r="D37" s="2374"/>
      <c r="E37" s="2371"/>
      <c r="F37" s="1635"/>
      <c r="G37" s="2374"/>
      <c r="H37" s="1635"/>
      <c r="I37" s="2363"/>
      <c r="J37" s="2237"/>
      <c r="K37" s="2233"/>
      <c r="L37" s="1843"/>
      <c r="M37" s="2230"/>
      <c r="N37" s="2233"/>
      <c r="O37" s="2233"/>
      <c r="P37" s="2230"/>
      <c r="Q37" s="2233"/>
      <c r="R37" s="2386"/>
      <c r="S37" s="2230"/>
      <c r="T37" s="2233"/>
      <c r="U37" s="2233"/>
      <c r="V37" s="2230"/>
      <c r="W37" s="2365"/>
      <c r="X37" s="2115"/>
      <c r="Y37" s="2115"/>
    </row>
    <row r="38" spans="1:25" x14ac:dyDescent="0.25">
      <c r="A38" s="2377"/>
      <c r="B38" s="2111"/>
      <c r="C38" s="2380"/>
      <c r="D38" s="2374"/>
      <c r="E38" s="2371"/>
      <c r="F38" s="1635"/>
      <c r="G38" s="2374"/>
      <c r="H38" s="1635"/>
      <c r="I38" s="2361" t="s">
        <v>4712</v>
      </c>
      <c r="J38" s="2235">
        <v>2</v>
      </c>
      <c r="K38" s="2233"/>
      <c r="L38" s="1843"/>
      <c r="M38" s="2230"/>
      <c r="N38" s="2233"/>
      <c r="O38" s="2233"/>
      <c r="P38" s="2230"/>
      <c r="Q38" s="2233"/>
      <c r="R38" s="2386"/>
      <c r="S38" s="2230"/>
      <c r="T38" s="2233"/>
      <c r="U38" s="2233"/>
      <c r="V38" s="2230"/>
      <c r="W38" s="2365"/>
      <c r="X38" s="2115"/>
      <c r="Y38" s="2115"/>
    </row>
    <row r="39" spans="1:25" x14ac:dyDescent="0.25">
      <c r="A39" s="2377"/>
      <c r="B39" s="2111"/>
      <c r="C39" s="2380"/>
      <c r="D39" s="2374"/>
      <c r="E39" s="2371"/>
      <c r="F39" s="1635"/>
      <c r="G39" s="2374"/>
      <c r="H39" s="1635"/>
      <c r="I39" s="2363"/>
      <c r="J39" s="2237"/>
      <c r="K39" s="2233"/>
      <c r="L39" s="1843"/>
      <c r="M39" s="2230"/>
      <c r="N39" s="2233"/>
      <c r="O39" s="2233"/>
      <c r="P39" s="2230"/>
      <c r="Q39" s="2233"/>
      <c r="R39" s="2386"/>
      <c r="S39" s="2230"/>
      <c r="T39" s="2233"/>
      <c r="U39" s="2233"/>
      <c r="V39" s="2230"/>
      <c r="W39" s="2365"/>
      <c r="X39" s="2115"/>
      <c r="Y39" s="2115"/>
    </row>
    <row r="40" spans="1:25" ht="33.75" x14ac:dyDescent="0.25">
      <c r="A40" s="2377"/>
      <c r="B40" s="2111"/>
      <c r="C40" s="2380"/>
      <c r="D40" s="2374"/>
      <c r="E40" s="2371"/>
      <c r="F40" s="1635"/>
      <c r="G40" s="2374"/>
      <c r="H40" s="1635"/>
      <c r="I40" s="717" t="s">
        <v>4713</v>
      </c>
      <c r="J40" s="630">
        <v>2</v>
      </c>
      <c r="K40" s="2233"/>
      <c r="L40" s="1843"/>
      <c r="M40" s="2230"/>
      <c r="N40" s="2233"/>
      <c r="O40" s="2233"/>
      <c r="P40" s="2230"/>
      <c r="Q40" s="2233"/>
      <c r="R40" s="2386"/>
      <c r="S40" s="2230"/>
      <c r="T40" s="2233"/>
      <c r="U40" s="2233"/>
      <c r="V40" s="2230"/>
      <c r="W40" s="2365"/>
      <c r="X40" s="2115"/>
      <c r="Y40" s="2115"/>
    </row>
    <row r="41" spans="1:25" ht="22.5" x14ac:dyDescent="0.25">
      <c r="A41" s="2377"/>
      <c r="B41" s="2111"/>
      <c r="C41" s="2380"/>
      <c r="D41" s="2374"/>
      <c r="E41" s="2371"/>
      <c r="F41" s="1635"/>
      <c r="G41" s="2374"/>
      <c r="H41" s="1635"/>
      <c r="I41" s="717" t="s">
        <v>4714</v>
      </c>
      <c r="J41" s="630">
        <v>2</v>
      </c>
      <c r="K41" s="2233"/>
      <c r="L41" s="1843"/>
      <c r="M41" s="2230"/>
      <c r="N41" s="2233"/>
      <c r="O41" s="2233"/>
      <c r="P41" s="2230"/>
      <c r="Q41" s="2233"/>
      <c r="R41" s="2386"/>
      <c r="S41" s="2230"/>
      <c r="T41" s="2233"/>
      <c r="U41" s="2233"/>
      <c r="V41" s="2230"/>
      <c r="W41" s="2365"/>
      <c r="X41" s="2115"/>
      <c r="Y41" s="2115"/>
    </row>
    <row r="42" spans="1:25" x14ac:dyDescent="0.25">
      <c r="A42" s="2377"/>
      <c r="B42" s="2111"/>
      <c r="C42" s="2380"/>
      <c r="D42" s="2374"/>
      <c r="E42" s="2371"/>
      <c r="F42" s="1635"/>
      <c r="G42" s="2374"/>
      <c r="H42" s="1635"/>
      <c r="I42" s="717" t="s">
        <v>4715</v>
      </c>
      <c r="J42" s="631">
        <v>2</v>
      </c>
      <c r="K42" s="2233"/>
      <c r="L42" s="1843"/>
      <c r="M42" s="2230"/>
      <c r="N42" s="2233"/>
      <c r="O42" s="2233"/>
      <c r="P42" s="2230"/>
      <c r="Q42" s="2233"/>
      <c r="R42" s="2386"/>
      <c r="S42" s="2230"/>
      <c r="T42" s="2233"/>
      <c r="U42" s="2233"/>
      <c r="V42" s="2230"/>
      <c r="W42" s="2365"/>
      <c r="X42" s="2115"/>
      <c r="Y42" s="2115"/>
    </row>
    <row r="43" spans="1:25" x14ac:dyDescent="0.25">
      <c r="A43" s="2378"/>
      <c r="B43" s="2112"/>
      <c r="C43" s="2381"/>
      <c r="D43" s="2375"/>
      <c r="E43" s="2372"/>
      <c r="F43" s="1639"/>
      <c r="G43" s="2375"/>
      <c r="H43" s="1639"/>
      <c r="I43" s="719" t="s">
        <v>168</v>
      </c>
      <c r="J43" s="716">
        <v>14</v>
      </c>
      <c r="K43" s="2234"/>
      <c r="L43" s="1887"/>
      <c r="M43" s="2231"/>
      <c r="N43" s="2234"/>
      <c r="O43" s="2234"/>
      <c r="P43" s="2231"/>
      <c r="Q43" s="2234"/>
      <c r="R43" s="2387"/>
      <c r="S43" s="2231"/>
      <c r="T43" s="2234"/>
      <c r="U43" s="2234"/>
      <c r="V43" s="2231"/>
      <c r="W43" s="2366"/>
      <c r="X43" s="2261"/>
      <c r="Y43" s="2115"/>
    </row>
    <row r="44" spans="1:25" x14ac:dyDescent="0.25">
      <c r="A44" s="2376" t="s">
        <v>2115</v>
      </c>
      <c r="B44" s="2376"/>
      <c r="C44" s="2379" t="s">
        <v>2162</v>
      </c>
      <c r="D44" s="2379" t="s">
        <v>4716</v>
      </c>
      <c r="E44" s="2370" t="s">
        <v>4717</v>
      </c>
      <c r="F44" s="1594" t="s">
        <v>4718</v>
      </c>
      <c r="G44" s="2379" t="s">
        <v>4719</v>
      </c>
      <c r="H44" s="2373" t="s">
        <v>4720</v>
      </c>
      <c r="I44" s="2361" t="s">
        <v>4721</v>
      </c>
      <c r="J44" s="2235">
        <v>3</v>
      </c>
      <c r="K44" s="2232"/>
      <c r="L44" s="1886"/>
      <c r="M44" s="2232"/>
      <c r="N44" s="2232"/>
      <c r="O44" s="2232"/>
      <c r="P44" s="2229"/>
      <c r="Q44" s="2232"/>
      <c r="R44" s="2385"/>
      <c r="S44" s="2232"/>
      <c r="T44" s="2232"/>
      <c r="U44" s="2232"/>
      <c r="V44" s="2229"/>
      <c r="W44" s="2364" t="s">
        <v>4722</v>
      </c>
      <c r="X44" s="1943" t="s">
        <v>4723</v>
      </c>
      <c r="Y44" s="1943"/>
    </row>
    <row r="45" spans="1:25" x14ac:dyDescent="0.25">
      <c r="A45" s="2377"/>
      <c r="B45" s="2377"/>
      <c r="C45" s="2380"/>
      <c r="D45" s="2374"/>
      <c r="E45" s="2371"/>
      <c r="F45" s="1635"/>
      <c r="G45" s="2374"/>
      <c r="H45" s="2374"/>
      <c r="I45" s="2362"/>
      <c r="J45" s="2236"/>
      <c r="K45" s="2233"/>
      <c r="L45" s="1843"/>
      <c r="M45" s="2233"/>
      <c r="N45" s="2233"/>
      <c r="O45" s="2233"/>
      <c r="P45" s="2230"/>
      <c r="Q45" s="2233"/>
      <c r="R45" s="2386"/>
      <c r="S45" s="2233"/>
      <c r="T45" s="2233"/>
      <c r="U45" s="2233"/>
      <c r="V45" s="2230"/>
      <c r="W45" s="2365"/>
      <c r="X45" s="2115"/>
      <c r="Y45" s="2115"/>
    </row>
    <row r="46" spans="1:25" x14ac:dyDescent="0.25">
      <c r="A46" s="2377"/>
      <c r="B46" s="2377"/>
      <c r="C46" s="2380"/>
      <c r="D46" s="2374"/>
      <c r="E46" s="2371"/>
      <c r="F46" s="1635"/>
      <c r="G46" s="2374"/>
      <c r="H46" s="2374"/>
      <c r="I46" s="2362"/>
      <c r="J46" s="2236"/>
      <c r="K46" s="2233"/>
      <c r="L46" s="1843"/>
      <c r="M46" s="2233"/>
      <c r="N46" s="2233"/>
      <c r="O46" s="2233"/>
      <c r="P46" s="2230"/>
      <c r="Q46" s="2233"/>
      <c r="R46" s="2386"/>
      <c r="S46" s="2233"/>
      <c r="T46" s="2233"/>
      <c r="U46" s="2233"/>
      <c r="V46" s="2230"/>
      <c r="W46" s="2365"/>
      <c r="X46" s="2115"/>
      <c r="Y46" s="2115"/>
    </row>
    <row r="47" spans="1:25" x14ac:dyDescent="0.25">
      <c r="A47" s="2377"/>
      <c r="B47" s="2377"/>
      <c r="C47" s="2380"/>
      <c r="D47" s="2374"/>
      <c r="E47" s="2371"/>
      <c r="F47" s="1635"/>
      <c r="G47" s="2374"/>
      <c r="H47" s="2374"/>
      <c r="I47" s="2362"/>
      <c r="J47" s="2236"/>
      <c r="K47" s="2233"/>
      <c r="L47" s="1843"/>
      <c r="M47" s="2233"/>
      <c r="N47" s="2233"/>
      <c r="O47" s="2233"/>
      <c r="P47" s="2230"/>
      <c r="Q47" s="2233"/>
      <c r="R47" s="2386"/>
      <c r="S47" s="2233"/>
      <c r="T47" s="2233"/>
      <c r="U47" s="2233"/>
      <c r="V47" s="2230"/>
      <c r="W47" s="2365"/>
      <c r="X47" s="2115"/>
      <c r="Y47" s="2115"/>
    </row>
    <row r="48" spans="1:25" x14ac:dyDescent="0.25">
      <c r="A48" s="2377"/>
      <c r="B48" s="2377"/>
      <c r="C48" s="2380"/>
      <c r="D48" s="2374"/>
      <c r="E48" s="2371"/>
      <c r="F48" s="1635"/>
      <c r="G48" s="2374"/>
      <c r="H48" s="2374"/>
      <c r="I48" s="2363"/>
      <c r="J48" s="2237"/>
      <c r="K48" s="2233"/>
      <c r="L48" s="1843"/>
      <c r="M48" s="2233"/>
      <c r="N48" s="2233"/>
      <c r="O48" s="2233"/>
      <c r="P48" s="2230"/>
      <c r="Q48" s="2233"/>
      <c r="R48" s="2386"/>
      <c r="S48" s="2233"/>
      <c r="T48" s="2233"/>
      <c r="U48" s="2233"/>
      <c r="V48" s="2230"/>
      <c r="W48" s="2365"/>
      <c r="X48" s="2115"/>
      <c r="Y48" s="2115"/>
    </row>
    <row r="49" spans="1:25" x14ac:dyDescent="0.25">
      <c r="A49" s="2377"/>
      <c r="B49" s="2377"/>
      <c r="C49" s="2380"/>
      <c r="D49" s="2374"/>
      <c r="E49" s="2371"/>
      <c r="F49" s="1635"/>
      <c r="G49" s="2374"/>
      <c r="H49" s="2374"/>
      <c r="I49" s="2361" t="s">
        <v>4724</v>
      </c>
      <c r="J49" s="2235">
        <v>4</v>
      </c>
      <c r="K49" s="2233"/>
      <c r="L49" s="1843"/>
      <c r="M49" s="2233"/>
      <c r="N49" s="2233"/>
      <c r="O49" s="2233"/>
      <c r="P49" s="2230"/>
      <c r="Q49" s="2233"/>
      <c r="R49" s="2386"/>
      <c r="S49" s="2233"/>
      <c r="T49" s="2233"/>
      <c r="U49" s="2233"/>
      <c r="V49" s="2230"/>
      <c r="W49" s="2365"/>
      <c r="X49" s="2115"/>
      <c r="Y49" s="2115"/>
    </row>
    <row r="50" spans="1:25" x14ac:dyDescent="0.25">
      <c r="A50" s="2377"/>
      <c r="B50" s="2377"/>
      <c r="C50" s="2380"/>
      <c r="D50" s="2374"/>
      <c r="E50" s="2371"/>
      <c r="F50" s="1635"/>
      <c r="G50" s="2374"/>
      <c r="H50" s="2374"/>
      <c r="I50" s="2363"/>
      <c r="J50" s="2237"/>
      <c r="K50" s="2233"/>
      <c r="L50" s="1843"/>
      <c r="M50" s="2233"/>
      <c r="N50" s="2233"/>
      <c r="O50" s="2233"/>
      <c r="P50" s="2230"/>
      <c r="Q50" s="2233"/>
      <c r="R50" s="2386"/>
      <c r="S50" s="2233"/>
      <c r="T50" s="2233"/>
      <c r="U50" s="2233"/>
      <c r="V50" s="2230"/>
      <c r="W50" s="2365"/>
      <c r="X50" s="2115"/>
      <c r="Y50" s="2115"/>
    </row>
    <row r="51" spans="1:25" x14ac:dyDescent="0.25">
      <c r="A51" s="2377"/>
      <c r="B51" s="2377"/>
      <c r="C51" s="2380"/>
      <c r="D51" s="2374"/>
      <c r="E51" s="2371"/>
      <c r="F51" s="1635"/>
      <c r="G51" s="2374"/>
      <c r="H51" s="2374"/>
      <c r="I51" s="2361" t="s">
        <v>4725</v>
      </c>
      <c r="J51" s="2235">
        <v>4</v>
      </c>
      <c r="K51" s="2233"/>
      <c r="L51" s="1843"/>
      <c r="M51" s="2233"/>
      <c r="N51" s="2233"/>
      <c r="O51" s="2233"/>
      <c r="P51" s="2230"/>
      <c r="Q51" s="2233"/>
      <c r="R51" s="2386"/>
      <c r="S51" s="2233"/>
      <c r="T51" s="2233"/>
      <c r="U51" s="2233"/>
      <c r="V51" s="2230"/>
      <c r="W51" s="2365"/>
      <c r="X51" s="2115"/>
      <c r="Y51" s="2115"/>
    </row>
    <row r="52" spans="1:25" x14ac:dyDescent="0.25">
      <c r="A52" s="2377"/>
      <c r="B52" s="2377"/>
      <c r="C52" s="2380"/>
      <c r="D52" s="2374"/>
      <c r="E52" s="2371"/>
      <c r="F52" s="1635"/>
      <c r="G52" s="2374"/>
      <c r="H52" s="2374"/>
      <c r="I52" s="2363"/>
      <c r="J52" s="2237"/>
      <c r="K52" s="2233"/>
      <c r="L52" s="1843"/>
      <c r="M52" s="2233"/>
      <c r="N52" s="2233"/>
      <c r="O52" s="2233"/>
      <c r="P52" s="2230"/>
      <c r="Q52" s="2233"/>
      <c r="R52" s="2386"/>
      <c r="S52" s="2233"/>
      <c r="T52" s="2233"/>
      <c r="U52" s="2233"/>
      <c r="V52" s="2230"/>
      <c r="W52" s="2365"/>
      <c r="X52" s="2115"/>
      <c r="Y52" s="2115"/>
    </row>
    <row r="53" spans="1:25" x14ac:dyDescent="0.25">
      <c r="A53" s="2377"/>
      <c r="B53" s="2377"/>
      <c r="C53" s="2380"/>
      <c r="D53" s="2374"/>
      <c r="E53" s="2371"/>
      <c r="F53" s="1635"/>
      <c r="G53" s="2374"/>
      <c r="H53" s="2374"/>
      <c r="I53" s="2361" t="s">
        <v>4726</v>
      </c>
      <c r="J53" s="2235">
        <v>3</v>
      </c>
      <c r="K53" s="2233"/>
      <c r="L53" s="1843"/>
      <c r="M53" s="2233"/>
      <c r="N53" s="2233"/>
      <c r="O53" s="2233"/>
      <c r="P53" s="2230"/>
      <c r="Q53" s="2233"/>
      <c r="R53" s="2386"/>
      <c r="S53" s="2233"/>
      <c r="T53" s="2233"/>
      <c r="U53" s="2233"/>
      <c r="V53" s="2230"/>
      <c r="W53" s="2365"/>
      <c r="X53" s="2115"/>
      <c r="Y53" s="2115"/>
    </row>
    <row r="54" spans="1:25" x14ac:dyDescent="0.25">
      <c r="A54" s="2377"/>
      <c r="B54" s="2377"/>
      <c r="C54" s="2380"/>
      <c r="D54" s="2374"/>
      <c r="E54" s="2371"/>
      <c r="F54" s="1635"/>
      <c r="G54" s="2374"/>
      <c r="H54" s="2374"/>
      <c r="I54" s="2363"/>
      <c r="J54" s="2237"/>
      <c r="K54" s="2233"/>
      <c r="L54" s="1843"/>
      <c r="M54" s="2233"/>
      <c r="N54" s="2233"/>
      <c r="O54" s="2233"/>
      <c r="P54" s="2230"/>
      <c r="Q54" s="2233"/>
      <c r="R54" s="2386"/>
      <c r="S54" s="2233"/>
      <c r="T54" s="2233"/>
      <c r="U54" s="2233"/>
      <c r="V54" s="2230"/>
      <c r="W54" s="2365"/>
      <c r="X54" s="2115"/>
      <c r="Y54" s="2115"/>
    </row>
    <row r="55" spans="1:25" x14ac:dyDescent="0.25">
      <c r="A55" s="2378"/>
      <c r="B55" s="2378"/>
      <c r="C55" s="2381"/>
      <c r="D55" s="2375"/>
      <c r="E55" s="2372"/>
      <c r="F55" s="1639"/>
      <c r="G55" s="2375"/>
      <c r="H55" s="2375"/>
      <c r="I55" s="719" t="s">
        <v>168</v>
      </c>
      <c r="J55" s="720">
        <v>14</v>
      </c>
      <c r="K55" s="2234"/>
      <c r="L55" s="1887"/>
      <c r="M55" s="2234"/>
      <c r="N55" s="2234"/>
      <c r="O55" s="2234"/>
      <c r="P55" s="2231"/>
      <c r="Q55" s="2234"/>
      <c r="R55" s="2387"/>
      <c r="S55" s="2234"/>
      <c r="T55" s="2234"/>
      <c r="U55" s="2234"/>
      <c r="V55" s="2231"/>
      <c r="W55" s="2366"/>
      <c r="X55" s="2261"/>
      <c r="Y55" s="2261"/>
    </row>
    <row r="56" spans="1:25" x14ac:dyDescent="0.25">
      <c r="A56" s="2376" t="s">
        <v>2115</v>
      </c>
      <c r="B56" s="2376"/>
      <c r="C56" s="2379" t="s">
        <v>2162</v>
      </c>
      <c r="D56" s="2379" t="s">
        <v>4727</v>
      </c>
      <c r="E56" s="2370" t="s">
        <v>4728</v>
      </c>
      <c r="F56" s="1594" t="s">
        <v>4729</v>
      </c>
      <c r="G56" s="2379" t="s">
        <v>4730</v>
      </c>
      <c r="H56" s="2373" t="s">
        <v>4731</v>
      </c>
      <c r="I56" s="2361" t="s">
        <v>4732</v>
      </c>
      <c r="J56" s="2235">
        <v>3</v>
      </c>
      <c r="K56" s="2232"/>
      <c r="L56" s="1886"/>
      <c r="M56" s="2232"/>
      <c r="N56" s="2232"/>
      <c r="O56" s="2232"/>
      <c r="P56" s="2229"/>
      <c r="Q56" s="2232"/>
      <c r="R56" s="2385"/>
      <c r="S56" s="2232"/>
      <c r="T56" s="2232"/>
      <c r="U56" s="2232"/>
      <c r="V56" s="2229"/>
      <c r="W56" s="2364" t="s">
        <v>4733</v>
      </c>
      <c r="X56" s="1943" t="s">
        <v>4734</v>
      </c>
      <c r="Y56" s="1943"/>
    </row>
    <row r="57" spans="1:25" x14ac:dyDescent="0.25">
      <c r="A57" s="2377"/>
      <c r="B57" s="2377"/>
      <c r="C57" s="2380"/>
      <c r="D57" s="2374"/>
      <c r="E57" s="2371"/>
      <c r="F57" s="1635"/>
      <c r="G57" s="2374"/>
      <c r="H57" s="2374"/>
      <c r="I57" s="2362"/>
      <c r="J57" s="2236"/>
      <c r="K57" s="2233"/>
      <c r="L57" s="1843"/>
      <c r="M57" s="2233"/>
      <c r="N57" s="2233"/>
      <c r="O57" s="2233"/>
      <c r="P57" s="2230"/>
      <c r="Q57" s="2233"/>
      <c r="R57" s="2386"/>
      <c r="S57" s="2233"/>
      <c r="T57" s="2233"/>
      <c r="U57" s="2233"/>
      <c r="V57" s="2230"/>
      <c r="W57" s="2365"/>
      <c r="X57" s="2115"/>
      <c r="Y57" s="2115"/>
    </row>
    <row r="58" spans="1:25" x14ac:dyDescent="0.25">
      <c r="A58" s="2377"/>
      <c r="B58" s="2377"/>
      <c r="C58" s="2380"/>
      <c r="D58" s="2374"/>
      <c r="E58" s="2371"/>
      <c r="F58" s="1635"/>
      <c r="G58" s="2374"/>
      <c r="H58" s="2374"/>
      <c r="I58" s="2362"/>
      <c r="J58" s="2236"/>
      <c r="K58" s="2233"/>
      <c r="L58" s="1843"/>
      <c r="M58" s="2233"/>
      <c r="N58" s="2233"/>
      <c r="O58" s="2233"/>
      <c r="P58" s="2230"/>
      <c r="Q58" s="2233"/>
      <c r="R58" s="2386"/>
      <c r="S58" s="2233"/>
      <c r="T58" s="2233"/>
      <c r="U58" s="2233"/>
      <c r="V58" s="2230"/>
      <c r="W58" s="2365"/>
      <c r="X58" s="2115"/>
      <c r="Y58" s="2115"/>
    </row>
    <row r="59" spans="1:25" x14ac:dyDescent="0.25">
      <c r="A59" s="2377"/>
      <c r="B59" s="2377"/>
      <c r="C59" s="2380"/>
      <c r="D59" s="2374"/>
      <c r="E59" s="2371"/>
      <c r="F59" s="1635"/>
      <c r="G59" s="2374"/>
      <c r="H59" s="2374"/>
      <c r="I59" s="2362"/>
      <c r="J59" s="2236"/>
      <c r="K59" s="2233"/>
      <c r="L59" s="1843"/>
      <c r="M59" s="2233"/>
      <c r="N59" s="2233"/>
      <c r="O59" s="2233"/>
      <c r="P59" s="2230"/>
      <c r="Q59" s="2233"/>
      <c r="R59" s="2386"/>
      <c r="S59" s="2233"/>
      <c r="T59" s="2233"/>
      <c r="U59" s="2233"/>
      <c r="V59" s="2230"/>
      <c r="W59" s="2365"/>
      <c r="X59" s="2115"/>
      <c r="Y59" s="2115"/>
    </row>
    <row r="60" spans="1:25" x14ac:dyDescent="0.25">
      <c r="A60" s="2377"/>
      <c r="B60" s="2377"/>
      <c r="C60" s="2380"/>
      <c r="D60" s="2374"/>
      <c r="E60" s="2371"/>
      <c r="F60" s="1635"/>
      <c r="G60" s="2374"/>
      <c r="H60" s="2374"/>
      <c r="I60" s="2363"/>
      <c r="J60" s="2237"/>
      <c r="K60" s="2233"/>
      <c r="L60" s="1843"/>
      <c r="M60" s="2233"/>
      <c r="N60" s="2233"/>
      <c r="O60" s="2233"/>
      <c r="P60" s="2230"/>
      <c r="Q60" s="2233"/>
      <c r="R60" s="2386"/>
      <c r="S60" s="2233"/>
      <c r="T60" s="2233"/>
      <c r="U60" s="2233"/>
      <c r="V60" s="2230"/>
      <c r="W60" s="2365"/>
      <c r="X60" s="2115"/>
      <c r="Y60" s="2115"/>
    </row>
    <row r="61" spans="1:25" x14ac:dyDescent="0.25">
      <c r="A61" s="2377"/>
      <c r="B61" s="2377"/>
      <c r="C61" s="2380"/>
      <c r="D61" s="2374"/>
      <c r="E61" s="2371"/>
      <c r="F61" s="1635"/>
      <c r="G61" s="2374"/>
      <c r="H61" s="2374"/>
      <c r="I61" s="2361" t="s">
        <v>4735</v>
      </c>
      <c r="J61" s="2235">
        <v>4</v>
      </c>
      <c r="K61" s="2233"/>
      <c r="L61" s="1843"/>
      <c r="M61" s="2233"/>
      <c r="N61" s="2233"/>
      <c r="O61" s="2233"/>
      <c r="P61" s="2230"/>
      <c r="Q61" s="2233"/>
      <c r="R61" s="2386"/>
      <c r="S61" s="2233"/>
      <c r="T61" s="2233"/>
      <c r="U61" s="2233"/>
      <c r="V61" s="2230"/>
      <c r="W61" s="2365"/>
      <c r="X61" s="2115"/>
      <c r="Y61" s="2115"/>
    </row>
    <row r="62" spans="1:25" x14ac:dyDescent="0.25">
      <c r="A62" s="2377"/>
      <c r="B62" s="2377"/>
      <c r="C62" s="2380"/>
      <c r="D62" s="2374"/>
      <c r="E62" s="2371"/>
      <c r="F62" s="1635"/>
      <c r="G62" s="2374"/>
      <c r="H62" s="2374"/>
      <c r="I62" s="2363"/>
      <c r="J62" s="2237"/>
      <c r="K62" s="2233"/>
      <c r="L62" s="1843"/>
      <c r="M62" s="2233"/>
      <c r="N62" s="2233"/>
      <c r="O62" s="2233"/>
      <c r="P62" s="2230"/>
      <c r="Q62" s="2233"/>
      <c r="R62" s="2386"/>
      <c r="S62" s="2233"/>
      <c r="T62" s="2233"/>
      <c r="U62" s="2233"/>
      <c r="V62" s="2230"/>
      <c r="W62" s="2365"/>
      <c r="X62" s="2115"/>
      <c r="Y62" s="2115"/>
    </row>
    <row r="63" spans="1:25" x14ac:dyDescent="0.25">
      <c r="A63" s="2377"/>
      <c r="B63" s="2377"/>
      <c r="C63" s="2380"/>
      <c r="D63" s="2374"/>
      <c r="E63" s="2371"/>
      <c r="F63" s="1635"/>
      <c r="G63" s="2374"/>
      <c r="H63" s="2374"/>
      <c r="I63" s="2361" t="s">
        <v>4736</v>
      </c>
      <c r="J63" s="2235">
        <v>4</v>
      </c>
      <c r="K63" s="2233"/>
      <c r="L63" s="1843"/>
      <c r="M63" s="2233"/>
      <c r="N63" s="2233"/>
      <c r="O63" s="2233"/>
      <c r="P63" s="2230"/>
      <c r="Q63" s="2233"/>
      <c r="R63" s="2386"/>
      <c r="S63" s="2233"/>
      <c r="T63" s="2233"/>
      <c r="U63" s="2233"/>
      <c r="V63" s="2230"/>
      <c r="W63" s="2365"/>
      <c r="X63" s="2115"/>
      <c r="Y63" s="2115"/>
    </row>
    <row r="64" spans="1:25" x14ac:dyDescent="0.25">
      <c r="A64" s="2377"/>
      <c r="B64" s="2377"/>
      <c r="C64" s="2380"/>
      <c r="D64" s="2374"/>
      <c r="E64" s="2371"/>
      <c r="F64" s="1635"/>
      <c r="G64" s="2374"/>
      <c r="H64" s="2374"/>
      <c r="I64" s="2363"/>
      <c r="J64" s="2237"/>
      <c r="K64" s="2233"/>
      <c r="L64" s="1843"/>
      <c r="M64" s="2233"/>
      <c r="N64" s="2233"/>
      <c r="O64" s="2233"/>
      <c r="P64" s="2230"/>
      <c r="Q64" s="2233"/>
      <c r="R64" s="2386"/>
      <c r="S64" s="2233"/>
      <c r="T64" s="2233"/>
      <c r="U64" s="2233"/>
      <c r="V64" s="2230"/>
      <c r="W64" s="2365"/>
      <c r="X64" s="2115"/>
      <c r="Y64" s="2115"/>
    </row>
    <row r="65" spans="1:25" x14ac:dyDescent="0.25">
      <c r="A65" s="2377"/>
      <c r="B65" s="2377"/>
      <c r="C65" s="2380"/>
      <c r="D65" s="2374"/>
      <c r="E65" s="2371"/>
      <c r="F65" s="1635"/>
      <c r="G65" s="2374"/>
      <c r="H65" s="2374"/>
      <c r="I65" s="2361" t="s">
        <v>4737</v>
      </c>
      <c r="J65" s="2235">
        <v>3</v>
      </c>
      <c r="K65" s="2233"/>
      <c r="L65" s="1843"/>
      <c r="M65" s="2233"/>
      <c r="N65" s="2233"/>
      <c r="O65" s="2233"/>
      <c r="P65" s="2230"/>
      <c r="Q65" s="2233"/>
      <c r="R65" s="2386"/>
      <c r="S65" s="2233"/>
      <c r="T65" s="2233"/>
      <c r="U65" s="2233"/>
      <c r="V65" s="2230"/>
      <c r="W65" s="2365"/>
      <c r="X65" s="2115"/>
      <c r="Y65" s="2115"/>
    </row>
    <row r="66" spans="1:25" x14ac:dyDescent="0.25">
      <c r="A66" s="2377"/>
      <c r="B66" s="2377"/>
      <c r="C66" s="2380"/>
      <c r="D66" s="2374"/>
      <c r="E66" s="2371"/>
      <c r="F66" s="1635"/>
      <c r="G66" s="2374"/>
      <c r="H66" s="2374"/>
      <c r="I66" s="2363"/>
      <c r="J66" s="2237"/>
      <c r="K66" s="2233"/>
      <c r="L66" s="1843"/>
      <c r="M66" s="2233"/>
      <c r="N66" s="2233"/>
      <c r="O66" s="2233"/>
      <c r="P66" s="2230"/>
      <c r="Q66" s="2233"/>
      <c r="R66" s="2386"/>
      <c r="S66" s="2233"/>
      <c r="T66" s="2233"/>
      <c r="U66" s="2233"/>
      <c r="V66" s="2230"/>
      <c r="W66" s="2365"/>
      <c r="X66" s="2115"/>
      <c r="Y66" s="2115"/>
    </row>
    <row r="67" spans="1:25" x14ac:dyDescent="0.25">
      <c r="A67" s="2378"/>
      <c r="B67" s="2378"/>
      <c r="C67" s="2381"/>
      <c r="D67" s="2375"/>
      <c r="E67" s="2372"/>
      <c r="F67" s="1639"/>
      <c r="G67" s="2375"/>
      <c r="H67" s="2375"/>
      <c r="I67" s="719" t="s">
        <v>168</v>
      </c>
      <c r="J67" s="720">
        <v>14</v>
      </c>
      <c r="K67" s="2234"/>
      <c r="L67" s="1887"/>
      <c r="M67" s="2234"/>
      <c r="N67" s="2234"/>
      <c r="O67" s="2234"/>
      <c r="P67" s="2231"/>
      <c r="Q67" s="2234"/>
      <c r="R67" s="2387"/>
      <c r="S67" s="2234"/>
      <c r="T67" s="2234"/>
      <c r="U67" s="2234"/>
      <c r="V67" s="2231"/>
      <c r="W67" s="2366"/>
      <c r="X67" s="2261"/>
      <c r="Y67" s="2261"/>
    </row>
    <row r="68" spans="1:25" x14ac:dyDescent="0.25">
      <c r="A68" s="2204" t="s">
        <v>2183</v>
      </c>
      <c r="B68" s="2376"/>
      <c r="C68" s="2379" t="s">
        <v>2184</v>
      </c>
      <c r="D68" s="2379" t="s">
        <v>4738</v>
      </c>
      <c r="E68" s="2370" t="s">
        <v>4739</v>
      </c>
      <c r="F68" s="1594" t="s">
        <v>4740</v>
      </c>
      <c r="G68" s="2379" t="s">
        <v>4741</v>
      </c>
      <c r="H68" s="2373" t="s">
        <v>4742</v>
      </c>
      <c r="I68" s="2361" t="s">
        <v>4743</v>
      </c>
      <c r="J68" s="2235">
        <v>2</v>
      </c>
      <c r="K68" s="2232"/>
      <c r="L68" s="1886"/>
      <c r="M68" s="2232"/>
      <c r="N68" s="2232"/>
      <c r="O68" s="2232"/>
      <c r="P68" s="2232"/>
      <c r="Q68" s="2232"/>
      <c r="R68" s="2385"/>
      <c r="S68" s="2232"/>
      <c r="T68" s="2229"/>
      <c r="U68" s="2232"/>
      <c r="V68" s="2232"/>
      <c r="W68" s="2364" t="s">
        <v>4744</v>
      </c>
      <c r="X68" s="1943" t="s">
        <v>4745</v>
      </c>
      <c r="Y68" s="1943"/>
    </row>
    <row r="69" spans="1:25" x14ac:dyDescent="0.25">
      <c r="A69" s="2204"/>
      <c r="B69" s="2377"/>
      <c r="C69" s="2380"/>
      <c r="D69" s="2374"/>
      <c r="E69" s="2371"/>
      <c r="F69" s="1635"/>
      <c r="G69" s="2374"/>
      <c r="H69" s="2374"/>
      <c r="I69" s="2362"/>
      <c r="J69" s="2236"/>
      <c r="K69" s="2233"/>
      <c r="L69" s="1843"/>
      <c r="M69" s="2233"/>
      <c r="N69" s="2233"/>
      <c r="O69" s="2233"/>
      <c r="P69" s="2233"/>
      <c r="Q69" s="2233"/>
      <c r="R69" s="2386"/>
      <c r="S69" s="2233"/>
      <c r="T69" s="2230"/>
      <c r="U69" s="2233"/>
      <c r="V69" s="2233"/>
      <c r="W69" s="2365"/>
      <c r="X69" s="2115"/>
      <c r="Y69" s="2115"/>
    </row>
    <row r="70" spans="1:25" x14ac:dyDescent="0.25">
      <c r="A70" s="2204"/>
      <c r="B70" s="2377"/>
      <c r="C70" s="2380"/>
      <c r="D70" s="2374"/>
      <c r="E70" s="2371"/>
      <c r="F70" s="1635"/>
      <c r="G70" s="2374"/>
      <c r="H70" s="2374"/>
      <c r="I70" s="2362"/>
      <c r="J70" s="2236"/>
      <c r="K70" s="2233"/>
      <c r="L70" s="1843"/>
      <c r="M70" s="2233"/>
      <c r="N70" s="2233"/>
      <c r="O70" s="2233"/>
      <c r="P70" s="2233"/>
      <c r="Q70" s="2233"/>
      <c r="R70" s="2386"/>
      <c r="S70" s="2233"/>
      <c r="T70" s="2230"/>
      <c r="U70" s="2233"/>
      <c r="V70" s="2233"/>
      <c r="W70" s="2365"/>
      <c r="X70" s="2115"/>
      <c r="Y70" s="2115"/>
    </row>
    <row r="71" spans="1:25" x14ac:dyDescent="0.25">
      <c r="A71" s="2204"/>
      <c r="B71" s="2377"/>
      <c r="C71" s="2380"/>
      <c r="D71" s="2374"/>
      <c r="E71" s="2371"/>
      <c r="F71" s="1635"/>
      <c r="G71" s="2374"/>
      <c r="H71" s="2374"/>
      <c r="I71" s="2362"/>
      <c r="J71" s="2236"/>
      <c r="K71" s="2233"/>
      <c r="L71" s="1843"/>
      <c r="M71" s="2233"/>
      <c r="N71" s="2233"/>
      <c r="O71" s="2233"/>
      <c r="P71" s="2233"/>
      <c r="Q71" s="2233"/>
      <c r="R71" s="2386"/>
      <c r="S71" s="2233"/>
      <c r="T71" s="2230"/>
      <c r="U71" s="2233"/>
      <c r="V71" s="2233"/>
      <c r="W71" s="2365"/>
      <c r="X71" s="2115"/>
      <c r="Y71" s="2115"/>
    </row>
    <row r="72" spans="1:25" x14ac:dyDescent="0.25">
      <c r="A72" s="2204"/>
      <c r="B72" s="2377"/>
      <c r="C72" s="2380"/>
      <c r="D72" s="2374"/>
      <c r="E72" s="2371"/>
      <c r="F72" s="1635"/>
      <c r="G72" s="2374"/>
      <c r="H72" s="2374"/>
      <c r="I72" s="2363"/>
      <c r="J72" s="2237"/>
      <c r="K72" s="2233"/>
      <c r="L72" s="1843"/>
      <c r="M72" s="2233"/>
      <c r="N72" s="2233"/>
      <c r="O72" s="2233"/>
      <c r="P72" s="2233"/>
      <c r="Q72" s="2233"/>
      <c r="R72" s="2386"/>
      <c r="S72" s="2233"/>
      <c r="T72" s="2230"/>
      <c r="U72" s="2233"/>
      <c r="V72" s="2233"/>
      <c r="W72" s="2365"/>
      <c r="X72" s="2115"/>
      <c r="Y72" s="2115"/>
    </row>
    <row r="73" spans="1:25" x14ac:dyDescent="0.25">
      <c r="A73" s="2204"/>
      <c r="B73" s="2377"/>
      <c r="C73" s="2380"/>
      <c r="D73" s="2374"/>
      <c r="E73" s="2371"/>
      <c r="F73" s="1635"/>
      <c r="G73" s="2374"/>
      <c r="H73" s="2374"/>
      <c r="I73" s="2361" t="s">
        <v>4746</v>
      </c>
      <c r="J73" s="2235">
        <v>2</v>
      </c>
      <c r="K73" s="2233"/>
      <c r="L73" s="1843"/>
      <c r="M73" s="2233"/>
      <c r="N73" s="2233"/>
      <c r="O73" s="2233"/>
      <c r="P73" s="2233"/>
      <c r="Q73" s="2233"/>
      <c r="R73" s="2386"/>
      <c r="S73" s="2233"/>
      <c r="T73" s="2230"/>
      <c r="U73" s="2233"/>
      <c r="V73" s="2233"/>
      <c r="W73" s="2365"/>
      <c r="X73" s="2115"/>
      <c r="Y73" s="2115"/>
    </row>
    <row r="74" spans="1:25" x14ac:dyDescent="0.25">
      <c r="A74" s="2204"/>
      <c r="B74" s="2377"/>
      <c r="C74" s="2380"/>
      <c r="D74" s="2374"/>
      <c r="E74" s="2371"/>
      <c r="F74" s="1635"/>
      <c r="G74" s="2374"/>
      <c r="H74" s="2374"/>
      <c r="I74" s="2363"/>
      <c r="J74" s="2237"/>
      <c r="K74" s="2233"/>
      <c r="L74" s="1843"/>
      <c r="M74" s="2233"/>
      <c r="N74" s="2233"/>
      <c r="O74" s="2233"/>
      <c r="P74" s="2233"/>
      <c r="Q74" s="2233"/>
      <c r="R74" s="2386"/>
      <c r="S74" s="2233"/>
      <c r="T74" s="2230"/>
      <c r="U74" s="2233"/>
      <c r="V74" s="2233"/>
      <c r="W74" s="2365"/>
      <c r="X74" s="2115"/>
      <c r="Y74" s="2115"/>
    </row>
    <row r="75" spans="1:25" x14ac:dyDescent="0.25">
      <c r="A75" s="2204"/>
      <c r="B75" s="2377"/>
      <c r="C75" s="2380"/>
      <c r="D75" s="2374"/>
      <c r="E75" s="2371"/>
      <c r="F75" s="1635"/>
      <c r="G75" s="2374"/>
      <c r="H75" s="2374"/>
      <c r="I75" s="2361" t="s">
        <v>4747</v>
      </c>
      <c r="J75" s="2235">
        <v>2</v>
      </c>
      <c r="K75" s="2233"/>
      <c r="L75" s="1843"/>
      <c r="M75" s="2233"/>
      <c r="N75" s="2233"/>
      <c r="O75" s="2233"/>
      <c r="P75" s="2233"/>
      <c r="Q75" s="2233"/>
      <c r="R75" s="2386"/>
      <c r="S75" s="2233"/>
      <c r="T75" s="2230"/>
      <c r="U75" s="2233"/>
      <c r="V75" s="2233"/>
      <c r="W75" s="2365"/>
      <c r="X75" s="2115"/>
      <c r="Y75" s="2115"/>
    </row>
    <row r="76" spans="1:25" x14ac:dyDescent="0.25">
      <c r="A76" s="2204"/>
      <c r="B76" s="2377"/>
      <c r="C76" s="2380"/>
      <c r="D76" s="2374"/>
      <c r="E76" s="2371"/>
      <c r="F76" s="1635"/>
      <c r="G76" s="2374"/>
      <c r="H76" s="2374"/>
      <c r="I76" s="2363"/>
      <c r="J76" s="2237"/>
      <c r="K76" s="2233"/>
      <c r="L76" s="1843"/>
      <c r="M76" s="2233"/>
      <c r="N76" s="2233"/>
      <c r="O76" s="2233"/>
      <c r="P76" s="2233"/>
      <c r="Q76" s="2233"/>
      <c r="R76" s="2386"/>
      <c r="S76" s="2233"/>
      <c r="T76" s="2230"/>
      <c r="U76" s="2233"/>
      <c r="V76" s="2233"/>
      <c r="W76" s="2365"/>
      <c r="X76" s="2115"/>
      <c r="Y76" s="2115"/>
    </row>
    <row r="77" spans="1:25" x14ac:dyDescent="0.25">
      <c r="A77" s="2204"/>
      <c r="B77" s="2377"/>
      <c r="C77" s="2380"/>
      <c r="D77" s="2374"/>
      <c r="E77" s="2371"/>
      <c r="F77" s="1635"/>
      <c r="G77" s="2374"/>
      <c r="H77" s="2374"/>
      <c r="I77" s="2361" t="s">
        <v>4748</v>
      </c>
      <c r="J77" s="2235">
        <v>2</v>
      </c>
      <c r="K77" s="2233"/>
      <c r="L77" s="1843"/>
      <c r="M77" s="2233"/>
      <c r="N77" s="2233"/>
      <c r="O77" s="2233"/>
      <c r="P77" s="2233"/>
      <c r="Q77" s="2233"/>
      <c r="R77" s="2386"/>
      <c r="S77" s="2233"/>
      <c r="T77" s="2230"/>
      <c r="U77" s="2233"/>
      <c r="V77" s="2233"/>
      <c r="W77" s="2365"/>
      <c r="X77" s="2115"/>
      <c r="Y77" s="2115"/>
    </row>
    <row r="78" spans="1:25" x14ac:dyDescent="0.25">
      <c r="A78" s="2204"/>
      <c r="B78" s="2377"/>
      <c r="C78" s="2380"/>
      <c r="D78" s="2374"/>
      <c r="E78" s="2371"/>
      <c r="F78" s="1635"/>
      <c r="G78" s="2374"/>
      <c r="H78" s="2374"/>
      <c r="I78" s="2363"/>
      <c r="J78" s="2237"/>
      <c r="K78" s="2233"/>
      <c r="L78" s="1843"/>
      <c r="M78" s="2233"/>
      <c r="N78" s="2233"/>
      <c r="O78" s="2233"/>
      <c r="P78" s="2233"/>
      <c r="Q78" s="2233"/>
      <c r="R78" s="2386"/>
      <c r="S78" s="2233"/>
      <c r="T78" s="2230"/>
      <c r="U78" s="2233"/>
      <c r="V78" s="2233"/>
      <c r="W78" s="2365"/>
      <c r="X78" s="2115"/>
      <c r="Y78" s="2115"/>
    </row>
    <row r="79" spans="1:25" x14ac:dyDescent="0.25">
      <c r="A79" s="2204"/>
      <c r="B79" s="2378"/>
      <c r="C79" s="2381"/>
      <c r="D79" s="2375"/>
      <c r="E79" s="2372"/>
      <c r="F79" s="1639"/>
      <c r="G79" s="2375"/>
      <c r="H79" s="2375"/>
      <c r="I79" s="719" t="s">
        <v>168</v>
      </c>
      <c r="J79" s="720">
        <v>8</v>
      </c>
      <c r="K79" s="2234"/>
      <c r="L79" s="1887"/>
      <c r="M79" s="2234"/>
      <c r="N79" s="2234"/>
      <c r="O79" s="2234"/>
      <c r="P79" s="2234"/>
      <c r="Q79" s="2234"/>
      <c r="R79" s="2387"/>
      <c r="S79" s="2234"/>
      <c r="T79" s="2231"/>
      <c r="U79" s="2234"/>
      <c r="V79" s="2234"/>
      <c r="W79" s="2366"/>
      <c r="X79" s="2261"/>
      <c r="Y79" s="2261"/>
    </row>
    <row r="80" spans="1:25" ht="18" x14ac:dyDescent="0.25">
      <c r="A80" s="2395" t="s">
        <v>4749</v>
      </c>
      <c r="B80" s="2396"/>
      <c r="C80" s="2396"/>
      <c r="D80" s="2396"/>
      <c r="E80" s="2396"/>
      <c r="F80" s="2396"/>
      <c r="G80" s="2396"/>
      <c r="H80" s="2397"/>
      <c r="I80" s="721"/>
      <c r="J80" s="722">
        <f>+J79+J67+J55+J43+J30+J18</f>
        <v>100</v>
      </c>
      <c r="K80" s="668"/>
      <c r="L80" s="668"/>
      <c r="M80" s="668"/>
      <c r="N80" s="668"/>
      <c r="O80" s="668"/>
      <c r="P80" s="668"/>
      <c r="Q80" s="668"/>
      <c r="R80" s="668"/>
      <c r="S80" s="668"/>
      <c r="T80" s="668"/>
      <c r="U80" s="668"/>
      <c r="V80" s="668"/>
      <c r="W80" s="666"/>
      <c r="X80" s="723"/>
      <c r="Y80" s="668"/>
    </row>
    <row r="81" spans="1:24" x14ac:dyDescent="0.25">
      <c r="A81" s="119"/>
      <c r="B81" s="119"/>
      <c r="F81" s="119"/>
      <c r="G81" s="119"/>
      <c r="H81" s="119"/>
      <c r="J81" s="469"/>
      <c r="W81" s="119"/>
      <c r="X81" s="311"/>
    </row>
  </sheetData>
  <mergeCells count="215">
    <mergeCell ref="A80:H80"/>
    <mergeCell ref="Y68:Y79"/>
    <mergeCell ref="I73:I74"/>
    <mergeCell ref="J73:J74"/>
    <mergeCell ref="I75:I76"/>
    <mergeCell ref="J75:J76"/>
    <mergeCell ref="I77:I78"/>
    <mergeCell ref="J77:J78"/>
    <mergeCell ref="S68:S79"/>
    <mergeCell ref="T68:T79"/>
    <mergeCell ref="U68:U79"/>
    <mergeCell ref="V68:V79"/>
    <mergeCell ref="W68:W79"/>
    <mergeCell ref="X68:X79"/>
    <mergeCell ref="E68:E79"/>
    <mergeCell ref="F68:F79"/>
    <mergeCell ref="G68:G79"/>
    <mergeCell ref="H68:H79"/>
    <mergeCell ref="I68:I72"/>
    <mergeCell ref="J68:J72"/>
    <mergeCell ref="R68:R79"/>
    <mergeCell ref="N68:N79"/>
    <mergeCell ref="O68:O79"/>
    <mergeCell ref="P68:P79"/>
    <mergeCell ref="S56:S67"/>
    <mergeCell ref="T56:T67"/>
    <mergeCell ref="U56:U67"/>
    <mergeCell ref="V56:V67"/>
    <mergeCell ref="W56:W67"/>
    <mergeCell ref="X56:X67"/>
    <mergeCell ref="Y56:Y67"/>
    <mergeCell ref="I61:I62"/>
    <mergeCell ref="J61:J62"/>
    <mergeCell ref="I63:I64"/>
    <mergeCell ref="J63:J64"/>
    <mergeCell ref="I65:I66"/>
    <mergeCell ref="J65:J66"/>
    <mergeCell ref="N56:N67"/>
    <mergeCell ref="O56:O67"/>
    <mergeCell ref="P56:P67"/>
    <mergeCell ref="Q56:Q67"/>
    <mergeCell ref="R56:R67"/>
    <mergeCell ref="Y44:Y55"/>
    <mergeCell ref="I49:I50"/>
    <mergeCell ref="J49:J50"/>
    <mergeCell ref="I51:I52"/>
    <mergeCell ref="J51:J52"/>
    <mergeCell ref="I53:I54"/>
    <mergeCell ref="J53:J54"/>
    <mergeCell ref="S44:S55"/>
    <mergeCell ref="T44:T55"/>
    <mergeCell ref="U44:U55"/>
    <mergeCell ref="V44:V55"/>
    <mergeCell ref="W44:W55"/>
    <mergeCell ref="X44:X55"/>
    <mergeCell ref="E44:E55"/>
    <mergeCell ref="F44:F55"/>
    <mergeCell ref="G44:G55"/>
    <mergeCell ref="H44:H55"/>
    <mergeCell ref="I44:I48"/>
    <mergeCell ref="J44:J48"/>
    <mergeCell ref="N44:N55"/>
    <mergeCell ref="R31:R43"/>
    <mergeCell ref="S31:S43"/>
    <mergeCell ref="K44:K55"/>
    <mergeCell ref="L44:L55"/>
    <mergeCell ref="M44:M55"/>
    <mergeCell ref="T31:T43"/>
    <mergeCell ref="U31:U43"/>
    <mergeCell ref="V31:V43"/>
    <mergeCell ref="W31:W43"/>
    <mergeCell ref="X31:X43"/>
    <mergeCell ref="Y31:Y43"/>
    <mergeCell ref="I33:I35"/>
    <mergeCell ref="J33:J35"/>
    <mergeCell ref="I36:I37"/>
    <mergeCell ref="J36:J37"/>
    <mergeCell ref="I38:I39"/>
    <mergeCell ref="J38:J39"/>
    <mergeCell ref="Q31:Q43"/>
    <mergeCell ref="W19:W30"/>
    <mergeCell ref="X19:X30"/>
    <mergeCell ref="Y19:Y30"/>
    <mergeCell ref="I21:I23"/>
    <mergeCell ref="J21:J23"/>
    <mergeCell ref="I24:I25"/>
    <mergeCell ref="J24:J25"/>
    <mergeCell ref="I26:I27"/>
    <mergeCell ref="J26:J27"/>
    <mergeCell ref="A6:Y6"/>
    <mergeCell ref="N7:N9"/>
    <mergeCell ref="I14:I16"/>
    <mergeCell ref="J14:J16"/>
    <mergeCell ref="I17:I18"/>
    <mergeCell ref="J17:J18"/>
    <mergeCell ref="O11:O18"/>
    <mergeCell ref="N19:N30"/>
    <mergeCell ref="O19:O30"/>
    <mergeCell ref="P19:P30"/>
    <mergeCell ref="Q19:Q30"/>
    <mergeCell ref="J11:J13"/>
    <mergeCell ref="K11:K18"/>
    <mergeCell ref="L11:L18"/>
    <mergeCell ref="M11:M18"/>
    <mergeCell ref="J19:J20"/>
    <mergeCell ref="K19:K30"/>
    <mergeCell ref="L19:L30"/>
    <mergeCell ref="M19:M30"/>
    <mergeCell ref="R19:R30"/>
    <mergeCell ref="S19:S30"/>
    <mergeCell ref="T19:T30"/>
    <mergeCell ref="U19:U30"/>
    <mergeCell ref="V19:V30"/>
    <mergeCell ref="A1:Y1"/>
    <mergeCell ref="A4:A5"/>
    <mergeCell ref="B4:B5"/>
    <mergeCell ref="C4:D4"/>
    <mergeCell ref="E4:E5"/>
    <mergeCell ref="F4:F5"/>
    <mergeCell ref="G4:G5"/>
    <mergeCell ref="H4:H5"/>
    <mergeCell ref="A2:Y2"/>
    <mergeCell ref="A3:Y3"/>
    <mergeCell ref="Y4:Y5"/>
    <mergeCell ref="I4:I5"/>
    <mergeCell ref="J4:J5"/>
    <mergeCell ref="K4:V4"/>
    <mergeCell ref="W4:X4"/>
    <mergeCell ref="A56:A67"/>
    <mergeCell ref="B56:B67"/>
    <mergeCell ref="C56:C67"/>
    <mergeCell ref="D56:D67"/>
    <mergeCell ref="F56:F67"/>
    <mergeCell ref="G56:G67"/>
    <mergeCell ref="K68:K79"/>
    <mergeCell ref="L68:L79"/>
    <mergeCell ref="M68:M79"/>
    <mergeCell ref="A68:A79"/>
    <mergeCell ref="B68:B79"/>
    <mergeCell ref="C68:C79"/>
    <mergeCell ref="D68:D79"/>
    <mergeCell ref="J56:J60"/>
    <mergeCell ref="K56:K67"/>
    <mergeCell ref="L56:L67"/>
    <mergeCell ref="M56:M67"/>
    <mergeCell ref="H56:H67"/>
    <mergeCell ref="I56:I60"/>
    <mergeCell ref="E56:E67"/>
    <mergeCell ref="Q68:Q79"/>
    <mergeCell ref="Q44:Q55"/>
    <mergeCell ref="R44:R55"/>
    <mergeCell ref="A31:A43"/>
    <mergeCell ref="B31:B43"/>
    <mergeCell ref="C31:C43"/>
    <mergeCell ref="D31:D43"/>
    <mergeCell ref="F31:F43"/>
    <mergeCell ref="G31:G43"/>
    <mergeCell ref="H31:H43"/>
    <mergeCell ref="I31:I32"/>
    <mergeCell ref="A44:A55"/>
    <mergeCell ref="B44:B55"/>
    <mergeCell ref="C44:C55"/>
    <mergeCell ref="D44:D55"/>
    <mergeCell ref="O44:O55"/>
    <mergeCell ref="P44:P55"/>
    <mergeCell ref="J31:J32"/>
    <mergeCell ref="K31:K43"/>
    <mergeCell ref="L31:L43"/>
    <mergeCell ref="M31:M43"/>
    <mergeCell ref="N31:N43"/>
    <mergeCell ref="O31:O43"/>
    <mergeCell ref="P31:P43"/>
    <mergeCell ref="E19:E30"/>
    <mergeCell ref="N11:N18"/>
    <mergeCell ref="E31:E43"/>
    <mergeCell ref="F19:F30"/>
    <mergeCell ref="G19:G30"/>
    <mergeCell ref="H19:H30"/>
    <mergeCell ref="I19:I20"/>
    <mergeCell ref="A19:A30"/>
    <mergeCell ref="B19:B30"/>
    <mergeCell ref="C19:C30"/>
    <mergeCell ref="D19:D30"/>
    <mergeCell ref="A7:A18"/>
    <mergeCell ref="B7:B18"/>
    <mergeCell ref="C7:C18"/>
    <mergeCell ref="D7:D18"/>
    <mergeCell ref="E7:E18"/>
    <mergeCell ref="F7:F18"/>
    <mergeCell ref="G7:G18"/>
    <mergeCell ref="H7:H18"/>
    <mergeCell ref="I7:I10"/>
    <mergeCell ref="J7:J10"/>
    <mergeCell ref="K7:K9"/>
    <mergeCell ref="L7:L9"/>
    <mergeCell ref="M7:M9"/>
    <mergeCell ref="X7:X18"/>
    <mergeCell ref="Y7:Y18"/>
    <mergeCell ref="I11:I13"/>
    <mergeCell ref="O7:O9"/>
    <mergeCell ref="P7:P9"/>
    <mergeCell ref="Q7:Q9"/>
    <mergeCell ref="R7:R9"/>
    <mergeCell ref="S7:S9"/>
    <mergeCell ref="T7:T9"/>
    <mergeCell ref="U7:U9"/>
    <mergeCell ref="V7:V9"/>
    <mergeCell ref="W7:W18"/>
    <mergeCell ref="R11:R18"/>
    <mergeCell ref="S11:S18"/>
    <mergeCell ref="T11:T18"/>
    <mergeCell ref="U11:U18"/>
    <mergeCell ref="V11:V18"/>
    <mergeCell ref="P11:P18"/>
    <mergeCell ref="Q11:Q1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workbookViewId="0">
      <selection activeCell="E23" sqref="E23:E25"/>
    </sheetView>
  </sheetViews>
  <sheetFormatPr baseColWidth="10" defaultRowHeight="15" x14ac:dyDescent="0.25"/>
  <cols>
    <col min="1" max="2" width="22.5703125" customWidth="1"/>
    <col min="3" max="3" width="20.28515625" customWidth="1"/>
    <col min="4" max="4" width="22.42578125" customWidth="1"/>
    <col min="5" max="5" width="20.85546875" customWidth="1"/>
    <col min="6" max="6" width="14.28515625" customWidth="1"/>
    <col min="7" max="7" width="24.85546875" customWidth="1"/>
    <col min="8" max="8" width="22.5703125" customWidth="1"/>
    <col min="9" max="9" width="38.85546875" customWidth="1"/>
    <col min="10" max="10" width="12.28515625" customWidth="1"/>
    <col min="11" max="22" width="4.42578125" customWidth="1"/>
    <col min="23" max="23" width="15.28515625" customWidth="1"/>
    <col min="24" max="24" width="19.42578125" customWidth="1"/>
    <col min="25" max="25" width="15.28515625" customWidth="1"/>
  </cols>
  <sheetData>
    <row r="1" spans="1:25" ht="20.25"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5.75" x14ac:dyDescent="0.25">
      <c r="A2" s="1626" t="s">
        <v>4750</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8"/>
    </row>
    <row r="3" spans="1:25" ht="15.75" x14ac:dyDescent="0.25">
      <c r="A3" s="2095" t="s">
        <v>144</v>
      </c>
      <c r="B3" s="2096"/>
      <c r="C3" s="2096"/>
      <c r="D3" s="2096"/>
      <c r="E3" s="2096"/>
      <c r="F3" s="2096"/>
      <c r="G3" s="2096"/>
      <c r="H3" s="2096"/>
      <c r="I3" s="2096"/>
      <c r="J3" s="2096"/>
      <c r="K3" s="2096"/>
      <c r="L3" s="2096"/>
      <c r="M3" s="2096"/>
      <c r="N3" s="2096"/>
      <c r="O3" s="2096"/>
      <c r="P3" s="2096"/>
      <c r="Q3" s="2096"/>
      <c r="R3" s="2096"/>
      <c r="S3" s="2096"/>
      <c r="T3" s="2096"/>
      <c r="U3" s="2096"/>
      <c r="V3" s="2096"/>
      <c r="W3" s="2096"/>
      <c r="X3" s="2096"/>
      <c r="Y3" s="2097"/>
    </row>
    <row r="4" spans="1:25" x14ac:dyDescent="0.25">
      <c r="A4" s="2023" t="s">
        <v>3</v>
      </c>
      <c r="B4" s="2024" t="s">
        <v>4</v>
      </c>
      <c r="C4" s="2023" t="s">
        <v>145</v>
      </c>
      <c r="D4" s="2023"/>
      <c r="E4" s="2024" t="s">
        <v>146</v>
      </c>
      <c r="F4" s="2023" t="s">
        <v>7</v>
      </c>
      <c r="G4" s="2023" t="s">
        <v>147</v>
      </c>
      <c r="H4" s="2024" t="s">
        <v>148</v>
      </c>
      <c r="I4" s="2023" t="s">
        <v>149</v>
      </c>
      <c r="J4" s="2023" t="s">
        <v>11</v>
      </c>
      <c r="K4" s="2023" t="s">
        <v>12</v>
      </c>
      <c r="L4" s="2023"/>
      <c r="M4" s="2023"/>
      <c r="N4" s="2023"/>
      <c r="O4" s="2023"/>
      <c r="P4" s="2023"/>
      <c r="Q4" s="2023"/>
      <c r="R4" s="2023"/>
      <c r="S4" s="2023"/>
      <c r="T4" s="2023"/>
      <c r="U4" s="2023"/>
      <c r="V4" s="2023"/>
      <c r="W4" s="2023" t="s">
        <v>13</v>
      </c>
      <c r="X4" s="2023"/>
      <c r="Y4" s="2023" t="s">
        <v>14</v>
      </c>
    </row>
    <row r="5" spans="1:25" ht="33.75" x14ac:dyDescent="0.25">
      <c r="A5" s="2023"/>
      <c r="B5" s="2025"/>
      <c r="C5" s="394" t="s">
        <v>15</v>
      </c>
      <c r="D5" s="394" t="s">
        <v>16</v>
      </c>
      <c r="E5" s="2025"/>
      <c r="F5" s="2023"/>
      <c r="G5" s="2023"/>
      <c r="H5" s="2025"/>
      <c r="I5" s="2023"/>
      <c r="J5" s="2023"/>
      <c r="K5" s="394" t="s">
        <v>17</v>
      </c>
      <c r="L5" s="394" t="s">
        <v>18</v>
      </c>
      <c r="M5" s="394" t="s">
        <v>19</v>
      </c>
      <c r="N5" s="394" t="s">
        <v>20</v>
      </c>
      <c r="O5" s="394" t="s">
        <v>21</v>
      </c>
      <c r="P5" s="394" t="s">
        <v>22</v>
      </c>
      <c r="Q5" s="394" t="s">
        <v>23</v>
      </c>
      <c r="R5" s="394" t="s">
        <v>24</v>
      </c>
      <c r="S5" s="394" t="s">
        <v>25</v>
      </c>
      <c r="T5" s="394" t="s">
        <v>26</v>
      </c>
      <c r="U5" s="394" t="s">
        <v>27</v>
      </c>
      <c r="V5" s="394" t="s">
        <v>28</v>
      </c>
      <c r="W5" s="394" t="s">
        <v>15</v>
      </c>
      <c r="X5" s="394" t="s">
        <v>29</v>
      </c>
      <c r="Y5" s="2023"/>
    </row>
    <row r="6" spans="1:25" x14ac:dyDescent="0.25">
      <c r="A6" s="2398" t="s">
        <v>2689</v>
      </c>
      <c r="B6" s="2398"/>
      <c r="C6" s="2398"/>
      <c r="D6" s="2398"/>
      <c r="E6" s="2398"/>
      <c r="F6" s="2398"/>
      <c r="G6" s="2398"/>
      <c r="H6" s="2398"/>
      <c r="I6" s="2398"/>
      <c r="J6" s="2398"/>
      <c r="K6" s="2398"/>
      <c r="L6" s="2398"/>
      <c r="M6" s="2398"/>
      <c r="N6" s="2398"/>
      <c r="O6" s="2398"/>
      <c r="P6" s="2398"/>
      <c r="Q6" s="2398"/>
      <c r="R6" s="2398"/>
      <c r="S6" s="2398"/>
      <c r="T6" s="2398"/>
      <c r="U6" s="2398"/>
      <c r="V6" s="2398"/>
      <c r="W6" s="2398"/>
      <c r="X6" s="2398"/>
      <c r="Y6" s="2398"/>
    </row>
    <row r="7" spans="1:25" ht="22.5" x14ac:dyDescent="0.25">
      <c r="A7" s="2110" t="s">
        <v>4751</v>
      </c>
      <c r="B7" s="2402" t="s">
        <v>3032</v>
      </c>
      <c r="C7" s="1594" t="s">
        <v>4752</v>
      </c>
      <c r="D7" s="1587" t="s">
        <v>4753</v>
      </c>
      <c r="E7" s="1605" t="s">
        <v>4754</v>
      </c>
      <c r="F7" s="1594" t="s">
        <v>632</v>
      </c>
      <c r="G7" s="1587" t="s">
        <v>4755</v>
      </c>
      <c r="H7" s="1594" t="s">
        <v>4756</v>
      </c>
      <c r="I7" s="658" t="s">
        <v>4757</v>
      </c>
      <c r="J7" s="660">
        <v>1</v>
      </c>
      <c r="K7" s="724"/>
      <c r="L7" s="724"/>
      <c r="M7" s="724"/>
      <c r="N7" s="724"/>
      <c r="O7" s="724"/>
      <c r="P7" s="724"/>
      <c r="Q7" s="724"/>
      <c r="R7" s="724"/>
      <c r="S7" s="724"/>
      <c r="T7" s="724"/>
      <c r="U7" s="724"/>
      <c r="V7" s="724"/>
      <c r="W7" s="1678" t="s">
        <v>4758</v>
      </c>
      <c r="X7" s="2399" t="s">
        <v>4759</v>
      </c>
      <c r="Y7" s="1908"/>
    </row>
    <row r="8" spans="1:25" ht="22.5" x14ac:dyDescent="0.25">
      <c r="A8" s="2111"/>
      <c r="B8" s="2403"/>
      <c r="C8" s="1595"/>
      <c r="D8" s="1599"/>
      <c r="E8" s="1852"/>
      <c r="F8" s="1595"/>
      <c r="G8" s="1599"/>
      <c r="H8" s="1595"/>
      <c r="I8" s="16" t="s">
        <v>4760</v>
      </c>
      <c r="J8" s="660">
        <v>1</v>
      </c>
      <c r="K8" s="724"/>
      <c r="L8" s="661"/>
      <c r="M8" s="661"/>
      <c r="N8" s="661"/>
      <c r="O8" s="661"/>
      <c r="P8" s="661"/>
      <c r="Q8" s="661"/>
      <c r="R8" s="724"/>
      <c r="S8" s="724"/>
      <c r="T8" s="724"/>
      <c r="U8" s="724"/>
      <c r="V8" s="724"/>
      <c r="W8" s="1679"/>
      <c r="X8" s="2400"/>
      <c r="Y8" s="1908"/>
    </row>
    <row r="9" spans="1:25" x14ac:dyDescent="0.25">
      <c r="A9" s="2111"/>
      <c r="B9" s="2403"/>
      <c r="C9" s="1595"/>
      <c r="D9" s="1599"/>
      <c r="E9" s="1852"/>
      <c r="F9" s="1595"/>
      <c r="G9" s="1599"/>
      <c r="H9" s="1595"/>
      <c r="I9" s="16" t="s">
        <v>4761</v>
      </c>
      <c r="J9" s="660">
        <v>1</v>
      </c>
      <c r="K9" s="724"/>
      <c r="L9" s="724"/>
      <c r="M9" s="724"/>
      <c r="N9" s="724"/>
      <c r="O9" s="724"/>
      <c r="P9" s="724"/>
      <c r="Q9" s="661"/>
      <c r="R9" s="661"/>
      <c r="S9" s="724"/>
      <c r="T9" s="724"/>
      <c r="U9" s="724"/>
      <c r="V9" s="724"/>
      <c r="W9" s="1679"/>
      <c r="X9" s="2400"/>
      <c r="Y9" s="1908"/>
    </row>
    <row r="10" spans="1:25" x14ac:dyDescent="0.25">
      <c r="A10" s="2111"/>
      <c r="B10" s="2404"/>
      <c r="C10" s="1596"/>
      <c r="D10" s="1600"/>
      <c r="E10" s="1606"/>
      <c r="F10" s="1596"/>
      <c r="G10" s="1600"/>
      <c r="H10" s="1596"/>
      <c r="I10" s="16" t="s">
        <v>4762</v>
      </c>
      <c r="J10" s="660">
        <v>1</v>
      </c>
      <c r="K10" s="724"/>
      <c r="L10" s="661"/>
      <c r="M10" s="661"/>
      <c r="N10" s="661"/>
      <c r="O10" s="661"/>
      <c r="P10" s="661"/>
      <c r="Q10" s="661"/>
      <c r="R10" s="661"/>
      <c r="S10" s="661"/>
      <c r="T10" s="661"/>
      <c r="U10" s="661"/>
      <c r="V10" s="661"/>
      <c r="W10" s="1680"/>
      <c r="X10" s="2401"/>
      <c r="Y10" s="1908"/>
    </row>
    <row r="11" spans="1:25" ht="22.5" x14ac:dyDescent="0.25">
      <c r="A11" s="2111"/>
      <c r="B11" s="2110" t="s">
        <v>4763</v>
      </c>
      <c r="C11" s="2402" t="s">
        <v>4764</v>
      </c>
      <c r="D11" s="1587" t="s">
        <v>4765</v>
      </c>
      <c r="E11" s="2110" t="s">
        <v>4766</v>
      </c>
      <c r="F11" s="2110" t="s">
        <v>632</v>
      </c>
      <c r="G11" s="2110" t="s">
        <v>4767</v>
      </c>
      <c r="H11" s="2110" t="s">
        <v>4768</v>
      </c>
      <c r="I11" s="16" t="s">
        <v>4769</v>
      </c>
      <c r="J11" s="660">
        <v>1</v>
      </c>
      <c r="K11" s="724"/>
      <c r="L11" s="724"/>
      <c r="M11" s="724"/>
      <c r="N11" s="724"/>
      <c r="O11" s="724"/>
      <c r="P11" s="724"/>
      <c r="Q11" s="724"/>
      <c r="R11" s="724"/>
      <c r="S11" s="724"/>
      <c r="T11" s="724"/>
      <c r="U11" s="724"/>
      <c r="V11" s="724"/>
      <c r="W11" s="2110" t="s">
        <v>4770</v>
      </c>
      <c r="X11" s="2110" t="s">
        <v>4771</v>
      </c>
      <c r="Y11" s="2110"/>
    </row>
    <row r="12" spans="1:25" ht="22.5" x14ac:dyDescent="0.25">
      <c r="A12" s="2111"/>
      <c r="B12" s="2111"/>
      <c r="C12" s="2403"/>
      <c r="D12" s="1599"/>
      <c r="E12" s="2111"/>
      <c r="F12" s="2111"/>
      <c r="G12" s="2111"/>
      <c r="H12" s="2111"/>
      <c r="I12" s="16" t="s">
        <v>4772</v>
      </c>
      <c r="J12" s="660">
        <v>1</v>
      </c>
      <c r="K12" s="724"/>
      <c r="L12" s="661"/>
      <c r="M12" s="661"/>
      <c r="N12" s="661"/>
      <c r="O12" s="661"/>
      <c r="P12" s="661"/>
      <c r="Q12" s="661"/>
      <c r="R12" s="724"/>
      <c r="S12" s="724"/>
      <c r="T12" s="724"/>
      <c r="U12" s="724"/>
      <c r="V12" s="724"/>
      <c r="W12" s="2111"/>
      <c r="X12" s="2111"/>
      <c r="Y12" s="2111"/>
    </row>
    <row r="13" spans="1:25" x14ac:dyDescent="0.25">
      <c r="A13" s="2111"/>
      <c r="B13" s="2112"/>
      <c r="C13" s="2404"/>
      <c r="D13" s="1599"/>
      <c r="E13" s="2112"/>
      <c r="F13" s="2112"/>
      <c r="G13" s="2112"/>
      <c r="H13" s="2112"/>
      <c r="I13" s="16" t="s">
        <v>4773</v>
      </c>
      <c r="J13" s="660">
        <v>1</v>
      </c>
      <c r="K13" s="724"/>
      <c r="L13" s="724"/>
      <c r="M13" s="724"/>
      <c r="N13" s="724"/>
      <c r="O13" s="724"/>
      <c r="P13" s="724"/>
      <c r="Q13" s="661"/>
      <c r="R13" s="661"/>
      <c r="S13" s="724"/>
      <c r="T13" s="724"/>
      <c r="U13" s="724"/>
      <c r="V13" s="724"/>
      <c r="W13" s="2112"/>
      <c r="X13" s="2112"/>
      <c r="Y13" s="2112"/>
    </row>
    <row r="14" spans="1:25" ht="22.5" x14ac:dyDescent="0.25">
      <c r="A14" s="2111"/>
      <c r="B14" s="2110" t="s">
        <v>839</v>
      </c>
      <c r="C14" s="2402" t="s">
        <v>4764</v>
      </c>
      <c r="D14" s="1587" t="s">
        <v>4774</v>
      </c>
      <c r="E14" s="2110" t="s">
        <v>4766</v>
      </c>
      <c r="F14" s="2110" t="s">
        <v>632</v>
      </c>
      <c r="G14" s="2110" t="s">
        <v>4775</v>
      </c>
      <c r="H14" s="2110" t="s">
        <v>4776</v>
      </c>
      <c r="I14" s="16" t="s">
        <v>4777</v>
      </c>
      <c r="J14" s="660">
        <v>1</v>
      </c>
      <c r="K14" s="724"/>
      <c r="L14" s="661"/>
      <c r="M14" s="661"/>
      <c r="N14" s="661"/>
      <c r="O14" s="661"/>
      <c r="P14" s="661"/>
      <c r="Q14" s="661"/>
      <c r="R14" s="661"/>
      <c r="S14" s="661"/>
      <c r="T14" s="661"/>
      <c r="U14" s="661"/>
      <c r="V14" s="661"/>
      <c r="W14" s="2110" t="s">
        <v>4770</v>
      </c>
      <c r="X14" s="2110" t="s">
        <v>4771</v>
      </c>
      <c r="Y14" s="2110"/>
    </row>
    <row r="15" spans="1:25" ht="22.5" x14ac:dyDescent="0.25">
      <c r="A15" s="2111"/>
      <c r="B15" s="2111"/>
      <c r="C15" s="2403"/>
      <c r="D15" s="1599"/>
      <c r="E15" s="2111"/>
      <c r="F15" s="2111"/>
      <c r="G15" s="2111"/>
      <c r="H15" s="2111"/>
      <c r="I15" s="16" t="s">
        <v>4778</v>
      </c>
      <c r="J15" s="660">
        <v>1</v>
      </c>
      <c r="K15" s="724"/>
      <c r="L15" s="661"/>
      <c r="M15" s="661"/>
      <c r="N15" s="661"/>
      <c r="O15" s="661"/>
      <c r="P15" s="661"/>
      <c r="Q15" s="661"/>
      <c r="R15" s="661"/>
      <c r="S15" s="661"/>
      <c r="T15" s="661"/>
      <c r="U15" s="661"/>
      <c r="V15" s="661"/>
      <c r="W15" s="2111"/>
      <c r="X15" s="2111"/>
      <c r="Y15" s="2111"/>
    </row>
    <row r="16" spans="1:25" x14ac:dyDescent="0.25">
      <c r="A16" s="2111"/>
      <c r="B16" s="2112"/>
      <c r="C16" s="2404"/>
      <c r="D16" s="1599"/>
      <c r="E16" s="2112"/>
      <c r="F16" s="2112"/>
      <c r="G16" s="2112"/>
      <c r="H16" s="2112"/>
      <c r="I16" s="16" t="s">
        <v>4779</v>
      </c>
      <c r="J16" s="660">
        <v>1</v>
      </c>
      <c r="K16" s="724"/>
      <c r="L16" s="724"/>
      <c r="M16" s="724"/>
      <c r="N16" s="724"/>
      <c r="O16" s="724"/>
      <c r="P16" s="724"/>
      <c r="Q16" s="724"/>
      <c r="R16" s="724"/>
      <c r="S16" s="724"/>
      <c r="T16" s="724"/>
      <c r="U16" s="724"/>
      <c r="V16" s="724"/>
      <c r="W16" s="2112"/>
      <c r="X16" s="2112"/>
      <c r="Y16" s="2112"/>
    </row>
    <row r="17" spans="1:25" x14ac:dyDescent="0.25">
      <c r="A17" s="2111"/>
      <c r="B17" s="2110" t="s">
        <v>857</v>
      </c>
      <c r="C17" s="2402" t="s">
        <v>4764</v>
      </c>
      <c r="D17" s="2402" t="s">
        <v>4780</v>
      </c>
      <c r="E17" s="2110" t="s">
        <v>4781</v>
      </c>
      <c r="F17" s="2110" t="s">
        <v>632</v>
      </c>
      <c r="G17" s="2110" t="s">
        <v>4782</v>
      </c>
      <c r="H17" s="2110" t="s">
        <v>4783</v>
      </c>
      <c r="I17" s="44" t="s">
        <v>4784</v>
      </c>
      <c r="J17" s="660">
        <v>2</v>
      </c>
      <c r="K17" s="724"/>
      <c r="L17" s="661"/>
      <c r="M17" s="661"/>
      <c r="N17" s="661"/>
      <c r="O17" s="661"/>
      <c r="P17" s="661"/>
      <c r="Q17" s="661"/>
      <c r="R17" s="661"/>
      <c r="S17" s="661"/>
      <c r="T17" s="661"/>
      <c r="U17" s="661"/>
      <c r="V17" s="661"/>
      <c r="W17" s="2110" t="s">
        <v>4785</v>
      </c>
      <c r="X17" s="2110" t="s">
        <v>4786</v>
      </c>
      <c r="Y17" s="2110"/>
    </row>
    <row r="18" spans="1:25" x14ac:dyDescent="0.25">
      <c r="A18" s="2111"/>
      <c r="B18" s="2111"/>
      <c r="C18" s="2403"/>
      <c r="D18" s="2403"/>
      <c r="E18" s="2111"/>
      <c r="F18" s="2111"/>
      <c r="G18" s="2111"/>
      <c r="H18" s="2111"/>
      <c r="I18" s="44" t="s">
        <v>4787</v>
      </c>
      <c r="J18" s="660">
        <v>2</v>
      </c>
      <c r="K18" s="724"/>
      <c r="L18" s="724"/>
      <c r="M18" s="724"/>
      <c r="N18" s="724"/>
      <c r="O18" s="724"/>
      <c r="P18" s="724"/>
      <c r="Q18" s="724"/>
      <c r="R18" s="724"/>
      <c r="S18" s="724"/>
      <c r="T18" s="724"/>
      <c r="U18" s="724"/>
      <c r="V18" s="724"/>
      <c r="W18" s="2111"/>
      <c r="X18" s="2111"/>
      <c r="Y18" s="2111"/>
    </row>
    <row r="19" spans="1:25" ht="22.5" x14ac:dyDescent="0.25">
      <c r="A19" s="2111"/>
      <c r="B19" s="2112"/>
      <c r="C19" s="2404"/>
      <c r="D19" s="2404"/>
      <c r="E19" s="2112"/>
      <c r="F19" s="2112"/>
      <c r="G19" s="2112"/>
      <c r="H19" s="2112"/>
      <c r="I19" s="44" t="s">
        <v>4788</v>
      </c>
      <c r="J19" s="660">
        <v>3</v>
      </c>
      <c r="K19" s="724"/>
      <c r="L19" s="661"/>
      <c r="M19" s="661"/>
      <c r="N19" s="661"/>
      <c r="O19" s="661"/>
      <c r="P19" s="661"/>
      <c r="Q19" s="661"/>
      <c r="R19" s="661"/>
      <c r="S19" s="661"/>
      <c r="T19" s="661"/>
      <c r="U19" s="661"/>
      <c r="V19" s="661"/>
      <c r="W19" s="2112"/>
      <c r="X19" s="2112"/>
      <c r="Y19" s="2112"/>
    </row>
    <row r="20" spans="1:25" ht="22.5" x14ac:dyDescent="0.25">
      <c r="A20" s="2111"/>
      <c r="B20" s="2110" t="s">
        <v>917</v>
      </c>
      <c r="C20" s="2402" t="s">
        <v>4764</v>
      </c>
      <c r="D20" s="2402" t="s">
        <v>4789</v>
      </c>
      <c r="E20" s="2110" t="s">
        <v>4790</v>
      </c>
      <c r="F20" s="2110" t="s">
        <v>632</v>
      </c>
      <c r="G20" s="2110" t="s">
        <v>4791</v>
      </c>
      <c r="H20" s="2402" t="s">
        <v>4792</v>
      </c>
      <c r="I20" s="16" t="s">
        <v>4793</v>
      </c>
      <c r="J20" s="660">
        <v>1</v>
      </c>
      <c r="K20" s="724"/>
      <c r="L20" s="724"/>
      <c r="M20" s="724"/>
      <c r="N20" s="724"/>
      <c r="O20" s="724"/>
      <c r="P20" s="724"/>
      <c r="Q20" s="724"/>
      <c r="R20" s="724"/>
      <c r="S20" s="724"/>
      <c r="T20" s="724"/>
      <c r="U20" s="724"/>
      <c r="V20" s="724"/>
      <c r="W20" s="2110" t="s">
        <v>4770</v>
      </c>
      <c r="X20" s="2110" t="s">
        <v>4771</v>
      </c>
      <c r="Y20" s="2110"/>
    </row>
    <row r="21" spans="1:25" ht="22.5" x14ac:dyDescent="0.25">
      <c r="A21" s="2111"/>
      <c r="B21" s="2111"/>
      <c r="C21" s="2403"/>
      <c r="D21" s="2403"/>
      <c r="E21" s="2111"/>
      <c r="F21" s="2111"/>
      <c r="G21" s="2111"/>
      <c r="H21" s="2403"/>
      <c r="I21" s="16" t="s">
        <v>4794</v>
      </c>
      <c r="J21" s="660">
        <v>1</v>
      </c>
      <c r="K21" s="724"/>
      <c r="L21" s="661"/>
      <c r="M21" s="661"/>
      <c r="N21" s="661"/>
      <c r="O21" s="661"/>
      <c r="P21" s="661"/>
      <c r="Q21" s="661"/>
      <c r="R21" s="661"/>
      <c r="S21" s="661"/>
      <c r="T21" s="661"/>
      <c r="U21" s="661"/>
      <c r="V21" s="661"/>
      <c r="W21" s="2111"/>
      <c r="X21" s="2111"/>
      <c r="Y21" s="2111"/>
    </row>
    <row r="22" spans="1:25" x14ac:dyDescent="0.25">
      <c r="A22" s="2111"/>
      <c r="B22" s="2112"/>
      <c r="C22" s="2404"/>
      <c r="D22" s="2404"/>
      <c r="E22" s="2112"/>
      <c r="F22" s="2112"/>
      <c r="G22" s="2112"/>
      <c r="H22" s="2404"/>
      <c r="I22" s="16" t="s">
        <v>4795</v>
      </c>
      <c r="J22" s="660">
        <v>1</v>
      </c>
      <c r="K22" s="724"/>
      <c r="L22" s="724"/>
      <c r="M22" s="724"/>
      <c r="N22" s="724"/>
      <c r="O22" s="724"/>
      <c r="P22" s="724"/>
      <c r="Q22" s="724"/>
      <c r="R22" s="724"/>
      <c r="S22" s="724"/>
      <c r="T22" s="724"/>
      <c r="U22" s="724"/>
      <c r="V22" s="724"/>
      <c r="W22" s="2112"/>
      <c r="X22" s="2112"/>
      <c r="Y22" s="2112"/>
    </row>
    <row r="23" spans="1:25" ht="22.5" x14ac:dyDescent="0.25">
      <c r="A23" s="2111"/>
      <c r="B23" s="2110" t="s">
        <v>1883</v>
      </c>
      <c r="C23" s="2402" t="s">
        <v>4764</v>
      </c>
      <c r="D23" s="2402" t="s">
        <v>4796</v>
      </c>
      <c r="E23" s="2110" t="s">
        <v>4797</v>
      </c>
      <c r="F23" s="2110" t="s">
        <v>632</v>
      </c>
      <c r="G23" s="2110" t="s">
        <v>4798</v>
      </c>
      <c r="H23" s="2110" t="s">
        <v>4799</v>
      </c>
      <c r="I23" s="16" t="s">
        <v>4800</v>
      </c>
      <c r="J23" s="660">
        <v>1</v>
      </c>
      <c r="K23" s="724"/>
      <c r="L23" s="661"/>
      <c r="M23" s="661"/>
      <c r="N23" s="661"/>
      <c r="O23" s="661"/>
      <c r="P23" s="661"/>
      <c r="Q23" s="661"/>
      <c r="R23" s="661"/>
      <c r="S23" s="661"/>
      <c r="T23" s="661"/>
      <c r="U23" s="661"/>
      <c r="V23" s="661"/>
      <c r="W23" s="2110" t="s">
        <v>4770</v>
      </c>
      <c r="X23" s="2110" t="s">
        <v>4771</v>
      </c>
      <c r="Y23" s="2110"/>
    </row>
    <row r="24" spans="1:25" ht="22.5" x14ac:dyDescent="0.25">
      <c r="A24" s="2111"/>
      <c r="B24" s="2111"/>
      <c r="C24" s="2403"/>
      <c r="D24" s="2403"/>
      <c r="E24" s="2111"/>
      <c r="F24" s="2111"/>
      <c r="G24" s="2111"/>
      <c r="H24" s="2111"/>
      <c r="I24" s="16" t="s">
        <v>4801</v>
      </c>
      <c r="J24" s="660">
        <v>1</v>
      </c>
      <c r="K24" s="724"/>
      <c r="L24" s="724"/>
      <c r="M24" s="724"/>
      <c r="N24" s="724"/>
      <c r="O24" s="724"/>
      <c r="P24" s="724"/>
      <c r="Q24" s="724"/>
      <c r="R24" s="724"/>
      <c r="S24" s="724"/>
      <c r="T24" s="724"/>
      <c r="U24" s="724"/>
      <c r="V24" s="724"/>
      <c r="W24" s="2111"/>
      <c r="X24" s="2111"/>
      <c r="Y24" s="2111"/>
    </row>
    <row r="25" spans="1:25" x14ac:dyDescent="0.25">
      <c r="A25" s="2112"/>
      <c r="B25" s="2112"/>
      <c r="C25" s="2404"/>
      <c r="D25" s="2404"/>
      <c r="E25" s="2112"/>
      <c r="F25" s="2112"/>
      <c r="G25" s="2112"/>
      <c r="H25" s="2112"/>
      <c r="I25" s="16" t="s">
        <v>4802</v>
      </c>
      <c r="J25" s="660">
        <v>1</v>
      </c>
      <c r="K25" s="724"/>
      <c r="L25" s="661"/>
      <c r="M25" s="661"/>
      <c r="N25" s="661"/>
      <c r="O25" s="661"/>
      <c r="P25" s="661"/>
      <c r="Q25" s="661"/>
      <c r="R25" s="661"/>
      <c r="S25" s="661"/>
      <c r="T25" s="661"/>
      <c r="U25" s="661"/>
      <c r="V25" s="661"/>
      <c r="W25" s="2112"/>
      <c r="X25" s="2112"/>
      <c r="Y25" s="2112"/>
    </row>
    <row r="26" spans="1:25" x14ac:dyDescent="0.25">
      <c r="A26" s="2405" t="s">
        <v>4803</v>
      </c>
      <c r="B26" s="2406"/>
      <c r="C26" s="2406"/>
      <c r="D26" s="2406"/>
      <c r="E26" s="2406"/>
      <c r="F26" s="2406"/>
      <c r="G26" s="2406"/>
      <c r="H26" s="2406"/>
      <c r="I26" s="2406"/>
      <c r="J26" s="2406"/>
      <c r="K26" s="2406"/>
      <c r="L26" s="2406"/>
      <c r="M26" s="2406"/>
      <c r="N26" s="2406"/>
      <c r="O26" s="2406"/>
      <c r="P26" s="2406"/>
      <c r="Q26" s="2406"/>
      <c r="R26" s="2406"/>
      <c r="S26" s="2406"/>
      <c r="T26" s="2406"/>
      <c r="U26" s="2406"/>
      <c r="V26" s="2406"/>
      <c r="W26" s="2406"/>
      <c r="X26" s="2406"/>
    </row>
    <row r="27" spans="1:25" x14ac:dyDescent="0.25">
      <c r="A27" s="2110" t="s">
        <v>4804</v>
      </c>
      <c r="B27" s="2110" t="s">
        <v>4805</v>
      </c>
      <c r="C27" s="2402" t="s">
        <v>4806</v>
      </c>
      <c r="D27" s="2402" t="s">
        <v>4807</v>
      </c>
      <c r="E27" s="2110" t="s">
        <v>4808</v>
      </c>
      <c r="F27" s="2110" t="s">
        <v>632</v>
      </c>
      <c r="G27" s="2110" t="s">
        <v>4809</v>
      </c>
      <c r="H27" s="2110" t="s">
        <v>4810</v>
      </c>
      <c r="I27" s="44" t="s">
        <v>4811</v>
      </c>
      <c r="J27" s="660">
        <v>1</v>
      </c>
      <c r="K27" s="724"/>
      <c r="L27" s="661"/>
      <c r="M27" s="661"/>
      <c r="N27" s="661"/>
      <c r="O27" s="661"/>
      <c r="P27" s="661"/>
      <c r="Q27" s="661"/>
      <c r="R27" s="661"/>
      <c r="S27" s="661"/>
      <c r="T27" s="661"/>
      <c r="U27" s="661"/>
      <c r="V27" s="724"/>
      <c r="W27" s="1688" t="s">
        <v>4812</v>
      </c>
      <c r="X27" s="1688" t="s">
        <v>4813</v>
      </c>
      <c r="Y27" s="2110"/>
    </row>
    <row r="28" spans="1:25" ht="22.5" x14ac:dyDescent="0.25">
      <c r="A28" s="2111"/>
      <c r="B28" s="2111"/>
      <c r="C28" s="2403"/>
      <c r="D28" s="2403"/>
      <c r="E28" s="2111"/>
      <c r="F28" s="2111"/>
      <c r="G28" s="2111"/>
      <c r="H28" s="2111"/>
      <c r="I28" s="44" t="s">
        <v>4814</v>
      </c>
      <c r="J28" s="660">
        <v>1</v>
      </c>
      <c r="K28" s="724"/>
      <c r="L28" s="661"/>
      <c r="M28" s="661"/>
      <c r="N28" s="661"/>
      <c r="O28" s="661"/>
      <c r="P28" s="661"/>
      <c r="Q28" s="661"/>
      <c r="R28" s="661"/>
      <c r="S28" s="661"/>
      <c r="T28" s="661"/>
      <c r="U28" s="661"/>
      <c r="V28" s="724"/>
      <c r="W28" s="1689"/>
      <c r="X28" s="1689"/>
      <c r="Y28" s="2111"/>
    </row>
    <row r="29" spans="1:25" x14ac:dyDescent="0.25">
      <c r="A29" s="2111"/>
      <c r="B29" s="2112"/>
      <c r="C29" s="2404"/>
      <c r="D29" s="2404"/>
      <c r="E29" s="2112"/>
      <c r="F29" s="2112"/>
      <c r="G29" s="2112"/>
      <c r="H29" s="2112"/>
      <c r="I29" s="44" t="s">
        <v>4815</v>
      </c>
      <c r="J29" s="660">
        <v>1</v>
      </c>
      <c r="K29" s="724"/>
      <c r="L29" s="661"/>
      <c r="M29" s="661"/>
      <c r="N29" s="661"/>
      <c r="O29" s="661"/>
      <c r="P29" s="661"/>
      <c r="Q29" s="661"/>
      <c r="R29" s="661"/>
      <c r="S29" s="661"/>
      <c r="T29" s="661"/>
      <c r="U29" s="661"/>
      <c r="V29" s="724"/>
      <c r="W29" s="2407"/>
      <c r="X29" s="2407"/>
      <c r="Y29" s="2112"/>
    </row>
    <row r="30" spans="1:25" x14ac:dyDescent="0.25">
      <c r="A30" s="2111"/>
      <c r="B30" s="2110" t="s">
        <v>2048</v>
      </c>
      <c r="C30" s="2402" t="s">
        <v>4806</v>
      </c>
      <c r="D30" s="2402" t="s">
        <v>4807</v>
      </c>
      <c r="E30" s="2110" t="s">
        <v>4808</v>
      </c>
      <c r="F30" s="2110" t="s">
        <v>632</v>
      </c>
      <c r="G30" s="2110" t="s">
        <v>4816</v>
      </c>
      <c r="H30" s="2110" t="s">
        <v>4810</v>
      </c>
      <c r="I30" s="44" t="s">
        <v>4817</v>
      </c>
      <c r="J30" s="660">
        <v>1</v>
      </c>
      <c r="K30" s="724"/>
      <c r="L30" s="661"/>
      <c r="M30" s="661"/>
      <c r="N30" s="661"/>
      <c r="O30" s="661"/>
      <c r="P30" s="661"/>
      <c r="Q30" s="661"/>
      <c r="R30" s="661"/>
      <c r="S30" s="661"/>
      <c r="T30" s="661"/>
      <c r="U30" s="661"/>
      <c r="V30" s="724"/>
      <c r="W30" s="1688" t="s">
        <v>4812</v>
      </c>
      <c r="X30" s="1688" t="s">
        <v>4813</v>
      </c>
      <c r="Y30" s="2110"/>
    </row>
    <row r="31" spans="1:25" ht="22.5" x14ac:dyDescent="0.25">
      <c r="A31" s="2111"/>
      <c r="B31" s="2111"/>
      <c r="C31" s="2403"/>
      <c r="D31" s="2403"/>
      <c r="E31" s="2111"/>
      <c r="F31" s="2111"/>
      <c r="G31" s="2111"/>
      <c r="H31" s="2111"/>
      <c r="I31" s="44" t="s">
        <v>4818</v>
      </c>
      <c r="J31" s="660">
        <v>1</v>
      </c>
      <c r="K31" s="724"/>
      <c r="L31" s="661"/>
      <c r="M31" s="661"/>
      <c r="N31" s="661"/>
      <c r="O31" s="661"/>
      <c r="P31" s="661"/>
      <c r="Q31" s="661"/>
      <c r="R31" s="661"/>
      <c r="S31" s="661"/>
      <c r="T31" s="661"/>
      <c r="U31" s="661"/>
      <c r="V31" s="724"/>
      <c r="W31" s="1689"/>
      <c r="X31" s="1689"/>
      <c r="Y31" s="2111"/>
    </row>
    <row r="32" spans="1:25" x14ac:dyDescent="0.25">
      <c r="A32" s="2111"/>
      <c r="B32" s="2112"/>
      <c r="C32" s="2404"/>
      <c r="D32" s="2404"/>
      <c r="E32" s="2112"/>
      <c r="F32" s="2112"/>
      <c r="G32" s="2112"/>
      <c r="H32" s="2112"/>
      <c r="I32" s="44" t="s">
        <v>4819</v>
      </c>
      <c r="J32" s="660">
        <v>1</v>
      </c>
      <c r="K32" s="724"/>
      <c r="L32" s="661"/>
      <c r="M32" s="661"/>
      <c r="N32" s="661"/>
      <c r="O32" s="661"/>
      <c r="P32" s="661"/>
      <c r="Q32" s="661"/>
      <c r="R32" s="661"/>
      <c r="S32" s="661"/>
      <c r="T32" s="661"/>
      <c r="U32" s="661"/>
      <c r="V32" s="724"/>
      <c r="W32" s="2407"/>
      <c r="X32" s="2407"/>
      <c r="Y32" s="2112"/>
    </row>
    <row r="33" spans="1:25" x14ac:dyDescent="0.25">
      <c r="A33" s="2111"/>
      <c r="B33" s="2110" t="s">
        <v>2058</v>
      </c>
      <c r="C33" s="2402" t="s">
        <v>4806</v>
      </c>
      <c r="D33" s="2402" t="s">
        <v>4807</v>
      </c>
      <c r="E33" s="2110" t="s">
        <v>4808</v>
      </c>
      <c r="F33" s="2110" t="s">
        <v>632</v>
      </c>
      <c r="G33" s="2110" t="s">
        <v>4820</v>
      </c>
      <c r="H33" s="2110" t="s">
        <v>4810</v>
      </c>
      <c r="I33" s="44" t="s">
        <v>4817</v>
      </c>
      <c r="J33" s="660">
        <v>1</v>
      </c>
      <c r="K33" s="724"/>
      <c r="L33" s="661"/>
      <c r="M33" s="661"/>
      <c r="N33" s="661"/>
      <c r="O33" s="661"/>
      <c r="P33" s="661"/>
      <c r="Q33" s="661"/>
      <c r="R33" s="661"/>
      <c r="S33" s="661"/>
      <c r="T33" s="661"/>
      <c r="U33" s="661"/>
      <c r="V33" s="724"/>
      <c r="W33" s="1688" t="s">
        <v>4812</v>
      </c>
      <c r="X33" s="1688" t="s">
        <v>4813</v>
      </c>
      <c r="Y33" s="2110"/>
    </row>
    <row r="34" spans="1:25" ht="22.5" x14ac:dyDescent="0.25">
      <c r="A34" s="2111"/>
      <c r="B34" s="2111"/>
      <c r="C34" s="2403"/>
      <c r="D34" s="2403"/>
      <c r="E34" s="2111"/>
      <c r="F34" s="2111"/>
      <c r="G34" s="2111"/>
      <c r="H34" s="2111"/>
      <c r="I34" s="44" t="s">
        <v>4818</v>
      </c>
      <c r="J34" s="660">
        <v>1</v>
      </c>
      <c r="K34" s="724"/>
      <c r="L34" s="661"/>
      <c r="M34" s="661"/>
      <c r="N34" s="661"/>
      <c r="O34" s="661"/>
      <c r="P34" s="661"/>
      <c r="Q34" s="661"/>
      <c r="R34" s="661"/>
      <c r="S34" s="661"/>
      <c r="T34" s="661"/>
      <c r="U34" s="661"/>
      <c r="V34" s="724"/>
      <c r="W34" s="1689"/>
      <c r="X34" s="1689"/>
      <c r="Y34" s="2111"/>
    </row>
    <row r="35" spans="1:25" x14ac:dyDescent="0.25">
      <c r="A35" s="2111"/>
      <c r="B35" s="2112"/>
      <c r="C35" s="2404"/>
      <c r="D35" s="2404"/>
      <c r="E35" s="2112"/>
      <c r="F35" s="2112"/>
      <c r="G35" s="2112"/>
      <c r="H35" s="2112"/>
      <c r="I35" s="44" t="s">
        <v>4819</v>
      </c>
      <c r="J35" s="660">
        <v>1</v>
      </c>
      <c r="K35" s="724"/>
      <c r="L35" s="661"/>
      <c r="M35" s="661"/>
      <c r="N35" s="661"/>
      <c r="O35" s="661"/>
      <c r="P35" s="661"/>
      <c r="Q35" s="661"/>
      <c r="R35" s="661"/>
      <c r="S35" s="661"/>
      <c r="T35" s="661"/>
      <c r="U35" s="661"/>
      <c r="V35" s="724"/>
      <c r="W35" s="2407"/>
      <c r="X35" s="2407"/>
      <c r="Y35" s="2112"/>
    </row>
    <row r="36" spans="1:25" x14ac:dyDescent="0.25">
      <c r="A36" s="2111"/>
      <c r="B36" s="2110" t="s">
        <v>2067</v>
      </c>
      <c r="C36" s="2402" t="s">
        <v>4806</v>
      </c>
      <c r="D36" s="2402" t="s">
        <v>4807</v>
      </c>
      <c r="E36" s="2110" t="s">
        <v>4808</v>
      </c>
      <c r="F36" s="2110" t="s">
        <v>632</v>
      </c>
      <c r="G36" s="2110" t="s">
        <v>4821</v>
      </c>
      <c r="H36" s="2110" t="s">
        <v>4822</v>
      </c>
      <c r="I36" s="44" t="s">
        <v>4823</v>
      </c>
      <c r="J36" s="660">
        <v>1</v>
      </c>
      <c r="K36" s="724"/>
      <c r="L36" s="661"/>
      <c r="M36" s="661"/>
      <c r="N36" s="661"/>
      <c r="O36" s="661"/>
      <c r="P36" s="661"/>
      <c r="Q36" s="661"/>
      <c r="R36" s="661"/>
      <c r="S36" s="661"/>
      <c r="T36" s="661"/>
      <c r="U36" s="661"/>
      <c r="V36" s="724"/>
      <c r="W36" s="1688" t="s">
        <v>4812</v>
      </c>
      <c r="X36" s="1688" t="s">
        <v>4813</v>
      </c>
      <c r="Y36" s="2110"/>
    </row>
    <row r="37" spans="1:25" ht="22.5" x14ac:dyDescent="0.25">
      <c r="A37" s="2111"/>
      <c r="B37" s="2111"/>
      <c r="C37" s="2403"/>
      <c r="D37" s="2403"/>
      <c r="E37" s="2111"/>
      <c r="F37" s="2111"/>
      <c r="G37" s="2111"/>
      <c r="H37" s="2111"/>
      <c r="I37" s="44" t="s">
        <v>4824</v>
      </c>
      <c r="J37" s="660">
        <v>1</v>
      </c>
      <c r="K37" s="724"/>
      <c r="L37" s="661"/>
      <c r="M37" s="661"/>
      <c r="N37" s="661"/>
      <c r="O37" s="661"/>
      <c r="P37" s="661"/>
      <c r="Q37" s="661"/>
      <c r="R37" s="661"/>
      <c r="S37" s="661"/>
      <c r="T37" s="661"/>
      <c r="U37" s="661"/>
      <c r="V37" s="724"/>
      <c r="W37" s="1689"/>
      <c r="X37" s="1689"/>
      <c r="Y37" s="2111"/>
    </row>
    <row r="38" spans="1:25" x14ac:dyDescent="0.25">
      <c r="A38" s="2111"/>
      <c r="B38" s="2112"/>
      <c r="C38" s="2404"/>
      <c r="D38" s="2404"/>
      <c r="E38" s="2112"/>
      <c r="F38" s="2112"/>
      <c r="G38" s="2112"/>
      <c r="H38" s="2112"/>
      <c r="I38" s="44" t="s">
        <v>4825</v>
      </c>
      <c r="J38" s="660">
        <v>1</v>
      </c>
      <c r="K38" s="724"/>
      <c r="L38" s="661"/>
      <c r="M38" s="661"/>
      <c r="N38" s="661"/>
      <c r="O38" s="661"/>
      <c r="P38" s="661"/>
      <c r="Q38" s="661"/>
      <c r="R38" s="661"/>
      <c r="S38" s="661"/>
      <c r="T38" s="661"/>
      <c r="U38" s="661"/>
      <c r="V38" s="724"/>
      <c r="W38" s="2407"/>
      <c r="X38" s="2407"/>
      <c r="Y38" s="2112"/>
    </row>
    <row r="39" spans="1:25" x14ac:dyDescent="0.25">
      <c r="A39" s="2111"/>
      <c r="B39" s="2110" t="s">
        <v>53</v>
      </c>
      <c r="C39" s="2402" t="s">
        <v>4806</v>
      </c>
      <c r="D39" s="2402" t="s">
        <v>4826</v>
      </c>
      <c r="E39" s="2110" t="s">
        <v>4827</v>
      </c>
      <c r="F39" s="2110" t="s">
        <v>4828</v>
      </c>
      <c r="G39" s="2402" t="s">
        <v>4829</v>
      </c>
      <c r="H39" s="2110" t="s">
        <v>4830</v>
      </c>
      <c r="I39" s="44" t="s">
        <v>4831</v>
      </c>
      <c r="J39" s="660">
        <v>2</v>
      </c>
      <c r="K39" s="663"/>
      <c r="L39" s="658"/>
      <c r="M39" s="658"/>
      <c r="N39" s="658"/>
      <c r="O39" s="658"/>
      <c r="P39" s="658"/>
      <c r="Q39" s="661"/>
      <c r="R39" s="658"/>
      <c r="S39" s="658"/>
      <c r="T39" s="658"/>
      <c r="U39" s="658"/>
      <c r="V39" s="663"/>
      <c r="W39" s="1688" t="s">
        <v>91</v>
      </c>
      <c r="X39" s="2408" t="s">
        <v>4832</v>
      </c>
      <c r="Y39" s="2110"/>
    </row>
    <row r="40" spans="1:25" x14ac:dyDescent="0.25">
      <c r="A40" s="2111"/>
      <c r="B40" s="2111"/>
      <c r="C40" s="2403"/>
      <c r="D40" s="2403"/>
      <c r="E40" s="2111"/>
      <c r="F40" s="2111"/>
      <c r="G40" s="2403"/>
      <c r="H40" s="2111"/>
      <c r="I40" s="44" t="s">
        <v>4833</v>
      </c>
      <c r="J40" s="660">
        <v>2</v>
      </c>
      <c r="K40" s="663"/>
      <c r="L40" s="658"/>
      <c r="M40" s="658"/>
      <c r="N40" s="658"/>
      <c r="O40" s="658"/>
      <c r="P40" s="658"/>
      <c r="Q40" s="661"/>
      <c r="R40" s="658"/>
      <c r="S40" s="658"/>
      <c r="T40" s="658"/>
      <c r="U40" s="658"/>
      <c r="V40" s="663"/>
      <c r="W40" s="1689"/>
      <c r="X40" s="2409"/>
      <c r="Y40" s="2111"/>
    </row>
    <row r="41" spans="1:25" x14ac:dyDescent="0.25">
      <c r="A41" s="2111"/>
      <c r="B41" s="2112"/>
      <c r="C41" s="2404"/>
      <c r="D41" s="2404"/>
      <c r="E41" s="2112"/>
      <c r="F41" s="2112"/>
      <c r="G41" s="2404"/>
      <c r="H41" s="2112"/>
      <c r="I41" s="44" t="s">
        <v>4834</v>
      </c>
      <c r="J41" s="660">
        <v>2</v>
      </c>
      <c r="K41" s="663"/>
      <c r="L41" s="658"/>
      <c r="M41" s="658"/>
      <c r="N41" s="658"/>
      <c r="O41" s="658"/>
      <c r="P41" s="658"/>
      <c r="Q41" s="661"/>
      <c r="R41" s="658"/>
      <c r="S41" s="658"/>
      <c r="T41" s="658"/>
      <c r="U41" s="658"/>
      <c r="V41" s="663"/>
      <c r="W41" s="2407"/>
      <c r="X41" s="2410"/>
      <c r="Y41" s="2112"/>
    </row>
    <row r="42" spans="1:25" ht="22.5" x14ac:dyDescent="0.25">
      <c r="A42" s="2111"/>
      <c r="B42" s="2110" t="s">
        <v>4835</v>
      </c>
      <c r="C42" s="2402" t="s">
        <v>4764</v>
      </c>
      <c r="D42" s="2402" t="s">
        <v>4836</v>
      </c>
      <c r="E42" s="2110" t="s">
        <v>4837</v>
      </c>
      <c r="F42" s="2110" t="s">
        <v>632</v>
      </c>
      <c r="G42" s="2402" t="s">
        <v>4838</v>
      </c>
      <c r="H42" s="2402" t="s">
        <v>4839</v>
      </c>
      <c r="I42" s="16" t="s">
        <v>4840</v>
      </c>
      <c r="J42" s="660">
        <v>1</v>
      </c>
      <c r="K42" s="724"/>
      <c r="L42" s="661"/>
      <c r="M42" s="661"/>
      <c r="N42" s="661"/>
      <c r="O42" s="661"/>
      <c r="P42" s="661"/>
      <c r="Q42" s="661"/>
      <c r="R42" s="661"/>
      <c r="S42" s="661"/>
      <c r="T42" s="661"/>
      <c r="U42" s="661"/>
      <c r="V42" s="724"/>
      <c r="W42" s="1688" t="s">
        <v>4841</v>
      </c>
      <c r="X42" s="1688" t="s">
        <v>4842</v>
      </c>
      <c r="Y42" s="2110"/>
    </row>
    <row r="43" spans="1:25" ht="22.5" x14ac:dyDescent="0.25">
      <c r="A43" s="2111"/>
      <c r="B43" s="2111"/>
      <c r="C43" s="2403"/>
      <c r="D43" s="2403"/>
      <c r="E43" s="2111"/>
      <c r="F43" s="2111"/>
      <c r="G43" s="2403"/>
      <c r="H43" s="2403"/>
      <c r="I43" s="16" t="s">
        <v>4843</v>
      </c>
      <c r="J43" s="660">
        <v>1</v>
      </c>
      <c r="K43" s="724"/>
      <c r="L43" s="661"/>
      <c r="M43" s="661"/>
      <c r="N43" s="661"/>
      <c r="O43" s="661"/>
      <c r="P43" s="661"/>
      <c r="Q43" s="661"/>
      <c r="R43" s="661"/>
      <c r="S43" s="661"/>
      <c r="T43" s="661"/>
      <c r="U43" s="661"/>
      <c r="V43" s="724"/>
      <c r="W43" s="1689"/>
      <c r="X43" s="1689"/>
      <c r="Y43" s="2111"/>
    </row>
    <row r="44" spans="1:25" x14ac:dyDescent="0.25">
      <c r="A44" s="2111"/>
      <c r="B44" s="2112"/>
      <c r="C44" s="2404"/>
      <c r="D44" s="2404"/>
      <c r="E44" s="2112"/>
      <c r="F44" s="2112"/>
      <c r="G44" s="2404"/>
      <c r="H44" s="2404"/>
      <c r="I44" s="16" t="s">
        <v>4844</v>
      </c>
      <c r="J44" s="660">
        <v>2</v>
      </c>
      <c r="K44" s="663"/>
      <c r="L44" s="658"/>
      <c r="M44" s="661"/>
      <c r="N44" s="658"/>
      <c r="O44" s="658"/>
      <c r="P44" s="661"/>
      <c r="Q44" s="658"/>
      <c r="R44" s="658"/>
      <c r="S44" s="661"/>
      <c r="T44" s="658"/>
      <c r="U44" s="658"/>
      <c r="V44" s="724"/>
      <c r="W44" s="2407"/>
      <c r="X44" s="2407"/>
      <c r="Y44" s="2112"/>
    </row>
    <row r="45" spans="1:25" x14ac:dyDescent="0.25">
      <c r="A45" s="2111"/>
      <c r="B45" s="2110" t="s">
        <v>4845</v>
      </c>
      <c r="C45" s="2402" t="s">
        <v>4806</v>
      </c>
      <c r="D45" s="2402" t="s">
        <v>4846</v>
      </c>
      <c r="E45" s="2110" t="s">
        <v>4827</v>
      </c>
      <c r="F45" s="2110" t="s">
        <v>4847</v>
      </c>
      <c r="G45" s="2402" t="s">
        <v>4848</v>
      </c>
      <c r="H45" s="2110" t="s">
        <v>4849</v>
      </c>
      <c r="I45" s="44" t="s">
        <v>4850</v>
      </c>
      <c r="J45" s="660">
        <v>2</v>
      </c>
      <c r="K45" s="724"/>
      <c r="L45" s="661"/>
      <c r="M45" s="661"/>
      <c r="N45" s="661"/>
      <c r="O45" s="661"/>
      <c r="P45" s="661"/>
      <c r="Q45" s="661"/>
      <c r="R45" s="661"/>
      <c r="S45" s="661"/>
      <c r="T45" s="661"/>
      <c r="U45" s="661"/>
      <c r="V45" s="724"/>
      <c r="W45" s="1688" t="s">
        <v>91</v>
      </c>
      <c r="X45" s="2408" t="s">
        <v>4832</v>
      </c>
      <c r="Y45" s="2110"/>
    </row>
    <row r="46" spans="1:25" ht="22.5" x14ac:dyDescent="0.25">
      <c r="A46" s="2111"/>
      <c r="B46" s="2111"/>
      <c r="C46" s="2403"/>
      <c r="D46" s="2403"/>
      <c r="E46" s="2111"/>
      <c r="F46" s="2111"/>
      <c r="G46" s="2403"/>
      <c r="H46" s="2111"/>
      <c r="I46" s="44" t="s">
        <v>4851</v>
      </c>
      <c r="J46" s="660">
        <v>3</v>
      </c>
      <c r="K46" s="724"/>
      <c r="L46" s="661"/>
      <c r="M46" s="661"/>
      <c r="N46" s="661"/>
      <c r="O46" s="661"/>
      <c r="P46" s="661"/>
      <c r="Q46" s="658"/>
      <c r="R46" s="658"/>
      <c r="S46" s="658"/>
      <c r="T46" s="658"/>
      <c r="U46" s="658"/>
      <c r="V46" s="663"/>
      <c r="W46" s="1689"/>
      <c r="X46" s="2409"/>
      <c r="Y46" s="2111"/>
    </row>
    <row r="47" spans="1:25" x14ac:dyDescent="0.25">
      <c r="A47" s="2111"/>
      <c r="B47" s="2112"/>
      <c r="C47" s="2404"/>
      <c r="D47" s="2404"/>
      <c r="E47" s="2112"/>
      <c r="F47" s="2112"/>
      <c r="G47" s="2404"/>
      <c r="H47" s="2112"/>
      <c r="I47" s="44" t="s">
        <v>4852</v>
      </c>
      <c r="J47" s="660">
        <v>3</v>
      </c>
      <c r="K47" s="663"/>
      <c r="L47" s="658"/>
      <c r="M47" s="658"/>
      <c r="N47" s="658"/>
      <c r="O47" s="658"/>
      <c r="P47" s="658"/>
      <c r="Q47" s="658"/>
      <c r="R47" s="658"/>
      <c r="S47" s="658"/>
      <c r="T47" s="661"/>
      <c r="U47" s="661"/>
      <c r="V47" s="724"/>
      <c r="W47" s="2407"/>
      <c r="X47" s="2410"/>
      <c r="Y47" s="2112"/>
    </row>
    <row r="48" spans="1:25" x14ac:dyDescent="0.25">
      <c r="A48" s="2111"/>
      <c r="B48" s="2110" t="s">
        <v>4853</v>
      </c>
      <c r="C48" s="2402" t="s">
        <v>4806</v>
      </c>
      <c r="D48" s="2402" t="s">
        <v>4854</v>
      </c>
      <c r="E48" s="2110" t="s">
        <v>4855</v>
      </c>
      <c r="F48" s="2110" t="s">
        <v>632</v>
      </c>
      <c r="G48" s="2402" t="s">
        <v>4856</v>
      </c>
      <c r="H48" s="2110" t="s">
        <v>4810</v>
      </c>
      <c r="I48" s="44" t="s">
        <v>4857</v>
      </c>
      <c r="J48" s="660">
        <v>1</v>
      </c>
      <c r="K48" s="724"/>
      <c r="L48" s="661"/>
      <c r="M48" s="661"/>
      <c r="N48" s="661"/>
      <c r="O48" s="661"/>
      <c r="P48" s="661"/>
      <c r="Q48" s="661"/>
      <c r="R48" s="661"/>
      <c r="S48" s="661"/>
      <c r="T48" s="661"/>
      <c r="U48" s="661"/>
      <c r="V48" s="724"/>
      <c r="W48" s="1688" t="s">
        <v>4858</v>
      </c>
      <c r="X48" s="2408" t="s">
        <v>4859</v>
      </c>
      <c r="Y48" s="2110"/>
    </row>
    <row r="49" spans="1:25" ht="22.5" x14ac:dyDescent="0.25">
      <c r="A49" s="2111"/>
      <c r="B49" s="2111"/>
      <c r="C49" s="2403"/>
      <c r="D49" s="2403"/>
      <c r="E49" s="2111"/>
      <c r="F49" s="2111"/>
      <c r="G49" s="2403"/>
      <c r="H49" s="2111"/>
      <c r="I49" s="44" t="s">
        <v>4860</v>
      </c>
      <c r="J49" s="660">
        <v>2</v>
      </c>
      <c r="K49" s="724"/>
      <c r="L49" s="661"/>
      <c r="M49" s="661"/>
      <c r="N49" s="661"/>
      <c r="O49" s="661"/>
      <c r="P49" s="661"/>
      <c r="Q49" s="661"/>
      <c r="R49" s="661"/>
      <c r="S49" s="661"/>
      <c r="T49" s="661"/>
      <c r="U49" s="661"/>
      <c r="V49" s="724"/>
      <c r="W49" s="1689"/>
      <c r="X49" s="2409"/>
      <c r="Y49" s="2111"/>
    </row>
    <row r="50" spans="1:25" x14ac:dyDescent="0.25">
      <c r="A50" s="2111"/>
      <c r="B50" s="2112"/>
      <c r="C50" s="2404"/>
      <c r="D50" s="2404"/>
      <c r="E50" s="2112"/>
      <c r="F50" s="2112"/>
      <c r="G50" s="2404"/>
      <c r="H50" s="2112"/>
      <c r="I50" s="44" t="s">
        <v>4861</v>
      </c>
      <c r="J50" s="660">
        <v>2</v>
      </c>
      <c r="K50" s="724"/>
      <c r="L50" s="661"/>
      <c r="M50" s="661"/>
      <c r="N50" s="661"/>
      <c r="O50" s="661"/>
      <c r="P50" s="661"/>
      <c r="Q50" s="661"/>
      <c r="R50" s="661"/>
      <c r="S50" s="661"/>
      <c r="T50" s="661"/>
      <c r="U50" s="661"/>
      <c r="V50" s="724"/>
      <c r="W50" s="2407"/>
      <c r="X50" s="2410"/>
      <c r="Y50" s="2112"/>
    </row>
    <row r="51" spans="1:25" ht="101.25" x14ac:dyDescent="0.25">
      <c r="A51" s="2111"/>
      <c r="B51" s="2110" t="s">
        <v>4862</v>
      </c>
      <c r="C51" s="2402" t="s">
        <v>4764</v>
      </c>
      <c r="D51" s="1587" t="s">
        <v>4863</v>
      </c>
      <c r="E51" s="662" t="s">
        <v>4864</v>
      </c>
      <c r="F51" s="662" t="s">
        <v>632</v>
      </c>
      <c r="G51" s="662" t="s">
        <v>4865</v>
      </c>
      <c r="H51" s="725" t="s">
        <v>4866</v>
      </c>
      <c r="I51" s="662" t="s">
        <v>4867</v>
      </c>
      <c r="J51" s="660">
        <v>5</v>
      </c>
      <c r="K51" s="724"/>
      <c r="L51" s="661"/>
      <c r="M51" s="661"/>
      <c r="N51" s="661"/>
      <c r="O51" s="661"/>
      <c r="P51" s="661"/>
      <c r="Q51" s="661"/>
      <c r="R51" s="661"/>
      <c r="S51" s="661"/>
      <c r="T51" s="661"/>
      <c r="U51" s="661"/>
      <c r="V51" s="724"/>
      <c r="W51" s="662" t="s">
        <v>4868</v>
      </c>
      <c r="X51" s="662" t="s">
        <v>4869</v>
      </c>
      <c r="Y51" s="665"/>
    </row>
    <row r="52" spans="1:25" ht="112.5" x14ac:dyDescent="0.25">
      <c r="A52" s="2111"/>
      <c r="B52" s="2111"/>
      <c r="C52" s="2403"/>
      <c r="D52" s="1599"/>
      <c r="E52" s="662" t="s">
        <v>4870</v>
      </c>
      <c r="F52" s="662" t="s">
        <v>632</v>
      </c>
      <c r="G52" s="662" t="s">
        <v>4871</v>
      </c>
      <c r="H52" s="725" t="s">
        <v>4872</v>
      </c>
      <c r="I52" s="662" t="s">
        <v>4873</v>
      </c>
      <c r="J52" s="660">
        <v>5</v>
      </c>
      <c r="K52" s="724"/>
      <c r="L52" s="661"/>
      <c r="M52" s="661"/>
      <c r="N52" s="661"/>
      <c r="O52" s="661"/>
      <c r="P52" s="661"/>
      <c r="Q52" s="661"/>
      <c r="R52" s="661"/>
      <c r="S52" s="661"/>
      <c r="T52" s="661"/>
      <c r="U52" s="661"/>
      <c r="V52" s="724"/>
      <c r="W52" s="662" t="s">
        <v>4874</v>
      </c>
      <c r="X52" s="662" t="s">
        <v>4875</v>
      </c>
      <c r="Y52" s="665"/>
    </row>
    <row r="53" spans="1:25" ht="67.5" x14ac:dyDescent="0.25">
      <c r="A53" s="2111"/>
      <c r="B53" s="2111"/>
      <c r="C53" s="2403"/>
      <c r="D53" s="1599"/>
      <c r="E53" s="662" t="s">
        <v>4876</v>
      </c>
      <c r="F53" s="662" t="s">
        <v>632</v>
      </c>
      <c r="G53" s="662" t="s">
        <v>4877</v>
      </c>
      <c r="H53" s="662" t="s">
        <v>4878</v>
      </c>
      <c r="I53" s="662" t="s">
        <v>4879</v>
      </c>
      <c r="J53" s="660">
        <v>5</v>
      </c>
      <c r="K53" s="724"/>
      <c r="L53" s="661"/>
      <c r="M53" s="661"/>
      <c r="N53" s="661"/>
      <c r="O53" s="661"/>
      <c r="P53" s="661"/>
      <c r="Q53" s="661"/>
      <c r="R53" s="661"/>
      <c r="S53" s="661"/>
      <c r="T53" s="661"/>
      <c r="U53" s="661"/>
      <c r="V53" s="724"/>
      <c r="W53" s="662" t="s">
        <v>4880</v>
      </c>
      <c r="X53" s="662" t="s">
        <v>4881</v>
      </c>
      <c r="Y53" s="665"/>
    </row>
    <row r="54" spans="1:25" ht="45" x14ac:dyDescent="0.25">
      <c r="A54" s="2111"/>
      <c r="B54" s="2111"/>
      <c r="C54" s="2404"/>
      <c r="D54" s="1600"/>
      <c r="E54" s="662" t="s">
        <v>4882</v>
      </c>
      <c r="F54" s="662" t="s">
        <v>632</v>
      </c>
      <c r="G54" s="662" t="s">
        <v>4883</v>
      </c>
      <c r="H54" s="662" t="s">
        <v>4884</v>
      </c>
      <c r="I54" s="662" t="s">
        <v>4885</v>
      </c>
      <c r="J54" s="660">
        <v>5</v>
      </c>
      <c r="K54" s="724"/>
      <c r="L54" s="661"/>
      <c r="M54" s="661"/>
      <c r="N54" s="661"/>
      <c r="O54" s="661"/>
      <c r="P54" s="661"/>
      <c r="Q54" s="661"/>
      <c r="R54" s="661"/>
      <c r="S54" s="661"/>
      <c r="T54" s="661"/>
      <c r="U54" s="661"/>
      <c r="V54" s="724"/>
      <c r="W54" s="662" t="s">
        <v>4886</v>
      </c>
      <c r="X54" s="662" t="s">
        <v>4887</v>
      </c>
      <c r="Y54" s="665"/>
    </row>
    <row r="55" spans="1:25" ht="45" x14ac:dyDescent="0.25">
      <c r="A55" s="2111"/>
      <c r="B55" s="2111"/>
      <c r="C55" s="726" t="s">
        <v>4764</v>
      </c>
      <c r="D55" s="726" t="s">
        <v>4888</v>
      </c>
      <c r="E55" s="664" t="s">
        <v>4889</v>
      </c>
      <c r="F55" s="662" t="s">
        <v>632</v>
      </c>
      <c r="G55" s="726" t="s">
        <v>4890</v>
      </c>
      <c r="H55" s="662" t="s">
        <v>4891</v>
      </c>
      <c r="I55" s="664" t="s">
        <v>4892</v>
      </c>
      <c r="J55" s="660">
        <v>5</v>
      </c>
      <c r="K55" s="663"/>
      <c r="L55" s="658"/>
      <c r="M55" s="661"/>
      <c r="N55" s="658"/>
      <c r="O55" s="658"/>
      <c r="P55" s="661"/>
      <c r="Q55" s="658"/>
      <c r="R55" s="658"/>
      <c r="S55" s="661"/>
      <c r="T55" s="658"/>
      <c r="U55" s="658"/>
      <c r="V55" s="724"/>
      <c r="W55" s="662" t="s">
        <v>4893</v>
      </c>
      <c r="X55" s="662" t="s">
        <v>4894</v>
      </c>
      <c r="Y55" s="665"/>
    </row>
    <row r="56" spans="1:25" ht="67.5" x14ac:dyDescent="0.25">
      <c r="A56" s="2111"/>
      <c r="B56" s="2111"/>
      <c r="C56" s="726" t="s">
        <v>4764</v>
      </c>
      <c r="D56" s="726" t="s">
        <v>4888</v>
      </c>
      <c r="E56" s="664" t="s">
        <v>4895</v>
      </c>
      <c r="F56" s="662" t="s">
        <v>632</v>
      </c>
      <c r="G56" s="726" t="s">
        <v>4896</v>
      </c>
      <c r="H56" s="662" t="s">
        <v>4897</v>
      </c>
      <c r="I56" s="725" t="s">
        <v>4898</v>
      </c>
      <c r="J56" s="660">
        <v>5</v>
      </c>
      <c r="K56" s="724"/>
      <c r="L56" s="661"/>
      <c r="M56" s="661"/>
      <c r="N56" s="661"/>
      <c r="O56" s="661"/>
      <c r="P56" s="661"/>
      <c r="Q56" s="661"/>
      <c r="R56" s="661"/>
      <c r="S56" s="661"/>
      <c r="T56" s="661"/>
      <c r="U56" s="661"/>
      <c r="V56" s="724"/>
      <c r="W56" s="662" t="s">
        <v>4899</v>
      </c>
      <c r="X56" s="726" t="s">
        <v>4900</v>
      </c>
      <c r="Y56" s="665"/>
    </row>
    <row r="57" spans="1:25" ht="45" x14ac:dyDescent="0.25">
      <c r="A57" s="2111"/>
      <c r="B57" s="2111"/>
      <c r="C57" s="726" t="s">
        <v>4764</v>
      </c>
      <c r="D57" s="726" t="s">
        <v>4901</v>
      </c>
      <c r="E57" s="664" t="s">
        <v>4827</v>
      </c>
      <c r="F57" s="662" t="s">
        <v>4902</v>
      </c>
      <c r="G57" s="726" t="s">
        <v>4903</v>
      </c>
      <c r="H57" s="662" t="s">
        <v>4897</v>
      </c>
      <c r="I57" s="664" t="s">
        <v>4904</v>
      </c>
      <c r="J57" s="660">
        <v>4</v>
      </c>
      <c r="K57" s="724"/>
      <c r="L57" s="661"/>
      <c r="M57" s="661"/>
      <c r="N57" s="661"/>
      <c r="O57" s="661"/>
      <c r="P57" s="661"/>
      <c r="Q57" s="661"/>
      <c r="R57" s="661"/>
      <c r="S57" s="661"/>
      <c r="T57" s="661"/>
      <c r="U57" s="661"/>
      <c r="V57" s="724"/>
      <c r="W57" s="662" t="s">
        <v>91</v>
      </c>
      <c r="X57" s="726" t="s">
        <v>4832</v>
      </c>
      <c r="Y57" s="665"/>
    </row>
    <row r="58" spans="1:25" ht="90" x14ac:dyDescent="0.25">
      <c r="A58" s="2112"/>
      <c r="B58" s="2112"/>
      <c r="C58" s="726" t="s">
        <v>4764</v>
      </c>
      <c r="D58" s="726" t="s">
        <v>4905</v>
      </c>
      <c r="E58" s="664" t="s">
        <v>4906</v>
      </c>
      <c r="F58" s="662" t="s">
        <v>632</v>
      </c>
      <c r="G58" s="726" t="s">
        <v>4907</v>
      </c>
      <c r="H58" s="662" t="s">
        <v>4908</v>
      </c>
      <c r="I58" s="664" t="s">
        <v>4909</v>
      </c>
      <c r="J58" s="660">
        <v>8</v>
      </c>
      <c r="K58" s="663"/>
      <c r="L58" s="661"/>
      <c r="M58" s="661"/>
      <c r="N58" s="658"/>
      <c r="O58" s="658"/>
      <c r="P58" s="658"/>
      <c r="Q58" s="658"/>
      <c r="R58" s="658"/>
      <c r="S58" s="658"/>
      <c r="T58" s="658"/>
      <c r="U58" s="658"/>
      <c r="V58" s="663"/>
      <c r="W58" s="662" t="s">
        <v>4910</v>
      </c>
      <c r="X58" s="726" t="s">
        <v>4911</v>
      </c>
      <c r="Y58" s="665"/>
    </row>
    <row r="59" spans="1:25" x14ac:dyDescent="0.25">
      <c r="A59" s="119"/>
      <c r="B59" s="727"/>
      <c r="C59" s="727"/>
      <c r="D59" s="727"/>
      <c r="E59" s="727"/>
      <c r="F59" s="727"/>
      <c r="G59" s="727"/>
      <c r="H59" s="727"/>
      <c r="I59" s="727"/>
      <c r="J59" s="728"/>
      <c r="K59" s="727"/>
      <c r="L59" s="727"/>
      <c r="M59" s="727"/>
      <c r="N59" s="727"/>
      <c r="O59" s="727"/>
      <c r="P59" s="727"/>
      <c r="Q59" s="727"/>
      <c r="R59" s="727"/>
      <c r="S59" s="727"/>
      <c r="T59" s="727"/>
      <c r="U59" s="727"/>
      <c r="V59" s="727"/>
      <c r="W59" s="727"/>
      <c r="X59" s="727"/>
    </row>
  </sheetData>
  <mergeCells count="162">
    <mergeCell ref="B51:B58"/>
    <mergeCell ref="C51:C54"/>
    <mergeCell ref="D51:D54"/>
    <mergeCell ref="Y45:Y47"/>
    <mergeCell ref="B48:B50"/>
    <mergeCell ref="C48:C50"/>
    <mergeCell ref="D48:D50"/>
    <mergeCell ref="E48:E50"/>
    <mergeCell ref="F48:F50"/>
    <mergeCell ref="G48:G50"/>
    <mergeCell ref="H48:H50"/>
    <mergeCell ref="W48:W50"/>
    <mergeCell ref="X48:X50"/>
    <mergeCell ref="Y48:Y50"/>
    <mergeCell ref="B45:B47"/>
    <mergeCell ref="C45:C47"/>
    <mergeCell ref="D45:D47"/>
    <mergeCell ref="E45:E47"/>
    <mergeCell ref="F45:F47"/>
    <mergeCell ref="G45:G47"/>
    <mergeCell ref="H45:H47"/>
    <mergeCell ref="W45:W47"/>
    <mergeCell ref="X45:X47"/>
    <mergeCell ref="Y39:Y41"/>
    <mergeCell ref="B42:B44"/>
    <mergeCell ref="C42:C44"/>
    <mergeCell ref="D42:D44"/>
    <mergeCell ref="E42:E44"/>
    <mergeCell ref="F42:F44"/>
    <mergeCell ref="G42:G44"/>
    <mergeCell ref="H42:H44"/>
    <mergeCell ref="W42:W44"/>
    <mergeCell ref="X42:X44"/>
    <mergeCell ref="Y42:Y44"/>
    <mergeCell ref="B39:B41"/>
    <mergeCell ref="C39:C41"/>
    <mergeCell ref="D39:D41"/>
    <mergeCell ref="E39:E41"/>
    <mergeCell ref="F39:F41"/>
    <mergeCell ref="G39:G41"/>
    <mergeCell ref="H39:H41"/>
    <mergeCell ref="W39:W41"/>
    <mergeCell ref="X39:X41"/>
    <mergeCell ref="Y33:Y35"/>
    <mergeCell ref="B36:B38"/>
    <mergeCell ref="C36:C38"/>
    <mergeCell ref="D36:D38"/>
    <mergeCell ref="E36:E38"/>
    <mergeCell ref="F36:F38"/>
    <mergeCell ref="G36:G38"/>
    <mergeCell ref="H36:H38"/>
    <mergeCell ref="W36:W38"/>
    <mergeCell ref="X36:X38"/>
    <mergeCell ref="Y36:Y38"/>
    <mergeCell ref="Y27:Y29"/>
    <mergeCell ref="B30:B32"/>
    <mergeCell ref="C30:C32"/>
    <mergeCell ref="D30:D32"/>
    <mergeCell ref="E30:E32"/>
    <mergeCell ref="F30:F32"/>
    <mergeCell ref="G30:G32"/>
    <mergeCell ref="H30:H32"/>
    <mergeCell ref="W30:W32"/>
    <mergeCell ref="X30:X32"/>
    <mergeCell ref="Y30:Y32"/>
    <mergeCell ref="A26:X26"/>
    <mergeCell ref="A7:A25"/>
    <mergeCell ref="B7:B10"/>
    <mergeCell ref="C7:C10"/>
    <mergeCell ref="D7:D10"/>
    <mergeCell ref="A27:A58"/>
    <mergeCell ref="B27:B29"/>
    <mergeCell ref="C27:C29"/>
    <mergeCell ref="D27:D29"/>
    <mergeCell ref="E27:E29"/>
    <mergeCell ref="F27:F29"/>
    <mergeCell ref="G27:G29"/>
    <mergeCell ref="H27:H29"/>
    <mergeCell ref="W27:W29"/>
    <mergeCell ref="X27:X29"/>
    <mergeCell ref="B33:B35"/>
    <mergeCell ref="C33:C35"/>
    <mergeCell ref="D33:D35"/>
    <mergeCell ref="E33:E35"/>
    <mergeCell ref="F33:F35"/>
    <mergeCell ref="G33:G35"/>
    <mergeCell ref="H33:H35"/>
    <mergeCell ref="W33:W35"/>
    <mergeCell ref="X33:X35"/>
    <mergeCell ref="Y20:Y22"/>
    <mergeCell ref="B23:B25"/>
    <mergeCell ref="C23:C25"/>
    <mergeCell ref="D23:D25"/>
    <mergeCell ref="E23:E25"/>
    <mergeCell ref="F23:F25"/>
    <mergeCell ref="G23:G25"/>
    <mergeCell ref="H23:H25"/>
    <mergeCell ref="W23:W25"/>
    <mergeCell ref="X23:X25"/>
    <mergeCell ref="Y23:Y25"/>
    <mergeCell ref="B20:B22"/>
    <mergeCell ref="C20:C22"/>
    <mergeCell ref="D20:D22"/>
    <mergeCell ref="E20:E22"/>
    <mergeCell ref="F20:F22"/>
    <mergeCell ref="G20:G22"/>
    <mergeCell ref="H20:H22"/>
    <mergeCell ref="W20:W22"/>
    <mergeCell ref="X20:X22"/>
    <mergeCell ref="Y14:Y16"/>
    <mergeCell ref="B17:B19"/>
    <mergeCell ref="C17:C19"/>
    <mergeCell ref="D17:D19"/>
    <mergeCell ref="E17:E19"/>
    <mergeCell ref="F17:F19"/>
    <mergeCell ref="G17:G19"/>
    <mergeCell ref="H17:H19"/>
    <mergeCell ref="W17:W19"/>
    <mergeCell ref="X17:X19"/>
    <mergeCell ref="Y17:Y19"/>
    <mergeCell ref="B14:B16"/>
    <mergeCell ref="C14:C16"/>
    <mergeCell ref="D14:D16"/>
    <mergeCell ref="E14:E16"/>
    <mergeCell ref="F14:F16"/>
    <mergeCell ref="G14:G16"/>
    <mergeCell ref="H14:H16"/>
    <mergeCell ref="W14:W16"/>
    <mergeCell ref="X14:X16"/>
    <mergeCell ref="G7:G10"/>
    <mergeCell ref="H7:H10"/>
    <mergeCell ref="W7:W10"/>
    <mergeCell ref="X7:X10"/>
    <mergeCell ref="Y7:Y10"/>
    <mergeCell ref="B11:B13"/>
    <mergeCell ref="C11:C13"/>
    <mergeCell ref="D11:D13"/>
    <mergeCell ref="E11:E13"/>
    <mergeCell ref="F11:F13"/>
    <mergeCell ref="G11:G13"/>
    <mergeCell ref="H11:H13"/>
    <mergeCell ref="W11:W13"/>
    <mergeCell ref="X11:X13"/>
    <mergeCell ref="Y11:Y13"/>
    <mergeCell ref="E7:E10"/>
    <mergeCell ref="F7:F10"/>
    <mergeCell ref="Y4:Y5"/>
    <mergeCell ref="A6:Y6"/>
    <mergeCell ref="A1:Y1"/>
    <mergeCell ref="A2:Y2"/>
    <mergeCell ref="A3:Y3"/>
    <mergeCell ref="A4:A5"/>
    <mergeCell ref="B4:B5"/>
    <mergeCell ref="C4:D4"/>
    <mergeCell ref="E4:E5"/>
    <mergeCell ref="F4:F5"/>
    <mergeCell ref="I4:I5"/>
    <mergeCell ref="J4:J5"/>
    <mergeCell ref="K4:V4"/>
    <mergeCell ref="W4:X4"/>
    <mergeCell ref="G4:G5"/>
    <mergeCell ref="H4:H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opLeftCell="A13" workbookViewId="0">
      <selection sqref="A1:Y1"/>
    </sheetView>
  </sheetViews>
  <sheetFormatPr baseColWidth="10" defaultRowHeight="15" x14ac:dyDescent="0.25"/>
  <cols>
    <col min="1" max="2" width="22.5703125" customWidth="1"/>
    <col min="3" max="3" width="20.28515625" customWidth="1"/>
    <col min="4" max="4" width="22.42578125" customWidth="1"/>
    <col min="5" max="5" width="20.28515625" customWidth="1"/>
    <col min="6" max="6" width="14.28515625" customWidth="1"/>
    <col min="7" max="7" width="24.85546875" customWidth="1"/>
    <col min="8" max="8" width="22.5703125" customWidth="1"/>
    <col min="9" max="9" width="38.85546875" customWidth="1"/>
    <col min="10" max="10" width="12.28515625" customWidth="1"/>
    <col min="11" max="11" width="6.28515625" customWidth="1"/>
    <col min="12" max="12" width="6.5703125" customWidth="1"/>
    <col min="13" max="13" width="5.7109375" customWidth="1"/>
    <col min="14" max="14" width="5.5703125" customWidth="1"/>
    <col min="15" max="15" width="6" customWidth="1"/>
    <col min="16" max="16" width="7" customWidth="1"/>
    <col min="17" max="17" width="6" customWidth="1"/>
    <col min="18" max="18" width="5.5703125" customWidth="1"/>
    <col min="19" max="19" width="6.7109375" customWidth="1"/>
    <col min="20" max="20" width="6.5703125" customWidth="1"/>
    <col min="21" max="21" width="6.7109375" customWidth="1"/>
    <col min="22" max="22" width="7.42578125" customWidth="1"/>
    <col min="23" max="23" width="15.28515625" customWidth="1"/>
    <col min="24" max="24" width="19.42578125" customWidth="1"/>
    <col min="25" max="25" width="20.5703125" customWidth="1"/>
  </cols>
  <sheetData>
    <row r="1" spans="1:25" ht="37.5" customHeight="1"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row>
    <row r="2" spans="1:25" ht="18" x14ac:dyDescent="0.25">
      <c r="A2" s="2411" t="s">
        <v>4912</v>
      </c>
      <c r="B2" s="2412"/>
      <c r="C2" s="2412"/>
      <c r="D2" s="2412"/>
      <c r="E2" s="2412"/>
      <c r="F2" s="2412"/>
      <c r="G2" s="2412"/>
      <c r="H2" s="2412"/>
      <c r="I2" s="2412"/>
      <c r="J2" s="2412"/>
      <c r="K2" s="2412"/>
      <c r="L2" s="2412"/>
      <c r="M2" s="2412"/>
      <c r="N2" s="2412"/>
      <c r="O2" s="2412"/>
      <c r="P2" s="2412"/>
      <c r="Q2" s="2412"/>
      <c r="R2" s="2412"/>
      <c r="S2" s="2412"/>
      <c r="T2" s="2412"/>
      <c r="U2" s="2412"/>
      <c r="V2" s="2412"/>
      <c r="W2" s="2412"/>
      <c r="X2" s="2412"/>
      <c r="Y2" s="2413"/>
    </row>
    <row r="3" spans="1:25" ht="18" x14ac:dyDescent="0.25">
      <c r="A3" s="2411" t="s">
        <v>144</v>
      </c>
      <c r="B3" s="2412"/>
      <c r="C3" s="2412"/>
      <c r="D3" s="2412"/>
      <c r="E3" s="2412"/>
      <c r="F3" s="2412"/>
      <c r="G3" s="2412"/>
      <c r="H3" s="2412"/>
      <c r="I3" s="2412"/>
      <c r="J3" s="2412"/>
      <c r="K3" s="2412"/>
      <c r="L3" s="2412"/>
      <c r="M3" s="2412"/>
      <c r="N3" s="2412"/>
      <c r="O3" s="2412"/>
      <c r="P3" s="2412"/>
      <c r="Q3" s="2412"/>
      <c r="R3" s="2412"/>
      <c r="S3" s="2412"/>
      <c r="T3" s="2412"/>
      <c r="U3" s="2412"/>
      <c r="V3" s="2412"/>
      <c r="W3" s="2412"/>
      <c r="X3" s="2412"/>
      <c r="Y3" s="2413"/>
    </row>
    <row r="4" spans="1:25" x14ac:dyDescent="0.25">
      <c r="A4" s="2414" t="s">
        <v>3</v>
      </c>
      <c r="B4" s="2415" t="s">
        <v>4</v>
      </c>
      <c r="C4" s="2414" t="s">
        <v>145</v>
      </c>
      <c r="D4" s="2414"/>
      <c r="E4" s="2415" t="s">
        <v>146</v>
      </c>
      <c r="F4" s="2414" t="s">
        <v>7</v>
      </c>
      <c r="G4" s="2414" t="s">
        <v>147</v>
      </c>
      <c r="H4" s="2415" t="s">
        <v>148</v>
      </c>
      <c r="I4" s="2414" t="s">
        <v>149</v>
      </c>
      <c r="J4" s="2414" t="s">
        <v>11</v>
      </c>
      <c r="K4" s="2023" t="s">
        <v>12</v>
      </c>
      <c r="L4" s="2023"/>
      <c r="M4" s="2023"/>
      <c r="N4" s="2023"/>
      <c r="O4" s="2023"/>
      <c r="P4" s="2023"/>
      <c r="Q4" s="2023"/>
      <c r="R4" s="2023"/>
      <c r="S4" s="2023"/>
      <c r="T4" s="2023"/>
      <c r="U4" s="2023"/>
      <c r="V4" s="2023"/>
      <c r="W4" s="2414" t="s">
        <v>13</v>
      </c>
      <c r="X4" s="2414"/>
      <c r="Y4" s="2414" t="s">
        <v>14</v>
      </c>
    </row>
    <row r="5" spans="1:25" ht="48" x14ac:dyDescent="0.25">
      <c r="A5" s="2414"/>
      <c r="B5" s="2416"/>
      <c r="C5" s="729" t="s">
        <v>15</v>
      </c>
      <c r="D5" s="729" t="s">
        <v>16</v>
      </c>
      <c r="E5" s="2416"/>
      <c r="F5" s="2414"/>
      <c r="G5" s="2414"/>
      <c r="H5" s="2416"/>
      <c r="I5" s="2414"/>
      <c r="J5" s="2414"/>
      <c r="K5" s="394" t="s">
        <v>17</v>
      </c>
      <c r="L5" s="394" t="s">
        <v>18</v>
      </c>
      <c r="M5" s="394" t="s">
        <v>19</v>
      </c>
      <c r="N5" s="394" t="s">
        <v>20</v>
      </c>
      <c r="O5" s="394" t="s">
        <v>21</v>
      </c>
      <c r="P5" s="394" t="s">
        <v>22</v>
      </c>
      <c r="Q5" s="394" t="s">
        <v>23</v>
      </c>
      <c r="R5" s="394" t="s">
        <v>24</v>
      </c>
      <c r="S5" s="394" t="s">
        <v>25</v>
      </c>
      <c r="T5" s="394" t="s">
        <v>26</v>
      </c>
      <c r="U5" s="394" t="s">
        <v>27</v>
      </c>
      <c r="V5" s="394" t="s">
        <v>28</v>
      </c>
      <c r="W5" s="729" t="s">
        <v>15</v>
      </c>
      <c r="X5" s="729" t="s">
        <v>29</v>
      </c>
      <c r="Y5" s="2414"/>
    </row>
    <row r="6" spans="1:25" x14ac:dyDescent="0.25">
      <c r="A6" s="2417" t="s">
        <v>2247</v>
      </c>
      <c r="B6" s="2418"/>
      <c r="C6" s="2418"/>
      <c r="D6" s="2418"/>
      <c r="E6" s="2418"/>
      <c r="F6" s="2418"/>
      <c r="G6" s="2418"/>
      <c r="H6" s="2418"/>
      <c r="I6" s="2418"/>
      <c r="J6" s="2418"/>
      <c r="K6" s="2418"/>
      <c r="L6" s="2418"/>
      <c r="M6" s="2418"/>
      <c r="N6" s="2418"/>
      <c r="O6" s="2418"/>
      <c r="P6" s="2418"/>
      <c r="Q6" s="2418"/>
      <c r="R6" s="2418"/>
      <c r="S6" s="2418"/>
      <c r="T6" s="2418"/>
      <c r="U6" s="2418"/>
      <c r="V6" s="2418"/>
      <c r="W6" s="2418"/>
      <c r="X6" s="2418"/>
      <c r="Y6" s="2419"/>
    </row>
    <row r="7" spans="1:25" ht="25.5" x14ac:dyDescent="0.25">
      <c r="A7" s="2422" t="s">
        <v>4913</v>
      </c>
      <c r="B7" s="2422"/>
      <c r="C7" s="2425" t="s">
        <v>4914</v>
      </c>
      <c r="D7" s="2425" t="s">
        <v>4915</v>
      </c>
      <c r="E7" s="2428" t="s">
        <v>4916</v>
      </c>
      <c r="F7" s="2425" t="s">
        <v>4914</v>
      </c>
      <c r="G7" s="1537" t="s">
        <v>4917</v>
      </c>
      <c r="H7" s="2425" t="s">
        <v>4918</v>
      </c>
      <c r="I7" s="730" t="s">
        <v>4919</v>
      </c>
      <c r="J7" s="302">
        <v>3</v>
      </c>
      <c r="K7" s="731"/>
      <c r="L7" s="732"/>
      <c r="M7" s="731"/>
      <c r="N7" s="731"/>
      <c r="O7" s="731"/>
      <c r="P7" s="731"/>
      <c r="Q7" s="731"/>
      <c r="R7" s="731"/>
      <c r="S7" s="731"/>
      <c r="T7" s="731"/>
      <c r="U7" s="731"/>
      <c r="V7" s="731"/>
      <c r="W7" s="2433" t="s">
        <v>4920</v>
      </c>
      <c r="X7" s="2431" t="s">
        <v>4921</v>
      </c>
      <c r="Y7" s="2420"/>
    </row>
    <row r="8" spans="1:25" x14ac:dyDescent="0.25">
      <c r="A8" s="2423"/>
      <c r="B8" s="2423"/>
      <c r="C8" s="2426"/>
      <c r="D8" s="2426"/>
      <c r="E8" s="2429"/>
      <c r="F8" s="2426"/>
      <c r="G8" s="1538"/>
      <c r="H8" s="2426"/>
      <c r="I8" s="730" t="s">
        <v>4922</v>
      </c>
      <c r="J8" s="302">
        <v>6</v>
      </c>
      <c r="K8" s="731"/>
      <c r="L8" s="732"/>
      <c r="M8" s="732"/>
      <c r="N8" s="732"/>
      <c r="O8" s="732"/>
      <c r="P8" s="732"/>
      <c r="Q8" s="732"/>
      <c r="R8" s="731"/>
      <c r="S8" s="731"/>
      <c r="T8" s="731"/>
      <c r="U8" s="731"/>
      <c r="V8" s="731"/>
      <c r="W8" s="2434"/>
      <c r="X8" s="2432"/>
      <c r="Y8" s="2421"/>
    </row>
    <row r="9" spans="1:25" ht="25.5" x14ac:dyDescent="0.25">
      <c r="A9" s="2423"/>
      <c r="B9" s="2423"/>
      <c r="C9" s="2426"/>
      <c r="D9" s="2426"/>
      <c r="E9" s="2429"/>
      <c r="F9" s="2426"/>
      <c r="G9" s="1538"/>
      <c r="H9" s="2426"/>
      <c r="I9" s="730" t="s">
        <v>4923</v>
      </c>
      <c r="J9" s="302">
        <v>3</v>
      </c>
      <c r="K9" s="731"/>
      <c r="L9" s="731"/>
      <c r="M9" s="731"/>
      <c r="N9" s="732"/>
      <c r="O9" s="732"/>
      <c r="P9" s="732"/>
      <c r="Q9" s="732"/>
      <c r="R9" s="732"/>
      <c r="S9" s="731"/>
      <c r="T9" s="731"/>
      <c r="U9" s="731"/>
      <c r="V9" s="731"/>
      <c r="W9" s="2434"/>
      <c r="X9" s="2432"/>
      <c r="Y9" s="2421"/>
    </row>
    <row r="10" spans="1:25" ht="25.5" x14ac:dyDescent="0.25">
      <c r="A10" s="2423"/>
      <c r="B10" s="2423"/>
      <c r="C10" s="2426"/>
      <c r="D10" s="2426"/>
      <c r="E10" s="2429"/>
      <c r="F10" s="2426"/>
      <c r="G10" s="1538"/>
      <c r="H10" s="2426"/>
      <c r="I10" s="730" t="s">
        <v>4924</v>
      </c>
      <c r="J10" s="302">
        <v>4</v>
      </c>
      <c r="K10" s="731"/>
      <c r="L10" s="731"/>
      <c r="M10" s="731"/>
      <c r="N10" s="731"/>
      <c r="O10" s="731"/>
      <c r="P10" s="731"/>
      <c r="Q10" s="732"/>
      <c r="R10" s="732"/>
      <c r="S10" s="731"/>
      <c r="T10" s="731"/>
      <c r="U10" s="731"/>
      <c r="V10" s="731"/>
      <c r="W10" s="2434"/>
      <c r="X10" s="2432"/>
      <c r="Y10" s="2421"/>
    </row>
    <row r="11" spans="1:25" ht="38.25" x14ac:dyDescent="0.25">
      <c r="A11" s="2423"/>
      <c r="B11" s="2423"/>
      <c r="C11" s="2426"/>
      <c r="D11" s="2426"/>
      <c r="E11" s="2429"/>
      <c r="F11" s="2426"/>
      <c r="G11" s="1538"/>
      <c r="H11" s="2426"/>
      <c r="I11" s="730" t="s">
        <v>4925</v>
      </c>
      <c r="J11" s="302">
        <v>3</v>
      </c>
      <c r="K11" s="731"/>
      <c r="L11" s="731"/>
      <c r="M11" s="731"/>
      <c r="N11" s="731"/>
      <c r="O11" s="731"/>
      <c r="P11" s="731"/>
      <c r="Q11" s="732"/>
      <c r="R11" s="732"/>
      <c r="S11" s="731"/>
      <c r="T11" s="731"/>
      <c r="U11" s="731"/>
      <c r="V11" s="731"/>
      <c r="W11" s="2434"/>
      <c r="X11" s="2432"/>
      <c r="Y11" s="2421"/>
    </row>
    <row r="12" spans="1:25" ht="25.5" x14ac:dyDescent="0.25">
      <c r="A12" s="2423"/>
      <c r="B12" s="2423"/>
      <c r="C12" s="2426"/>
      <c r="D12" s="2426"/>
      <c r="E12" s="2429"/>
      <c r="F12" s="2426"/>
      <c r="G12" s="1538"/>
      <c r="H12" s="2426"/>
      <c r="I12" s="730" t="s">
        <v>4926</v>
      </c>
      <c r="J12" s="302">
        <v>3</v>
      </c>
      <c r="K12" s="731"/>
      <c r="L12" s="731"/>
      <c r="M12" s="731"/>
      <c r="N12" s="731"/>
      <c r="O12" s="731"/>
      <c r="P12" s="731"/>
      <c r="Q12" s="732"/>
      <c r="R12" s="732"/>
      <c r="S12" s="731"/>
      <c r="T12" s="731"/>
      <c r="U12" s="731"/>
      <c r="V12" s="731"/>
      <c r="W12" s="2434"/>
      <c r="X12" s="2432"/>
      <c r="Y12" s="2421"/>
    </row>
    <row r="13" spans="1:25" ht="51" x14ac:dyDescent="0.25">
      <c r="A13" s="2424"/>
      <c r="B13" s="2424"/>
      <c r="C13" s="2427"/>
      <c r="D13" s="2427"/>
      <c r="E13" s="2430"/>
      <c r="F13" s="2427"/>
      <c r="G13" s="1539"/>
      <c r="H13" s="2427"/>
      <c r="I13" s="733" t="s">
        <v>4927</v>
      </c>
      <c r="J13" s="302">
        <v>3</v>
      </c>
      <c r="K13" s="731"/>
      <c r="L13" s="732"/>
      <c r="M13" s="732"/>
      <c r="N13" s="732"/>
      <c r="O13" s="732"/>
      <c r="P13" s="732"/>
      <c r="Q13" s="732"/>
      <c r="R13" s="732"/>
      <c r="S13" s="732"/>
      <c r="T13" s="732"/>
      <c r="U13" s="732"/>
      <c r="V13" s="732"/>
      <c r="W13" s="2434"/>
      <c r="X13" s="2432"/>
      <c r="Y13" s="2421"/>
    </row>
    <row r="14" spans="1:25" x14ac:dyDescent="0.25">
      <c r="A14" s="734"/>
      <c r="B14" s="734"/>
      <c r="C14" s="735"/>
      <c r="D14" s="735"/>
      <c r="E14" s="735"/>
      <c r="F14" s="735"/>
      <c r="G14" s="735"/>
      <c r="H14" s="735"/>
      <c r="I14" s="736" t="s">
        <v>168</v>
      </c>
      <c r="J14" s="737">
        <f>SUM(J7:J13)</f>
        <v>25</v>
      </c>
      <c r="K14" s="314"/>
      <c r="L14" s="314"/>
      <c r="M14" s="314"/>
      <c r="N14" s="315"/>
      <c r="O14" s="315"/>
      <c r="P14" s="315"/>
      <c r="Q14" s="315"/>
      <c r="R14" s="315"/>
      <c r="S14" s="315"/>
      <c r="T14" s="315"/>
      <c r="U14" s="315"/>
      <c r="V14" s="315"/>
      <c r="W14" s="738"/>
      <c r="X14" s="739"/>
      <c r="Y14" s="740"/>
    </row>
    <row r="15" spans="1:25" x14ac:dyDescent="0.25">
      <c r="A15" s="2417" t="s">
        <v>2247</v>
      </c>
      <c r="B15" s="2418"/>
      <c r="C15" s="2418"/>
      <c r="D15" s="2418"/>
      <c r="E15" s="2418"/>
      <c r="F15" s="2418"/>
      <c r="G15" s="2418"/>
      <c r="H15" s="2418"/>
      <c r="I15" s="2418"/>
      <c r="J15" s="2418"/>
      <c r="K15" s="2418"/>
      <c r="L15" s="2418"/>
      <c r="M15" s="2418"/>
      <c r="N15" s="2418"/>
      <c r="O15" s="2418"/>
      <c r="P15" s="2418"/>
      <c r="Q15" s="2418"/>
      <c r="R15" s="2418"/>
      <c r="S15" s="2418"/>
      <c r="T15" s="2418"/>
      <c r="U15" s="2418"/>
      <c r="V15" s="2418"/>
      <c r="W15" s="2418"/>
      <c r="X15" s="2418"/>
      <c r="Y15" s="2419"/>
    </row>
    <row r="16" spans="1:25" ht="38.25" x14ac:dyDescent="0.25">
      <c r="A16" s="2422" t="s">
        <v>4913</v>
      </c>
      <c r="B16" s="2422"/>
      <c r="C16" s="2425" t="s">
        <v>4928</v>
      </c>
      <c r="D16" s="2425" t="s">
        <v>4929</v>
      </c>
      <c r="E16" s="2428" t="s">
        <v>4930</v>
      </c>
      <c r="F16" s="2425" t="s">
        <v>4931</v>
      </c>
      <c r="G16" s="1537" t="s">
        <v>4932</v>
      </c>
      <c r="H16" s="2425" t="s">
        <v>4933</v>
      </c>
      <c r="I16" s="730" t="s">
        <v>4934</v>
      </c>
      <c r="J16" s="302">
        <v>6</v>
      </c>
      <c r="K16" s="731"/>
      <c r="L16" s="732"/>
      <c r="M16" s="731"/>
      <c r="N16" s="731"/>
      <c r="O16" s="731"/>
      <c r="P16" s="731"/>
      <c r="Q16" s="731"/>
      <c r="R16" s="731"/>
      <c r="S16" s="731"/>
      <c r="T16" s="731"/>
      <c r="U16" s="731"/>
      <c r="V16" s="731"/>
      <c r="W16" s="2433" t="s">
        <v>4935</v>
      </c>
      <c r="X16" s="2431" t="s">
        <v>4936</v>
      </c>
      <c r="Y16" s="2420"/>
    </row>
    <row r="17" spans="1:25" x14ac:dyDescent="0.25">
      <c r="A17" s="2423"/>
      <c r="B17" s="2423"/>
      <c r="C17" s="2426"/>
      <c r="D17" s="2426"/>
      <c r="E17" s="2429"/>
      <c r="F17" s="2426"/>
      <c r="G17" s="1538"/>
      <c r="H17" s="2426"/>
      <c r="I17" s="730" t="s">
        <v>4937</v>
      </c>
      <c r="J17" s="302">
        <v>8</v>
      </c>
      <c r="K17" s="731"/>
      <c r="L17" s="732"/>
      <c r="M17" s="732"/>
      <c r="N17" s="732"/>
      <c r="O17" s="732"/>
      <c r="P17" s="732"/>
      <c r="Q17" s="732"/>
      <c r="R17" s="731"/>
      <c r="S17" s="731"/>
      <c r="T17" s="731"/>
      <c r="U17" s="731"/>
      <c r="V17" s="731"/>
      <c r="W17" s="2434"/>
      <c r="X17" s="2432"/>
      <c r="Y17" s="2421"/>
    </row>
    <row r="18" spans="1:25" ht="25.5" x14ac:dyDescent="0.25">
      <c r="A18" s="2423"/>
      <c r="B18" s="2423"/>
      <c r="C18" s="2426"/>
      <c r="D18" s="2426"/>
      <c r="E18" s="2429"/>
      <c r="F18" s="2426"/>
      <c r="G18" s="1538"/>
      <c r="H18" s="2426"/>
      <c r="I18" s="730" t="s">
        <v>4938</v>
      </c>
      <c r="J18" s="302">
        <v>10</v>
      </c>
      <c r="K18" s="731"/>
      <c r="L18" s="731"/>
      <c r="M18" s="731"/>
      <c r="N18" s="732"/>
      <c r="O18" s="732"/>
      <c r="P18" s="732"/>
      <c r="Q18" s="732"/>
      <c r="R18" s="732"/>
      <c r="S18" s="731"/>
      <c r="T18" s="731"/>
      <c r="U18" s="731"/>
      <c r="V18" s="731"/>
      <c r="W18" s="2434"/>
      <c r="X18" s="2432"/>
      <c r="Y18" s="2421"/>
    </row>
    <row r="19" spans="1:25" ht="38.25" x14ac:dyDescent="0.25">
      <c r="A19" s="2424"/>
      <c r="B19" s="2424"/>
      <c r="C19" s="2426"/>
      <c r="D19" s="2426"/>
      <c r="E19" s="2429"/>
      <c r="F19" s="2426"/>
      <c r="G19" s="1538"/>
      <c r="H19" s="2426"/>
      <c r="I19" s="730" t="s">
        <v>4939</v>
      </c>
      <c r="J19" s="302">
        <v>6</v>
      </c>
      <c r="K19" s="731"/>
      <c r="L19" s="731"/>
      <c r="M19" s="731"/>
      <c r="N19" s="731"/>
      <c r="O19" s="731"/>
      <c r="P19" s="731"/>
      <c r="Q19" s="732"/>
      <c r="R19" s="732"/>
      <c r="S19" s="731"/>
      <c r="T19" s="731"/>
      <c r="U19" s="731"/>
      <c r="V19" s="731"/>
      <c r="W19" s="2434"/>
      <c r="X19" s="2432"/>
      <c r="Y19" s="2421"/>
    </row>
    <row r="20" spans="1:25" x14ac:dyDescent="0.25">
      <c r="A20" s="734"/>
      <c r="B20" s="734"/>
      <c r="C20" s="735"/>
      <c r="D20" s="735"/>
      <c r="E20" s="735"/>
      <c r="F20" s="735"/>
      <c r="G20" s="735"/>
      <c r="H20" s="735"/>
      <c r="I20" s="741" t="s">
        <v>168</v>
      </c>
      <c r="J20" s="737">
        <f>SUM(J16:J19)</f>
        <v>30</v>
      </c>
      <c r="K20" s="314"/>
      <c r="L20" s="314"/>
      <c r="M20" s="314"/>
      <c r="N20" s="315"/>
      <c r="O20" s="315"/>
      <c r="P20" s="315"/>
      <c r="Q20" s="315"/>
      <c r="R20" s="315"/>
      <c r="S20" s="315"/>
      <c r="T20" s="315"/>
      <c r="U20" s="315"/>
      <c r="V20" s="315"/>
      <c r="W20" s="738"/>
      <c r="X20" s="739"/>
      <c r="Y20" s="740"/>
    </row>
    <row r="21" spans="1:25" x14ac:dyDescent="0.25">
      <c r="A21" s="2417" t="s">
        <v>2247</v>
      </c>
      <c r="B21" s="2418"/>
      <c r="C21" s="2418"/>
      <c r="D21" s="2418"/>
      <c r="E21" s="2418"/>
      <c r="F21" s="2418"/>
      <c r="G21" s="2418"/>
      <c r="H21" s="2418"/>
      <c r="I21" s="2418"/>
      <c r="J21" s="2418"/>
      <c r="K21" s="2418"/>
      <c r="L21" s="2418"/>
      <c r="M21" s="2418"/>
      <c r="N21" s="2418"/>
      <c r="O21" s="2418"/>
      <c r="P21" s="2418"/>
      <c r="Q21" s="2418"/>
      <c r="R21" s="2418"/>
      <c r="S21" s="2418"/>
      <c r="T21" s="2418"/>
      <c r="U21" s="2418"/>
      <c r="V21" s="2418"/>
      <c r="W21" s="2418"/>
      <c r="X21" s="2418"/>
      <c r="Y21" s="2419"/>
    </row>
    <row r="22" spans="1:25" x14ac:dyDescent="0.25">
      <c r="A22" s="2439" t="s">
        <v>4913</v>
      </c>
      <c r="B22" s="2422"/>
      <c r="C22" s="2440" t="s">
        <v>4940</v>
      </c>
      <c r="D22" s="2440" t="s">
        <v>4941</v>
      </c>
      <c r="E22" s="2442" t="s">
        <v>4942</v>
      </c>
      <c r="F22" s="2425" t="s">
        <v>4940</v>
      </c>
      <c r="G22" s="1537" t="s">
        <v>4943</v>
      </c>
      <c r="H22" s="2425" t="s">
        <v>4944</v>
      </c>
      <c r="I22" s="730" t="s">
        <v>4945</v>
      </c>
      <c r="J22" s="302">
        <v>4</v>
      </c>
      <c r="K22" s="731"/>
      <c r="L22" s="732"/>
      <c r="M22" s="731"/>
      <c r="N22" s="731"/>
      <c r="O22" s="731"/>
      <c r="P22" s="731"/>
      <c r="Q22" s="731"/>
      <c r="R22" s="731"/>
      <c r="S22" s="731"/>
      <c r="T22" s="731"/>
      <c r="U22" s="731"/>
      <c r="V22" s="731"/>
      <c r="W22" s="2445" t="s">
        <v>4946</v>
      </c>
      <c r="X22" s="2444" t="s">
        <v>4947</v>
      </c>
      <c r="Y22" s="2438"/>
    </row>
    <row r="23" spans="1:25" x14ac:dyDescent="0.25">
      <c r="A23" s="2439"/>
      <c r="B23" s="2423"/>
      <c r="C23" s="2441"/>
      <c r="D23" s="2441"/>
      <c r="E23" s="2443"/>
      <c r="F23" s="2426"/>
      <c r="G23" s="1538"/>
      <c r="H23" s="2426"/>
      <c r="I23" s="730" t="s">
        <v>4948</v>
      </c>
      <c r="J23" s="302">
        <v>3</v>
      </c>
      <c r="K23" s="731"/>
      <c r="L23" s="732"/>
      <c r="M23" s="732"/>
      <c r="N23" s="732"/>
      <c r="O23" s="732"/>
      <c r="P23" s="732"/>
      <c r="Q23" s="732"/>
      <c r="R23" s="731"/>
      <c r="S23" s="731"/>
      <c r="T23" s="731"/>
      <c r="U23" s="731"/>
      <c r="V23" s="731"/>
      <c r="W23" s="2445"/>
      <c r="X23" s="2444"/>
      <c r="Y23" s="2438"/>
    </row>
    <row r="24" spans="1:25" x14ac:dyDescent="0.25">
      <c r="A24" s="2439"/>
      <c r="B24" s="2423"/>
      <c r="C24" s="2441"/>
      <c r="D24" s="2441"/>
      <c r="E24" s="2443"/>
      <c r="F24" s="2426"/>
      <c r="G24" s="1538"/>
      <c r="H24" s="2426"/>
      <c r="I24" s="730" t="s">
        <v>4949</v>
      </c>
      <c r="J24" s="302">
        <v>3</v>
      </c>
      <c r="K24" s="731"/>
      <c r="L24" s="731"/>
      <c r="M24" s="731"/>
      <c r="N24" s="732"/>
      <c r="O24" s="732"/>
      <c r="P24" s="732"/>
      <c r="Q24" s="732"/>
      <c r="R24" s="732"/>
      <c r="S24" s="731"/>
      <c r="T24" s="731"/>
      <c r="U24" s="731"/>
      <c r="V24" s="731"/>
      <c r="W24" s="2445"/>
      <c r="X24" s="2444"/>
      <c r="Y24" s="2438"/>
    </row>
    <row r="25" spans="1:25" ht="38.25" x14ac:dyDescent="0.25">
      <c r="A25" s="2439"/>
      <c r="B25" s="2423"/>
      <c r="C25" s="2441"/>
      <c r="D25" s="2441"/>
      <c r="E25" s="2443"/>
      <c r="F25" s="2426"/>
      <c r="G25" s="1538"/>
      <c r="H25" s="2426"/>
      <c r="I25" s="730" t="s">
        <v>4950</v>
      </c>
      <c r="J25" s="302">
        <v>3</v>
      </c>
      <c r="K25" s="731"/>
      <c r="L25" s="731"/>
      <c r="M25" s="731"/>
      <c r="N25" s="732"/>
      <c r="O25" s="732"/>
      <c r="P25" s="732"/>
      <c r="Q25" s="732"/>
      <c r="R25" s="732"/>
      <c r="S25" s="731"/>
      <c r="T25" s="731"/>
      <c r="U25" s="731"/>
      <c r="V25" s="731"/>
      <c r="W25" s="2445"/>
      <c r="X25" s="2444"/>
      <c r="Y25" s="2438"/>
    </row>
    <row r="26" spans="1:25" ht="25.5" x14ac:dyDescent="0.25">
      <c r="A26" s="2439"/>
      <c r="B26" s="2423"/>
      <c r="C26" s="2441"/>
      <c r="D26" s="2441"/>
      <c r="E26" s="2443"/>
      <c r="F26" s="2426"/>
      <c r="G26" s="1538"/>
      <c r="H26" s="2426"/>
      <c r="I26" s="742" t="s">
        <v>4951</v>
      </c>
      <c r="J26" s="743">
        <v>2</v>
      </c>
      <c r="K26" s="731"/>
      <c r="L26" s="731"/>
      <c r="M26" s="731"/>
      <c r="N26" s="731"/>
      <c r="O26" s="731"/>
      <c r="P26" s="731"/>
      <c r="Q26" s="732"/>
      <c r="R26" s="732"/>
      <c r="S26" s="731"/>
      <c r="T26" s="731"/>
      <c r="U26" s="731"/>
      <c r="V26" s="731"/>
      <c r="W26" s="2445"/>
      <c r="X26" s="2444"/>
      <c r="Y26" s="2438"/>
    </row>
    <row r="27" spans="1:25" ht="25.5" x14ac:dyDescent="0.25">
      <c r="A27" s="2439"/>
      <c r="B27" s="2423"/>
      <c r="C27" s="2441"/>
      <c r="D27" s="2441"/>
      <c r="E27" s="2443"/>
      <c r="F27" s="2426"/>
      <c r="G27" s="1538"/>
      <c r="H27" s="2426"/>
      <c r="I27" s="742" t="s">
        <v>4952</v>
      </c>
      <c r="J27" s="743">
        <v>2</v>
      </c>
      <c r="K27" s="731"/>
      <c r="L27" s="731"/>
      <c r="M27" s="731"/>
      <c r="N27" s="731"/>
      <c r="O27" s="731"/>
      <c r="P27" s="731"/>
      <c r="Q27" s="732"/>
      <c r="R27" s="732"/>
      <c r="S27" s="731"/>
      <c r="T27" s="731"/>
      <c r="U27" s="731"/>
      <c r="V27" s="731"/>
      <c r="W27" s="2445"/>
      <c r="X27" s="2444"/>
      <c r="Y27" s="2438"/>
    </row>
    <row r="28" spans="1:25" ht="25.5" x14ac:dyDescent="0.25">
      <c r="A28" s="2422"/>
      <c r="B28" s="2423"/>
      <c r="C28" s="2441"/>
      <c r="D28" s="2441"/>
      <c r="E28" s="2443"/>
      <c r="F28" s="2427"/>
      <c r="G28" s="1539"/>
      <c r="H28" s="2427"/>
      <c r="I28" s="742" t="s">
        <v>4953</v>
      </c>
      <c r="J28" s="743">
        <v>3</v>
      </c>
      <c r="K28" s="731"/>
      <c r="L28" s="731"/>
      <c r="M28" s="731"/>
      <c r="N28" s="731"/>
      <c r="O28" s="731"/>
      <c r="P28" s="731"/>
      <c r="Q28" s="732"/>
      <c r="R28" s="732"/>
      <c r="S28" s="731"/>
      <c r="T28" s="731"/>
      <c r="U28" s="731"/>
      <c r="V28" s="731"/>
      <c r="W28" s="2445"/>
      <c r="X28" s="2444"/>
      <c r="Y28" s="2438"/>
    </row>
    <row r="29" spans="1:25" x14ac:dyDescent="0.25">
      <c r="A29" s="744"/>
      <c r="B29" s="744"/>
      <c r="C29" s="314"/>
      <c r="D29" s="314"/>
      <c r="E29" s="314"/>
      <c r="F29" s="735"/>
      <c r="G29" s="735"/>
      <c r="H29" s="735"/>
      <c r="I29" s="736" t="s">
        <v>168</v>
      </c>
      <c r="J29" s="737">
        <v>20</v>
      </c>
      <c r="K29" s="314"/>
      <c r="L29" s="314"/>
      <c r="M29" s="314"/>
      <c r="N29" s="315"/>
      <c r="O29" s="315"/>
      <c r="P29" s="315"/>
      <c r="Q29" s="315"/>
      <c r="R29" s="315"/>
      <c r="S29" s="315"/>
      <c r="T29" s="315"/>
      <c r="U29" s="315"/>
      <c r="V29" s="315"/>
      <c r="W29" s="745"/>
      <c r="X29" s="746"/>
      <c r="Y29" s="747"/>
    </row>
    <row r="30" spans="1:25" x14ac:dyDescent="0.25">
      <c r="A30" s="2417" t="s">
        <v>2247</v>
      </c>
      <c r="B30" s="2418"/>
      <c r="C30" s="2418"/>
      <c r="D30" s="2418"/>
      <c r="E30" s="2418"/>
      <c r="F30" s="2418"/>
      <c r="G30" s="2418"/>
      <c r="H30" s="2418"/>
      <c r="I30" s="2418"/>
      <c r="J30" s="2418"/>
      <c r="K30" s="2418"/>
      <c r="L30" s="2418"/>
      <c r="M30" s="2418"/>
      <c r="N30" s="2418"/>
      <c r="O30" s="2418"/>
      <c r="P30" s="2418"/>
      <c r="Q30" s="2418"/>
      <c r="R30" s="2418"/>
      <c r="S30" s="2418"/>
      <c r="T30" s="2418"/>
      <c r="U30" s="2418"/>
      <c r="V30" s="2418"/>
      <c r="W30" s="2418"/>
      <c r="X30" s="2418"/>
      <c r="Y30" s="2419"/>
    </row>
    <row r="31" spans="1:25" ht="409.5" x14ac:dyDescent="0.25">
      <c r="A31" s="2422" t="s">
        <v>4913</v>
      </c>
      <c r="B31" s="2422" t="s">
        <v>4954</v>
      </c>
      <c r="C31" s="2425" t="s">
        <v>4955</v>
      </c>
      <c r="D31" s="2425" t="s">
        <v>4956</v>
      </c>
      <c r="E31" s="748" t="s">
        <v>4957</v>
      </c>
      <c r="F31" s="2425" t="s">
        <v>4958</v>
      </c>
      <c r="G31" s="2449" t="s">
        <v>4959</v>
      </c>
      <c r="H31" s="2425"/>
      <c r="I31" s="172" t="s">
        <v>4960</v>
      </c>
      <c r="J31" s="179">
        <v>2</v>
      </c>
      <c r="K31" s="731"/>
      <c r="L31" s="732"/>
      <c r="M31" s="731"/>
      <c r="N31" s="731"/>
      <c r="O31" s="731"/>
      <c r="P31" s="731"/>
      <c r="Q31" s="731"/>
      <c r="R31" s="731"/>
      <c r="S31" s="731"/>
      <c r="T31" s="731"/>
      <c r="U31" s="731"/>
      <c r="V31" s="731"/>
      <c r="W31" s="1739" t="s">
        <v>4961</v>
      </c>
      <c r="X31" s="2435" t="s">
        <v>4962</v>
      </c>
      <c r="Y31" s="2435" t="s">
        <v>3379</v>
      </c>
    </row>
    <row r="32" spans="1:25" x14ac:dyDescent="0.25">
      <c r="A32" s="2423"/>
      <c r="B32" s="2423"/>
      <c r="C32" s="2426"/>
      <c r="D32" s="2426"/>
      <c r="E32" s="733"/>
      <c r="F32" s="2426"/>
      <c r="G32" s="2450"/>
      <c r="H32" s="2426"/>
      <c r="I32" s="172" t="s">
        <v>4963</v>
      </c>
      <c r="J32" s="179">
        <v>2</v>
      </c>
      <c r="K32" s="731"/>
      <c r="L32" s="732"/>
      <c r="M32" s="732"/>
      <c r="N32" s="732"/>
      <c r="O32" s="732"/>
      <c r="P32" s="732"/>
      <c r="Q32" s="732"/>
      <c r="R32" s="731"/>
      <c r="S32" s="731"/>
      <c r="T32" s="731"/>
      <c r="U32" s="731"/>
      <c r="V32" s="731"/>
      <c r="W32" s="1739"/>
      <c r="X32" s="2435"/>
      <c r="Y32" s="2435"/>
    </row>
    <row r="33" spans="1:25" x14ac:dyDescent="0.25">
      <c r="A33" s="2423"/>
      <c r="B33" s="2423"/>
      <c r="C33" s="2426"/>
      <c r="D33" s="2426"/>
      <c r="E33" s="733"/>
      <c r="F33" s="2426"/>
      <c r="G33" s="2450"/>
      <c r="H33" s="2426"/>
      <c r="I33" s="172" t="s">
        <v>4964</v>
      </c>
      <c r="J33" s="179">
        <v>2</v>
      </c>
      <c r="K33" s="731"/>
      <c r="L33" s="731"/>
      <c r="M33" s="731"/>
      <c r="N33" s="732"/>
      <c r="O33" s="732"/>
      <c r="P33" s="732"/>
      <c r="Q33" s="732"/>
      <c r="R33" s="732"/>
      <c r="S33" s="731"/>
      <c r="T33" s="731"/>
      <c r="U33" s="731"/>
      <c r="V33" s="731"/>
      <c r="W33" s="1739"/>
      <c r="X33" s="2435"/>
      <c r="Y33" s="2435"/>
    </row>
    <row r="34" spans="1:25" x14ac:dyDescent="0.25">
      <c r="A34" s="2423"/>
      <c r="B34" s="2423"/>
      <c r="C34" s="2426"/>
      <c r="D34" s="2426"/>
      <c r="E34" s="733"/>
      <c r="F34" s="2426"/>
      <c r="G34" s="2450"/>
      <c r="H34" s="2426"/>
      <c r="I34" s="172" t="s">
        <v>4965</v>
      </c>
      <c r="J34" s="179">
        <v>2</v>
      </c>
      <c r="K34" s="731"/>
      <c r="L34" s="731"/>
      <c r="M34" s="731"/>
      <c r="N34" s="732"/>
      <c r="O34" s="732"/>
      <c r="P34" s="732"/>
      <c r="Q34" s="732"/>
      <c r="R34" s="732"/>
      <c r="S34" s="731"/>
      <c r="T34" s="731"/>
      <c r="U34" s="731"/>
      <c r="V34" s="731"/>
      <c r="W34" s="1739"/>
      <c r="X34" s="2435"/>
      <c r="Y34" s="2435"/>
    </row>
    <row r="35" spans="1:25" x14ac:dyDescent="0.25">
      <c r="A35" s="2423"/>
      <c r="B35" s="2423"/>
      <c r="C35" s="2426"/>
      <c r="D35" s="2426"/>
      <c r="E35" s="733"/>
      <c r="F35" s="2426"/>
      <c r="G35" s="2450"/>
      <c r="H35" s="2426"/>
      <c r="I35" s="172" t="s">
        <v>4966</v>
      </c>
      <c r="J35" s="179">
        <v>2</v>
      </c>
      <c r="K35" s="731"/>
      <c r="L35" s="731"/>
      <c r="M35" s="731"/>
      <c r="N35" s="732"/>
      <c r="O35" s="732"/>
      <c r="P35" s="732"/>
      <c r="Q35" s="732"/>
      <c r="R35" s="732"/>
      <c r="S35" s="731"/>
      <c r="T35" s="731"/>
      <c r="U35" s="731"/>
      <c r="V35" s="731"/>
      <c r="W35" s="1739"/>
      <c r="X35" s="2435"/>
      <c r="Y35" s="2435"/>
    </row>
    <row r="36" spans="1:25" x14ac:dyDescent="0.25">
      <c r="A36" s="2423"/>
      <c r="B36" s="2423"/>
      <c r="C36" s="2426"/>
      <c r="D36" s="2426"/>
      <c r="E36" s="733"/>
      <c r="F36" s="2426"/>
      <c r="G36" s="2450"/>
      <c r="H36" s="2426"/>
      <c r="I36" s="172" t="s">
        <v>4967</v>
      </c>
      <c r="J36" s="179">
        <v>2</v>
      </c>
      <c r="K36" s="731"/>
      <c r="L36" s="731"/>
      <c r="M36" s="731"/>
      <c r="N36" s="731"/>
      <c r="O36" s="731"/>
      <c r="P36" s="731"/>
      <c r="Q36" s="732"/>
      <c r="R36" s="732"/>
      <c r="S36" s="731"/>
      <c r="T36" s="731"/>
      <c r="U36" s="731"/>
      <c r="V36" s="731"/>
      <c r="W36" s="1739"/>
      <c r="X36" s="2435"/>
      <c r="Y36" s="2435"/>
    </row>
    <row r="37" spans="1:25" x14ac:dyDescent="0.25">
      <c r="A37" s="2423"/>
      <c r="B37" s="2423"/>
      <c r="C37" s="2426"/>
      <c r="D37" s="2426"/>
      <c r="E37" s="733"/>
      <c r="F37" s="2426"/>
      <c r="G37" s="2450"/>
      <c r="H37" s="2426"/>
      <c r="I37" s="172" t="s">
        <v>4968</v>
      </c>
      <c r="J37" s="179">
        <v>2</v>
      </c>
      <c r="K37" s="731"/>
      <c r="L37" s="731"/>
      <c r="M37" s="731"/>
      <c r="N37" s="731"/>
      <c r="O37" s="731"/>
      <c r="P37" s="731"/>
      <c r="Q37" s="732"/>
      <c r="R37" s="732"/>
      <c r="S37" s="731"/>
      <c r="T37" s="731"/>
      <c r="U37" s="731"/>
      <c r="V37" s="731"/>
      <c r="W37" s="1739"/>
      <c r="X37" s="2435"/>
      <c r="Y37" s="2435"/>
    </row>
    <row r="38" spans="1:25" x14ac:dyDescent="0.25">
      <c r="A38" s="2423"/>
      <c r="B38" s="2423"/>
      <c r="C38" s="2426"/>
      <c r="D38" s="2426"/>
      <c r="E38" s="733"/>
      <c r="F38" s="2426"/>
      <c r="G38" s="2450"/>
      <c r="H38" s="2426"/>
      <c r="I38" s="172" t="s">
        <v>4969</v>
      </c>
      <c r="J38" s="179">
        <v>2</v>
      </c>
      <c r="K38" s="731"/>
      <c r="L38" s="731"/>
      <c r="M38" s="731"/>
      <c r="N38" s="731"/>
      <c r="O38" s="731"/>
      <c r="P38" s="731"/>
      <c r="Q38" s="732"/>
      <c r="R38" s="732"/>
      <c r="S38" s="731"/>
      <c r="T38" s="731"/>
      <c r="U38" s="731"/>
      <c r="V38" s="731"/>
      <c r="W38" s="1739"/>
      <c r="X38" s="2435"/>
      <c r="Y38" s="2435"/>
    </row>
    <row r="39" spans="1:25" x14ac:dyDescent="0.25">
      <c r="A39" s="2423"/>
      <c r="B39" s="2423"/>
      <c r="C39" s="2426"/>
      <c r="D39" s="2426"/>
      <c r="E39" s="733"/>
      <c r="F39" s="2426"/>
      <c r="G39" s="2451"/>
      <c r="H39" s="2426"/>
      <c r="I39" s="178" t="s">
        <v>4970</v>
      </c>
      <c r="J39" s="749">
        <v>2</v>
      </c>
      <c r="K39" s="732"/>
      <c r="L39" s="732"/>
      <c r="M39" s="732"/>
      <c r="N39" s="731"/>
      <c r="O39" s="731"/>
      <c r="P39" s="731"/>
      <c r="Q39" s="731"/>
      <c r="R39" s="731"/>
      <c r="S39" s="731"/>
      <c r="T39" s="731"/>
      <c r="U39" s="731"/>
      <c r="V39" s="731"/>
      <c r="W39" s="1739"/>
      <c r="X39" s="2435"/>
      <c r="Y39" s="2435"/>
    </row>
    <row r="40" spans="1:25" x14ac:dyDescent="0.25">
      <c r="A40" s="2423"/>
      <c r="B40" s="2423"/>
      <c r="C40" s="2426"/>
      <c r="D40" s="2426"/>
      <c r="E40" s="733"/>
      <c r="F40" s="2426"/>
      <c r="G40" s="1556" t="s">
        <v>4971</v>
      </c>
      <c r="H40" s="2426"/>
      <c r="I40" s="172" t="s">
        <v>4972</v>
      </c>
      <c r="J40" s="179">
        <v>2</v>
      </c>
      <c r="K40" s="732"/>
      <c r="L40" s="732"/>
      <c r="M40" s="732"/>
      <c r="N40" s="731"/>
      <c r="O40" s="731"/>
      <c r="P40" s="731"/>
      <c r="Q40" s="731"/>
      <c r="R40" s="731"/>
      <c r="S40" s="731"/>
      <c r="T40" s="731"/>
      <c r="U40" s="731"/>
      <c r="V40" s="731"/>
      <c r="W40" s="1739"/>
      <c r="X40" s="2435"/>
      <c r="Y40" s="2435"/>
    </row>
    <row r="41" spans="1:25" x14ac:dyDescent="0.25">
      <c r="A41" s="2423"/>
      <c r="B41" s="2423"/>
      <c r="C41" s="2426"/>
      <c r="D41" s="2426"/>
      <c r="E41" s="733"/>
      <c r="F41" s="2426"/>
      <c r="G41" s="2436"/>
      <c r="H41" s="2426"/>
      <c r="I41" s="172" t="s">
        <v>4973</v>
      </c>
      <c r="J41" s="179"/>
      <c r="K41" s="732"/>
      <c r="L41" s="732"/>
      <c r="M41" s="732"/>
      <c r="N41" s="731"/>
      <c r="O41" s="731"/>
      <c r="P41" s="731"/>
      <c r="Q41" s="731"/>
      <c r="R41" s="731"/>
      <c r="S41" s="731"/>
      <c r="T41" s="731"/>
      <c r="U41" s="731"/>
      <c r="V41" s="731"/>
      <c r="W41" s="1739"/>
      <c r="X41" s="2435"/>
      <c r="Y41" s="2435"/>
    </row>
    <row r="42" spans="1:25" x14ac:dyDescent="0.25">
      <c r="A42" s="2423"/>
      <c r="B42" s="2423"/>
      <c r="C42" s="2426"/>
      <c r="D42" s="2426"/>
      <c r="E42" s="733"/>
      <c r="F42" s="2426"/>
      <c r="G42" s="2437"/>
      <c r="H42" s="2426"/>
      <c r="I42" s="172" t="s">
        <v>4974</v>
      </c>
      <c r="J42" s="179">
        <v>2</v>
      </c>
      <c r="K42" s="732"/>
      <c r="L42" s="732"/>
      <c r="M42" s="732"/>
      <c r="N42" s="731"/>
      <c r="O42" s="731"/>
      <c r="P42" s="731"/>
      <c r="Q42" s="731"/>
      <c r="R42" s="731"/>
      <c r="S42" s="731"/>
      <c r="T42" s="731"/>
      <c r="U42" s="731"/>
      <c r="V42" s="731"/>
      <c r="W42" s="1739"/>
      <c r="X42" s="2435"/>
      <c r="Y42" s="2435"/>
    </row>
    <row r="43" spans="1:25" ht="38.25" x14ac:dyDescent="0.25">
      <c r="A43" s="2423"/>
      <c r="B43" s="2423"/>
      <c r="C43" s="2426"/>
      <c r="D43" s="2426"/>
      <c r="E43" s="733"/>
      <c r="F43" s="2426"/>
      <c r="G43" s="750" t="s">
        <v>4975</v>
      </c>
      <c r="H43" s="2426"/>
      <c r="I43" s="659" t="s">
        <v>4976</v>
      </c>
      <c r="J43" s="179">
        <v>3</v>
      </c>
      <c r="K43" s="751"/>
      <c r="L43" s="751"/>
      <c r="M43" s="751"/>
      <c r="N43" s="751"/>
      <c r="O43" s="751"/>
      <c r="P43" s="751"/>
      <c r="Q43" s="751"/>
      <c r="R43" s="751"/>
      <c r="S43" s="751"/>
      <c r="T43" s="751"/>
      <c r="U43" s="751"/>
      <c r="V43" s="751"/>
      <c r="W43" s="1739"/>
      <c r="X43" s="2435"/>
      <c r="Y43" s="2435"/>
    </row>
    <row r="44" spans="1:25" x14ac:dyDescent="0.25">
      <c r="A44" s="744"/>
      <c r="B44" s="744"/>
      <c r="C44" s="314"/>
      <c r="D44" s="314"/>
      <c r="E44" s="314"/>
      <c r="F44" s="752"/>
      <c r="G44" s="752"/>
      <c r="H44" s="752"/>
      <c r="I44" s="736" t="s">
        <v>168</v>
      </c>
      <c r="J44" s="737">
        <f>+SUM(J31:J43)</f>
        <v>25</v>
      </c>
      <c r="K44" s="314"/>
      <c r="L44" s="314"/>
      <c r="M44" s="314"/>
      <c r="N44" s="315"/>
      <c r="O44" s="315"/>
      <c r="P44" s="315"/>
      <c r="Q44" s="315"/>
      <c r="R44" s="315"/>
      <c r="S44" s="315"/>
      <c r="T44" s="315"/>
      <c r="U44" s="315"/>
      <c r="V44" s="315"/>
      <c r="W44" s="745"/>
      <c r="X44" s="746"/>
      <c r="Y44" s="747"/>
    </row>
    <row r="45" spans="1:25" ht="15.75" x14ac:dyDescent="0.25">
      <c r="A45" s="2446"/>
      <c r="B45" s="2447"/>
      <c r="C45" s="2447"/>
      <c r="D45" s="2447"/>
      <c r="E45" s="2447"/>
      <c r="F45" s="2447"/>
      <c r="G45" s="2447"/>
      <c r="H45" s="2448"/>
      <c r="I45" s="753" t="s">
        <v>141</v>
      </c>
      <c r="J45" s="754">
        <f>+SUM(J44+J29+J20+J14)</f>
        <v>100</v>
      </c>
      <c r="K45" s="755"/>
      <c r="L45" s="755"/>
      <c r="M45" s="755"/>
      <c r="N45" s="755"/>
      <c r="O45" s="755"/>
      <c r="P45" s="755"/>
      <c r="Q45" s="755"/>
      <c r="R45" s="755"/>
      <c r="S45" s="755"/>
      <c r="T45" s="755"/>
      <c r="U45" s="755"/>
      <c r="V45" s="755"/>
      <c r="W45" s="756"/>
      <c r="X45" s="757"/>
      <c r="Y45" s="755"/>
    </row>
    <row r="46" spans="1:25" x14ac:dyDescent="0.25">
      <c r="A46" s="119"/>
      <c r="B46" s="119"/>
      <c r="F46" s="119"/>
      <c r="G46" s="119"/>
      <c r="H46" s="119"/>
      <c r="J46" s="469"/>
      <c r="W46" s="119"/>
      <c r="X46" s="311"/>
    </row>
  </sheetData>
  <mergeCells count="64">
    <mergeCell ref="A45:H45"/>
    <mergeCell ref="A31:A43"/>
    <mergeCell ref="B31:B43"/>
    <mergeCell ref="C31:C43"/>
    <mergeCell ref="D31:D43"/>
    <mergeCell ref="F31:F43"/>
    <mergeCell ref="G31:G39"/>
    <mergeCell ref="H31:H43"/>
    <mergeCell ref="W31:W43"/>
    <mergeCell ref="X31:X43"/>
    <mergeCell ref="Y31:Y43"/>
    <mergeCell ref="G40:G42"/>
    <mergeCell ref="Y22:Y28"/>
    <mergeCell ref="A30:Y30"/>
    <mergeCell ref="A22:A28"/>
    <mergeCell ref="B22:B28"/>
    <mergeCell ref="C22:C28"/>
    <mergeCell ref="D22:D28"/>
    <mergeCell ref="E22:E28"/>
    <mergeCell ref="F22:F28"/>
    <mergeCell ref="X22:X28"/>
    <mergeCell ref="G22:G28"/>
    <mergeCell ref="H22:H28"/>
    <mergeCell ref="W22:W28"/>
    <mergeCell ref="A21:Y21"/>
    <mergeCell ref="A16:A19"/>
    <mergeCell ref="B16:B19"/>
    <mergeCell ref="C16:C19"/>
    <mergeCell ref="D16:D19"/>
    <mergeCell ref="E16:E19"/>
    <mergeCell ref="F16:F19"/>
    <mergeCell ref="G16:G19"/>
    <mergeCell ref="H16:H19"/>
    <mergeCell ref="W16:W19"/>
    <mergeCell ref="X16:X19"/>
    <mergeCell ref="Y16:Y19"/>
    <mergeCell ref="A6:Y6"/>
    <mergeCell ref="Y7:Y13"/>
    <mergeCell ref="A15:Y15"/>
    <mergeCell ref="A7:A13"/>
    <mergeCell ref="B7:B13"/>
    <mergeCell ref="C7:C13"/>
    <mergeCell ref="D7:D13"/>
    <mergeCell ref="E7:E13"/>
    <mergeCell ref="F7:F13"/>
    <mergeCell ref="X7:X13"/>
    <mergeCell ref="G7:G13"/>
    <mergeCell ref="H7:H13"/>
    <mergeCell ref="W7:W13"/>
    <mergeCell ref="A1:Y1"/>
    <mergeCell ref="A2:Y2"/>
    <mergeCell ref="A3:Y3"/>
    <mergeCell ref="A4:A5"/>
    <mergeCell ref="B4:B5"/>
    <mergeCell ref="C4:D4"/>
    <mergeCell ref="E4:E5"/>
    <mergeCell ref="F4:F5"/>
    <mergeCell ref="G4:G5"/>
    <mergeCell ref="H4:H5"/>
    <mergeCell ref="I4:I5"/>
    <mergeCell ref="J4:J5"/>
    <mergeCell ref="K4:V4"/>
    <mergeCell ref="W4:X4"/>
    <mergeCell ref="Y4:Y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171"/>
  <sheetViews>
    <sheetView topLeftCell="A7" zoomScale="70" zoomScaleNormal="70" workbookViewId="0">
      <selection activeCell="K49" sqref="K49:K55"/>
    </sheetView>
  </sheetViews>
  <sheetFormatPr baseColWidth="10" defaultColWidth="11.42578125" defaultRowHeight="15.75" x14ac:dyDescent="0.25"/>
  <cols>
    <col min="1" max="1" width="4.5703125" style="1273" customWidth="1"/>
    <col min="2" max="2" width="33.85546875" style="1434" hidden="1" customWidth="1"/>
    <col min="3" max="3" width="34.42578125" style="1434" hidden="1" customWidth="1"/>
    <col min="4" max="4" width="25.7109375" style="1273" hidden="1" customWidth="1"/>
    <col min="5" max="5" width="18.5703125" style="1273" hidden="1" customWidth="1"/>
    <col min="6" max="6" width="24.5703125" style="1273" customWidth="1"/>
    <col min="7" max="7" width="20.5703125" style="1273" customWidth="1"/>
    <col min="8" max="9" width="25.140625" style="1273" customWidth="1"/>
    <col min="10" max="10" width="25.28515625" style="1436" hidden="1" customWidth="1"/>
    <col min="11" max="11" width="23.28515625" style="1434" customWidth="1"/>
    <col min="12" max="12" width="22.5703125" style="1434" customWidth="1"/>
    <col min="13" max="13" width="34.42578125" style="1437" hidden="1" customWidth="1"/>
    <col min="14" max="14" width="22.7109375" style="1273" customWidth="1"/>
    <col min="15" max="15" width="25" style="1273" customWidth="1"/>
    <col min="16" max="16" width="31.42578125" style="1276" customWidth="1"/>
    <col min="17" max="17" width="11.140625" style="1273" customWidth="1"/>
    <col min="18" max="29" width="3.7109375" style="1273" customWidth="1"/>
    <col min="30" max="30" width="17.42578125" style="1273" customWidth="1"/>
    <col min="31" max="32" width="28.140625" style="1273" hidden="1" customWidth="1"/>
    <col min="33" max="33" width="21.7109375" style="1273" customWidth="1"/>
    <col min="34" max="34" width="15.7109375" style="1277" hidden="1" customWidth="1"/>
    <col min="35" max="35" width="28.42578125" style="1437" customWidth="1"/>
    <col min="36" max="51" width="11.42578125" style="1273"/>
    <col min="52" max="52" width="66.85546875" style="1273" hidden="1" customWidth="1"/>
    <col min="53" max="53" width="107.28515625" style="1273" hidden="1" customWidth="1"/>
    <col min="54" max="256" width="11.42578125" style="1273"/>
    <col min="257" max="257" width="4.5703125" style="1273" customWidth="1"/>
    <col min="258" max="261" width="0" style="1273" hidden="1" customWidth="1"/>
    <col min="262" max="262" width="24.5703125" style="1273" customWidth="1"/>
    <col min="263" max="263" width="20.5703125" style="1273" customWidth="1"/>
    <col min="264" max="265" width="25.140625" style="1273" customWidth="1"/>
    <col min="266" max="266" width="0" style="1273" hidden="1" customWidth="1"/>
    <col min="267" max="267" width="23.28515625" style="1273" customWidth="1"/>
    <col min="268" max="268" width="22.5703125" style="1273" customWidth="1"/>
    <col min="269" max="269" width="0" style="1273" hidden="1" customWidth="1"/>
    <col min="270" max="270" width="22.7109375" style="1273" customWidth="1"/>
    <col min="271" max="271" width="25" style="1273" customWidth="1"/>
    <col min="272" max="272" width="31.42578125" style="1273" customWidth="1"/>
    <col min="273" max="273" width="11.140625" style="1273" customWidth="1"/>
    <col min="274" max="285" width="3.7109375" style="1273" customWidth="1"/>
    <col min="286" max="286" width="17.42578125" style="1273" customWidth="1"/>
    <col min="287" max="288" width="0" style="1273" hidden="1" customWidth="1"/>
    <col min="289" max="289" width="21.7109375" style="1273" customWidth="1"/>
    <col min="290" max="290" width="0" style="1273" hidden="1" customWidth="1"/>
    <col min="291" max="291" width="28.42578125" style="1273" customWidth="1"/>
    <col min="292" max="307" width="11.42578125" style="1273"/>
    <col min="308" max="309" width="0" style="1273" hidden="1" customWidth="1"/>
    <col min="310" max="512" width="11.42578125" style="1273"/>
    <col min="513" max="513" width="4.5703125" style="1273" customWidth="1"/>
    <col min="514" max="517" width="0" style="1273" hidden="1" customWidth="1"/>
    <col min="518" max="518" width="24.5703125" style="1273" customWidth="1"/>
    <col min="519" max="519" width="20.5703125" style="1273" customWidth="1"/>
    <col min="520" max="521" width="25.140625" style="1273" customWidth="1"/>
    <col min="522" max="522" width="0" style="1273" hidden="1" customWidth="1"/>
    <col min="523" max="523" width="23.28515625" style="1273" customWidth="1"/>
    <col min="524" max="524" width="22.5703125" style="1273" customWidth="1"/>
    <col min="525" max="525" width="0" style="1273" hidden="1" customWidth="1"/>
    <col min="526" max="526" width="22.7109375" style="1273" customWidth="1"/>
    <col min="527" max="527" width="25" style="1273" customWidth="1"/>
    <col min="528" max="528" width="31.42578125" style="1273" customWidth="1"/>
    <col min="529" max="529" width="11.140625" style="1273" customWidth="1"/>
    <col min="530" max="541" width="3.7109375" style="1273" customWidth="1"/>
    <col min="542" max="542" width="17.42578125" style="1273" customWidth="1"/>
    <col min="543" max="544" width="0" style="1273" hidden="1" customWidth="1"/>
    <col min="545" max="545" width="21.7109375" style="1273" customWidth="1"/>
    <col min="546" max="546" width="0" style="1273" hidden="1" customWidth="1"/>
    <col min="547" max="547" width="28.42578125" style="1273" customWidth="1"/>
    <col min="548" max="563" width="11.42578125" style="1273"/>
    <col min="564" max="565" width="0" style="1273" hidden="1" customWidth="1"/>
    <col min="566" max="768" width="11.42578125" style="1273"/>
    <col min="769" max="769" width="4.5703125" style="1273" customWidth="1"/>
    <col min="770" max="773" width="0" style="1273" hidden="1" customWidth="1"/>
    <col min="774" max="774" width="24.5703125" style="1273" customWidth="1"/>
    <col min="775" max="775" width="20.5703125" style="1273" customWidth="1"/>
    <col min="776" max="777" width="25.140625" style="1273" customWidth="1"/>
    <col min="778" max="778" width="0" style="1273" hidden="1" customWidth="1"/>
    <col min="779" max="779" width="23.28515625" style="1273" customWidth="1"/>
    <col min="780" max="780" width="22.5703125" style="1273" customWidth="1"/>
    <col min="781" max="781" width="0" style="1273" hidden="1" customWidth="1"/>
    <col min="782" max="782" width="22.7109375" style="1273" customWidth="1"/>
    <col min="783" max="783" width="25" style="1273" customWidth="1"/>
    <col min="784" max="784" width="31.42578125" style="1273" customWidth="1"/>
    <col min="785" max="785" width="11.140625" style="1273" customWidth="1"/>
    <col min="786" max="797" width="3.7109375" style="1273" customWidth="1"/>
    <col min="798" max="798" width="17.42578125" style="1273" customWidth="1"/>
    <col min="799" max="800" width="0" style="1273" hidden="1" customWidth="1"/>
    <col min="801" max="801" width="21.7109375" style="1273" customWidth="1"/>
    <col min="802" max="802" width="0" style="1273" hidden="1" customWidth="1"/>
    <col min="803" max="803" width="28.42578125" style="1273" customWidth="1"/>
    <col min="804" max="819" width="11.42578125" style="1273"/>
    <col min="820" max="821" width="0" style="1273" hidden="1" customWidth="1"/>
    <col min="822" max="1024" width="11.42578125" style="1273"/>
    <col min="1025" max="1025" width="4.5703125" style="1273" customWidth="1"/>
    <col min="1026" max="1029" width="0" style="1273" hidden="1" customWidth="1"/>
    <col min="1030" max="1030" width="24.5703125" style="1273" customWidth="1"/>
    <col min="1031" max="1031" width="20.5703125" style="1273" customWidth="1"/>
    <col min="1032" max="1033" width="25.140625" style="1273" customWidth="1"/>
    <col min="1034" max="1034" width="0" style="1273" hidden="1" customWidth="1"/>
    <col min="1035" max="1035" width="23.28515625" style="1273" customWidth="1"/>
    <col min="1036" max="1036" width="22.5703125" style="1273" customWidth="1"/>
    <col min="1037" max="1037" width="0" style="1273" hidden="1" customWidth="1"/>
    <col min="1038" max="1038" width="22.7109375" style="1273" customWidth="1"/>
    <col min="1039" max="1039" width="25" style="1273" customWidth="1"/>
    <col min="1040" max="1040" width="31.42578125" style="1273" customWidth="1"/>
    <col min="1041" max="1041" width="11.140625" style="1273" customWidth="1"/>
    <col min="1042" max="1053" width="3.7109375" style="1273" customWidth="1"/>
    <col min="1054" max="1054" width="17.42578125" style="1273" customWidth="1"/>
    <col min="1055" max="1056" width="0" style="1273" hidden="1" customWidth="1"/>
    <col min="1057" max="1057" width="21.7109375" style="1273" customWidth="1"/>
    <col min="1058" max="1058" width="0" style="1273" hidden="1" customWidth="1"/>
    <col min="1059" max="1059" width="28.42578125" style="1273" customWidth="1"/>
    <col min="1060" max="1075" width="11.42578125" style="1273"/>
    <col min="1076" max="1077" width="0" style="1273" hidden="1" customWidth="1"/>
    <col min="1078" max="1280" width="11.42578125" style="1273"/>
    <col min="1281" max="1281" width="4.5703125" style="1273" customWidth="1"/>
    <col min="1282" max="1285" width="0" style="1273" hidden="1" customWidth="1"/>
    <col min="1286" max="1286" width="24.5703125" style="1273" customWidth="1"/>
    <col min="1287" max="1287" width="20.5703125" style="1273" customWidth="1"/>
    <col min="1288" max="1289" width="25.140625" style="1273" customWidth="1"/>
    <col min="1290" max="1290" width="0" style="1273" hidden="1" customWidth="1"/>
    <col min="1291" max="1291" width="23.28515625" style="1273" customWidth="1"/>
    <col min="1292" max="1292" width="22.5703125" style="1273" customWidth="1"/>
    <col min="1293" max="1293" width="0" style="1273" hidden="1" customWidth="1"/>
    <col min="1294" max="1294" width="22.7109375" style="1273" customWidth="1"/>
    <col min="1295" max="1295" width="25" style="1273" customWidth="1"/>
    <col min="1296" max="1296" width="31.42578125" style="1273" customWidth="1"/>
    <col min="1297" max="1297" width="11.140625" style="1273" customWidth="1"/>
    <col min="1298" max="1309" width="3.7109375" style="1273" customWidth="1"/>
    <col min="1310" max="1310" width="17.42578125" style="1273" customWidth="1"/>
    <col min="1311" max="1312" width="0" style="1273" hidden="1" customWidth="1"/>
    <col min="1313" max="1313" width="21.7109375" style="1273" customWidth="1"/>
    <col min="1314" max="1314" width="0" style="1273" hidden="1" customWidth="1"/>
    <col min="1315" max="1315" width="28.42578125" style="1273" customWidth="1"/>
    <col min="1316" max="1331" width="11.42578125" style="1273"/>
    <col min="1332" max="1333" width="0" style="1273" hidden="1" customWidth="1"/>
    <col min="1334" max="1536" width="11.42578125" style="1273"/>
    <col min="1537" max="1537" width="4.5703125" style="1273" customWidth="1"/>
    <col min="1538" max="1541" width="0" style="1273" hidden="1" customWidth="1"/>
    <col min="1542" max="1542" width="24.5703125" style="1273" customWidth="1"/>
    <col min="1543" max="1543" width="20.5703125" style="1273" customWidth="1"/>
    <col min="1544" max="1545" width="25.140625" style="1273" customWidth="1"/>
    <col min="1546" max="1546" width="0" style="1273" hidden="1" customWidth="1"/>
    <col min="1547" max="1547" width="23.28515625" style="1273" customWidth="1"/>
    <col min="1548" max="1548" width="22.5703125" style="1273" customWidth="1"/>
    <col min="1549" max="1549" width="0" style="1273" hidden="1" customWidth="1"/>
    <col min="1550" max="1550" width="22.7109375" style="1273" customWidth="1"/>
    <col min="1551" max="1551" width="25" style="1273" customWidth="1"/>
    <col min="1552" max="1552" width="31.42578125" style="1273" customWidth="1"/>
    <col min="1553" max="1553" width="11.140625" style="1273" customWidth="1"/>
    <col min="1554" max="1565" width="3.7109375" style="1273" customWidth="1"/>
    <col min="1566" max="1566" width="17.42578125" style="1273" customWidth="1"/>
    <col min="1567" max="1568" width="0" style="1273" hidden="1" customWidth="1"/>
    <col min="1569" max="1569" width="21.7109375" style="1273" customWidth="1"/>
    <col min="1570" max="1570" width="0" style="1273" hidden="1" customWidth="1"/>
    <col min="1571" max="1571" width="28.42578125" style="1273" customWidth="1"/>
    <col min="1572" max="1587" width="11.42578125" style="1273"/>
    <col min="1588" max="1589" width="0" style="1273" hidden="1" customWidth="1"/>
    <col min="1590" max="1792" width="11.42578125" style="1273"/>
    <col min="1793" max="1793" width="4.5703125" style="1273" customWidth="1"/>
    <col min="1794" max="1797" width="0" style="1273" hidden="1" customWidth="1"/>
    <col min="1798" max="1798" width="24.5703125" style="1273" customWidth="1"/>
    <col min="1799" max="1799" width="20.5703125" style="1273" customWidth="1"/>
    <col min="1800" max="1801" width="25.140625" style="1273" customWidth="1"/>
    <col min="1802" max="1802" width="0" style="1273" hidden="1" customWidth="1"/>
    <col min="1803" max="1803" width="23.28515625" style="1273" customWidth="1"/>
    <col min="1804" max="1804" width="22.5703125" style="1273" customWidth="1"/>
    <col min="1805" max="1805" width="0" style="1273" hidden="1" customWidth="1"/>
    <col min="1806" max="1806" width="22.7109375" style="1273" customWidth="1"/>
    <col min="1807" max="1807" width="25" style="1273" customWidth="1"/>
    <col min="1808" max="1808" width="31.42578125" style="1273" customWidth="1"/>
    <col min="1809" max="1809" width="11.140625" style="1273" customWidth="1"/>
    <col min="1810" max="1821" width="3.7109375" style="1273" customWidth="1"/>
    <col min="1822" max="1822" width="17.42578125" style="1273" customWidth="1"/>
    <col min="1823" max="1824" width="0" style="1273" hidden="1" customWidth="1"/>
    <col min="1825" max="1825" width="21.7109375" style="1273" customWidth="1"/>
    <col min="1826" max="1826" width="0" style="1273" hidden="1" customWidth="1"/>
    <col min="1827" max="1827" width="28.42578125" style="1273" customWidth="1"/>
    <col min="1828" max="1843" width="11.42578125" style="1273"/>
    <col min="1844" max="1845" width="0" style="1273" hidden="1" customWidth="1"/>
    <col min="1846" max="2048" width="11.42578125" style="1273"/>
    <col min="2049" max="2049" width="4.5703125" style="1273" customWidth="1"/>
    <col min="2050" max="2053" width="0" style="1273" hidden="1" customWidth="1"/>
    <col min="2054" max="2054" width="24.5703125" style="1273" customWidth="1"/>
    <col min="2055" max="2055" width="20.5703125" style="1273" customWidth="1"/>
    <col min="2056" max="2057" width="25.140625" style="1273" customWidth="1"/>
    <col min="2058" max="2058" width="0" style="1273" hidden="1" customWidth="1"/>
    <col min="2059" max="2059" width="23.28515625" style="1273" customWidth="1"/>
    <col min="2060" max="2060" width="22.5703125" style="1273" customWidth="1"/>
    <col min="2061" max="2061" width="0" style="1273" hidden="1" customWidth="1"/>
    <col min="2062" max="2062" width="22.7109375" style="1273" customWidth="1"/>
    <col min="2063" max="2063" width="25" style="1273" customWidth="1"/>
    <col min="2064" max="2064" width="31.42578125" style="1273" customWidth="1"/>
    <col min="2065" max="2065" width="11.140625" style="1273" customWidth="1"/>
    <col min="2066" max="2077" width="3.7109375" style="1273" customWidth="1"/>
    <col min="2078" max="2078" width="17.42578125" style="1273" customWidth="1"/>
    <col min="2079" max="2080" width="0" style="1273" hidden="1" customWidth="1"/>
    <col min="2081" max="2081" width="21.7109375" style="1273" customWidth="1"/>
    <col min="2082" max="2082" width="0" style="1273" hidden="1" customWidth="1"/>
    <col min="2083" max="2083" width="28.42578125" style="1273" customWidth="1"/>
    <col min="2084" max="2099" width="11.42578125" style="1273"/>
    <col min="2100" max="2101" width="0" style="1273" hidden="1" customWidth="1"/>
    <col min="2102" max="2304" width="11.42578125" style="1273"/>
    <col min="2305" max="2305" width="4.5703125" style="1273" customWidth="1"/>
    <col min="2306" max="2309" width="0" style="1273" hidden="1" customWidth="1"/>
    <col min="2310" max="2310" width="24.5703125" style="1273" customWidth="1"/>
    <col min="2311" max="2311" width="20.5703125" style="1273" customWidth="1"/>
    <col min="2312" max="2313" width="25.140625" style="1273" customWidth="1"/>
    <col min="2314" max="2314" width="0" style="1273" hidden="1" customWidth="1"/>
    <col min="2315" max="2315" width="23.28515625" style="1273" customWidth="1"/>
    <col min="2316" max="2316" width="22.5703125" style="1273" customWidth="1"/>
    <col min="2317" max="2317" width="0" style="1273" hidden="1" customWidth="1"/>
    <col min="2318" max="2318" width="22.7109375" style="1273" customWidth="1"/>
    <col min="2319" max="2319" width="25" style="1273" customWidth="1"/>
    <col min="2320" max="2320" width="31.42578125" style="1273" customWidth="1"/>
    <col min="2321" max="2321" width="11.140625" style="1273" customWidth="1"/>
    <col min="2322" max="2333" width="3.7109375" style="1273" customWidth="1"/>
    <col min="2334" max="2334" width="17.42578125" style="1273" customWidth="1"/>
    <col min="2335" max="2336" width="0" style="1273" hidden="1" customWidth="1"/>
    <col min="2337" max="2337" width="21.7109375" style="1273" customWidth="1"/>
    <col min="2338" max="2338" width="0" style="1273" hidden="1" customWidth="1"/>
    <col min="2339" max="2339" width="28.42578125" style="1273" customWidth="1"/>
    <col min="2340" max="2355" width="11.42578125" style="1273"/>
    <col min="2356" max="2357" width="0" style="1273" hidden="1" customWidth="1"/>
    <col min="2358" max="2560" width="11.42578125" style="1273"/>
    <col min="2561" max="2561" width="4.5703125" style="1273" customWidth="1"/>
    <col min="2562" max="2565" width="0" style="1273" hidden="1" customWidth="1"/>
    <col min="2566" max="2566" width="24.5703125" style="1273" customWidth="1"/>
    <col min="2567" max="2567" width="20.5703125" style="1273" customWidth="1"/>
    <col min="2568" max="2569" width="25.140625" style="1273" customWidth="1"/>
    <col min="2570" max="2570" width="0" style="1273" hidden="1" customWidth="1"/>
    <col min="2571" max="2571" width="23.28515625" style="1273" customWidth="1"/>
    <col min="2572" max="2572" width="22.5703125" style="1273" customWidth="1"/>
    <col min="2573" max="2573" width="0" style="1273" hidden="1" customWidth="1"/>
    <col min="2574" max="2574" width="22.7109375" style="1273" customWidth="1"/>
    <col min="2575" max="2575" width="25" style="1273" customWidth="1"/>
    <col min="2576" max="2576" width="31.42578125" style="1273" customWidth="1"/>
    <col min="2577" max="2577" width="11.140625" style="1273" customWidth="1"/>
    <col min="2578" max="2589" width="3.7109375" style="1273" customWidth="1"/>
    <col min="2590" max="2590" width="17.42578125" style="1273" customWidth="1"/>
    <col min="2591" max="2592" width="0" style="1273" hidden="1" customWidth="1"/>
    <col min="2593" max="2593" width="21.7109375" style="1273" customWidth="1"/>
    <col min="2594" max="2594" width="0" style="1273" hidden="1" customWidth="1"/>
    <col min="2595" max="2595" width="28.42578125" style="1273" customWidth="1"/>
    <col min="2596" max="2611" width="11.42578125" style="1273"/>
    <col min="2612" max="2613" width="0" style="1273" hidden="1" customWidth="1"/>
    <col min="2614" max="2816" width="11.42578125" style="1273"/>
    <col min="2817" max="2817" width="4.5703125" style="1273" customWidth="1"/>
    <col min="2818" max="2821" width="0" style="1273" hidden="1" customWidth="1"/>
    <col min="2822" max="2822" width="24.5703125" style="1273" customWidth="1"/>
    <col min="2823" max="2823" width="20.5703125" style="1273" customWidth="1"/>
    <col min="2824" max="2825" width="25.140625" style="1273" customWidth="1"/>
    <col min="2826" max="2826" width="0" style="1273" hidden="1" customWidth="1"/>
    <col min="2827" max="2827" width="23.28515625" style="1273" customWidth="1"/>
    <col min="2828" max="2828" width="22.5703125" style="1273" customWidth="1"/>
    <col min="2829" max="2829" width="0" style="1273" hidden="1" customWidth="1"/>
    <col min="2830" max="2830" width="22.7109375" style="1273" customWidth="1"/>
    <col min="2831" max="2831" width="25" style="1273" customWidth="1"/>
    <col min="2832" max="2832" width="31.42578125" style="1273" customWidth="1"/>
    <col min="2833" max="2833" width="11.140625" style="1273" customWidth="1"/>
    <col min="2834" max="2845" width="3.7109375" style="1273" customWidth="1"/>
    <col min="2846" max="2846" width="17.42578125" style="1273" customWidth="1"/>
    <col min="2847" max="2848" width="0" style="1273" hidden="1" customWidth="1"/>
    <col min="2849" max="2849" width="21.7109375" style="1273" customWidth="1"/>
    <col min="2850" max="2850" width="0" style="1273" hidden="1" customWidth="1"/>
    <col min="2851" max="2851" width="28.42578125" style="1273" customWidth="1"/>
    <col min="2852" max="2867" width="11.42578125" style="1273"/>
    <col min="2868" max="2869" width="0" style="1273" hidden="1" customWidth="1"/>
    <col min="2870" max="3072" width="11.42578125" style="1273"/>
    <col min="3073" max="3073" width="4.5703125" style="1273" customWidth="1"/>
    <col min="3074" max="3077" width="0" style="1273" hidden="1" customWidth="1"/>
    <col min="3078" max="3078" width="24.5703125" style="1273" customWidth="1"/>
    <col min="3079" max="3079" width="20.5703125" style="1273" customWidth="1"/>
    <col min="3080" max="3081" width="25.140625" style="1273" customWidth="1"/>
    <col min="3082" max="3082" width="0" style="1273" hidden="1" customWidth="1"/>
    <col min="3083" max="3083" width="23.28515625" style="1273" customWidth="1"/>
    <col min="3084" max="3084" width="22.5703125" style="1273" customWidth="1"/>
    <col min="3085" max="3085" width="0" style="1273" hidden="1" customWidth="1"/>
    <col min="3086" max="3086" width="22.7109375" style="1273" customWidth="1"/>
    <col min="3087" max="3087" width="25" style="1273" customWidth="1"/>
    <col min="3088" max="3088" width="31.42578125" style="1273" customWidth="1"/>
    <col min="3089" max="3089" width="11.140625" style="1273" customWidth="1"/>
    <col min="3090" max="3101" width="3.7109375" style="1273" customWidth="1"/>
    <col min="3102" max="3102" width="17.42578125" style="1273" customWidth="1"/>
    <col min="3103" max="3104" width="0" style="1273" hidden="1" customWidth="1"/>
    <col min="3105" max="3105" width="21.7109375" style="1273" customWidth="1"/>
    <col min="3106" max="3106" width="0" style="1273" hidden="1" customWidth="1"/>
    <col min="3107" max="3107" width="28.42578125" style="1273" customWidth="1"/>
    <col min="3108" max="3123" width="11.42578125" style="1273"/>
    <col min="3124" max="3125" width="0" style="1273" hidden="1" customWidth="1"/>
    <col min="3126" max="3328" width="11.42578125" style="1273"/>
    <col min="3329" max="3329" width="4.5703125" style="1273" customWidth="1"/>
    <col min="3330" max="3333" width="0" style="1273" hidden="1" customWidth="1"/>
    <col min="3334" max="3334" width="24.5703125" style="1273" customWidth="1"/>
    <col min="3335" max="3335" width="20.5703125" style="1273" customWidth="1"/>
    <col min="3336" max="3337" width="25.140625" style="1273" customWidth="1"/>
    <col min="3338" max="3338" width="0" style="1273" hidden="1" customWidth="1"/>
    <col min="3339" max="3339" width="23.28515625" style="1273" customWidth="1"/>
    <col min="3340" max="3340" width="22.5703125" style="1273" customWidth="1"/>
    <col min="3341" max="3341" width="0" style="1273" hidden="1" customWidth="1"/>
    <col min="3342" max="3342" width="22.7109375" style="1273" customWidth="1"/>
    <col min="3343" max="3343" width="25" style="1273" customWidth="1"/>
    <col min="3344" max="3344" width="31.42578125" style="1273" customWidth="1"/>
    <col min="3345" max="3345" width="11.140625" style="1273" customWidth="1"/>
    <col min="3346" max="3357" width="3.7109375" style="1273" customWidth="1"/>
    <col min="3358" max="3358" width="17.42578125" style="1273" customWidth="1"/>
    <col min="3359" max="3360" width="0" style="1273" hidden="1" customWidth="1"/>
    <col min="3361" max="3361" width="21.7109375" style="1273" customWidth="1"/>
    <col min="3362" max="3362" width="0" style="1273" hidden="1" customWidth="1"/>
    <col min="3363" max="3363" width="28.42578125" style="1273" customWidth="1"/>
    <col min="3364" max="3379" width="11.42578125" style="1273"/>
    <col min="3380" max="3381" width="0" style="1273" hidden="1" customWidth="1"/>
    <col min="3382" max="3584" width="11.42578125" style="1273"/>
    <col min="3585" max="3585" width="4.5703125" style="1273" customWidth="1"/>
    <col min="3586" max="3589" width="0" style="1273" hidden="1" customWidth="1"/>
    <col min="3590" max="3590" width="24.5703125" style="1273" customWidth="1"/>
    <col min="3591" max="3591" width="20.5703125" style="1273" customWidth="1"/>
    <col min="3592" max="3593" width="25.140625" style="1273" customWidth="1"/>
    <col min="3594" max="3594" width="0" style="1273" hidden="1" customWidth="1"/>
    <col min="3595" max="3595" width="23.28515625" style="1273" customWidth="1"/>
    <col min="3596" max="3596" width="22.5703125" style="1273" customWidth="1"/>
    <col min="3597" max="3597" width="0" style="1273" hidden="1" customWidth="1"/>
    <col min="3598" max="3598" width="22.7109375" style="1273" customWidth="1"/>
    <col min="3599" max="3599" width="25" style="1273" customWidth="1"/>
    <col min="3600" max="3600" width="31.42578125" style="1273" customWidth="1"/>
    <col min="3601" max="3601" width="11.140625" style="1273" customWidth="1"/>
    <col min="3602" max="3613" width="3.7109375" style="1273" customWidth="1"/>
    <col min="3614" max="3614" width="17.42578125" style="1273" customWidth="1"/>
    <col min="3615" max="3616" width="0" style="1273" hidden="1" customWidth="1"/>
    <col min="3617" max="3617" width="21.7109375" style="1273" customWidth="1"/>
    <col min="3618" max="3618" width="0" style="1273" hidden="1" customWidth="1"/>
    <col min="3619" max="3619" width="28.42578125" style="1273" customWidth="1"/>
    <col min="3620" max="3635" width="11.42578125" style="1273"/>
    <col min="3636" max="3637" width="0" style="1273" hidden="1" customWidth="1"/>
    <col min="3638" max="3840" width="11.42578125" style="1273"/>
    <col min="3841" max="3841" width="4.5703125" style="1273" customWidth="1"/>
    <col min="3842" max="3845" width="0" style="1273" hidden="1" customWidth="1"/>
    <col min="3846" max="3846" width="24.5703125" style="1273" customWidth="1"/>
    <col min="3847" max="3847" width="20.5703125" style="1273" customWidth="1"/>
    <col min="3848" max="3849" width="25.140625" style="1273" customWidth="1"/>
    <col min="3850" max="3850" width="0" style="1273" hidden="1" customWidth="1"/>
    <col min="3851" max="3851" width="23.28515625" style="1273" customWidth="1"/>
    <col min="3852" max="3852" width="22.5703125" style="1273" customWidth="1"/>
    <col min="3853" max="3853" width="0" style="1273" hidden="1" customWidth="1"/>
    <col min="3854" max="3854" width="22.7109375" style="1273" customWidth="1"/>
    <col min="3855" max="3855" width="25" style="1273" customWidth="1"/>
    <col min="3856" max="3856" width="31.42578125" style="1273" customWidth="1"/>
    <col min="3857" max="3857" width="11.140625" style="1273" customWidth="1"/>
    <col min="3858" max="3869" width="3.7109375" style="1273" customWidth="1"/>
    <col min="3870" max="3870" width="17.42578125" style="1273" customWidth="1"/>
    <col min="3871" max="3872" width="0" style="1273" hidden="1" customWidth="1"/>
    <col min="3873" max="3873" width="21.7109375" style="1273" customWidth="1"/>
    <col min="3874" max="3874" width="0" style="1273" hidden="1" customWidth="1"/>
    <col min="3875" max="3875" width="28.42578125" style="1273" customWidth="1"/>
    <col min="3876" max="3891" width="11.42578125" style="1273"/>
    <col min="3892" max="3893" width="0" style="1273" hidden="1" customWidth="1"/>
    <col min="3894" max="4096" width="11.42578125" style="1273"/>
    <col min="4097" max="4097" width="4.5703125" style="1273" customWidth="1"/>
    <col min="4098" max="4101" width="0" style="1273" hidden="1" customWidth="1"/>
    <col min="4102" max="4102" width="24.5703125" style="1273" customWidth="1"/>
    <col min="4103" max="4103" width="20.5703125" style="1273" customWidth="1"/>
    <col min="4104" max="4105" width="25.140625" style="1273" customWidth="1"/>
    <col min="4106" max="4106" width="0" style="1273" hidden="1" customWidth="1"/>
    <col min="4107" max="4107" width="23.28515625" style="1273" customWidth="1"/>
    <col min="4108" max="4108" width="22.5703125" style="1273" customWidth="1"/>
    <col min="4109" max="4109" width="0" style="1273" hidden="1" customWidth="1"/>
    <col min="4110" max="4110" width="22.7109375" style="1273" customWidth="1"/>
    <col min="4111" max="4111" width="25" style="1273" customWidth="1"/>
    <col min="4112" max="4112" width="31.42578125" style="1273" customWidth="1"/>
    <col min="4113" max="4113" width="11.140625" style="1273" customWidth="1"/>
    <col min="4114" max="4125" width="3.7109375" style="1273" customWidth="1"/>
    <col min="4126" max="4126" width="17.42578125" style="1273" customWidth="1"/>
    <col min="4127" max="4128" width="0" style="1273" hidden="1" customWidth="1"/>
    <col min="4129" max="4129" width="21.7109375" style="1273" customWidth="1"/>
    <col min="4130" max="4130" width="0" style="1273" hidden="1" customWidth="1"/>
    <col min="4131" max="4131" width="28.42578125" style="1273" customWidth="1"/>
    <col min="4132" max="4147" width="11.42578125" style="1273"/>
    <col min="4148" max="4149" width="0" style="1273" hidden="1" customWidth="1"/>
    <col min="4150" max="4352" width="11.42578125" style="1273"/>
    <col min="4353" max="4353" width="4.5703125" style="1273" customWidth="1"/>
    <col min="4354" max="4357" width="0" style="1273" hidden="1" customWidth="1"/>
    <col min="4358" max="4358" width="24.5703125" style="1273" customWidth="1"/>
    <col min="4359" max="4359" width="20.5703125" style="1273" customWidth="1"/>
    <col min="4360" max="4361" width="25.140625" style="1273" customWidth="1"/>
    <col min="4362" max="4362" width="0" style="1273" hidden="1" customWidth="1"/>
    <col min="4363" max="4363" width="23.28515625" style="1273" customWidth="1"/>
    <col min="4364" max="4364" width="22.5703125" style="1273" customWidth="1"/>
    <col min="4365" max="4365" width="0" style="1273" hidden="1" customWidth="1"/>
    <col min="4366" max="4366" width="22.7109375" style="1273" customWidth="1"/>
    <col min="4367" max="4367" width="25" style="1273" customWidth="1"/>
    <col min="4368" max="4368" width="31.42578125" style="1273" customWidth="1"/>
    <col min="4369" max="4369" width="11.140625" style="1273" customWidth="1"/>
    <col min="4370" max="4381" width="3.7109375" style="1273" customWidth="1"/>
    <col min="4382" max="4382" width="17.42578125" style="1273" customWidth="1"/>
    <col min="4383" max="4384" width="0" style="1273" hidden="1" customWidth="1"/>
    <col min="4385" max="4385" width="21.7109375" style="1273" customWidth="1"/>
    <col min="4386" max="4386" width="0" style="1273" hidden="1" customWidth="1"/>
    <col min="4387" max="4387" width="28.42578125" style="1273" customWidth="1"/>
    <col min="4388" max="4403" width="11.42578125" style="1273"/>
    <col min="4404" max="4405" width="0" style="1273" hidden="1" customWidth="1"/>
    <col min="4406" max="4608" width="11.42578125" style="1273"/>
    <col min="4609" max="4609" width="4.5703125" style="1273" customWidth="1"/>
    <col min="4610" max="4613" width="0" style="1273" hidden="1" customWidth="1"/>
    <col min="4614" max="4614" width="24.5703125" style="1273" customWidth="1"/>
    <col min="4615" max="4615" width="20.5703125" style="1273" customWidth="1"/>
    <col min="4616" max="4617" width="25.140625" style="1273" customWidth="1"/>
    <col min="4618" max="4618" width="0" style="1273" hidden="1" customWidth="1"/>
    <col min="4619" max="4619" width="23.28515625" style="1273" customWidth="1"/>
    <col min="4620" max="4620" width="22.5703125" style="1273" customWidth="1"/>
    <col min="4621" max="4621" width="0" style="1273" hidden="1" customWidth="1"/>
    <col min="4622" max="4622" width="22.7109375" style="1273" customWidth="1"/>
    <col min="4623" max="4623" width="25" style="1273" customWidth="1"/>
    <col min="4624" max="4624" width="31.42578125" style="1273" customWidth="1"/>
    <col min="4625" max="4625" width="11.140625" style="1273" customWidth="1"/>
    <col min="4626" max="4637" width="3.7109375" style="1273" customWidth="1"/>
    <col min="4638" max="4638" width="17.42578125" style="1273" customWidth="1"/>
    <col min="4639" max="4640" width="0" style="1273" hidden="1" customWidth="1"/>
    <col min="4641" max="4641" width="21.7109375" style="1273" customWidth="1"/>
    <col min="4642" max="4642" width="0" style="1273" hidden="1" customWidth="1"/>
    <col min="4643" max="4643" width="28.42578125" style="1273" customWidth="1"/>
    <col min="4644" max="4659" width="11.42578125" style="1273"/>
    <col min="4660" max="4661" width="0" style="1273" hidden="1" customWidth="1"/>
    <col min="4662" max="4864" width="11.42578125" style="1273"/>
    <col min="4865" max="4865" width="4.5703125" style="1273" customWidth="1"/>
    <col min="4866" max="4869" width="0" style="1273" hidden="1" customWidth="1"/>
    <col min="4870" max="4870" width="24.5703125" style="1273" customWidth="1"/>
    <col min="4871" max="4871" width="20.5703125" style="1273" customWidth="1"/>
    <col min="4872" max="4873" width="25.140625" style="1273" customWidth="1"/>
    <col min="4874" max="4874" width="0" style="1273" hidden="1" customWidth="1"/>
    <col min="4875" max="4875" width="23.28515625" style="1273" customWidth="1"/>
    <col min="4876" max="4876" width="22.5703125" style="1273" customWidth="1"/>
    <col min="4877" max="4877" width="0" style="1273" hidden="1" customWidth="1"/>
    <col min="4878" max="4878" width="22.7109375" style="1273" customWidth="1"/>
    <col min="4879" max="4879" width="25" style="1273" customWidth="1"/>
    <col min="4880" max="4880" width="31.42578125" style="1273" customWidth="1"/>
    <col min="4881" max="4881" width="11.140625" style="1273" customWidth="1"/>
    <col min="4882" max="4893" width="3.7109375" style="1273" customWidth="1"/>
    <col min="4894" max="4894" width="17.42578125" style="1273" customWidth="1"/>
    <col min="4895" max="4896" width="0" style="1273" hidden="1" customWidth="1"/>
    <col min="4897" max="4897" width="21.7109375" style="1273" customWidth="1"/>
    <col min="4898" max="4898" width="0" style="1273" hidden="1" customWidth="1"/>
    <col min="4899" max="4899" width="28.42578125" style="1273" customWidth="1"/>
    <col min="4900" max="4915" width="11.42578125" style="1273"/>
    <col min="4916" max="4917" width="0" style="1273" hidden="1" customWidth="1"/>
    <col min="4918" max="5120" width="11.42578125" style="1273"/>
    <col min="5121" max="5121" width="4.5703125" style="1273" customWidth="1"/>
    <col min="5122" max="5125" width="0" style="1273" hidden="1" customWidth="1"/>
    <col min="5126" max="5126" width="24.5703125" style="1273" customWidth="1"/>
    <col min="5127" max="5127" width="20.5703125" style="1273" customWidth="1"/>
    <col min="5128" max="5129" width="25.140625" style="1273" customWidth="1"/>
    <col min="5130" max="5130" width="0" style="1273" hidden="1" customWidth="1"/>
    <col min="5131" max="5131" width="23.28515625" style="1273" customWidth="1"/>
    <col min="5132" max="5132" width="22.5703125" style="1273" customWidth="1"/>
    <col min="5133" max="5133" width="0" style="1273" hidden="1" customWidth="1"/>
    <col min="5134" max="5134" width="22.7109375" style="1273" customWidth="1"/>
    <col min="5135" max="5135" width="25" style="1273" customWidth="1"/>
    <col min="5136" max="5136" width="31.42578125" style="1273" customWidth="1"/>
    <col min="5137" max="5137" width="11.140625" style="1273" customWidth="1"/>
    <col min="5138" max="5149" width="3.7109375" style="1273" customWidth="1"/>
    <col min="5150" max="5150" width="17.42578125" style="1273" customWidth="1"/>
    <col min="5151" max="5152" width="0" style="1273" hidden="1" customWidth="1"/>
    <col min="5153" max="5153" width="21.7109375" style="1273" customWidth="1"/>
    <col min="5154" max="5154" width="0" style="1273" hidden="1" customWidth="1"/>
    <col min="5155" max="5155" width="28.42578125" style="1273" customWidth="1"/>
    <col min="5156" max="5171" width="11.42578125" style="1273"/>
    <col min="5172" max="5173" width="0" style="1273" hidden="1" customWidth="1"/>
    <col min="5174" max="5376" width="11.42578125" style="1273"/>
    <col min="5377" max="5377" width="4.5703125" style="1273" customWidth="1"/>
    <col min="5378" max="5381" width="0" style="1273" hidden="1" customWidth="1"/>
    <col min="5382" max="5382" width="24.5703125" style="1273" customWidth="1"/>
    <col min="5383" max="5383" width="20.5703125" style="1273" customWidth="1"/>
    <col min="5384" max="5385" width="25.140625" style="1273" customWidth="1"/>
    <col min="5386" max="5386" width="0" style="1273" hidden="1" customWidth="1"/>
    <col min="5387" max="5387" width="23.28515625" style="1273" customWidth="1"/>
    <col min="5388" max="5388" width="22.5703125" style="1273" customWidth="1"/>
    <col min="5389" max="5389" width="0" style="1273" hidden="1" customWidth="1"/>
    <col min="5390" max="5390" width="22.7109375" style="1273" customWidth="1"/>
    <col min="5391" max="5391" width="25" style="1273" customWidth="1"/>
    <col min="5392" max="5392" width="31.42578125" style="1273" customWidth="1"/>
    <col min="5393" max="5393" width="11.140625" style="1273" customWidth="1"/>
    <col min="5394" max="5405" width="3.7109375" style="1273" customWidth="1"/>
    <col min="5406" max="5406" width="17.42578125" style="1273" customWidth="1"/>
    <col min="5407" max="5408" width="0" style="1273" hidden="1" customWidth="1"/>
    <col min="5409" max="5409" width="21.7109375" style="1273" customWidth="1"/>
    <col min="5410" max="5410" width="0" style="1273" hidden="1" customWidth="1"/>
    <col min="5411" max="5411" width="28.42578125" style="1273" customWidth="1"/>
    <col min="5412" max="5427" width="11.42578125" style="1273"/>
    <col min="5428" max="5429" width="0" style="1273" hidden="1" customWidth="1"/>
    <col min="5430" max="5632" width="11.42578125" style="1273"/>
    <col min="5633" max="5633" width="4.5703125" style="1273" customWidth="1"/>
    <col min="5634" max="5637" width="0" style="1273" hidden="1" customWidth="1"/>
    <col min="5638" max="5638" width="24.5703125" style="1273" customWidth="1"/>
    <col min="5639" max="5639" width="20.5703125" style="1273" customWidth="1"/>
    <col min="5640" max="5641" width="25.140625" style="1273" customWidth="1"/>
    <col min="5642" max="5642" width="0" style="1273" hidden="1" customWidth="1"/>
    <col min="5643" max="5643" width="23.28515625" style="1273" customWidth="1"/>
    <col min="5644" max="5644" width="22.5703125" style="1273" customWidth="1"/>
    <col min="5645" max="5645" width="0" style="1273" hidden="1" customWidth="1"/>
    <col min="5646" max="5646" width="22.7109375" style="1273" customWidth="1"/>
    <col min="5647" max="5647" width="25" style="1273" customWidth="1"/>
    <col min="5648" max="5648" width="31.42578125" style="1273" customWidth="1"/>
    <col min="5649" max="5649" width="11.140625" style="1273" customWidth="1"/>
    <col min="5650" max="5661" width="3.7109375" style="1273" customWidth="1"/>
    <col min="5662" max="5662" width="17.42578125" style="1273" customWidth="1"/>
    <col min="5663" max="5664" width="0" style="1273" hidden="1" customWidth="1"/>
    <col min="5665" max="5665" width="21.7109375" style="1273" customWidth="1"/>
    <col min="5666" max="5666" width="0" style="1273" hidden="1" customWidth="1"/>
    <col min="5667" max="5667" width="28.42578125" style="1273" customWidth="1"/>
    <col min="5668" max="5683" width="11.42578125" style="1273"/>
    <col min="5684" max="5685" width="0" style="1273" hidden="1" customWidth="1"/>
    <col min="5686" max="5888" width="11.42578125" style="1273"/>
    <col min="5889" max="5889" width="4.5703125" style="1273" customWidth="1"/>
    <col min="5890" max="5893" width="0" style="1273" hidden="1" customWidth="1"/>
    <col min="5894" max="5894" width="24.5703125" style="1273" customWidth="1"/>
    <col min="5895" max="5895" width="20.5703125" style="1273" customWidth="1"/>
    <col min="5896" max="5897" width="25.140625" style="1273" customWidth="1"/>
    <col min="5898" max="5898" width="0" style="1273" hidden="1" customWidth="1"/>
    <col min="5899" max="5899" width="23.28515625" style="1273" customWidth="1"/>
    <col min="5900" max="5900" width="22.5703125" style="1273" customWidth="1"/>
    <col min="5901" max="5901" width="0" style="1273" hidden="1" customWidth="1"/>
    <col min="5902" max="5902" width="22.7109375" style="1273" customWidth="1"/>
    <col min="5903" max="5903" width="25" style="1273" customWidth="1"/>
    <col min="5904" max="5904" width="31.42578125" style="1273" customWidth="1"/>
    <col min="5905" max="5905" width="11.140625" style="1273" customWidth="1"/>
    <col min="5906" max="5917" width="3.7109375" style="1273" customWidth="1"/>
    <col min="5918" max="5918" width="17.42578125" style="1273" customWidth="1"/>
    <col min="5919" max="5920" width="0" style="1273" hidden="1" customWidth="1"/>
    <col min="5921" max="5921" width="21.7109375" style="1273" customWidth="1"/>
    <col min="5922" max="5922" width="0" style="1273" hidden="1" customWidth="1"/>
    <col min="5923" max="5923" width="28.42578125" style="1273" customWidth="1"/>
    <col min="5924" max="5939" width="11.42578125" style="1273"/>
    <col min="5940" max="5941" width="0" style="1273" hidden="1" customWidth="1"/>
    <col min="5942" max="6144" width="11.42578125" style="1273"/>
    <col min="6145" max="6145" width="4.5703125" style="1273" customWidth="1"/>
    <col min="6146" max="6149" width="0" style="1273" hidden="1" customWidth="1"/>
    <col min="6150" max="6150" width="24.5703125" style="1273" customWidth="1"/>
    <col min="6151" max="6151" width="20.5703125" style="1273" customWidth="1"/>
    <col min="6152" max="6153" width="25.140625" style="1273" customWidth="1"/>
    <col min="6154" max="6154" width="0" style="1273" hidden="1" customWidth="1"/>
    <col min="6155" max="6155" width="23.28515625" style="1273" customWidth="1"/>
    <col min="6156" max="6156" width="22.5703125" style="1273" customWidth="1"/>
    <col min="6157" max="6157" width="0" style="1273" hidden="1" customWidth="1"/>
    <col min="6158" max="6158" width="22.7109375" style="1273" customWidth="1"/>
    <col min="6159" max="6159" width="25" style="1273" customWidth="1"/>
    <col min="6160" max="6160" width="31.42578125" style="1273" customWidth="1"/>
    <col min="6161" max="6161" width="11.140625" style="1273" customWidth="1"/>
    <col min="6162" max="6173" width="3.7109375" style="1273" customWidth="1"/>
    <col min="6174" max="6174" width="17.42578125" style="1273" customWidth="1"/>
    <col min="6175" max="6176" width="0" style="1273" hidden="1" customWidth="1"/>
    <col min="6177" max="6177" width="21.7109375" style="1273" customWidth="1"/>
    <col min="6178" max="6178" width="0" style="1273" hidden="1" customWidth="1"/>
    <col min="6179" max="6179" width="28.42578125" style="1273" customWidth="1"/>
    <col min="6180" max="6195" width="11.42578125" style="1273"/>
    <col min="6196" max="6197" width="0" style="1273" hidden="1" customWidth="1"/>
    <col min="6198" max="6400" width="11.42578125" style="1273"/>
    <col min="6401" max="6401" width="4.5703125" style="1273" customWidth="1"/>
    <col min="6402" max="6405" width="0" style="1273" hidden="1" customWidth="1"/>
    <col min="6406" max="6406" width="24.5703125" style="1273" customWidth="1"/>
    <col min="6407" max="6407" width="20.5703125" style="1273" customWidth="1"/>
    <col min="6408" max="6409" width="25.140625" style="1273" customWidth="1"/>
    <col min="6410" max="6410" width="0" style="1273" hidden="1" customWidth="1"/>
    <col min="6411" max="6411" width="23.28515625" style="1273" customWidth="1"/>
    <col min="6412" max="6412" width="22.5703125" style="1273" customWidth="1"/>
    <col min="6413" max="6413" width="0" style="1273" hidden="1" customWidth="1"/>
    <col min="6414" max="6414" width="22.7109375" style="1273" customWidth="1"/>
    <col min="6415" max="6415" width="25" style="1273" customWidth="1"/>
    <col min="6416" max="6416" width="31.42578125" style="1273" customWidth="1"/>
    <col min="6417" max="6417" width="11.140625" style="1273" customWidth="1"/>
    <col min="6418" max="6429" width="3.7109375" style="1273" customWidth="1"/>
    <col min="6430" max="6430" width="17.42578125" style="1273" customWidth="1"/>
    <col min="6431" max="6432" width="0" style="1273" hidden="1" customWidth="1"/>
    <col min="6433" max="6433" width="21.7109375" style="1273" customWidth="1"/>
    <col min="6434" max="6434" width="0" style="1273" hidden="1" customWidth="1"/>
    <col min="6435" max="6435" width="28.42578125" style="1273" customWidth="1"/>
    <col min="6436" max="6451" width="11.42578125" style="1273"/>
    <col min="6452" max="6453" width="0" style="1273" hidden="1" customWidth="1"/>
    <col min="6454" max="6656" width="11.42578125" style="1273"/>
    <col min="6657" max="6657" width="4.5703125" style="1273" customWidth="1"/>
    <col min="6658" max="6661" width="0" style="1273" hidden="1" customWidth="1"/>
    <col min="6662" max="6662" width="24.5703125" style="1273" customWidth="1"/>
    <col min="6663" max="6663" width="20.5703125" style="1273" customWidth="1"/>
    <col min="6664" max="6665" width="25.140625" style="1273" customWidth="1"/>
    <col min="6666" max="6666" width="0" style="1273" hidden="1" customWidth="1"/>
    <col min="6667" max="6667" width="23.28515625" style="1273" customWidth="1"/>
    <col min="6668" max="6668" width="22.5703125" style="1273" customWidth="1"/>
    <col min="6669" max="6669" width="0" style="1273" hidden="1" customWidth="1"/>
    <col min="6670" max="6670" width="22.7109375" style="1273" customWidth="1"/>
    <col min="6671" max="6671" width="25" style="1273" customWidth="1"/>
    <col min="6672" max="6672" width="31.42578125" style="1273" customWidth="1"/>
    <col min="6673" max="6673" width="11.140625" style="1273" customWidth="1"/>
    <col min="6674" max="6685" width="3.7109375" style="1273" customWidth="1"/>
    <col min="6686" max="6686" width="17.42578125" style="1273" customWidth="1"/>
    <col min="6687" max="6688" width="0" style="1273" hidden="1" customWidth="1"/>
    <col min="6689" max="6689" width="21.7109375" style="1273" customWidth="1"/>
    <col min="6690" max="6690" width="0" style="1273" hidden="1" customWidth="1"/>
    <col min="6691" max="6691" width="28.42578125" style="1273" customWidth="1"/>
    <col min="6692" max="6707" width="11.42578125" style="1273"/>
    <col min="6708" max="6709" width="0" style="1273" hidden="1" customWidth="1"/>
    <col min="6710" max="6912" width="11.42578125" style="1273"/>
    <col min="6913" max="6913" width="4.5703125" style="1273" customWidth="1"/>
    <col min="6914" max="6917" width="0" style="1273" hidden="1" customWidth="1"/>
    <col min="6918" max="6918" width="24.5703125" style="1273" customWidth="1"/>
    <col min="6919" max="6919" width="20.5703125" style="1273" customWidth="1"/>
    <col min="6920" max="6921" width="25.140625" style="1273" customWidth="1"/>
    <col min="6922" max="6922" width="0" style="1273" hidden="1" customWidth="1"/>
    <col min="6923" max="6923" width="23.28515625" style="1273" customWidth="1"/>
    <col min="6924" max="6924" width="22.5703125" style="1273" customWidth="1"/>
    <col min="6925" max="6925" width="0" style="1273" hidden="1" customWidth="1"/>
    <col min="6926" max="6926" width="22.7109375" style="1273" customWidth="1"/>
    <col min="6927" max="6927" width="25" style="1273" customWidth="1"/>
    <col min="6928" max="6928" width="31.42578125" style="1273" customWidth="1"/>
    <col min="6929" max="6929" width="11.140625" style="1273" customWidth="1"/>
    <col min="6930" max="6941" width="3.7109375" style="1273" customWidth="1"/>
    <col min="6942" max="6942" width="17.42578125" style="1273" customWidth="1"/>
    <col min="6943" max="6944" width="0" style="1273" hidden="1" customWidth="1"/>
    <col min="6945" max="6945" width="21.7109375" style="1273" customWidth="1"/>
    <col min="6946" max="6946" width="0" style="1273" hidden="1" customWidth="1"/>
    <col min="6947" max="6947" width="28.42578125" style="1273" customWidth="1"/>
    <col min="6948" max="6963" width="11.42578125" style="1273"/>
    <col min="6964" max="6965" width="0" style="1273" hidden="1" customWidth="1"/>
    <col min="6966" max="7168" width="11.42578125" style="1273"/>
    <col min="7169" max="7169" width="4.5703125" style="1273" customWidth="1"/>
    <col min="7170" max="7173" width="0" style="1273" hidden="1" customWidth="1"/>
    <col min="7174" max="7174" width="24.5703125" style="1273" customWidth="1"/>
    <col min="7175" max="7175" width="20.5703125" style="1273" customWidth="1"/>
    <col min="7176" max="7177" width="25.140625" style="1273" customWidth="1"/>
    <col min="7178" max="7178" width="0" style="1273" hidden="1" customWidth="1"/>
    <col min="7179" max="7179" width="23.28515625" style="1273" customWidth="1"/>
    <col min="7180" max="7180" width="22.5703125" style="1273" customWidth="1"/>
    <col min="7181" max="7181" width="0" style="1273" hidden="1" customWidth="1"/>
    <col min="7182" max="7182" width="22.7109375" style="1273" customWidth="1"/>
    <col min="7183" max="7183" width="25" style="1273" customWidth="1"/>
    <col min="7184" max="7184" width="31.42578125" style="1273" customWidth="1"/>
    <col min="7185" max="7185" width="11.140625" style="1273" customWidth="1"/>
    <col min="7186" max="7197" width="3.7109375" style="1273" customWidth="1"/>
    <col min="7198" max="7198" width="17.42578125" style="1273" customWidth="1"/>
    <col min="7199" max="7200" width="0" style="1273" hidden="1" customWidth="1"/>
    <col min="7201" max="7201" width="21.7109375" style="1273" customWidth="1"/>
    <col min="7202" max="7202" width="0" style="1273" hidden="1" customWidth="1"/>
    <col min="7203" max="7203" width="28.42578125" style="1273" customWidth="1"/>
    <col min="7204" max="7219" width="11.42578125" style="1273"/>
    <col min="7220" max="7221" width="0" style="1273" hidden="1" customWidth="1"/>
    <col min="7222" max="7424" width="11.42578125" style="1273"/>
    <col min="7425" max="7425" width="4.5703125" style="1273" customWidth="1"/>
    <col min="7426" max="7429" width="0" style="1273" hidden="1" customWidth="1"/>
    <col min="7430" max="7430" width="24.5703125" style="1273" customWidth="1"/>
    <col min="7431" max="7431" width="20.5703125" style="1273" customWidth="1"/>
    <col min="7432" max="7433" width="25.140625" style="1273" customWidth="1"/>
    <col min="7434" max="7434" width="0" style="1273" hidden="1" customWidth="1"/>
    <col min="7435" max="7435" width="23.28515625" style="1273" customWidth="1"/>
    <col min="7436" max="7436" width="22.5703125" style="1273" customWidth="1"/>
    <col min="7437" max="7437" width="0" style="1273" hidden="1" customWidth="1"/>
    <col min="7438" max="7438" width="22.7109375" style="1273" customWidth="1"/>
    <col min="7439" max="7439" width="25" style="1273" customWidth="1"/>
    <col min="7440" max="7440" width="31.42578125" style="1273" customWidth="1"/>
    <col min="7441" max="7441" width="11.140625" style="1273" customWidth="1"/>
    <col min="7442" max="7453" width="3.7109375" style="1273" customWidth="1"/>
    <col min="7454" max="7454" width="17.42578125" style="1273" customWidth="1"/>
    <col min="7455" max="7456" width="0" style="1273" hidden="1" customWidth="1"/>
    <col min="7457" max="7457" width="21.7109375" style="1273" customWidth="1"/>
    <col min="7458" max="7458" width="0" style="1273" hidden="1" customWidth="1"/>
    <col min="7459" max="7459" width="28.42578125" style="1273" customWidth="1"/>
    <col min="7460" max="7475" width="11.42578125" style="1273"/>
    <col min="7476" max="7477" width="0" style="1273" hidden="1" customWidth="1"/>
    <col min="7478" max="7680" width="11.42578125" style="1273"/>
    <col min="7681" max="7681" width="4.5703125" style="1273" customWidth="1"/>
    <col min="7682" max="7685" width="0" style="1273" hidden="1" customWidth="1"/>
    <col min="7686" max="7686" width="24.5703125" style="1273" customWidth="1"/>
    <col min="7687" max="7687" width="20.5703125" style="1273" customWidth="1"/>
    <col min="7688" max="7689" width="25.140625" style="1273" customWidth="1"/>
    <col min="7690" max="7690" width="0" style="1273" hidden="1" customWidth="1"/>
    <col min="7691" max="7691" width="23.28515625" style="1273" customWidth="1"/>
    <col min="7692" max="7692" width="22.5703125" style="1273" customWidth="1"/>
    <col min="7693" max="7693" width="0" style="1273" hidden="1" customWidth="1"/>
    <col min="7694" max="7694" width="22.7109375" style="1273" customWidth="1"/>
    <col min="7695" max="7695" width="25" style="1273" customWidth="1"/>
    <col min="7696" max="7696" width="31.42578125" style="1273" customWidth="1"/>
    <col min="7697" max="7697" width="11.140625" style="1273" customWidth="1"/>
    <col min="7698" max="7709" width="3.7109375" style="1273" customWidth="1"/>
    <col min="7710" max="7710" width="17.42578125" style="1273" customWidth="1"/>
    <col min="7711" max="7712" width="0" style="1273" hidden="1" customWidth="1"/>
    <col min="7713" max="7713" width="21.7109375" style="1273" customWidth="1"/>
    <col min="7714" max="7714" width="0" style="1273" hidden="1" customWidth="1"/>
    <col min="7715" max="7715" width="28.42578125" style="1273" customWidth="1"/>
    <col min="7716" max="7731" width="11.42578125" style="1273"/>
    <col min="7732" max="7733" width="0" style="1273" hidden="1" customWidth="1"/>
    <col min="7734" max="7936" width="11.42578125" style="1273"/>
    <col min="7937" max="7937" width="4.5703125" style="1273" customWidth="1"/>
    <col min="7938" max="7941" width="0" style="1273" hidden="1" customWidth="1"/>
    <col min="7942" max="7942" width="24.5703125" style="1273" customWidth="1"/>
    <col min="7943" max="7943" width="20.5703125" style="1273" customWidth="1"/>
    <col min="7944" max="7945" width="25.140625" style="1273" customWidth="1"/>
    <col min="7946" max="7946" width="0" style="1273" hidden="1" customWidth="1"/>
    <col min="7947" max="7947" width="23.28515625" style="1273" customWidth="1"/>
    <col min="7948" max="7948" width="22.5703125" style="1273" customWidth="1"/>
    <col min="7949" max="7949" width="0" style="1273" hidden="1" customWidth="1"/>
    <col min="7950" max="7950" width="22.7109375" style="1273" customWidth="1"/>
    <col min="7951" max="7951" width="25" style="1273" customWidth="1"/>
    <col min="7952" max="7952" width="31.42578125" style="1273" customWidth="1"/>
    <col min="7953" max="7953" width="11.140625" style="1273" customWidth="1"/>
    <col min="7954" max="7965" width="3.7109375" style="1273" customWidth="1"/>
    <col min="7966" max="7966" width="17.42578125" style="1273" customWidth="1"/>
    <col min="7967" max="7968" width="0" style="1273" hidden="1" customWidth="1"/>
    <col min="7969" max="7969" width="21.7109375" style="1273" customWidth="1"/>
    <col min="7970" max="7970" width="0" style="1273" hidden="1" customWidth="1"/>
    <col min="7971" max="7971" width="28.42578125" style="1273" customWidth="1"/>
    <col min="7972" max="7987" width="11.42578125" style="1273"/>
    <col min="7988" max="7989" width="0" style="1273" hidden="1" customWidth="1"/>
    <col min="7990" max="8192" width="11.42578125" style="1273"/>
    <col min="8193" max="8193" width="4.5703125" style="1273" customWidth="1"/>
    <col min="8194" max="8197" width="0" style="1273" hidden="1" customWidth="1"/>
    <col min="8198" max="8198" width="24.5703125" style="1273" customWidth="1"/>
    <col min="8199" max="8199" width="20.5703125" style="1273" customWidth="1"/>
    <col min="8200" max="8201" width="25.140625" style="1273" customWidth="1"/>
    <col min="8202" max="8202" width="0" style="1273" hidden="1" customWidth="1"/>
    <col min="8203" max="8203" width="23.28515625" style="1273" customWidth="1"/>
    <col min="8204" max="8204" width="22.5703125" style="1273" customWidth="1"/>
    <col min="8205" max="8205" width="0" style="1273" hidden="1" customWidth="1"/>
    <col min="8206" max="8206" width="22.7109375" style="1273" customWidth="1"/>
    <col min="8207" max="8207" width="25" style="1273" customWidth="1"/>
    <col min="8208" max="8208" width="31.42578125" style="1273" customWidth="1"/>
    <col min="8209" max="8209" width="11.140625" style="1273" customWidth="1"/>
    <col min="8210" max="8221" width="3.7109375" style="1273" customWidth="1"/>
    <col min="8222" max="8222" width="17.42578125" style="1273" customWidth="1"/>
    <col min="8223" max="8224" width="0" style="1273" hidden="1" customWidth="1"/>
    <col min="8225" max="8225" width="21.7109375" style="1273" customWidth="1"/>
    <col min="8226" max="8226" width="0" style="1273" hidden="1" customWidth="1"/>
    <col min="8227" max="8227" width="28.42578125" style="1273" customWidth="1"/>
    <col min="8228" max="8243" width="11.42578125" style="1273"/>
    <col min="8244" max="8245" width="0" style="1273" hidden="1" customWidth="1"/>
    <col min="8246" max="8448" width="11.42578125" style="1273"/>
    <col min="8449" max="8449" width="4.5703125" style="1273" customWidth="1"/>
    <col min="8450" max="8453" width="0" style="1273" hidden="1" customWidth="1"/>
    <col min="8454" max="8454" width="24.5703125" style="1273" customWidth="1"/>
    <col min="8455" max="8455" width="20.5703125" style="1273" customWidth="1"/>
    <col min="8456" max="8457" width="25.140625" style="1273" customWidth="1"/>
    <col min="8458" max="8458" width="0" style="1273" hidden="1" customWidth="1"/>
    <col min="8459" max="8459" width="23.28515625" style="1273" customWidth="1"/>
    <col min="8460" max="8460" width="22.5703125" style="1273" customWidth="1"/>
    <col min="8461" max="8461" width="0" style="1273" hidden="1" customWidth="1"/>
    <col min="8462" max="8462" width="22.7109375" style="1273" customWidth="1"/>
    <col min="8463" max="8463" width="25" style="1273" customWidth="1"/>
    <col min="8464" max="8464" width="31.42578125" style="1273" customWidth="1"/>
    <col min="8465" max="8465" width="11.140625" style="1273" customWidth="1"/>
    <col min="8466" max="8477" width="3.7109375" style="1273" customWidth="1"/>
    <col min="8478" max="8478" width="17.42578125" style="1273" customWidth="1"/>
    <col min="8479" max="8480" width="0" style="1273" hidden="1" customWidth="1"/>
    <col min="8481" max="8481" width="21.7109375" style="1273" customWidth="1"/>
    <col min="8482" max="8482" width="0" style="1273" hidden="1" customWidth="1"/>
    <col min="8483" max="8483" width="28.42578125" style="1273" customWidth="1"/>
    <col min="8484" max="8499" width="11.42578125" style="1273"/>
    <col min="8500" max="8501" width="0" style="1273" hidden="1" customWidth="1"/>
    <col min="8502" max="8704" width="11.42578125" style="1273"/>
    <col min="8705" max="8705" width="4.5703125" style="1273" customWidth="1"/>
    <col min="8706" max="8709" width="0" style="1273" hidden="1" customWidth="1"/>
    <col min="8710" max="8710" width="24.5703125" style="1273" customWidth="1"/>
    <col min="8711" max="8711" width="20.5703125" style="1273" customWidth="1"/>
    <col min="8712" max="8713" width="25.140625" style="1273" customWidth="1"/>
    <col min="8714" max="8714" width="0" style="1273" hidden="1" customWidth="1"/>
    <col min="8715" max="8715" width="23.28515625" style="1273" customWidth="1"/>
    <col min="8716" max="8716" width="22.5703125" style="1273" customWidth="1"/>
    <col min="8717" max="8717" width="0" style="1273" hidden="1" customWidth="1"/>
    <col min="8718" max="8718" width="22.7109375" style="1273" customWidth="1"/>
    <col min="8719" max="8719" width="25" style="1273" customWidth="1"/>
    <col min="8720" max="8720" width="31.42578125" style="1273" customWidth="1"/>
    <col min="8721" max="8721" width="11.140625" style="1273" customWidth="1"/>
    <col min="8722" max="8733" width="3.7109375" style="1273" customWidth="1"/>
    <col min="8734" max="8734" width="17.42578125" style="1273" customWidth="1"/>
    <col min="8735" max="8736" width="0" style="1273" hidden="1" customWidth="1"/>
    <col min="8737" max="8737" width="21.7109375" style="1273" customWidth="1"/>
    <col min="8738" max="8738" width="0" style="1273" hidden="1" customWidth="1"/>
    <col min="8739" max="8739" width="28.42578125" style="1273" customWidth="1"/>
    <col min="8740" max="8755" width="11.42578125" style="1273"/>
    <col min="8756" max="8757" width="0" style="1273" hidden="1" customWidth="1"/>
    <col min="8758" max="8960" width="11.42578125" style="1273"/>
    <col min="8961" max="8961" width="4.5703125" style="1273" customWidth="1"/>
    <col min="8962" max="8965" width="0" style="1273" hidden="1" customWidth="1"/>
    <col min="8966" max="8966" width="24.5703125" style="1273" customWidth="1"/>
    <col min="8967" max="8967" width="20.5703125" style="1273" customWidth="1"/>
    <col min="8968" max="8969" width="25.140625" style="1273" customWidth="1"/>
    <col min="8970" max="8970" width="0" style="1273" hidden="1" customWidth="1"/>
    <col min="8971" max="8971" width="23.28515625" style="1273" customWidth="1"/>
    <col min="8972" max="8972" width="22.5703125" style="1273" customWidth="1"/>
    <col min="8973" max="8973" width="0" style="1273" hidden="1" customWidth="1"/>
    <col min="8974" max="8974" width="22.7109375" style="1273" customWidth="1"/>
    <col min="8975" max="8975" width="25" style="1273" customWidth="1"/>
    <col min="8976" max="8976" width="31.42578125" style="1273" customWidth="1"/>
    <col min="8977" max="8977" width="11.140625" style="1273" customWidth="1"/>
    <col min="8978" max="8989" width="3.7109375" style="1273" customWidth="1"/>
    <col min="8990" max="8990" width="17.42578125" style="1273" customWidth="1"/>
    <col min="8991" max="8992" width="0" style="1273" hidden="1" customWidth="1"/>
    <col min="8993" max="8993" width="21.7109375" style="1273" customWidth="1"/>
    <col min="8994" max="8994" width="0" style="1273" hidden="1" customWidth="1"/>
    <col min="8995" max="8995" width="28.42578125" style="1273" customWidth="1"/>
    <col min="8996" max="9011" width="11.42578125" style="1273"/>
    <col min="9012" max="9013" width="0" style="1273" hidden="1" customWidth="1"/>
    <col min="9014" max="9216" width="11.42578125" style="1273"/>
    <col min="9217" max="9217" width="4.5703125" style="1273" customWidth="1"/>
    <col min="9218" max="9221" width="0" style="1273" hidden="1" customWidth="1"/>
    <col min="9222" max="9222" width="24.5703125" style="1273" customWidth="1"/>
    <col min="9223" max="9223" width="20.5703125" style="1273" customWidth="1"/>
    <col min="9224" max="9225" width="25.140625" style="1273" customWidth="1"/>
    <col min="9226" max="9226" width="0" style="1273" hidden="1" customWidth="1"/>
    <col min="9227" max="9227" width="23.28515625" style="1273" customWidth="1"/>
    <col min="9228" max="9228" width="22.5703125" style="1273" customWidth="1"/>
    <col min="9229" max="9229" width="0" style="1273" hidden="1" customWidth="1"/>
    <col min="9230" max="9230" width="22.7109375" style="1273" customWidth="1"/>
    <col min="9231" max="9231" width="25" style="1273" customWidth="1"/>
    <col min="9232" max="9232" width="31.42578125" style="1273" customWidth="1"/>
    <col min="9233" max="9233" width="11.140625" style="1273" customWidth="1"/>
    <col min="9234" max="9245" width="3.7109375" style="1273" customWidth="1"/>
    <col min="9246" max="9246" width="17.42578125" style="1273" customWidth="1"/>
    <col min="9247" max="9248" width="0" style="1273" hidden="1" customWidth="1"/>
    <col min="9249" max="9249" width="21.7109375" style="1273" customWidth="1"/>
    <col min="9250" max="9250" width="0" style="1273" hidden="1" customWidth="1"/>
    <col min="9251" max="9251" width="28.42578125" style="1273" customWidth="1"/>
    <col min="9252" max="9267" width="11.42578125" style="1273"/>
    <col min="9268" max="9269" width="0" style="1273" hidden="1" customWidth="1"/>
    <col min="9270" max="9472" width="11.42578125" style="1273"/>
    <col min="9473" max="9473" width="4.5703125" style="1273" customWidth="1"/>
    <col min="9474" max="9477" width="0" style="1273" hidden="1" customWidth="1"/>
    <col min="9478" max="9478" width="24.5703125" style="1273" customWidth="1"/>
    <col min="9479" max="9479" width="20.5703125" style="1273" customWidth="1"/>
    <col min="9480" max="9481" width="25.140625" style="1273" customWidth="1"/>
    <col min="9482" max="9482" width="0" style="1273" hidden="1" customWidth="1"/>
    <col min="9483" max="9483" width="23.28515625" style="1273" customWidth="1"/>
    <col min="9484" max="9484" width="22.5703125" style="1273" customWidth="1"/>
    <col min="9485" max="9485" width="0" style="1273" hidden="1" customWidth="1"/>
    <col min="9486" max="9486" width="22.7109375" style="1273" customWidth="1"/>
    <col min="9487" max="9487" width="25" style="1273" customWidth="1"/>
    <col min="9488" max="9488" width="31.42578125" style="1273" customWidth="1"/>
    <col min="9489" max="9489" width="11.140625" style="1273" customWidth="1"/>
    <col min="9490" max="9501" width="3.7109375" style="1273" customWidth="1"/>
    <col min="9502" max="9502" width="17.42578125" style="1273" customWidth="1"/>
    <col min="9503" max="9504" width="0" style="1273" hidden="1" customWidth="1"/>
    <col min="9505" max="9505" width="21.7109375" style="1273" customWidth="1"/>
    <col min="9506" max="9506" width="0" style="1273" hidden="1" customWidth="1"/>
    <col min="9507" max="9507" width="28.42578125" style="1273" customWidth="1"/>
    <col min="9508" max="9523" width="11.42578125" style="1273"/>
    <col min="9524" max="9525" width="0" style="1273" hidden="1" customWidth="1"/>
    <col min="9526" max="9728" width="11.42578125" style="1273"/>
    <col min="9729" max="9729" width="4.5703125" style="1273" customWidth="1"/>
    <col min="9730" max="9733" width="0" style="1273" hidden="1" customWidth="1"/>
    <col min="9734" max="9734" width="24.5703125" style="1273" customWidth="1"/>
    <col min="9735" max="9735" width="20.5703125" style="1273" customWidth="1"/>
    <col min="9736" max="9737" width="25.140625" style="1273" customWidth="1"/>
    <col min="9738" max="9738" width="0" style="1273" hidden="1" customWidth="1"/>
    <col min="9739" max="9739" width="23.28515625" style="1273" customWidth="1"/>
    <col min="9740" max="9740" width="22.5703125" style="1273" customWidth="1"/>
    <col min="9741" max="9741" width="0" style="1273" hidden="1" customWidth="1"/>
    <col min="9742" max="9742" width="22.7109375" style="1273" customWidth="1"/>
    <col min="9743" max="9743" width="25" style="1273" customWidth="1"/>
    <col min="9744" max="9744" width="31.42578125" style="1273" customWidth="1"/>
    <col min="9745" max="9745" width="11.140625" style="1273" customWidth="1"/>
    <col min="9746" max="9757" width="3.7109375" style="1273" customWidth="1"/>
    <col min="9758" max="9758" width="17.42578125" style="1273" customWidth="1"/>
    <col min="9759" max="9760" width="0" style="1273" hidden="1" customWidth="1"/>
    <col min="9761" max="9761" width="21.7109375" style="1273" customWidth="1"/>
    <col min="9762" max="9762" width="0" style="1273" hidden="1" customWidth="1"/>
    <col min="9763" max="9763" width="28.42578125" style="1273" customWidth="1"/>
    <col min="9764" max="9779" width="11.42578125" style="1273"/>
    <col min="9780" max="9781" width="0" style="1273" hidden="1" customWidth="1"/>
    <col min="9782" max="9984" width="11.42578125" style="1273"/>
    <col min="9985" max="9985" width="4.5703125" style="1273" customWidth="1"/>
    <col min="9986" max="9989" width="0" style="1273" hidden="1" customWidth="1"/>
    <col min="9990" max="9990" width="24.5703125" style="1273" customWidth="1"/>
    <col min="9991" max="9991" width="20.5703125" style="1273" customWidth="1"/>
    <col min="9992" max="9993" width="25.140625" style="1273" customWidth="1"/>
    <col min="9994" max="9994" width="0" style="1273" hidden="1" customWidth="1"/>
    <col min="9995" max="9995" width="23.28515625" style="1273" customWidth="1"/>
    <col min="9996" max="9996" width="22.5703125" style="1273" customWidth="1"/>
    <col min="9997" max="9997" width="0" style="1273" hidden="1" customWidth="1"/>
    <col min="9998" max="9998" width="22.7109375" style="1273" customWidth="1"/>
    <col min="9999" max="9999" width="25" style="1273" customWidth="1"/>
    <col min="10000" max="10000" width="31.42578125" style="1273" customWidth="1"/>
    <col min="10001" max="10001" width="11.140625" style="1273" customWidth="1"/>
    <col min="10002" max="10013" width="3.7109375" style="1273" customWidth="1"/>
    <col min="10014" max="10014" width="17.42578125" style="1273" customWidth="1"/>
    <col min="10015" max="10016" width="0" style="1273" hidden="1" customWidth="1"/>
    <col min="10017" max="10017" width="21.7109375" style="1273" customWidth="1"/>
    <col min="10018" max="10018" width="0" style="1273" hidden="1" customWidth="1"/>
    <col min="10019" max="10019" width="28.42578125" style="1273" customWidth="1"/>
    <col min="10020" max="10035" width="11.42578125" style="1273"/>
    <col min="10036" max="10037" width="0" style="1273" hidden="1" customWidth="1"/>
    <col min="10038" max="10240" width="11.42578125" style="1273"/>
    <col min="10241" max="10241" width="4.5703125" style="1273" customWidth="1"/>
    <col min="10242" max="10245" width="0" style="1273" hidden="1" customWidth="1"/>
    <col min="10246" max="10246" width="24.5703125" style="1273" customWidth="1"/>
    <col min="10247" max="10247" width="20.5703125" style="1273" customWidth="1"/>
    <col min="10248" max="10249" width="25.140625" style="1273" customWidth="1"/>
    <col min="10250" max="10250" width="0" style="1273" hidden="1" customWidth="1"/>
    <col min="10251" max="10251" width="23.28515625" style="1273" customWidth="1"/>
    <col min="10252" max="10252" width="22.5703125" style="1273" customWidth="1"/>
    <col min="10253" max="10253" width="0" style="1273" hidden="1" customWidth="1"/>
    <col min="10254" max="10254" width="22.7109375" style="1273" customWidth="1"/>
    <col min="10255" max="10255" width="25" style="1273" customWidth="1"/>
    <col min="10256" max="10256" width="31.42578125" style="1273" customWidth="1"/>
    <col min="10257" max="10257" width="11.140625" style="1273" customWidth="1"/>
    <col min="10258" max="10269" width="3.7109375" style="1273" customWidth="1"/>
    <col min="10270" max="10270" width="17.42578125" style="1273" customWidth="1"/>
    <col min="10271" max="10272" width="0" style="1273" hidden="1" customWidth="1"/>
    <col min="10273" max="10273" width="21.7109375" style="1273" customWidth="1"/>
    <col min="10274" max="10274" width="0" style="1273" hidden="1" customWidth="1"/>
    <col min="10275" max="10275" width="28.42578125" style="1273" customWidth="1"/>
    <col min="10276" max="10291" width="11.42578125" style="1273"/>
    <col min="10292" max="10293" width="0" style="1273" hidden="1" customWidth="1"/>
    <col min="10294" max="10496" width="11.42578125" style="1273"/>
    <col min="10497" max="10497" width="4.5703125" style="1273" customWidth="1"/>
    <col min="10498" max="10501" width="0" style="1273" hidden="1" customWidth="1"/>
    <col min="10502" max="10502" width="24.5703125" style="1273" customWidth="1"/>
    <col min="10503" max="10503" width="20.5703125" style="1273" customWidth="1"/>
    <col min="10504" max="10505" width="25.140625" style="1273" customWidth="1"/>
    <col min="10506" max="10506" width="0" style="1273" hidden="1" customWidth="1"/>
    <col min="10507" max="10507" width="23.28515625" style="1273" customWidth="1"/>
    <col min="10508" max="10508" width="22.5703125" style="1273" customWidth="1"/>
    <col min="10509" max="10509" width="0" style="1273" hidden="1" customWidth="1"/>
    <col min="10510" max="10510" width="22.7109375" style="1273" customWidth="1"/>
    <col min="10511" max="10511" width="25" style="1273" customWidth="1"/>
    <col min="10512" max="10512" width="31.42578125" style="1273" customWidth="1"/>
    <col min="10513" max="10513" width="11.140625" style="1273" customWidth="1"/>
    <col min="10514" max="10525" width="3.7109375" style="1273" customWidth="1"/>
    <col min="10526" max="10526" width="17.42578125" style="1273" customWidth="1"/>
    <col min="10527" max="10528" width="0" style="1273" hidden="1" customWidth="1"/>
    <col min="10529" max="10529" width="21.7109375" style="1273" customWidth="1"/>
    <col min="10530" max="10530" width="0" style="1273" hidden="1" customWidth="1"/>
    <col min="10531" max="10531" width="28.42578125" style="1273" customWidth="1"/>
    <col min="10532" max="10547" width="11.42578125" style="1273"/>
    <col min="10548" max="10549" width="0" style="1273" hidden="1" customWidth="1"/>
    <col min="10550" max="10752" width="11.42578125" style="1273"/>
    <col min="10753" max="10753" width="4.5703125" style="1273" customWidth="1"/>
    <col min="10754" max="10757" width="0" style="1273" hidden="1" customWidth="1"/>
    <col min="10758" max="10758" width="24.5703125" style="1273" customWidth="1"/>
    <col min="10759" max="10759" width="20.5703125" style="1273" customWidth="1"/>
    <col min="10760" max="10761" width="25.140625" style="1273" customWidth="1"/>
    <col min="10762" max="10762" width="0" style="1273" hidden="1" customWidth="1"/>
    <col min="10763" max="10763" width="23.28515625" style="1273" customWidth="1"/>
    <col min="10764" max="10764" width="22.5703125" style="1273" customWidth="1"/>
    <col min="10765" max="10765" width="0" style="1273" hidden="1" customWidth="1"/>
    <col min="10766" max="10766" width="22.7109375" style="1273" customWidth="1"/>
    <col min="10767" max="10767" width="25" style="1273" customWidth="1"/>
    <col min="10768" max="10768" width="31.42578125" style="1273" customWidth="1"/>
    <col min="10769" max="10769" width="11.140625" style="1273" customWidth="1"/>
    <col min="10770" max="10781" width="3.7109375" style="1273" customWidth="1"/>
    <col min="10782" max="10782" width="17.42578125" style="1273" customWidth="1"/>
    <col min="10783" max="10784" width="0" style="1273" hidden="1" customWidth="1"/>
    <col min="10785" max="10785" width="21.7109375" style="1273" customWidth="1"/>
    <col min="10786" max="10786" width="0" style="1273" hidden="1" customWidth="1"/>
    <col min="10787" max="10787" width="28.42578125" style="1273" customWidth="1"/>
    <col min="10788" max="10803" width="11.42578125" style="1273"/>
    <col min="10804" max="10805" width="0" style="1273" hidden="1" customWidth="1"/>
    <col min="10806" max="11008" width="11.42578125" style="1273"/>
    <col min="11009" max="11009" width="4.5703125" style="1273" customWidth="1"/>
    <col min="11010" max="11013" width="0" style="1273" hidden="1" customWidth="1"/>
    <col min="11014" max="11014" width="24.5703125" style="1273" customWidth="1"/>
    <col min="11015" max="11015" width="20.5703125" style="1273" customWidth="1"/>
    <col min="11016" max="11017" width="25.140625" style="1273" customWidth="1"/>
    <col min="11018" max="11018" width="0" style="1273" hidden="1" customWidth="1"/>
    <col min="11019" max="11019" width="23.28515625" style="1273" customWidth="1"/>
    <col min="11020" max="11020" width="22.5703125" style="1273" customWidth="1"/>
    <col min="11021" max="11021" width="0" style="1273" hidden="1" customWidth="1"/>
    <col min="11022" max="11022" width="22.7109375" style="1273" customWidth="1"/>
    <col min="11023" max="11023" width="25" style="1273" customWidth="1"/>
    <col min="11024" max="11024" width="31.42578125" style="1273" customWidth="1"/>
    <col min="11025" max="11025" width="11.140625" style="1273" customWidth="1"/>
    <col min="11026" max="11037" width="3.7109375" style="1273" customWidth="1"/>
    <col min="11038" max="11038" width="17.42578125" style="1273" customWidth="1"/>
    <col min="11039" max="11040" width="0" style="1273" hidden="1" customWidth="1"/>
    <col min="11041" max="11041" width="21.7109375" style="1273" customWidth="1"/>
    <col min="11042" max="11042" width="0" style="1273" hidden="1" customWidth="1"/>
    <col min="11043" max="11043" width="28.42578125" style="1273" customWidth="1"/>
    <col min="11044" max="11059" width="11.42578125" style="1273"/>
    <col min="11060" max="11061" width="0" style="1273" hidden="1" customWidth="1"/>
    <col min="11062" max="11264" width="11.42578125" style="1273"/>
    <col min="11265" max="11265" width="4.5703125" style="1273" customWidth="1"/>
    <col min="11266" max="11269" width="0" style="1273" hidden="1" customWidth="1"/>
    <col min="11270" max="11270" width="24.5703125" style="1273" customWidth="1"/>
    <col min="11271" max="11271" width="20.5703125" style="1273" customWidth="1"/>
    <col min="11272" max="11273" width="25.140625" style="1273" customWidth="1"/>
    <col min="11274" max="11274" width="0" style="1273" hidden="1" customWidth="1"/>
    <col min="11275" max="11275" width="23.28515625" style="1273" customWidth="1"/>
    <col min="11276" max="11276" width="22.5703125" style="1273" customWidth="1"/>
    <col min="11277" max="11277" width="0" style="1273" hidden="1" customWidth="1"/>
    <col min="11278" max="11278" width="22.7109375" style="1273" customWidth="1"/>
    <col min="11279" max="11279" width="25" style="1273" customWidth="1"/>
    <col min="11280" max="11280" width="31.42578125" style="1273" customWidth="1"/>
    <col min="11281" max="11281" width="11.140625" style="1273" customWidth="1"/>
    <col min="11282" max="11293" width="3.7109375" style="1273" customWidth="1"/>
    <col min="11294" max="11294" width="17.42578125" style="1273" customWidth="1"/>
    <col min="11295" max="11296" width="0" style="1273" hidden="1" customWidth="1"/>
    <col min="11297" max="11297" width="21.7109375" style="1273" customWidth="1"/>
    <col min="11298" max="11298" width="0" style="1273" hidden="1" customWidth="1"/>
    <col min="11299" max="11299" width="28.42578125" style="1273" customWidth="1"/>
    <col min="11300" max="11315" width="11.42578125" style="1273"/>
    <col min="11316" max="11317" width="0" style="1273" hidden="1" customWidth="1"/>
    <col min="11318" max="11520" width="11.42578125" style="1273"/>
    <col min="11521" max="11521" width="4.5703125" style="1273" customWidth="1"/>
    <col min="11522" max="11525" width="0" style="1273" hidden="1" customWidth="1"/>
    <col min="11526" max="11526" width="24.5703125" style="1273" customWidth="1"/>
    <col min="11527" max="11527" width="20.5703125" style="1273" customWidth="1"/>
    <col min="11528" max="11529" width="25.140625" style="1273" customWidth="1"/>
    <col min="11530" max="11530" width="0" style="1273" hidden="1" customWidth="1"/>
    <col min="11531" max="11531" width="23.28515625" style="1273" customWidth="1"/>
    <col min="11532" max="11532" width="22.5703125" style="1273" customWidth="1"/>
    <col min="11533" max="11533" width="0" style="1273" hidden="1" customWidth="1"/>
    <col min="11534" max="11534" width="22.7109375" style="1273" customWidth="1"/>
    <col min="11535" max="11535" width="25" style="1273" customWidth="1"/>
    <col min="11536" max="11536" width="31.42578125" style="1273" customWidth="1"/>
    <col min="11537" max="11537" width="11.140625" style="1273" customWidth="1"/>
    <col min="11538" max="11549" width="3.7109375" style="1273" customWidth="1"/>
    <col min="11550" max="11550" width="17.42578125" style="1273" customWidth="1"/>
    <col min="11551" max="11552" width="0" style="1273" hidden="1" customWidth="1"/>
    <col min="11553" max="11553" width="21.7109375" style="1273" customWidth="1"/>
    <col min="11554" max="11554" width="0" style="1273" hidden="1" customWidth="1"/>
    <col min="11555" max="11555" width="28.42578125" style="1273" customWidth="1"/>
    <col min="11556" max="11571" width="11.42578125" style="1273"/>
    <col min="11572" max="11573" width="0" style="1273" hidden="1" customWidth="1"/>
    <col min="11574" max="11776" width="11.42578125" style="1273"/>
    <col min="11777" max="11777" width="4.5703125" style="1273" customWidth="1"/>
    <col min="11778" max="11781" width="0" style="1273" hidden="1" customWidth="1"/>
    <col min="11782" max="11782" width="24.5703125" style="1273" customWidth="1"/>
    <col min="11783" max="11783" width="20.5703125" style="1273" customWidth="1"/>
    <col min="11784" max="11785" width="25.140625" style="1273" customWidth="1"/>
    <col min="11786" max="11786" width="0" style="1273" hidden="1" customWidth="1"/>
    <col min="11787" max="11787" width="23.28515625" style="1273" customWidth="1"/>
    <col min="11788" max="11788" width="22.5703125" style="1273" customWidth="1"/>
    <col min="11789" max="11789" width="0" style="1273" hidden="1" customWidth="1"/>
    <col min="11790" max="11790" width="22.7109375" style="1273" customWidth="1"/>
    <col min="11791" max="11791" width="25" style="1273" customWidth="1"/>
    <col min="11792" max="11792" width="31.42578125" style="1273" customWidth="1"/>
    <col min="11793" max="11793" width="11.140625" style="1273" customWidth="1"/>
    <col min="11794" max="11805" width="3.7109375" style="1273" customWidth="1"/>
    <col min="11806" max="11806" width="17.42578125" style="1273" customWidth="1"/>
    <col min="11807" max="11808" width="0" style="1273" hidden="1" customWidth="1"/>
    <col min="11809" max="11809" width="21.7109375" style="1273" customWidth="1"/>
    <col min="11810" max="11810" width="0" style="1273" hidden="1" customWidth="1"/>
    <col min="11811" max="11811" width="28.42578125" style="1273" customWidth="1"/>
    <col min="11812" max="11827" width="11.42578125" style="1273"/>
    <col min="11828" max="11829" width="0" style="1273" hidden="1" customWidth="1"/>
    <col min="11830" max="12032" width="11.42578125" style="1273"/>
    <col min="12033" max="12033" width="4.5703125" style="1273" customWidth="1"/>
    <col min="12034" max="12037" width="0" style="1273" hidden="1" customWidth="1"/>
    <col min="12038" max="12038" width="24.5703125" style="1273" customWidth="1"/>
    <col min="12039" max="12039" width="20.5703125" style="1273" customWidth="1"/>
    <col min="12040" max="12041" width="25.140625" style="1273" customWidth="1"/>
    <col min="12042" max="12042" width="0" style="1273" hidden="1" customWidth="1"/>
    <col min="12043" max="12043" width="23.28515625" style="1273" customWidth="1"/>
    <col min="12044" max="12044" width="22.5703125" style="1273" customWidth="1"/>
    <col min="12045" max="12045" width="0" style="1273" hidden="1" customWidth="1"/>
    <col min="12046" max="12046" width="22.7109375" style="1273" customWidth="1"/>
    <col min="12047" max="12047" width="25" style="1273" customWidth="1"/>
    <col min="12048" max="12048" width="31.42578125" style="1273" customWidth="1"/>
    <col min="12049" max="12049" width="11.140625" style="1273" customWidth="1"/>
    <col min="12050" max="12061" width="3.7109375" style="1273" customWidth="1"/>
    <col min="12062" max="12062" width="17.42578125" style="1273" customWidth="1"/>
    <col min="12063" max="12064" width="0" style="1273" hidden="1" customWidth="1"/>
    <col min="12065" max="12065" width="21.7109375" style="1273" customWidth="1"/>
    <col min="12066" max="12066" width="0" style="1273" hidden="1" customWidth="1"/>
    <col min="12067" max="12067" width="28.42578125" style="1273" customWidth="1"/>
    <col min="12068" max="12083" width="11.42578125" style="1273"/>
    <col min="12084" max="12085" width="0" style="1273" hidden="1" customWidth="1"/>
    <col min="12086" max="12288" width="11.42578125" style="1273"/>
    <col min="12289" max="12289" width="4.5703125" style="1273" customWidth="1"/>
    <col min="12290" max="12293" width="0" style="1273" hidden="1" customWidth="1"/>
    <col min="12294" max="12294" width="24.5703125" style="1273" customWidth="1"/>
    <col min="12295" max="12295" width="20.5703125" style="1273" customWidth="1"/>
    <col min="12296" max="12297" width="25.140625" style="1273" customWidth="1"/>
    <col min="12298" max="12298" width="0" style="1273" hidden="1" customWidth="1"/>
    <col min="12299" max="12299" width="23.28515625" style="1273" customWidth="1"/>
    <col min="12300" max="12300" width="22.5703125" style="1273" customWidth="1"/>
    <col min="12301" max="12301" width="0" style="1273" hidden="1" customWidth="1"/>
    <col min="12302" max="12302" width="22.7109375" style="1273" customWidth="1"/>
    <col min="12303" max="12303" width="25" style="1273" customWidth="1"/>
    <col min="12304" max="12304" width="31.42578125" style="1273" customWidth="1"/>
    <col min="12305" max="12305" width="11.140625" style="1273" customWidth="1"/>
    <col min="12306" max="12317" width="3.7109375" style="1273" customWidth="1"/>
    <col min="12318" max="12318" width="17.42578125" style="1273" customWidth="1"/>
    <col min="12319" max="12320" width="0" style="1273" hidden="1" customWidth="1"/>
    <col min="12321" max="12321" width="21.7109375" style="1273" customWidth="1"/>
    <col min="12322" max="12322" width="0" style="1273" hidden="1" customWidth="1"/>
    <col min="12323" max="12323" width="28.42578125" style="1273" customWidth="1"/>
    <col min="12324" max="12339" width="11.42578125" style="1273"/>
    <col min="12340" max="12341" width="0" style="1273" hidden="1" customWidth="1"/>
    <col min="12342" max="12544" width="11.42578125" style="1273"/>
    <col min="12545" max="12545" width="4.5703125" style="1273" customWidth="1"/>
    <col min="12546" max="12549" width="0" style="1273" hidden="1" customWidth="1"/>
    <col min="12550" max="12550" width="24.5703125" style="1273" customWidth="1"/>
    <col min="12551" max="12551" width="20.5703125" style="1273" customWidth="1"/>
    <col min="12552" max="12553" width="25.140625" style="1273" customWidth="1"/>
    <col min="12554" max="12554" width="0" style="1273" hidden="1" customWidth="1"/>
    <col min="12555" max="12555" width="23.28515625" style="1273" customWidth="1"/>
    <col min="12556" max="12556" width="22.5703125" style="1273" customWidth="1"/>
    <col min="12557" max="12557" width="0" style="1273" hidden="1" customWidth="1"/>
    <col min="12558" max="12558" width="22.7109375" style="1273" customWidth="1"/>
    <col min="12559" max="12559" width="25" style="1273" customWidth="1"/>
    <col min="12560" max="12560" width="31.42578125" style="1273" customWidth="1"/>
    <col min="12561" max="12561" width="11.140625" style="1273" customWidth="1"/>
    <col min="12562" max="12573" width="3.7109375" style="1273" customWidth="1"/>
    <col min="12574" max="12574" width="17.42578125" style="1273" customWidth="1"/>
    <col min="12575" max="12576" width="0" style="1273" hidden="1" customWidth="1"/>
    <col min="12577" max="12577" width="21.7109375" style="1273" customWidth="1"/>
    <col min="12578" max="12578" width="0" style="1273" hidden="1" customWidth="1"/>
    <col min="12579" max="12579" width="28.42578125" style="1273" customWidth="1"/>
    <col min="12580" max="12595" width="11.42578125" style="1273"/>
    <col min="12596" max="12597" width="0" style="1273" hidden="1" customWidth="1"/>
    <col min="12598" max="12800" width="11.42578125" style="1273"/>
    <col min="12801" max="12801" width="4.5703125" style="1273" customWidth="1"/>
    <col min="12802" max="12805" width="0" style="1273" hidden="1" customWidth="1"/>
    <col min="12806" max="12806" width="24.5703125" style="1273" customWidth="1"/>
    <col min="12807" max="12807" width="20.5703125" style="1273" customWidth="1"/>
    <col min="12808" max="12809" width="25.140625" style="1273" customWidth="1"/>
    <col min="12810" max="12810" width="0" style="1273" hidden="1" customWidth="1"/>
    <col min="12811" max="12811" width="23.28515625" style="1273" customWidth="1"/>
    <col min="12812" max="12812" width="22.5703125" style="1273" customWidth="1"/>
    <col min="12813" max="12813" width="0" style="1273" hidden="1" customWidth="1"/>
    <col min="12814" max="12814" width="22.7109375" style="1273" customWidth="1"/>
    <col min="12815" max="12815" width="25" style="1273" customWidth="1"/>
    <col min="12816" max="12816" width="31.42578125" style="1273" customWidth="1"/>
    <col min="12817" max="12817" width="11.140625" style="1273" customWidth="1"/>
    <col min="12818" max="12829" width="3.7109375" style="1273" customWidth="1"/>
    <col min="12830" max="12830" width="17.42578125" style="1273" customWidth="1"/>
    <col min="12831" max="12832" width="0" style="1273" hidden="1" customWidth="1"/>
    <col min="12833" max="12833" width="21.7109375" style="1273" customWidth="1"/>
    <col min="12834" max="12834" width="0" style="1273" hidden="1" customWidth="1"/>
    <col min="12835" max="12835" width="28.42578125" style="1273" customWidth="1"/>
    <col min="12836" max="12851" width="11.42578125" style="1273"/>
    <col min="12852" max="12853" width="0" style="1273" hidden="1" customWidth="1"/>
    <col min="12854" max="13056" width="11.42578125" style="1273"/>
    <col min="13057" max="13057" width="4.5703125" style="1273" customWidth="1"/>
    <col min="13058" max="13061" width="0" style="1273" hidden="1" customWidth="1"/>
    <col min="13062" max="13062" width="24.5703125" style="1273" customWidth="1"/>
    <col min="13063" max="13063" width="20.5703125" style="1273" customWidth="1"/>
    <col min="13064" max="13065" width="25.140625" style="1273" customWidth="1"/>
    <col min="13066" max="13066" width="0" style="1273" hidden="1" customWidth="1"/>
    <col min="13067" max="13067" width="23.28515625" style="1273" customWidth="1"/>
    <col min="13068" max="13068" width="22.5703125" style="1273" customWidth="1"/>
    <col min="13069" max="13069" width="0" style="1273" hidden="1" customWidth="1"/>
    <col min="13070" max="13070" width="22.7109375" style="1273" customWidth="1"/>
    <col min="13071" max="13071" width="25" style="1273" customWidth="1"/>
    <col min="13072" max="13072" width="31.42578125" style="1273" customWidth="1"/>
    <col min="13073" max="13073" width="11.140625" style="1273" customWidth="1"/>
    <col min="13074" max="13085" width="3.7109375" style="1273" customWidth="1"/>
    <col min="13086" max="13086" width="17.42578125" style="1273" customWidth="1"/>
    <col min="13087" max="13088" width="0" style="1273" hidden="1" customWidth="1"/>
    <col min="13089" max="13089" width="21.7109375" style="1273" customWidth="1"/>
    <col min="13090" max="13090" width="0" style="1273" hidden="1" customWidth="1"/>
    <col min="13091" max="13091" width="28.42578125" style="1273" customWidth="1"/>
    <col min="13092" max="13107" width="11.42578125" style="1273"/>
    <col min="13108" max="13109" width="0" style="1273" hidden="1" customWidth="1"/>
    <col min="13110" max="13312" width="11.42578125" style="1273"/>
    <col min="13313" max="13313" width="4.5703125" style="1273" customWidth="1"/>
    <col min="13314" max="13317" width="0" style="1273" hidden="1" customWidth="1"/>
    <col min="13318" max="13318" width="24.5703125" style="1273" customWidth="1"/>
    <col min="13319" max="13319" width="20.5703125" style="1273" customWidth="1"/>
    <col min="13320" max="13321" width="25.140625" style="1273" customWidth="1"/>
    <col min="13322" max="13322" width="0" style="1273" hidden="1" customWidth="1"/>
    <col min="13323" max="13323" width="23.28515625" style="1273" customWidth="1"/>
    <col min="13324" max="13324" width="22.5703125" style="1273" customWidth="1"/>
    <col min="13325" max="13325" width="0" style="1273" hidden="1" customWidth="1"/>
    <col min="13326" max="13326" width="22.7109375" style="1273" customWidth="1"/>
    <col min="13327" max="13327" width="25" style="1273" customWidth="1"/>
    <col min="13328" max="13328" width="31.42578125" style="1273" customWidth="1"/>
    <col min="13329" max="13329" width="11.140625" style="1273" customWidth="1"/>
    <col min="13330" max="13341" width="3.7109375" style="1273" customWidth="1"/>
    <col min="13342" max="13342" width="17.42578125" style="1273" customWidth="1"/>
    <col min="13343" max="13344" width="0" style="1273" hidden="1" customWidth="1"/>
    <col min="13345" max="13345" width="21.7109375" style="1273" customWidth="1"/>
    <col min="13346" max="13346" width="0" style="1273" hidden="1" customWidth="1"/>
    <col min="13347" max="13347" width="28.42578125" style="1273" customWidth="1"/>
    <col min="13348" max="13363" width="11.42578125" style="1273"/>
    <col min="13364" max="13365" width="0" style="1273" hidden="1" customWidth="1"/>
    <col min="13366" max="13568" width="11.42578125" style="1273"/>
    <col min="13569" max="13569" width="4.5703125" style="1273" customWidth="1"/>
    <col min="13570" max="13573" width="0" style="1273" hidden="1" customWidth="1"/>
    <col min="13574" max="13574" width="24.5703125" style="1273" customWidth="1"/>
    <col min="13575" max="13575" width="20.5703125" style="1273" customWidth="1"/>
    <col min="13576" max="13577" width="25.140625" style="1273" customWidth="1"/>
    <col min="13578" max="13578" width="0" style="1273" hidden="1" customWidth="1"/>
    <col min="13579" max="13579" width="23.28515625" style="1273" customWidth="1"/>
    <col min="13580" max="13580" width="22.5703125" style="1273" customWidth="1"/>
    <col min="13581" max="13581" width="0" style="1273" hidden="1" customWidth="1"/>
    <col min="13582" max="13582" width="22.7109375" style="1273" customWidth="1"/>
    <col min="13583" max="13583" width="25" style="1273" customWidth="1"/>
    <col min="13584" max="13584" width="31.42578125" style="1273" customWidth="1"/>
    <col min="13585" max="13585" width="11.140625" style="1273" customWidth="1"/>
    <col min="13586" max="13597" width="3.7109375" style="1273" customWidth="1"/>
    <col min="13598" max="13598" width="17.42578125" style="1273" customWidth="1"/>
    <col min="13599" max="13600" width="0" style="1273" hidden="1" customWidth="1"/>
    <col min="13601" max="13601" width="21.7109375" style="1273" customWidth="1"/>
    <col min="13602" max="13602" width="0" style="1273" hidden="1" customWidth="1"/>
    <col min="13603" max="13603" width="28.42578125" style="1273" customWidth="1"/>
    <col min="13604" max="13619" width="11.42578125" style="1273"/>
    <col min="13620" max="13621" width="0" style="1273" hidden="1" customWidth="1"/>
    <col min="13622" max="13824" width="11.42578125" style="1273"/>
    <col min="13825" max="13825" width="4.5703125" style="1273" customWidth="1"/>
    <col min="13826" max="13829" width="0" style="1273" hidden="1" customWidth="1"/>
    <col min="13830" max="13830" width="24.5703125" style="1273" customWidth="1"/>
    <col min="13831" max="13831" width="20.5703125" style="1273" customWidth="1"/>
    <col min="13832" max="13833" width="25.140625" style="1273" customWidth="1"/>
    <col min="13834" max="13834" width="0" style="1273" hidden="1" customWidth="1"/>
    <col min="13835" max="13835" width="23.28515625" style="1273" customWidth="1"/>
    <col min="13836" max="13836" width="22.5703125" style="1273" customWidth="1"/>
    <col min="13837" max="13837" width="0" style="1273" hidden="1" customWidth="1"/>
    <col min="13838" max="13838" width="22.7109375" style="1273" customWidth="1"/>
    <col min="13839" max="13839" width="25" style="1273" customWidth="1"/>
    <col min="13840" max="13840" width="31.42578125" style="1273" customWidth="1"/>
    <col min="13841" max="13841" width="11.140625" style="1273" customWidth="1"/>
    <col min="13842" max="13853" width="3.7109375" style="1273" customWidth="1"/>
    <col min="13854" max="13854" width="17.42578125" style="1273" customWidth="1"/>
    <col min="13855" max="13856" width="0" style="1273" hidden="1" customWidth="1"/>
    <col min="13857" max="13857" width="21.7109375" style="1273" customWidth="1"/>
    <col min="13858" max="13858" width="0" style="1273" hidden="1" customWidth="1"/>
    <col min="13859" max="13859" width="28.42578125" style="1273" customWidth="1"/>
    <col min="13860" max="13875" width="11.42578125" style="1273"/>
    <col min="13876" max="13877" width="0" style="1273" hidden="1" customWidth="1"/>
    <col min="13878" max="14080" width="11.42578125" style="1273"/>
    <col min="14081" max="14081" width="4.5703125" style="1273" customWidth="1"/>
    <col min="14082" max="14085" width="0" style="1273" hidden="1" customWidth="1"/>
    <col min="14086" max="14086" width="24.5703125" style="1273" customWidth="1"/>
    <col min="14087" max="14087" width="20.5703125" style="1273" customWidth="1"/>
    <col min="14088" max="14089" width="25.140625" style="1273" customWidth="1"/>
    <col min="14090" max="14090" width="0" style="1273" hidden="1" customWidth="1"/>
    <col min="14091" max="14091" width="23.28515625" style="1273" customWidth="1"/>
    <col min="14092" max="14092" width="22.5703125" style="1273" customWidth="1"/>
    <col min="14093" max="14093" width="0" style="1273" hidden="1" customWidth="1"/>
    <col min="14094" max="14094" width="22.7109375" style="1273" customWidth="1"/>
    <col min="14095" max="14095" width="25" style="1273" customWidth="1"/>
    <col min="14096" max="14096" width="31.42578125" style="1273" customWidth="1"/>
    <col min="14097" max="14097" width="11.140625" style="1273" customWidth="1"/>
    <col min="14098" max="14109" width="3.7109375" style="1273" customWidth="1"/>
    <col min="14110" max="14110" width="17.42578125" style="1273" customWidth="1"/>
    <col min="14111" max="14112" width="0" style="1273" hidden="1" customWidth="1"/>
    <col min="14113" max="14113" width="21.7109375" style="1273" customWidth="1"/>
    <col min="14114" max="14114" width="0" style="1273" hidden="1" customWidth="1"/>
    <col min="14115" max="14115" width="28.42578125" style="1273" customWidth="1"/>
    <col min="14116" max="14131" width="11.42578125" style="1273"/>
    <col min="14132" max="14133" width="0" style="1273" hidden="1" customWidth="1"/>
    <col min="14134" max="14336" width="11.42578125" style="1273"/>
    <col min="14337" max="14337" width="4.5703125" style="1273" customWidth="1"/>
    <col min="14338" max="14341" width="0" style="1273" hidden="1" customWidth="1"/>
    <col min="14342" max="14342" width="24.5703125" style="1273" customWidth="1"/>
    <col min="14343" max="14343" width="20.5703125" style="1273" customWidth="1"/>
    <col min="14344" max="14345" width="25.140625" style="1273" customWidth="1"/>
    <col min="14346" max="14346" width="0" style="1273" hidden="1" customWidth="1"/>
    <col min="14347" max="14347" width="23.28515625" style="1273" customWidth="1"/>
    <col min="14348" max="14348" width="22.5703125" style="1273" customWidth="1"/>
    <col min="14349" max="14349" width="0" style="1273" hidden="1" customWidth="1"/>
    <col min="14350" max="14350" width="22.7109375" style="1273" customWidth="1"/>
    <col min="14351" max="14351" width="25" style="1273" customWidth="1"/>
    <col min="14352" max="14352" width="31.42578125" style="1273" customWidth="1"/>
    <col min="14353" max="14353" width="11.140625" style="1273" customWidth="1"/>
    <col min="14354" max="14365" width="3.7109375" style="1273" customWidth="1"/>
    <col min="14366" max="14366" width="17.42578125" style="1273" customWidth="1"/>
    <col min="14367" max="14368" width="0" style="1273" hidden="1" customWidth="1"/>
    <col min="14369" max="14369" width="21.7109375" style="1273" customWidth="1"/>
    <col min="14370" max="14370" width="0" style="1273" hidden="1" customWidth="1"/>
    <col min="14371" max="14371" width="28.42578125" style="1273" customWidth="1"/>
    <col min="14372" max="14387" width="11.42578125" style="1273"/>
    <col min="14388" max="14389" width="0" style="1273" hidden="1" customWidth="1"/>
    <col min="14390" max="14592" width="11.42578125" style="1273"/>
    <col min="14593" max="14593" width="4.5703125" style="1273" customWidth="1"/>
    <col min="14594" max="14597" width="0" style="1273" hidden="1" customWidth="1"/>
    <col min="14598" max="14598" width="24.5703125" style="1273" customWidth="1"/>
    <col min="14599" max="14599" width="20.5703125" style="1273" customWidth="1"/>
    <col min="14600" max="14601" width="25.140625" style="1273" customWidth="1"/>
    <col min="14602" max="14602" width="0" style="1273" hidden="1" customWidth="1"/>
    <col min="14603" max="14603" width="23.28515625" style="1273" customWidth="1"/>
    <col min="14604" max="14604" width="22.5703125" style="1273" customWidth="1"/>
    <col min="14605" max="14605" width="0" style="1273" hidden="1" customWidth="1"/>
    <col min="14606" max="14606" width="22.7109375" style="1273" customWidth="1"/>
    <col min="14607" max="14607" width="25" style="1273" customWidth="1"/>
    <col min="14608" max="14608" width="31.42578125" style="1273" customWidth="1"/>
    <col min="14609" max="14609" width="11.140625" style="1273" customWidth="1"/>
    <col min="14610" max="14621" width="3.7109375" style="1273" customWidth="1"/>
    <col min="14622" max="14622" width="17.42578125" style="1273" customWidth="1"/>
    <col min="14623" max="14624" width="0" style="1273" hidden="1" customWidth="1"/>
    <col min="14625" max="14625" width="21.7109375" style="1273" customWidth="1"/>
    <col min="14626" max="14626" width="0" style="1273" hidden="1" customWidth="1"/>
    <col min="14627" max="14627" width="28.42578125" style="1273" customWidth="1"/>
    <col min="14628" max="14643" width="11.42578125" style="1273"/>
    <col min="14644" max="14645" width="0" style="1273" hidden="1" customWidth="1"/>
    <col min="14646" max="14848" width="11.42578125" style="1273"/>
    <col min="14849" max="14849" width="4.5703125" style="1273" customWidth="1"/>
    <col min="14850" max="14853" width="0" style="1273" hidden="1" customWidth="1"/>
    <col min="14854" max="14854" width="24.5703125" style="1273" customWidth="1"/>
    <col min="14855" max="14855" width="20.5703125" style="1273" customWidth="1"/>
    <col min="14856" max="14857" width="25.140625" style="1273" customWidth="1"/>
    <col min="14858" max="14858" width="0" style="1273" hidden="1" customWidth="1"/>
    <col min="14859" max="14859" width="23.28515625" style="1273" customWidth="1"/>
    <col min="14860" max="14860" width="22.5703125" style="1273" customWidth="1"/>
    <col min="14861" max="14861" width="0" style="1273" hidden="1" customWidth="1"/>
    <col min="14862" max="14862" width="22.7109375" style="1273" customWidth="1"/>
    <col min="14863" max="14863" width="25" style="1273" customWidth="1"/>
    <col min="14864" max="14864" width="31.42578125" style="1273" customWidth="1"/>
    <col min="14865" max="14865" width="11.140625" style="1273" customWidth="1"/>
    <col min="14866" max="14877" width="3.7109375" style="1273" customWidth="1"/>
    <col min="14878" max="14878" width="17.42578125" style="1273" customWidth="1"/>
    <col min="14879" max="14880" width="0" style="1273" hidden="1" customWidth="1"/>
    <col min="14881" max="14881" width="21.7109375" style="1273" customWidth="1"/>
    <col min="14882" max="14882" width="0" style="1273" hidden="1" customWidth="1"/>
    <col min="14883" max="14883" width="28.42578125" style="1273" customWidth="1"/>
    <col min="14884" max="14899" width="11.42578125" style="1273"/>
    <col min="14900" max="14901" width="0" style="1273" hidden="1" customWidth="1"/>
    <col min="14902" max="15104" width="11.42578125" style="1273"/>
    <col min="15105" max="15105" width="4.5703125" style="1273" customWidth="1"/>
    <col min="15106" max="15109" width="0" style="1273" hidden="1" customWidth="1"/>
    <col min="15110" max="15110" width="24.5703125" style="1273" customWidth="1"/>
    <col min="15111" max="15111" width="20.5703125" style="1273" customWidth="1"/>
    <col min="15112" max="15113" width="25.140625" style="1273" customWidth="1"/>
    <col min="15114" max="15114" width="0" style="1273" hidden="1" customWidth="1"/>
    <col min="15115" max="15115" width="23.28515625" style="1273" customWidth="1"/>
    <col min="15116" max="15116" width="22.5703125" style="1273" customWidth="1"/>
    <col min="15117" max="15117" width="0" style="1273" hidden="1" customWidth="1"/>
    <col min="15118" max="15118" width="22.7109375" style="1273" customWidth="1"/>
    <col min="15119" max="15119" width="25" style="1273" customWidth="1"/>
    <col min="15120" max="15120" width="31.42578125" style="1273" customWidth="1"/>
    <col min="15121" max="15121" width="11.140625" style="1273" customWidth="1"/>
    <col min="15122" max="15133" width="3.7109375" style="1273" customWidth="1"/>
    <col min="15134" max="15134" width="17.42578125" style="1273" customWidth="1"/>
    <col min="15135" max="15136" width="0" style="1273" hidden="1" customWidth="1"/>
    <col min="15137" max="15137" width="21.7109375" style="1273" customWidth="1"/>
    <col min="15138" max="15138" width="0" style="1273" hidden="1" customWidth="1"/>
    <col min="15139" max="15139" width="28.42578125" style="1273" customWidth="1"/>
    <col min="15140" max="15155" width="11.42578125" style="1273"/>
    <col min="15156" max="15157" width="0" style="1273" hidden="1" customWidth="1"/>
    <col min="15158" max="15360" width="11.42578125" style="1273"/>
    <col min="15361" max="15361" width="4.5703125" style="1273" customWidth="1"/>
    <col min="15362" max="15365" width="0" style="1273" hidden="1" customWidth="1"/>
    <col min="15366" max="15366" width="24.5703125" style="1273" customWidth="1"/>
    <col min="15367" max="15367" width="20.5703125" style="1273" customWidth="1"/>
    <col min="15368" max="15369" width="25.140625" style="1273" customWidth="1"/>
    <col min="15370" max="15370" width="0" style="1273" hidden="1" customWidth="1"/>
    <col min="15371" max="15371" width="23.28515625" style="1273" customWidth="1"/>
    <col min="15372" max="15372" width="22.5703125" style="1273" customWidth="1"/>
    <col min="15373" max="15373" width="0" style="1273" hidden="1" customWidth="1"/>
    <col min="15374" max="15374" width="22.7109375" style="1273" customWidth="1"/>
    <col min="15375" max="15375" width="25" style="1273" customWidth="1"/>
    <col min="15376" max="15376" width="31.42578125" style="1273" customWidth="1"/>
    <col min="15377" max="15377" width="11.140625" style="1273" customWidth="1"/>
    <col min="15378" max="15389" width="3.7109375" style="1273" customWidth="1"/>
    <col min="15390" max="15390" width="17.42578125" style="1273" customWidth="1"/>
    <col min="15391" max="15392" width="0" style="1273" hidden="1" customWidth="1"/>
    <col min="15393" max="15393" width="21.7109375" style="1273" customWidth="1"/>
    <col min="15394" max="15394" width="0" style="1273" hidden="1" customWidth="1"/>
    <col min="15395" max="15395" width="28.42578125" style="1273" customWidth="1"/>
    <col min="15396" max="15411" width="11.42578125" style="1273"/>
    <col min="15412" max="15413" width="0" style="1273" hidden="1" customWidth="1"/>
    <col min="15414" max="15616" width="11.42578125" style="1273"/>
    <col min="15617" max="15617" width="4.5703125" style="1273" customWidth="1"/>
    <col min="15618" max="15621" width="0" style="1273" hidden="1" customWidth="1"/>
    <col min="15622" max="15622" width="24.5703125" style="1273" customWidth="1"/>
    <col min="15623" max="15623" width="20.5703125" style="1273" customWidth="1"/>
    <col min="15624" max="15625" width="25.140625" style="1273" customWidth="1"/>
    <col min="15626" max="15626" width="0" style="1273" hidden="1" customWidth="1"/>
    <col min="15627" max="15627" width="23.28515625" style="1273" customWidth="1"/>
    <col min="15628" max="15628" width="22.5703125" style="1273" customWidth="1"/>
    <col min="15629" max="15629" width="0" style="1273" hidden="1" customWidth="1"/>
    <col min="15630" max="15630" width="22.7109375" style="1273" customWidth="1"/>
    <col min="15631" max="15631" width="25" style="1273" customWidth="1"/>
    <col min="15632" max="15632" width="31.42578125" style="1273" customWidth="1"/>
    <col min="15633" max="15633" width="11.140625" style="1273" customWidth="1"/>
    <col min="15634" max="15645" width="3.7109375" style="1273" customWidth="1"/>
    <col min="15646" max="15646" width="17.42578125" style="1273" customWidth="1"/>
    <col min="15647" max="15648" width="0" style="1273" hidden="1" customWidth="1"/>
    <col min="15649" max="15649" width="21.7109375" style="1273" customWidth="1"/>
    <col min="15650" max="15650" width="0" style="1273" hidden="1" customWidth="1"/>
    <col min="15651" max="15651" width="28.42578125" style="1273" customWidth="1"/>
    <col min="15652" max="15667" width="11.42578125" style="1273"/>
    <col min="15668" max="15669" width="0" style="1273" hidden="1" customWidth="1"/>
    <col min="15670" max="15872" width="11.42578125" style="1273"/>
    <col min="15873" max="15873" width="4.5703125" style="1273" customWidth="1"/>
    <col min="15874" max="15877" width="0" style="1273" hidden="1" customWidth="1"/>
    <col min="15878" max="15878" width="24.5703125" style="1273" customWidth="1"/>
    <col min="15879" max="15879" width="20.5703125" style="1273" customWidth="1"/>
    <col min="15880" max="15881" width="25.140625" style="1273" customWidth="1"/>
    <col min="15882" max="15882" width="0" style="1273" hidden="1" customWidth="1"/>
    <col min="15883" max="15883" width="23.28515625" style="1273" customWidth="1"/>
    <col min="15884" max="15884" width="22.5703125" style="1273" customWidth="1"/>
    <col min="15885" max="15885" width="0" style="1273" hidden="1" customWidth="1"/>
    <col min="15886" max="15886" width="22.7109375" style="1273" customWidth="1"/>
    <col min="15887" max="15887" width="25" style="1273" customWidth="1"/>
    <col min="15888" max="15888" width="31.42578125" style="1273" customWidth="1"/>
    <col min="15889" max="15889" width="11.140625" style="1273" customWidth="1"/>
    <col min="15890" max="15901" width="3.7109375" style="1273" customWidth="1"/>
    <col min="15902" max="15902" width="17.42578125" style="1273" customWidth="1"/>
    <col min="15903" max="15904" width="0" style="1273" hidden="1" customWidth="1"/>
    <col min="15905" max="15905" width="21.7109375" style="1273" customWidth="1"/>
    <col min="15906" max="15906" width="0" style="1273" hidden="1" customWidth="1"/>
    <col min="15907" max="15907" width="28.42578125" style="1273" customWidth="1"/>
    <col min="15908" max="15923" width="11.42578125" style="1273"/>
    <col min="15924" max="15925" width="0" style="1273" hidden="1" customWidth="1"/>
    <col min="15926" max="16128" width="11.42578125" style="1273"/>
    <col min="16129" max="16129" width="4.5703125" style="1273" customWidth="1"/>
    <col min="16130" max="16133" width="0" style="1273" hidden="1" customWidth="1"/>
    <col min="16134" max="16134" width="24.5703125" style="1273" customWidth="1"/>
    <col min="16135" max="16135" width="20.5703125" style="1273" customWidth="1"/>
    <col min="16136" max="16137" width="25.140625" style="1273" customWidth="1"/>
    <col min="16138" max="16138" width="0" style="1273" hidden="1" customWidth="1"/>
    <col min="16139" max="16139" width="23.28515625" style="1273" customWidth="1"/>
    <col min="16140" max="16140" width="22.5703125" style="1273" customWidth="1"/>
    <col min="16141" max="16141" width="0" style="1273" hidden="1" customWidth="1"/>
    <col min="16142" max="16142" width="22.7109375" style="1273" customWidth="1"/>
    <col min="16143" max="16143" width="25" style="1273" customWidth="1"/>
    <col min="16144" max="16144" width="31.42578125" style="1273" customWidth="1"/>
    <col min="16145" max="16145" width="11.140625" style="1273" customWidth="1"/>
    <col min="16146" max="16157" width="3.7109375" style="1273" customWidth="1"/>
    <col min="16158" max="16158" width="17.42578125" style="1273" customWidth="1"/>
    <col min="16159" max="16160" width="0" style="1273" hidden="1" customWidth="1"/>
    <col min="16161" max="16161" width="21.7109375" style="1273" customWidth="1"/>
    <col min="16162" max="16162" width="0" style="1273" hidden="1" customWidth="1"/>
    <col min="16163" max="16163" width="28.42578125" style="1273" customWidth="1"/>
    <col min="16164" max="16179" width="11.42578125" style="1273"/>
    <col min="16180" max="16181" width="0" style="1273" hidden="1" customWidth="1"/>
    <col min="16182" max="16384" width="11.42578125" style="1273"/>
  </cols>
  <sheetData>
    <row r="1" spans="1:53" x14ac:dyDescent="0.25">
      <c r="A1" s="1271"/>
      <c r="B1" s="1272"/>
      <c r="C1" s="1272"/>
      <c r="J1" s="1274"/>
      <c r="K1" s="1272"/>
      <c r="L1" s="1272"/>
      <c r="M1" s="1275"/>
      <c r="AI1" s="1275"/>
      <c r="AZ1" s="1278" t="s">
        <v>6123</v>
      </c>
      <c r="BA1" s="1279"/>
    </row>
    <row r="2" spans="1:53" s="1282" customFormat="1" ht="34.5" customHeight="1" x14ac:dyDescent="0.2">
      <c r="A2" s="1280"/>
      <c r="B2" s="2666"/>
      <c r="C2" s="2666"/>
      <c r="D2" s="2666"/>
      <c r="E2" s="2666"/>
      <c r="F2" s="2666"/>
      <c r="G2" s="2666"/>
      <c r="H2" s="2666"/>
      <c r="I2" s="2666"/>
      <c r="J2" s="2666"/>
      <c r="K2" s="2666"/>
      <c r="L2" s="2666"/>
      <c r="M2" s="2666"/>
      <c r="N2" s="2666"/>
      <c r="O2" s="2666"/>
      <c r="P2" s="2666"/>
      <c r="Q2" s="2666"/>
      <c r="R2" s="2666"/>
      <c r="S2" s="2666"/>
      <c r="T2" s="2666"/>
      <c r="U2" s="2666"/>
      <c r="V2" s="2666"/>
      <c r="W2" s="2666"/>
      <c r="X2" s="2666"/>
      <c r="Y2" s="2666"/>
      <c r="Z2" s="2666"/>
      <c r="AA2" s="2666"/>
      <c r="AB2" s="2666"/>
      <c r="AC2" s="2666"/>
      <c r="AD2" s="2666"/>
      <c r="AE2" s="2666"/>
      <c r="AF2" s="2666"/>
      <c r="AG2" s="2666"/>
      <c r="AH2" s="2666"/>
      <c r="AI2" s="1281"/>
      <c r="AZ2" s="1278" t="s">
        <v>4198</v>
      </c>
      <c r="BA2" s="1279"/>
    </row>
    <row r="3" spans="1:53" s="1282" customFormat="1" ht="66" customHeight="1" x14ac:dyDescent="0.2">
      <c r="A3" s="1280"/>
      <c r="B3" s="1281"/>
      <c r="C3" s="1281"/>
      <c r="D3" s="1281"/>
      <c r="E3" s="1281"/>
      <c r="F3" s="2667" t="s">
        <v>4191</v>
      </c>
      <c r="G3" s="2668"/>
      <c r="H3" s="2668"/>
      <c r="I3" s="2668"/>
      <c r="J3" s="2668"/>
      <c r="K3" s="2668"/>
      <c r="L3" s="2668"/>
      <c r="M3" s="2668"/>
      <c r="N3" s="2668"/>
      <c r="O3" s="2668"/>
      <c r="P3" s="2668"/>
      <c r="Q3" s="2668"/>
      <c r="R3" s="2668"/>
      <c r="S3" s="2668"/>
      <c r="T3" s="2668"/>
      <c r="U3" s="2668"/>
      <c r="V3" s="2668"/>
      <c r="W3" s="2668"/>
      <c r="X3" s="2668"/>
      <c r="Y3" s="2668"/>
      <c r="Z3" s="2668"/>
      <c r="AA3" s="2668"/>
      <c r="AB3" s="2668"/>
      <c r="AC3" s="2668"/>
      <c r="AD3" s="2668"/>
      <c r="AE3" s="2668"/>
      <c r="AF3" s="2668"/>
      <c r="AG3" s="2668"/>
      <c r="AH3" s="2668"/>
      <c r="AI3" s="2669"/>
      <c r="AZ3" s="1283" t="s">
        <v>4211</v>
      </c>
      <c r="BA3" s="1284" t="s">
        <v>6124</v>
      </c>
    </row>
    <row r="4" spans="1:53" s="1282" customFormat="1" ht="20.25" customHeight="1" x14ac:dyDescent="0.2">
      <c r="A4" s="1280"/>
      <c r="B4" s="1281"/>
      <c r="C4" s="1281"/>
      <c r="D4" s="1281"/>
      <c r="E4" s="1281"/>
      <c r="F4" s="2670" t="s">
        <v>4192</v>
      </c>
      <c r="G4" s="2671"/>
      <c r="H4" s="2671"/>
      <c r="I4" s="2671"/>
      <c r="J4" s="2671"/>
      <c r="K4" s="2671"/>
      <c r="L4" s="2671"/>
      <c r="M4" s="577"/>
      <c r="N4" s="577"/>
      <c r="O4" s="577"/>
      <c r="P4" s="577"/>
      <c r="Q4" s="577"/>
      <c r="R4" s="577"/>
      <c r="S4" s="577"/>
      <c r="T4" s="577"/>
      <c r="U4" s="577"/>
      <c r="V4" s="577"/>
      <c r="W4" s="577"/>
      <c r="X4" s="577"/>
      <c r="Y4" s="577"/>
      <c r="Z4" s="1285"/>
      <c r="AA4" s="1285"/>
      <c r="AB4" s="1285"/>
      <c r="AC4" s="1285"/>
      <c r="AD4" s="1285"/>
      <c r="AE4" s="1285"/>
      <c r="AF4" s="1269"/>
      <c r="AG4" s="1286"/>
      <c r="AH4" s="1287"/>
      <c r="AI4" s="1288"/>
      <c r="AZ4" s="1283" t="s">
        <v>4357</v>
      </c>
      <c r="BA4" s="1284" t="s">
        <v>4356</v>
      </c>
    </row>
    <row r="5" spans="1:53" s="1282" customFormat="1" ht="22.5" customHeight="1" x14ac:dyDescent="0.2">
      <c r="A5" s="1280"/>
      <c r="B5" s="1281"/>
      <c r="C5" s="1281"/>
      <c r="D5" s="1281"/>
      <c r="E5" s="1281"/>
      <c r="F5" s="2670" t="s">
        <v>2885</v>
      </c>
      <c r="G5" s="2671"/>
      <c r="H5" s="2671"/>
      <c r="I5" s="2671"/>
      <c r="J5" s="2671"/>
      <c r="K5" s="2671"/>
      <c r="L5" s="2671"/>
      <c r="M5" s="577"/>
      <c r="N5" s="577"/>
      <c r="O5" s="577"/>
      <c r="P5" s="577"/>
      <c r="Q5" s="577"/>
      <c r="R5" s="577"/>
      <c r="S5" s="577"/>
      <c r="T5" s="577"/>
      <c r="U5" s="577"/>
      <c r="V5" s="577"/>
      <c r="W5" s="577"/>
      <c r="X5" s="577"/>
      <c r="Y5" s="577"/>
      <c r="Z5" s="577"/>
      <c r="AA5" s="577"/>
      <c r="AB5" s="577"/>
      <c r="AC5" s="577"/>
      <c r="AD5" s="577"/>
      <c r="AE5" s="577"/>
      <c r="AF5" s="1269"/>
      <c r="AG5" s="1286"/>
      <c r="AH5" s="1287"/>
      <c r="AI5" s="1288"/>
      <c r="AZ5" s="1283" t="s">
        <v>4358</v>
      </c>
      <c r="BA5" s="1284" t="s">
        <v>6125</v>
      </c>
    </row>
    <row r="6" spans="1:53" s="1282" customFormat="1" ht="34.5" hidden="1" customHeight="1" x14ac:dyDescent="0.2">
      <c r="A6" s="1280"/>
      <c r="B6" s="1281"/>
      <c r="C6" s="1281"/>
      <c r="D6" s="1281"/>
      <c r="E6" s="1281"/>
      <c r="F6" s="1289"/>
      <c r="G6" s="1285"/>
      <c r="H6" s="1286"/>
      <c r="I6" s="1286"/>
      <c r="J6" s="1286"/>
      <c r="K6" s="1286"/>
      <c r="L6" s="2672"/>
      <c r="M6" s="2672"/>
      <c r="N6" s="2672"/>
      <c r="O6" s="2672"/>
      <c r="P6" s="2672"/>
      <c r="Q6" s="2672"/>
      <c r="R6" s="2672"/>
      <c r="S6" s="2672"/>
      <c r="T6" s="2672"/>
      <c r="U6" s="2672"/>
      <c r="V6" s="2672"/>
      <c r="W6" s="2672"/>
      <c r="X6" s="2672"/>
      <c r="Y6" s="2672"/>
      <c r="Z6" s="2672"/>
      <c r="AA6" s="2672"/>
      <c r="AB6" s="1270"/>
      <c r="AC6" s="1270"/>
      <c r="AD6" s="1270"/>
      <c r="AE6" s="1270"/>
      <c r="AF6" s="1270"/>
      <c r="AG6" s="1286"/>
      <c r="AH6" s="1287"/>
      <c r="AI6" s="1288"/>
      <c r="AZ6" s="1290" t="s">
        <v>6126</v>
      </c>
      <c r="BA6" s="1279"/>
    </row>
    <row r="7" spans="1:53" s="1282" customFormat="1" ht="48" customHeight="1" x14ac:dyDescent="0.25">
      <c r="A7" s="1291"/>
      <c r="B7" s="1292"/>
      <c r="C7" s="1292"/>
      <c r="F7" s="2660" t="s">
        <v>3</v>
      </c>
      <c r="G7" s="2660" t="s">
        <v>4</v>
      </c>
      <c r="H7" s="2660" t="s">
        <v>4193</v>
      </c>
      <c r="I7" s="2660"/>
      <c r="J7" s="2660" t="s">
        <v>4194</v>
      </c>
      <c r="K7" s="2660" t="s">
        <v>3380</v>
      </c>
      <c r="L7" s="2660" t="s">
        <v>7</v>
      </c>
      <c r="M7" s="2660" t="s">
        <v>4195</v>
      </c>
      <c r="N7" s="2660" t="s">
        <v>147</v>
      </c>
      <c r="O7" s="2660" t="s">
        <v>148</v>
      </c>
      <c r="P7" s="2660" t="s">
        <v>10</v>
      </c>
      <c r="Q7" s="2660" t="s">
        <v>4196</v>
      </c>
      <c r="R7" s="2658" t="s">
        <v>4197</v>
      </c>
      <c r="S7" s="2658"/>
      <c r="T7" s="2658"/>
      <c r="U7" s="2658"/>
      <c r="V7" s="2658"/>
      <c r="W7" s="2658"/>
      <c r="X7" s="2658"/>
      <c r="Y7" s="2658"/>
      <c r="Z7" s="2658"/>
      <c r="AA7" s="2658"/>
      <c r="AB7" s="2658"/>
      <c r="AC7" s="2658"/>
      <c r="AD7" s="2659" t="s">
        <v>13</v>
      </c>
      <c r="AE7" s="2659"/>
      <c r="AF7" s="2659"/>
      <c r="AG7" s="2659"/>
      <c r="AH7" s="2659"/>
      <c r="AI7" s="2660" t="s">
        <v>14</v>
      </c>
      <c r="AZ7" s="2661" t="s">
        <v>4239</v>
      </c>
      <c r="BA7" s="2661"/>
    </row>
    <row r="8" spans="1:53" ht="51.75" customHeight="1" x14ac:dyDescent="0.2">
      <c r="A8" s="1271"/>
      <c r="B8" s="1293" t="s">
        <v>4198</v>
      </c>
      <c r="C8" s="1294" t="s">
        <v>3380</v>
      </c>
      <c r="D8" s="1295" t="s">
        <v>4199</v>
      </c>
      <c r="E8" s="1296" t="s">
        <v>4200</v>
      </c>
      <c r="F8" s="2660"/>
      <c r="G8" s="2660"/>
      <c r="H8" s="1297" t="s">
        <v>15</v>
      </c>
      <c r="I8" s="1298" t="s">
        <v>16</v>
      </c>
      <c r="J8" s="2660"/>
      <c r="K8" s="2660"/>
      <c r="L8" s="2660"/>
      <c r="M8" s="2660"/>
      <c r="N8" s="2660"/>
      <c r="O8" s="2660"/>
      <c r="P8" s="2660"/>
      <c r="Q8" s="2660"/>
      <c r="R8" s="1299" t="s">
        <v>17</v>
      </c>
      <c r="S8" s="1299" t="s">
        <v>18</v>
      </c>
      <c r="T8" s="1299" t="s">
        <v>19</v>
      </c>
      <c r="U8" s="1299" t="s">
        <v>20</v>
      </c>
      <c r="V8" s="1299" t="s">
        <v>21</v>
      </c>
      <c r="W8" s="1299" t="s">
        <v>22</v>
      </c>
      <c r="X8" s="1299" t="s">
        <v>23</v>
      </c>
      <c r="Y8" s="1299" t="s">
        <v>24</v>
      </c>
      <c r="Z8" s="1299" t="s">
        <v>25</v>
      </c>
      <c r="AA8" s="1299" t="s">
        <v>26</v>
      </c>
      <c r="AB8" s="1299" t="s">
        <v>27</v>
      </c>
      <c r="AC8" s="1299" t="s">
        <v>28</v>
      </c>
      <c r="AD8" s="1297" t="s">
        <v>15</v>
      </c>
      <c r="AE8" s="1297" t="s">
        <v>4201</v>
      </c>
      <c r="AF8" s="1297" t="s">
        <v>4202</v>
      </c>
      <c r="AG8" s="1297" t="s">
        <v>29</v>
      </c>
      <c r="AH8" s="1300" t="s">
        <v>4203</v>
      </c>
      <c r="AI8" s="2660"/>
      <c r="AZ8" s="1283" t="s">
        <v>4244</v>
      </c>
      <c r="BA8" s="1284" t="s">
        <v>6127</v>
      </c>
    </row>
    <row r="9" spans="1:53" ht="43.5" customHeight="1" x14ac:dyDescent="0.2">
      <c r="A9" s="1301"/>
      <c r="B9" s="1302"/>
      <c r="C9" s="1303"/>
      <c r="D9" s="1295"/>
      <c r="E9" s="1296"/>
      <c r="F9" s="2662" t="s">
        <v>4204</v>
      </c>
      <c r="G9" s="2663"/>
      <c r="H9" s="2663"/>
      <c r="I9" s="2664"/>
      <c r="J9" s="2663"/>
      <c r="K9" s="2663"/>
      <c r="L9" s="2663"/>
      <c r="M9" s="2663"/>
      <c r="N9" s="2663"/>
      <c r="O9" s="2663"/>
      <c r="P9" s="2663"/>
      <c r="Q9" s="2663"/>
      <c r="R9" s="2663"/>
      <c r="S9" s="2663"/>
      <c r="T9" s="2663"/>
      <c r="U9" s="2663"/>
      <c r="V9" s="2663"/>
      <c r="W9" s="2663"/>
      <c r="X9" s="2663"/>
      <c r="Y9" s="2663"/>
      <c r="Z9" s="2663"/>
      <c r="AA9" s="2663"/>
      <c r="AB9" s="2663"/>
      <c r="AC9" s="2663"/>
      <c r="AD9" s="2663"/>
      <c r="AE9" s="2663"/>
      <c r="AF9" s="2663"/>
      <c r="AG9" s="2663"/>
      <c r="AH9" s="2663"/>
      <c r="AI9" s="2665"/>
      <c r="AZ9" s="1283" t="s">
        <v>4256</v>
      </c>
      <c r="BA9" s="1284" t="s">
        <v>4255</v>
      </c>
    </row>
    <row r="10" spans="1:53" ht="70.5" customHeight="1" x14ac:dyDescent="0.2">
      <c r="A10" s="1271"/>
      <c r="B10" s="2586"/>
      <c r="C10" s="2586" t="s">
        <v>4205</v>
      </c>
      <c r="D10" s="2507" t="s">
        <v>4206</v>
      </c>
      <c r="E10" s="2507" t="s">
        <v>4207</v>
      </c>
      <c r="F10" s="2521" t="s">
        <v>4208</v>
      </c>
      <c r="G10" s="2528"/>
      <c r="H10" s="2507" t="s">
        <v>4209</v>
      </c>
      <c r="I10" s="1344" t="s">
        <v>6128</v>
      </c>
      <c r="J10" s="2656" t="s">
        <v>4211</v>
      </c>
      <c r="K10" s="2504" t="s">
        <v>4205</v>
      </c>
      <c r="L10" s="2504" t="s">
        <v>4212</v>
      </c>
      <c r="M10" s="2625" t="s">
        <v>4213</v>
      </c>
      <c r="N10" s="2504" t="s">
        <v>4214</v>
      </c>
      <c r="O10" s="2504"/>
      <c r="P10" s="1325" t="s">
        <v>4215</v>
      </c>
      <c r="Q10" s="1304">
        <v>1</v>
      </c>
      <c r="R10" s="2491"/>
      <c r="S10" s="2491"/>
      <c r="T10" s="2491"/>
      <c r="U10" s="2532"/>
      <c r="V10" s="2532"/>
      <c r="W10" s="2532"/>
      <c r="X10" s="2532"/>
      <c r="Y10" s="2532"/>
      <c r="Z10" s="2532"/>
      <c r="AA10" s="2532"/>
      <c r="AB10" s="2532"/>
      <c r="AC10" s="2532"/>
      <c r="AD10" s="2504" t="s">
        <v>4216</v>
      </c>
      <c r="AE10" s="2619"/>
      <c r="AF10" s="1305"/>
      <c r="AG10" s="2504" t="s">
        <v>4217</v>
      </c>
      <c r="AH10" s="2567">
        <v>1</v>
      </c>
      <c r="AI10" s="2551"/>
      <c r="AZ10" s="1283" t="s">
        <v>4260</v>
      </c>
      <c r="BA10" s="1284" t="s">
        <v>4258</v>
      </c>
    </row>
    <row r="11" spans="1:53" ht="25.5" x14ac:dyDescent="0.2">
      <c r="A11" s="1271"/>
      <c r="B11" s="2587"/>
      <c r="C11" s="2587"/>
      <c r="D11" s="2508"/>
      <c r="E11" s="2508"/>
      <c r="F11" s="2522"/>
      <c r="G11" s="2529"/>
      <c r="H11" s="2508"/>
      <c r="I11" s="2495" t="s">
        <v>6129</v>
      </c>
      <c r="J11" s="2657"/>
      <c r="K11" s="2505"/>
      <c r="L11" s="2505"/>
      <c r="M11" s="2625"/>
      <c r="N11" s="2505"/>
      <c r="O11" s="2505"/>
      <c r="P11" s="1325" t="s">
        <v>4218</v>
      </c>
      <c r="Q11" s="1304">
        <v>1</v>
      </c>
      <c r="R11" s="2492"/>
      <c r="S11" s="2492"/>
      <c r="T11" s="2492"/>
      <c r="U11" s="2533"/>
      <c r="V11" s="2533"/>
      <c r="W11" s="2533"/>
      <c r="X11" s="2533"/>
      <c r="Y11" s="2533"/>
      <c r="Z11" s="2533"/>
      <c r="AA11" s="2533"/>
      <c r="AB11" s="2533"/>
      <c r="AC11" s="2533"/>
      <c r="AD11" s="2505"/>
      <c r="AE11" s="2619"/>
      <c r="AF11" s="1306"/>
      <c r="AG11" s="2505"/>
      <c r="AH11" s="2568"/>
      <c r="AI11" s="2552"/>
      <c r="AZ11" s="1283" t="s">
        <v>6130</v>
      </c>
      <c r="BA11" s="1284" t="s">
        <v>6131</v>
      </c>
    </row>
    <row r="12" spans="1:53" ht="12.75" customHeight="1" x14ac:dyDescent="0.2">
      <c r="A12" s="1271"/>
      <c r="B12" s="2587"/>
      <c r="C12" s="2587"/>
      <c r="D12" s="2508"/>
      <c r="E12" s="2508"/>
      <c r="F12" s="2522"/>
      <c r="G12" s="2529"/>
      <c r="H12" s="2508"/>
      <c r="I12" s="2495"/>
      <c r="J12" s="2657"/>
      <c r="K12" s="2505"/>
      <c r="L12" s="2505"/>
      <c r="M12" s="2625"/>
      <c r="N12" s="2505"/>
      <c r="O12" s="2505"/>
      <c r="P12" s="1325" t="s">
        <v>4219</v>
      </c>
      <c r="Q12" s="1304">
        <v>1</v>
      </c>
      <c r="R12" s="2492"/>
      <c r="S12" s="2492"/>
      <c r="T12" s="2492"/>
      <c r="U12" s="2533"/>
      <c r="V12" s="2533"/>
      <c r="W12" s="2533"/>
      <c r="X12" s="2533"/>
      <c r="Y12" s="2533"/>
      <c r="Z12" s="2533"/>
      <c r="AA12" s="2533"/>
      <c r="AB12" s="2533"/>
      <c r="AC12" s="2533"/>
      <c r="AD12" s="2505"/>
      <c r="AE12" s="2619"/>
      <c r="AF12" s="1306"/>
      <c r="AG12" s="2505"/>
      <c r="AH12" s="2568"/>
      <c r="AI12" s="2552"/>
      <c r="AZ12" s="1283" t="s">
        <v>4263</v>
      </c>
      <c r="BA12" s="1284" t="s">
        <v>4262</v>
      </c>
    </row>
    <row r="13" spans="1:53" ht="12.75" customHeight="1" x14ac:dyDescent="0.2">
      <c r="A13" s="1271"/>
      <c r="B13" s="2587"/>
      <c r="C13" s="2587"/>
      <c r="D13" s="2508"/>
      <c r="E13" s="2508"/>
      <c r="F13" s="2522"/>
      <c r="G13" s="2529"/>
      <c r="H13" s="2508"/>
      <c r="I13" s="2495"/>
      <c r="J13" s="2657"/>
      <c r="K13" s="2505"/>
      <c r="L13" s="2505"/>
      <c r="M13" s="2625"/>
      <c r="N13" s="2505"/>
      <c r="O13" s="2505"/>
      <c r="P13" s="1325" t="s">
        <v>4220</v>
      </c>
      <c r="Q13" s="1304">
        <v>1</v>
      </c>
      <c r="R13" s="2492"/>
      <c r="S13" s="2492"/>
      <c r="T13" s="2492"/>
      <c r="U13" s="2533"/>
      <c r="V13" s="2533"/>
      <c r="W13" s="2533"/>
      <c r="X13" s="2533"/>
      <c r="Y13" s="2533"/>
      <c r="Z13" s="2533"/>
      <c r="AA13" s="2533"/>
      <c r="AB13" s="2533"/>
      <c r="AC13" s="2533"/>
      <c r="AD13" s="2505"/>
      <c r="AE13" s="2619"/>
      <c r="AF13" s="1306"/>
      <c r="AG13" s="2505"/>
      <c r="AH13" s="2568"/>
      <c r="AI13" s="2552"/>
      <c r="AZ13" s="1283" t="s">
        <v>4265</v>
      </c>
      <c r="BA13" s="1284" t="s">
        <v>4264</v>
      </c>
    </row>
    <row r="14" spans="1:53" ht="25.5" x14ac:dyDescent="0.2">
      <c r="A14" s="1271"/>
      <c r="B14" s="2588"/>
      <c r="C14" s="2588"/>
      <c r="D14" s="2509"/>
      <c r="E14" s="2509"/>
      <c r="F14" s="2522"/>
      <c r="G14" s="2529"/>
      <c r="H14" s="2508"/>
      <c r="I14" s="2495"/>
      <c r="J14" s="2657"/>
      <c r="K14" s="2505"/>
      <c r="L14" s="2505"/>
      <c r="M14" s="2652"/>
      <c r="N14" s="2505"/>
      <c r="O14" s="2505"/>
      <c r="P14" s="1325" t="s">
        <v>4221</v>
      </c>
      <c r="Q14" s="1307">
        <v>1</v>
      </c>
      <c r="R14" s="2492"/>
      <c r="S14" s="2492"/>
      <c r="T14" s="2492"/>
      <c r="U14" s="2533"/>
      <c r="V14" s="2533"/>
      <c r="W14" s="2533"/>
      <c r="X14" s="2533"/>
      <c r="Y14" s="2533"/>
      <c r="Z14" s="2533"/>
      <c r="AA14" s="2533"/>
      <c r="AB14" s="2533"/>
      <c r="AC14" s="2533"/>
      <c r="AD14" s="2505"/>
      <c r="AE14" s="2532"/>
      <c r="AF14" s="1306"/>
      <c r="AG14" s="2505"/>
      <c r="AH14" s="2569"/>
      <c r="AI14" s="2552"/>
      <c r="AZ14" s="1283" t="s">
        <v>4269</v>
      </c>
      <c r="BA14" s="1284" t="s">
        <v>4267</v>
      </c>
    </row>
    <row r="15" spans="1:53" s="1271" customFormat="1" ht="25.5" x14ac:dyDescent="0.2">
      <c r="B15" s="1308"/>
      <c r="C15" s="1308"/>
      <c r="D15" s="1309"/>
      <c r="E15" s="1309"/>
      <c r="F15" s="2522"/>
      <c r="G15" s="2529"/>
      <c r="H15" s="2508"/>
      <c r="I15" s="2495"/>
      <c r="J15" s="1310"/>
      <c r="K15" s="2505"/>
      <c r="L15" s="2505"/>
      <c r="M15" s="1311"/>
      <c r="N15" s="2505"/>
      <c r="O15" s="2505"/>
      <c r="P15" s="1325" t="s">
        <v>4222</v>
      </c>
      <c r="Q15" s="1304">
        <v>1</v>
      </c>
      <c r="R15" s="2492"/>
      <c r="S15" s="2492"/>
      <c r="T15" s="2492"/>
      <c r="U15" s="2533"/>
      <c r="V15" s="2533"/>
      <c r="W15" s="2533"/>
      <c r="X15" s="2533"/>
      <c r="Y15" s="2533"/>
      <c r="Z15" s="2533"/>
      <c r="AA15" s="2533"/>
      <c r="AB15" s="2533"/>
      <c r="AC15" s="2533"/>
      <c r="AD15" s="2505"/>
      <c r="AE15" s="1312"/>
      <c r="AF15" s="1312"/>
      <c r="AG15" s="2505"/>
      <c r="AH15" s="1313"/>
      <c r="AI15" s="2552"/>
      <c r="AZ15" s="1314"/>
      <c r="BA15" s="1315"/>
    </row>
    <row r="16" spans="1:53" s="1271" customFormat="1" ht="36" customHeight="1" x14ac:dyDescent="0.2">
      <c r="B16" s="1308"/>
      <c r="C16" s="1308"/>
      <c r="D16" s="1309"/>
      <c r="E16" s="1309"/>
      <c r="F16" s="2523"/>
      <c r="G16" s="2530"/>
      <c r="H16" s="2509"/>
      <c r="I16" s="2496"/>
      <c r="J16" s="1316"/>
      <c r="K16" s="2506"/>
      <c r="L16" s="2506"/>
      <c r="M16" s="1311"/>
      <c r="N16" s="2506"/>
      <c r="O16" s="2506"/>
      <c r="P16" s="1317" t="s">
        <v>168</v>
      </c>
      <c r="Q16" s="1318">
        <f>SUM(Q10:Q15)</f>
        <v>6</v>
      </c>
      <c r="R16" s="2493"/>
      <c r="S16" s="2493"/>
      <c r="T16" s="2493"/>
      <c r="U16" s="2534"/>
      <c r="V16" s="2534"/>
      <c r="W16" s="2534"/>
      <c r="X16" s="2534"/>
      <c r="Y16" s="2534"/>
      <c r="Z16" s="2534"/>
      <c r="AA16" s="2534"/>
      <c r="AB16" s="2534"/>
      <c r="AC16" s="2534"/>
      <c r="AD16" s="2506"/>
      <c r="AE16" s="1312"/>
      <c r="AF16" s="1305"/>
      <c r="AG16" s="2506"/>
      <c r="AH16" s="1313"/>
      <c r="AI16" s="2553"/>
      <c r="AZ16" s="1314"/>
      <c r="BA16" s="1315"/>
    </row>
    <row r="17" spans="1:53" ht="51.75" customHeight="1" x14ac:dyDescent="0.2">
      <c r="A17" s="1271"/>
      <c r="B17" s="2586"/>
      <c r="C17" s="2586" t="s">
        <v>4205</v>
      </c>
      <c r="D17" s="2507" t="s">
        <v>4206</v>
      </c>
      <c r="E17" s="2507" t="s">
        <v>4207</v>
      </c>
      <c r="F17" s="2653" t="s">
        <v>4208</v>
      </c>
      <c r="G17" s="2650" t="s">
        <v>4223</v>
      </c>
      <c r="H17" s="2507" t="s">
        <v>4209</v>
      </c>
      <c r="I17" s="1344" t="s">
        <v>4210</v>
      </c>
      <c r="J17" s="2656" t="s">
        <v>4211</v>
      </c>
      <c r="K17" s="2648" t="s">
        <v>6132</v>
      </c>
      <c r="L17" s="2504" t="s">
        <v>4224</v>
      </c>
      <c r="M17" s="2625" t="s">
        <v>4213</v>
      </c>
      <c r="N17" s="2504" t="s">
        <v>6133</v>
      </c>
      <c r="O17" s="2645" t="s">
        <v>4225</v>
      </c>
      <c r="P17" s="1325" t="s">
        <v>4226</v>
      </c>
      <c r="Q17" s="1304">
        <v>1</v>
      </c>
      <c r="R17" s="2491"/>
      <c r="S17" s="2491"/>
      <c r="T17" s="2491"/>
      <c r="U17" s="2491"/>
      <c r="V17" s="2491"/>
      <c r="W17" s="2491"/>
      <c r="X17" s="2491"/>
      <c r="Y17" s="2491"/>
      <c r="Z17" s="2491"/>
      <c r="AA17" s="2491"/>
      <c r="AB17" s="2491"/>
      <c r="AC17" s="2491"/>
      <c r="AD17" s="2504" t="s">
        <v>6134</v>
      </c>
      <c r="AE17" s="2619"/>
      <c r="AF17" s="1305"/>
      <c r="AG17" s="2651">
        <v>1</v>
      </c>
      <c r="AH17" s="2567">
        <v>1</v>
      </c>
      <c r="AI17" s="1319"/>
      <c r="AZ17" s="1283" t="s">
        <v>4260</v>
      </c>
      <c r="BA17" s="1284" t="s">
        <v>4258</v>
      </c>
    </row>
    <row r="18" spans="1:53" ht="51" x14ac:dyDescent="0.2">
      <c r="A18" s="1271"/>
      <c r="B18" s="2587"/>
      <c r="C18" s="2587"/>
      <c r="D18" s="2508"/>
      <c r="E18" s="2508"/>
      <c r="F18" s="2654"/>
      <c r="G18" s="2650"/>
      <c r="H18" s="2508"/>
      <c r="I18" s="1320" t="s">
        <v>4227</v>
      </c>
      <c r="J18" s="2657"/>
      <c r="K18" s="2648"/>
      <c r="L18" s="2505"/>
      <c r="M18" s="2625"/>
      <c r="N18" s="2505"/>
      <c r="O18" s="2645"/>
      <c r="P18" s="1325" t="s">
        <v>4228</v>
      </c>
      <c r="Q18" s="1304">
        <v>1</v>
      </c>
      <c r="R18" s="2492"/>
      <c r="S18" s="2492"/>
      <c r="T18" s="2492"/>
      <c r="U18" s="2492"/>
      <c r="V18" s="2492"/>
      <c r="W18" s="2492"/>
      <c r="X18" s="2492"/>
      <c r="Y18" s="2492"/>
      <c r="Z18" s="2492"/>
      <c r="AA18" s="2492"/>
      <c r="AB18" s="2492"/>
      <c r="AC18" s="2492"/>
      <c r="AD18" s="2505"/>
      <c r="AE18" s="2619"/>
      <c r="AF18" s="1306"/>
      <c r="AG18" s="2505"/>
      <c r="AH18" s="2568"/>
      <c r="AI18" s="1321"/>
      <c r="AZ18" s="1283" t="s">
        <v>6130</v>
      </c>
      <c r="BA18" s="1284" t="s">
        <v>6131</v>
      </c>
    </row>
    <row r="19" spans="1:53" ht="38.25" customHeight="1" x14ac:dyDescent="0.2">
      <c r="A19" s="1271"/>
      <c r="B19" s="2587"/>
      <c r="C19" s="2587"/>
      <c r="D19" s="2508"/>
      <c r="E19" s="2508"/>
      <c r="F19" s="2654"/>
      <c r="G19" s="2650"/>
      <c r="H19" s="2508"/>
      <c r="I19" s="1320"/>
      <c r="J19" s="2657"/>
      <c r="K19" s="2648"/>
      <c r="L19" s="2505"/>
      <c r="M19" s="2625"/>
      <c r="N19" s="2505"/>
      <c r="O19" s="2645"/>
      <c r="P19" s="1325" t="s">
        <v>4229</v>
      </c>
      <c r="Q19" s="1304">
        <v>1</v>
      </c>
      <c r="R19" s="2492"/>
      <c r="S19" s="2492"/>
      <c r="T19" s="2492"/>
      <c r="U19" s="2492"/>
      <c r="V19" s="2492"/>
      <c r="W19" s="2492"/>
      <c r="X19" s="2492"/>
      <c r="Y19" s="2492"/>
      <c r="Z19" s="2492"/>
      <c r="AA19" s="2492"/>
      <c r="AB19" s="2492"/>
      <c r="AC19" s="2492"/>
      <c r="AD19" s="2505"/>
      <c r="AE19" s="2619"/>
      <c r="AF19" s="1306"/>
      <c r="AG19" s="2505"/>
      <c r="AH19" s="2568"/>
      <c r="AI19" s="1321"/>
      <c r="AZ19" s="1283" t="s">
        <v>4263</v>
      </c>
      <c r="BA19" s="1284" t="s">
        <v>4262</v>
      </c>
    </row>
    <row r="20" spans="1:53" ht="33.75" customHeight="1" x14ac:dyDescent="0.2">
      <c r="A20" s="1271"/>
      <c r="B20" s="2587"/>
      <c r="C20" s="2587"/>
      <c r="D20" s="2508"/>
      <c r="E20" s="2508"/>
      <c r="F20" s="2654"/>
      <c r="G20" s="2650"/>
      <c r="H20" s="2508"/>
      <c r="I20" s="1320"/>
      <c r="J20" s="2657"/>
      <c r="K20" s="2648"/>
      <c r="L20" s="2505"/>
      <c r="M20" s="2625"/>
      <c r="N20" s="2505"/>
      <c r="O20" s="2645"/>
      <c r="P20" s="1325" t="s">
        <v>4230</v>
      </c>
      <c r="Q20" s="1304">
        <v>1</v>
      </c>
      <c r="R20" s="2492"/>
      <c r="S20" s="2492"/>
      <c r="T20" s="2492"/>
      <c r="U20" s="2492"/>
      <c r="V20" s="2492"/>
      <c r="W20" s="2492"/>
      <c r="X20" s="2492"/>
      <c r="Y20" s="2492"/>
      <c r="Z20" s="2492"/>
      <c r="AA20" s="2492"/>
      <c r="AB20" s="2492"/>
      <c r="AC20" s="2492"/>
      <c r="AD20" s="2505"/>
      <c r="AE20" s="2619"/>
      <c r="AF20" s="1306"/>
      <c r="AG20" s="2505"/>
      <c r="AH20" s="2568"/>
      <c r="AI20" s="1321"/>
      <c r="AZ20" s="1283" t="s">
        <v>4265</v>
      </c>
      <c r="BA20" s="1284" t="s">
        <v>4264</v>
      </c>
    </row>
    <row r="21" spans="1:53" ht="48" customHeight="1" x14ac:dyDescent="0.2">
      <c r="A21" s="1271"/>
      <c r="B21" s="2588"/>
      <c r="C21" s="2588"/>
      <c r="D21" s="2509"/>
      <c r="E21" s="2509"/>
      <c r="F21" s="2654"/>
      <c r="G21" s="2650"/>
      <c r="H21" s="2508"/>
      <c r="I21" s="1320"/>
      <c r="J21" s="2657"/>
      <c r="K21" s="2648"/>
      <c r="L21" s="2505"/>
      <c r="M21" s="2652"/>
      <c r="N21" s="2505"/>
      <c r="O21" s="2645"/>
      <c r="P21" s="1344" t="s">
        <v>4231</v>
      </c>
      <c r="Q21" s="1307">
        <v>1</v>
      </c>
      <c r="R21" s="2492"/>
      <c r="S21" s="2492"/>
      <c r="T21" s="2492"/>
      <c r="U21" s="2492"/>
      <c r="V21" s="2492"/>
      <c r="W21" s="2492"/>
      <c r="X21" s="2492"/>
      <c r="Y21" s="2492"/>
      <c r="Z21" s="2492"/>
      <c r="AA21" s="2492"/>
      <c r="AB21" s="2492"/>
      <c r="AC21" s="2492"/>
      <c r="AD21" s="2505"/>
      <c r="AE21" s="2532"/>
      <c r="AF21" s="1306"/>
      <c r="AG21" s="2505"/>
      <c r="AH21" s="2569"/>
      <c r="AI21" s="1321"/>
      <c r="AZ21" s="1283" t="s">
        <v>4269</v>
      </c>
      <c r="BA21" s="1284" t="s">
        <v>4267</v>
      </c>
    </row>
    <row r="22" spans="1:53" s="1271" customFormat="1" ht="40.5" customHeight="1" x14ac:dyDescent="0.2">
      <c r="B22" s="1308"/>
      <c r="C22" s="1308"/>
      <c r="D22" s="1309"/>
      <c r="E22" s="1309"/>
      <c r="F22" s="2654"/>
      <c r="G22" s="2650"/>
      <c r="H22" s="2508"/>
      <c r="I22" s="1320"/>
      <c r="J22" s="1310"/>
      <c r="K22" s="2648"/>
      <c r="L22" s="2505"/>
      <c r="M22" s="1311"/>
      <c r="N22" s="2505"/>
      <c r="O22" s="2645"/>
      <c r="P22" s="1325" t="s">
        <v>4232</v>
      </c>
      <c r="Q22" s="1304">
        <v>1</v>
      </c>
      <c r="R22" s="2492"/>
      <c r="S22" s="2492"/>
      <c r="T22" s="2492"/>
      <c r="U22" s="2492"/>
      <c r="V22" s="2492"/>
      <c r="W22" s="2492"/>
      <c r="X22" s="2492"/>
      <c r="Y22" s="2492"/>
      <c r="Z22" s="2492"/>
      <c r="AA22" s="2492"/>
      <c r="AB22" s="2492"/>
      <c r="AC22" s="2492"/>
      <c r="AD22" s="2505"/>
      <c r="AE22" s="1312"/>
      <c r="AF22" s="1312"/>
      <c r="AG22" s="2505"/>
      <c r="AH22" s="1313"/>
      <c r="AI22" s="1322"/>
      <c r="AZ22" s="1314"/>
      <c r="BA22" s="1315"/>
    </row>
    <row r="23" spans="1:53" s="1271" customFormat="1" ht="32.1" customHeight="1" x14ac:dyDescent="0.2">
      <c r="B23" s="1308"/>
      <c r="C23" s="1308"/>
      <c r="D23" s="1309"/>
      <c r="E23" s="1309"/>
      <c r="F23" s="2655"/>
      <c r="G23" s="2650"/>
      <c r="H23" s="2509"/>
      <c r="I23" s="1323"/>
      <c r="J23" s="1316"/>
      <c r="K23" s="2648"/>
      <c r="L23" s="2506"/>
      <c r="M23" s="1311"/>
      <c r="N23" s="2506"/>
      <c r="O23" s="2645"/>
      <c r="P23" s="1317" t="s">
        <v>168</v>
      </c>
      <c r="Q23" s="1318">
        <f>SUM(Q17:Q22)</f>
        <v>6</v>
      </c>
      <c r="R23" s="2493"/>
      <c r="S23" s="2493"/>
      <c r="T23" s="2493"/>
      <c r="U23" s="2493"/>
      <c r="V23" s="2493"/>
      <c r="W23" s="2493"/>
      <c r="X23" s="2493"/>
      <c r="Y23" s="2493"/>
      <c r="Z23" s="2493"/>
      <c r="AA23" s="2493"/>
      <c r="AB23" s="2493"/>
      <c r="AC23" s="2493"/>
      <c r="AD23" s="2506"/>
      <c r="AE23" s="1312"/>
      <c r="AF23" s="1305"/>
      <c r="AG23" s="2506"/>
      <c r="AH23" s="1313"/>
      <c r="AI23" s="1324"/>
      <c r="AZ23" s="1314"/>
      <c r="BA23" s="1315"/>
    </row>
    <row r="24" spans="1:53" ht="38.25" x14ac:dyDescent="0.2">
      <c r="A24" s="1271"/>
      <c r="B24" s="2586"/>
      <c r="C24" s="2586" t="s">
        <v>4205</v>
      </c>
      <c r="D24" s="2507" t="s">
        <v>4206</v>
      </c>
      <c r="E24" s="2507" t="s">
        <v>4207</v>
      </c>
      <c r="F24" s="2650" t="s">
        <v>4208</v>
      </c>
      <c r="G24" s="2650" t="s">
        <v>6135</v>
      </c>
      <c r="H24" s="2646" t="s">
        <v>4209</v>
      </c>
      <c r="I24" s="1325" t="s">
        <v>6136</v>
      </c>
      <c r="J24" s="2647" t="s">
        <v>4211</v>
      </c>
      <c r="K24" s="2648" t="s">
        <v>6137</v>
      </c>
      <c r="L24" s="2645" t="s">
        <v>4234</v>
      </c>
      <c r="M24" s="2625" t="s">
        <v>4213</v>
      </c>
      <c r="N24" s="2645" t="s">
        <v>6138</v>
      </c>
      <c r="O24" s="2645" t="s">
        <v>6139</v>
      </c>
      <c r="P24" s="1325" t="s">
        <v>4235</v>
      </c>
      <c r="Q24" s="1304">
        <v>1</v>
      </c>
      <c r="R24" s="2638"/>
      <c r="S24" s="2638"/>
      <c r="T24" s="2638"/>
      <c r="U24" s="2638"/>
      <c r="V24" s="2638"/>
      <c r="W24" s="2638"/>
      <c r="X24" s="2638"/>
      <c r="Y24" s="2638"/>
      <c r="Z24" s="2638"/>
      <c r="AA24" s="2638"/>
      <c r="AB24" s="2638"/>
      <c r="AC24" s="2638"/>
      <c r="AD24" s="2639" t="s">
        <v>81</v>
      </c>
      <c r="AE24" s="2642"/>
      <c r="AF24" s="1329"/>
      <c r="AG24" s="2644">
        <v>1</v>
      </c>
      <c r="AH24" s="2567">
        <v>1</v>
      </c>
      <c r="AI24" s="2551"/>
      <c r="AZ24" s="1283" t="s">
        <v>4260</v>
      </c>
      <c r="BA24" s="1284" t="s">
        <v>4258</v>
      </c>
    </row>
    <row r="25" spans="1:53" ht="45.75" customHeight="1" x14ac:dyDescent="0.2">
      <c r="A25" s="1271"/>
      <c r="B25" s="2587"/>
      <c r="C25" s="2587"/>
      <c r="D25" s="2508"/>
      <c r="E25" s="2508"/>
      <c r="F25" s="2650"/>
      <c r="G25" s="2650"/>
      <c r="H25" s="2646"/>
      <c r="I25" s="2649" t="s">
        <v>6140</v>
      </c>
      <c r="J25" s="2647"/>
      <c r="K25" s="2648"/>
      <c r="L25" s="2645"/>
      <c r="M25" s="2625"/>
      <c r="N25" s="2645"/>
      <c r="O25" s="2645"/>
      <c r="P25" s="1325" t="s">
        <v>4237</v>
      </c>
      <c r="Q25" s="1304">
        <v>1</v>
      </c>
      <c r="R25" s="2638"/>
      <c r="S25" s="2638"/>
      <c r="T25" s="2638"/>
      <c r="U25" s="2638"/>
      <c r="V25" s="2638"/>
      <c r="W25" s="2638"/>
      <c r="X25" s="2638"/>
      <c r="Y25" s="2638"/>
      <c r="Z25" s="2638"/>
      <c r="AA25" s="2638"/>
      <c r="AB25" s="2638"/>
      <c r="AC25" s="2638"/>
      <c r="AD25" s="2640"/>
      <c r="AE25" s="2642"/>
      <c r="AF25" s="1326"/>
      <c r="AG25" s="2640"/>
      <c r="AH25" s="2568"/>
      <c r="AI25" s="2552"/>
      <c r="AZ25" s="1283" t="s">
        <v>6130</v>
      </c>
      <c r="BA25" s="1284" t="s">
        <v>6131</v>
      </c>
    </row>
    <row r="26" spans="1:53" ht="75" customHeight="1" x14ac:dyDescent="0.2">
      <c r="A26" s="1271"/>
      <c r="B26" s="2587"/>
      <c r="C26" s="2587"/>
      <c r="D26" s="2508"/>
      <c r="E26" s="2508"/>
      <c r="F26" s="2650"/>
      <c r="G26" s="2650"/>
      <c r="H26" s="2646"/>
      <c r="I26" s="2649"/>
      <c r="J26" s="2647"/>
      <c r="K26" s="2648"/>
      <c r="L26" s="2645"/>
      <c r="M26" s="2625"/>
      <c r="N26" s="2645"/>
      <c r="O26" s="2645"/>
      <c r="P26" s="1325" t="s">
        <v>4238</v>
      </c>
      <c r="Q26" s="1304">
        <v>1</v>
      </c>
      <c r="R26" s="2638"/>
      <c r="S26" s="2638"/>
      <c r="T26" s="2638"/>
      <c r="U26" s="2638"/>
      <c r="V26" s="2638"/>
      <c r="W26" s="2638"/>
      <c r="X26" s="2638"/>
      <c r="Y26" s="2638"/>
      <c r="Z26" s="2638"/>
      <c r="AA26" s="2638"/>
      <c r="AB26" s="2638"/>
      <c r="AC26" s="2638"/>
      <c r="AD26" s="2640"/>
      <c r="AE26" s="2642"/>
      <c r="AF26" s="1326"/>
      <c r="AG26" s="2640"/>
      <c r="AH26" s="2568"/>
      <c r="AI26" s="2552"/>
      <c r="AZ26" s="1283" t="s">
        <v>4263</v>
      </c>
      <c r="BA26" s="1284" t="s">
        <v>4262</v>
      </c>
    </row>
    <row r="27" spans="1:53" ht="58.5" customHeight="1" x14ac:dyDescent="0.2">
      <c r="A27" s="1271"/>
      <c r="B27" s="2587"/>
      <c r="C27" s="2587"/>
      <c r="D27" s="2508"/>
      <c r="E27" s="2508"/>
      <c r="F27" s="2650"/>
      <c r="G27" s="2650"/>
      <c r="H27" s="2646"/>
      <c r="I27" s="2649"/>
      <c r="J27" s="2647"/>
      <c r="K27" s="2648"/>
      <c r="L27" s="2645"/>
      <c r="M27" s="2625"/>
      <c r="N27" s="2645"/>
      <c r="O27" s="2645"/>
      <c r="P27" s="1325" t="s">
        <v>6141</v>
      </c>
      <c r="Q27" s="1327">
        <v>1</v>
      </c>
      <c r="R27" s="2638"/>
      <c r="S27" s="2638"/>
      <c r="T27" s="2638"/>
      <c r="U27" s="2638"/>
      <c r="V27" s="2638"/>
      <c r="W27" s="2638"/>
      <c r="X27" s="2638"/>
      <c r="Y27" s="2638"/>
      <c r="Z27" s="2638"/>
      <c r="AA27" s="2638"/>
      <c r="AB27" s="2638"/>
      <c r="AC27" s="2638"/>
      <c r="AD27" s="2640"/>
      <c r="AE27" s="2642"/>
      <c r="AF27" s="1326"/>
      <c r="AG27" s="2640"/>
      <c r="AH27" s="2568"/>
      <c r="AI27" s="2552"/>
      <c r="AZ27" s="1283" t="s">
        <v>4265</v>
      </c>
      <c r="BA27" s="1284" t="s">
        <v>4264</v>
      </c>
    </row>
    <row r="28" spans="1:53" ht="45" customHeight="1" x14ac:dyDescent="0.2">
      <c r="A28" s="1271"/>
      <c r="B28" s="2588"/>
      <c r="C28" s="2588"/>
      <c r="D28" s="2509"/>
      <c r="E28" s="2509"/>
      <c r="F28" s="2650"/>
      <c r="G28" s="2650"/>
      <c r="H28" s="2646"/>
      <c r="I28" s="2649"/>
      <c r="J28" s="2647"/>
      <c r="K28" s="2648"/>
      <c r="L28" s="2645"/>
      <c r="M28" s="2625"/>
      <c r="N28" s="2645"/>
      <c r="O28" s="2645"/>
      <c r="P28" s="1344"/>
      <c r="Q28" s="1328"/>
      <c r="R28" s="2638"/>
      <c r="S28" s="2638"/>
      <c r="T28" s="2638"/>
      <c r="U28" s="2638"/>
      <c r="V28" s="2638"/>
      <c r="W28" s="2638"/>
      <c r="X28" s="2638"/>
      <c r="Y28" s="2638"/>
      <c r="Z28" s="2638"/>
      <c r="AA28" s="2638"/>
      <c r="AB28" s="2638"/>
      <c r="AC28" s="2638"/>
      <c r="AD28" s="2640"/>
      <c r="AE28" s="2643"/>
      <c r="AF28" s="1326"/>
      <c r="AG28" s="2640"/>
      <c r="AH28" s="2569"/>
      <c r="AI28" s="2552"/>
      <c r="AZ28" s="1283" t="s">
        <v>4269</v>
      </c>
      <c r="BA28" s="1284" t="s">
        <v>4267</v>
      </c>
    </row>
    <row r="29" spans="1:53" s="1271" customFormat="1" ht="41.25" customHeight="1" x14ac:dyDescent="0.2">
      <c r="B29" s="1308"/>
      <c r="C29" s="1308"/>
      <c r="D29" s="1309"/>
      <c r="E29" s="1309"/>
      <c r="F29" s="2650"/>
      <c r="G29" s="2650"/>
      <c r="H29" s="2646"/>
      <c r="I29" s="2649"/>
      <c r="J29" s="1330"/>
      <c r="K29" s="2648"/>
      <c r="L29" s="2645"/>
      <c r="M29" s="1311"/>
      <c r="N29" s="2645"/>
      <c r="O29" s="2645"/>
      <c r="P29" s="1325"/>
      <c r="Q29" s="1327"/>
      <c r="R29" s="2638"/>
      <c r="S29" s="2638"/>
      <c r="T29" s="2638"/>
      <c r="U29" s="2638"/>
      <c r="V29" s="2638"/>
      <c r="W29" s="2638"/>
      <c r="X29" s="2638"/>
      <c r="Y29" s="2638"/>
      <c r="Z29" s="2638"/>
      <c r="AA29" s="2638"/>
      <c r="AB29" s="2638"/>
      <c r="AC29" s="2638"/>
      <c r="AD29" s="2640"/>
      <c r="AE29" s="1331"/>
      <c r="AF29" s="1331"/>
      <c r="AG29" s="2640"/>
      <c r="AH29" s="1313"/>
      <c r="AI29" s="2552"/>
      <c r="AZ29" s="1314"/>
      <c r="BA29" s="1315"/>
    </row>
    <row r="30" spans="1:53" s="1271" customFormat="1" ht="32.1" customHeight="1" x14ac:dyDescent="0.2">
      <c r="B30" s="1308"/>
      <c r="C30" s="1308"/>
      <c r="D30" s="1309"/>
      <c r="E30" s="1309"/>
      <c r="F30" s="2650"/>
      <c r="G30" s="2650"/>
      <c r="H30" s="2646"/>
      <c r="I30" s="2649"/>
      <c r="J30" s="1330"/>
      <c r="K30" s="2648"/>
      <c r="L30" s="2645"/>
      <c r="M30" s="1311"/>
      <c r="N30" s="2645"/>
      <c r="O30" s="2645"/>
      <c r="P30" s="1317" t="s">
        <v>168</v>
      </c>
      <c r="Q30" s="1318">
        <f>SUM(Q24:Q29)</f>
        <v>4</v>
      </c>
      <c r="R30" s="2638"/>
      <c r="S30" s="2638"/>
      <c r="T30" s="2638"/>
      <c r="U30" s="2638"/>
      <c r="V30" s="2638"/>
      <c r="W30" s="2638"/>
      <c r="X30" s="2638"/>
      <c r="Y30" s="2638"/>
      <c r="Z30" s="2638"/>
      <c r="AA30" s="2638"/>
      <c r="AB30" s="2638"/>
      <c r="AC30" s="2638"/>
      <c r="AD30" s="2641"/>
      <c r="AE30" s="1331"/>
      <c r="AF30" s="1331"/>
      <c r="AG30" s="2641"/>
      <c r="AH30" s="1313"/>
      <c r="AI30" s="2553"/>
      <c r="AZ30" s="1314"/>
      <c r="BA30" s="1315"/>
    </row>
    <row r="31" spans="1:53" ht="38.25" x14ac:dyDescent="0.2">
      <c r="A31" s="1271"/>
      <c r="B31" s="2586"/>
      <c r="C31" s="2586" t="s">
        <v>4205</v>
      </c>
      <c r="D31" s="2507" t="s">
        <v>4206</v>
      </c>
      <c r="E31" s="2507" t="s">
        <v>4207</v>
      </c>
      <c r="F31" s="2650" t="s">
        <v>4208</v>
      </c>
      <c r="G31" s="2650" t="s">
        <v>6142</v>
      </c>
      <c r="H31" s="2646" t="s">
        <v>4209</v>
      </c>
      <c r="I31" s="1325" t="s">
        <v>6136</v>
      </c>
      <c r="J31" s="2647" t="s">
        <v>4211</v>
      </c>
      <c r="K31" s="2648" t="s">
        <v>6137</v>
      </c>
      <c r="L31" s="2645" t="s">
        <v>4234</v>
      </c>
      <c r="M31" s="2625" t="s">
        <v>4213</v>
      </c>
      <c r="N31" s="2645" t="s">
        <v>6143</v>
      </c>
      <c r="O31" s="2645" t="s">
        <v>6139</v>
      </c>
      <c r="P31" s="1325" t="s">
        <v>4235</v>
      </c>
      <c r="Q31" s="1304">
        <v>1</v>
      </c>
      <c r="R31" s="2638"/>
      <c r="S31" s="2638"/>
      <c r="T31" s="2638"/>
      <c r="U31" s="2638"/>
      <c r="V31" s="2638"/>
      <c r="W31" s="2638"/>
      <c r="X31" s="2638"/>
      <c r="Y31" s="2638"/>
      <c r="Z31" s="2638"/>
      <c r="AA31" s="2638"/>
      <c r="AB31" s="2638"/>
      <c r="AC31" s="2638"/>
      <c r="AD31" s="2639" t="s">
        <v>81</v>
      </c>
      <c r="AE31" s="2642"/>
      <c r="AF31" s="1329"/>
      <c r="AG31" s="2644">
        <v>1</v>
      </c>
      <c r="AH31" s="2567">
        <v>1</v>
      </c>
      <c r="AI31" s="2551"/>
      <c r="AZ31" s="1283" t="s">
        <v>4260</v>
      </c>
      <c r="BA31" s="1284" t="s">
        <v>4258</v>
      </c>
    </row>
    <row r="32" spans="1:53" ht="45.75" customHeight="1" x14ac:dyDescent="0.2">
      <c r="A32" s="1271"/>
      <c r="B32" s="2587"/>
      <c r="C32" s="2587"/>
      <c r="D32" s="2508"/>
      <c r="E32" s="2508"/>
      <c r="F32" s="2650"/>
      <c r="G32" s="2650"/>
      <c r="H32" s="2646"/>
      <c r="I32" s="2649" t="s">
        <v>6140</v>
      </c>
      <c r="J32" s="2647"/>
      <c r="K32" s="2648"/>
      <c r="L32" s="2645"/>
      <c r="M32" s="2625"/>
      <c r="N32" s="2645"/>
      <c r="O32" s="2645"/>
      <c r="P32" s="1325" t="s">
        <v>4237</v>
      </c>
      <c r="Q32" s="1304">
        <v>1</v>
      </c>
      <c r="R32" s="2638"/>
      <c r="S32" s="2638"/>
      <c r="T32" s="2638"/>
      <c r="U32" s="2638"/>
      <c r="V32" s="2638"/>
      <c r="W32" s="2638"/>
      <c r="X32" s="2638"/>
      <c r="Y32" s="2638"/>
      <c r="Z32" s="2638"/>
      <c r="AA32" s="2638"/>
      <c r="AB32" s="2638"/>
      <c r="AC32" s="2638"/>
      <c r="AD32" s="2640"/>
      <c r="AE32" s="2642"/>
      <c r="AF32" s="1326"/>
      <c r="AG32" s="2640"/>
      <c r="AH32" s="2568"/>
      <c r="AI32" s="2552"/>
      <c r="AZ32" s="1283" t="s">
        <v>6130</v>
      </c>
      <c r="BA32" s="1284" t="s">
        <v>6131</v>
      </c>
    </row>
    <row r="33" spans="1:53" ht="75" customHeight="1" x14ac:dyDescent="0.2">
      <c r="A33" s="1271"/>
      <c r="B33" s="2587"/>
      <c r="C33" s="2587"/>
      <c r="D33" s="2508"/>
      <c r="E33" s="2508"/>
      <c r="F33" s="2650"/>
      <c r="G33" s="2650"/>
      <c r="H33" s="2646"/>
      <c r="I33" s="2649"/>
      <c r="J33" s="2647"/>
      <c r="K33" s="2648"/>
      <c r="L33" s="2645"/>
      <c r="M33" s="2625"/>
      <c r="N33" s="2645"/>
      <c r="O33" s="2645"/>
      <c r="P33" s="1325" t="s">
        <v>6144</v>
      </c>
      <c r="Q33" s="1304">
        <v>1</v>
      </c>
      <c r="R33" s="2638"/>
      <c r="S33" s="2638"/>
      <c r="T33" s="2638"/>
      <c r="U33" s="2638"/>
      <c r="V33" s="2638"/>
      <c r="W33" s="2638"/>
      <c r="X33" s="2638"/>
      <c r="Y33" s="2638"/>
      <c r="Z33" s="2638"/>
      <c r="AA33" s="2638"/>
      <c r="AB33" s="2638"/>
      <c r="AC33" s="2638"/>
      <c r="AD33" s="2640"/>
      <c r="AE33" s="2642"/>
      <c r="AF33" s="1326"/>
      <c r="AG33" s="2640"/>
      <c r="AH33" s="2568"/>
      <c r="AI33" s="2552"/>
      <c r="AZ33" s="1283" t="s">
        <v>4263</v>
      </c>
      <c r="BA33" s="1284" t="s">
        <v>4262</v>
      </c>
    </row>
    <row r="34" spans="1:53" ht="58.5" customHeight="1" x14ac:dyDescent="0.2">
      <c r="A34" s="1271"/>
      <c r="B34" s="2587"/>
      <c r="C34" s="2587"/>
      <c r="D34" s="2508"/>
      <c r="E34" s="2508"/>
      <c r="F34" s="2650"/>
      <c r="G34" s="2650"/>
      <c r="H34" s="2646"/>
      <c r="I34" s="2649"/>
      <c r="J34" s="2647"/>
      <c r="K34" s="2648"/>
      <c r="L34" s="2645"/>
      <c r="M34" s="2625"/>
      <c r="N34" s="2645"/>
      <c r="O34" s="2645"/>
      <c r="P34" s="1325" t="s">
        <v>6145</v>
      </c>
      <c r="Q34" s="1327">
        <v>1</v>
      </c>
      <c r="R34" s="2638"/>
      <c r="S34" s="2638"/>
      <c r="T34" s="2638"/>
      <c r="U34" s="2638"/>
      <c r="V34" s="2638"/>
      <c r="W34" s="2638"/>
      <c r="X34" s="2638"/>
      <c r="Y34" s="2638"/>
      <c r="Z34" s="2638"/>
      <c r="AA34" s="2638"/>
      <c r="AB34" s="2638"/>
      <c r="AC34" s="2638"/>
      <c r="AD34" s="2640"/>
      <c r="AE34" s="2642"/>
      <c r="AF34" s="1326"/>
      <c r="AG34" s="2640"/>
      <c r="AH34" s="2568"/>
      <c r="AI34" s="2552"/>
      <c r="AZ34" s="1283" t="s">
        <v>4265</v>
      </c>
      <c r="BA34" s="1284" t="s">
        <v>4264</v>
      </c>
    </row>
    <row r="35" spans="1:53" ht="45" customHeight="1" x14ac:dyDescent="0.2">
      <c r="A35" s="1271"/>
      <c r="B35" s="2588"/>
      <c r="C35" s="2588"/>
      <c r="D35" s="2509"/>
      <c r="E35" s="2509"/>
      <c r="F35" s="2650"/>
      <c r="G35" s="2650"/>
      <c r="H35" s="2646"/>
      <c r="I35" s="2649"/>
      <c r="J35" s="2647"/>
      <c r="K35" s="2648"/>
      <c r="L35" s="2645"/>
      <c r="M35" s="2625"/>
      <c r="N35" s="2645"/>
      <c r="O35" s="2645"/>
      <c r="P35" s="1344"/>
      <c r="Q35" s="1328"/>
      <c r="R35" s="2638"/>
      <c r="S35" s="2638"/>
      <c r="T35" s="2638"/>
      <c r="U35" s="2638"/>
      <c r="V35" s="2638"/>
      <c r="W35" s="2638"/>
      <c r="X35" s="2638"/>
      <c r="Y35" s="2638"/>
      <c r="Z35" s="2638"/>
      <c r="AA35" s="2638"/>
      <c r="AB35" s="2638"/>
      <c r="AC35" s="2638"/>
      <c r="AD35" s="2640"/>
      <c r="AE35" s="2643"/>
      <c r="AF35" s="1326"/>
      <c r="AG35" s="2640"/>
      <c r="AH35" s="2569"/>
      <c r="AI35" s="2552"/>
      <c r="AZ35" s="1283" t="s">
        <v>4269</v>
      </c>
      <c r="BA35" s="1284" t="s">
        <v>4267</v>
      </c>
    </row>
    <row r="36" spans="1:53" s="1271" customFormat="1" ht="41.25" customHeight="1" x14ac:dyDescent="0.2">
      <c r="B36" s="1308"/>
      <c r="C36" s="1308"/>
      <c r="D36" s="1309"/>
      <c r="E36" s="1309"/>
      <c r="F36" s="2650"/>
      <c r="G36" s="2650"/>
      <c r="H36" s="2646"/>
      <c r="I36" s="2649"/>
      <c r="J36" s="1330"/>
      <c r="K36" s="2648"/>
      <c r="L36" s="2645"/>
      <c r="M36" s="1311"/>
      <c r="N36" s="2645"/>
      <c r="O36" s="2645"/>
      <c r="P36" s="1325"/>
      <c r="Q36" s="1327"/>
      <c r="R36" s="2638"/>
      <c r="S36" s="2638"/>
      <c r="T36" s="2638"/>
      <c r="U36" s="2638"/>
      <c r="V36" s="2638"/>
      <c r="W36" s="2638"/>
      <c r="X36" s="2638"/>
      <c r="Y36" s="2638"/>
      <c r="Z36" s="2638"/>
      <c r="AA36" s="2638"/>
      <c r="AB36" s="2638"/>
      <c r="AC36" s="2638"/>
      <c r="AD36" s="2640"/>
      <c r="AE36" s="1331"/>
      <c r="AF36" s="1331"/>
      <c r="AG36" s="2640"/>
      <c r="AH36" s="1313"/>
      <c r="AI36" s="2552"/>
      <c r="AZ36" s="1314"/>
      <c r="BA36" s="1315"/>
    </row>
    <row r="37" spans="1:53" s="1271" customFormat="1" ht="32.1" customHeight="1" x14ac:dyDescent="0.2">
      <c r="B37" s="1308"/>
      <c r="C37" s="1308"/>
      <c r="D37" s="1309"/>
      <c r="E37" s="1309"/>
      <c r="F37" s="2650"/>
      <c r="G37" s="2650"/>
      <c r="H37" s="2646"/>
      <c r="I37" s="2649"/>
      <c r="J37" s="1330"/>
      <c r="K37" s="2648"/>
      <c r="L37" s="2645"/>
      <c r="M37" s="1311"/>
      <c r="N37" s="2645"/>
      <c r="O37" s="2645"/>
      <c r="P37" s="1317" t="s">
        <v>168</v>
      </c>
      <c r="Q37" s="1318">
        <f>SUM(Q31:Q36)</f>
        <v>4</v>
      </c>
      <c r="R37" s="2638"/>
      <c r="S37" s="2638"/>
      <c r="T37" s="2638"/>
      <c r="U37" s="2638"/>
      <c r="V37" s="2638"/>
      <c r="W37" s="2638"/>
      <c r="X37" s="2638"/>
      <c r="Y37" s="2638"/>
      <c r="Z37" s="2638"/>
      <c r="AA37" s="2638"/>
      <c r="AB37" s="2638"/>
      <c r="AC37" s="2638"/>
      <c r="AD37" s="2641"/>
      <c r="AE37" s="1331"/>
      <c r="AF37" s="1331"/>
      <c r="AG37" s="2641"/>
      <c r="AH37" s="1313"/>
      <c r="AI37" s="2553"/>
      <c r="AZ37" s="1314"/>
      <c r="BA37" s="1315"/>
    </row>
    <row r="38" spans="1:53" ht="57" customHeight="1" x14ac:dyDescent="0.2">
      <c r="A38" s="1301"/>
      <c r="B38" s="1332" t="s">
        <v>4239</v>
      </c>
      <c r="C38" s="1333" t="s">
        <v>3380</v>
      </c>
      <c r="D38" s="1334"/>
      <c r="E38" s="1335"/>
      <c r="F38" s="2538" t="s">
        <v>4239</v>
      </c>
      <c r="G38" s="2539"/>
      <c r="H38" s="2539"/>
      <c r="I38" s="2539"/>
      <c r="J38" s="2539"/>
      <c r="K38" s="2539"/>
      <c r="L38" s="2539"/>
      <c r="M38" s="2539"/>
      <c r="N38" s="2539"/>
      <c r="O38" s="2539"/>
      <c r="P38" s="2539"/>
      <c r="Q38" s="2539"/>
      <c r="R38" s="2539"/>
      <c r="S38" s="2539"/>
      <c r="T38" s="2539"/>
      <c r="U38" s="2539"/>
      <c r="V38" s="2539"/>
      <c r="W38" s="2539"/>
      <c r="X38" s="2539"/>
      <c r="Y38" s="2539"/>
      <c r="Z38" s="2539"/>
      <c r="AA38" s="2539"/>
      <c r="AB38" s="2539"/>
      <c r="AC38" s="2539"/>
      <c r="AD38" s="2539"/>
      <c r="AE38" s="2539"/>
      <c r="AF38" s="2539"/>
      <c r="AG38" s="2539"/>
      <c r="AH38" s="2539"/>
      <c r="AI38" s="2540"/>
      <c r="AZ38" s="1283" t="s">
        <v>4278</v>
      </c>
      <c r="BA38" s="1336" t="s">
        <v>6146</v>
      </c>
    </row>
    <row r="39" spans="1:53" ht="44.25" customHeight="1" x14ac:dyDescent="0.2">
      <c r="A39" s="1271"/>
      <c r="B39" s="2610" t="s">
        <v>4240</v>
      </c>
      <c r="C39" s="2610" t="s">
        <v>4241</v>
      </c>
      <c r="D39" s="2545" t="s">
        <v>4206</v>
      </c>
      <c r="E39" s="2545" t="s">
        <v>4207</v>
      </c>
      <c r="F39" s="2541" t="s">
        <v>4242</v>
      </c>
      <c r="G39" s="2545"/>
      <c r="H39" s="2545" t="s">
        <v>4209</v>
      </c>
      <c r="I39" s="2504" t="s">
        <v>6147</v>
      </c>
      <c r="J39" s="2623" t="s">
        <v>4244</v>
      </c>
      <c r="K39" s="2610" t="s">
        <v>6148</v>
      </c>
      <c r="L39" s="2504" t="s">
        <v>6149</v>
      </c>
      <c r="M39" s="2625" t="s">
        <v>4244</v>
      </c>
      <c r="N39" s="2504" t="s">
        <v>4245</v>
      </c>
      <c r="O39" s="2504"/>
      <c r="P39" s="1325" t="s">
        <v>4246</v>
      </c>
      <c r="Q39" s="1304">
        <v>1</v>
      </c>
      <c r="R39" s="2491"/>
      <c r="S39" s="2491"/>
      <c r="T39" s="2491"/>
      <c r="U39" s="2613"/>
      <c r="V39" s="2613"/>
      <c r="W39" s="2613"/>
      <c r="X39" s="2613"/>
      <c r="Y39" s="2613"/>
      <c r="Z39" s="2613"/>
      <c r="AA39" s="2613"/>
      <c r="AB39" s="2613"/>
      <c r="AC39" s="2613"/>
      <c r="AD39" s="2504" t="s">
        <v>81</v>
      </c>
      <c r="AE39" s="2619"/>
      <c r="AF39" s="1305"/>
      <c r="AG39" s="2504" t="s">
        <v>4247</v>
      </c>
      <c r="AH39" s="2567">
        <v>1</v>
      </c>
      <c r="AI39" s="2535"/>
      <c r="AZ39" s="1283" t="s">
        <v>4283</v>
      </c>
      <c r="BA39" s="1336" t="s">
        <v>4282</v>
      </c>
    </row>
    <row r="40" spans="1:53" ht="42" customHeight="1" x14ac:dyDescent="0.2">
      <c r="A40" s="1271"/>
      <c r="B40" s="2611"/>
      <c r="C40" s="2611"/>
      <c r="D40" s="2546"/>
      <c r="E40" s="2546"/>
      <c r="F40" s="2542"/>
      <c r="G40" s="2546"/>
      <c r="H40" s="2546"/>
      <c r="I40" s="2505"/>
      <c r="J40" s="2531"/>
      <c r="K40" s="2611"/>
      <c r="L40" s="2505"/>
      <c r="M40" s="2625"/>
      <c r="N40" s="2505"/>
      <c r="O40" s="2505"/>
      <c r="P40" s="1325" t="s">
        <v>4248</v>
      </c>
      <c r="Q40" s="1304">
        <v>1</v>
      </c>
      <c r="R40" s="2492"/>
      <c r="S40" s="2492"/>
      <c r="T40" s="2492"/>
      <c r="U40" s="2614"/>
      <c r="V40" s="2614"/>
      <c r="W40" s="2614"/>
      <c r="X40" s="2614"/>
      <c r="Y40" s="2614"/>
      <c r="Z40" s="2614"/>
      <c r="AA40" s="2614"/>
      <c r="AB40" s="2614"/>
      <c r="AC40" s="2614"/>
      <c r="AD40" s="2505"/>
      <c r="AE40" s="2619"/>
      <c r="AF40" s="1306"/>
      <c r="AG40" s="2505"/>
      <c r="AH40" s="2567"/>
      <c r="AI40" s="2536"/>
      <c r="AZ40" s="1283" t="s">
        <v>4288</v>
      </c>
      <c r="BA40" s="1284" t="s">
        <v>6150</v>
      </c>
    </row>
    <row r="41" spans="1:53" ht="39.75" customHeight="1" x14ac:dyDescent="0.2">
      <c r="A41" s="1271"/>
      <c r="B41" s="2612"/>
      <c r="C41" s="2612"/>
      <c r="D41" s="2547"/>
      <c r="E41" s="2547"/>
      <c r="F41" s="2542"/>
      <c r="G41" s="2546"/>
      <c r="H41" s="2546"/>
      <c r="I41" s="2505"/>
      <c r="J41" s="2624"/>
      <c r="K41" s="2611"/>
      <c r="L41" s="2505"/>
      <c r="M41" s="2625"/>
      <c r="N41" s="2505"/>
      <c r="O41" s="2505"/>
      <c r="P41" s="1325" t="s">
        <v>4249</v>
      </c>
      <c r="Q41" s="1304">
        <v>1</v>
      </c>
      <c r="R41" s="2492"/>
      <c r="S41" s="2492"/>
      <c r="T41" s="2492"/>
      <c r="U41" s="2614"/>
      <c r="V41" s="2614"/>
      <c r="W41" s="2614"/>
      <c r="X41" s="2614"/>
      <c r="Y41" s="2614"/>
      <c r="Z41" s="2614"/>
      <c r="AA41" s="2614"/>
      <c r="AB41" s="2614"/>
      <c r="AC41" s="2614"/>
      <c r="AD41" s="2505"/>
      <c r="AE41" s="2619"/>
      <c r="AF41" s="1337"/>
      <c r="AG41" s="2505"/>
      <c r="AH41" s="2567"/>
      <c r="AI41" s="2536"/>
      <c r="AZ41" s="1338" t="s">
        <v>4320</v>
      </c>
      <c r="BA41" s="1279"/>
    </row>
    <row r="42" spans="1:53" ht="32.1" customHeight="1" x14ac:dyDescent="0.2">
      <c r="A42" s="1271"/>
      <c r="B42" s="1339"/>
      <c r="C42" s="1339"/>
      <c r="D42" s="1340"/>
      <c r="E42" s="1340"/>
      <c r="F42" s="2543"/>
      <c r="G42" s="2547"/>
      <c r="H42" s="2547"/>
      <c r="I42" s="2506"/>
      <c r="J42" s="1341"/>
      <c r="K42" s="2612"/>
      <c r="L42" s="2506"/>
      <c r="M42" s="1311"/>
      <c r="N42" s="2506"/>
      <c r="O42" s="2506"/>
      <c r="P42" s="1317" t="s">
        <v>168</v>
      </c>
      <c r="Q42" s="1318">
        <f>SUM(Q39:Q41)</f>
        <v>3</v>
      </c>
      <c r="R42" s="2493"/>
      <c r="S42" s="2493"/>
      <c r="T42" s="2493"/>
      <c r="U42" s="2615"/>
      <c r="V42" s="2615"/>
      <c r="W42" s="2615"/>
      <c r="X42" s="2615"/>
      <c r="Y42" s="2615"/>
      <c r="Z42" s="2615"/>
      <c r="AA42" s="2615"/>
      <c r="AB42" s="2615"/>
      <c r="AC42" s="2615"/>
      <c r="AD42" s="2506"/>
      <c r="AE42" s="1312"/>
      <c r="AF42" s="1337"/>
      <c r="AG42" s="2506"/>
      <c r="AH42" s="1342"/>
      <c r="AI42" s="2537"/>
      <c r="AZ42" s="1338"/>
      <c r="BA42" s="1279"/>
    </row>
    <row r="43" spans="1:53" ht="53.25" customHeight="1" x14ac:dyDescent="0.2">
      <c r="A43" s="1271"/>
      <c r="B43" s="1339"/>
      <c r="C43" s="1339"/>
      <c r="D43" s="1340"/>
      <c r="E43" s="1340"/>
      <c r="F43" s="2545"/>
      <c r="G43" s="2593" t="s">
        <v>6151</v>
      </c>
      <c r="H43" s="2632" t="s">
        <v>4209</v>
      </c>
      <c r="I43" s="2635" t="s">
        <v>6152</v>
      </c>
      <c r="J43" s="1343"/>
      <c r="K43" s="2572" t="s">
        <v>6153</v>
      </c>
      <c r="L43" s="2593" t="s">
        <v>4250</v>
      </c>
      <c r="M43" s="1381"/>
      <c r="N43" s="2593" t="s">
        <v>4251</v>
      </c>
      <c r="O43" s="2494" t="s">
        <v>6154</v>
      </c>
      <c r="P43" s="1325" t="s">
        <v>6155</v>
      </c>
      <c r="Q43" s="1304">
        <v>1</v>
      </c>
      <c r="R43" s="2491"/>
      <c r="S43" s="2491"/>
      <c r="T43" s="2491"/>
      <c r="U43" s="2491"/>
      <c r="V43" s="2491"/>
      <c r="W43" s="2491"/>
      <c r="X43" s="2491"/>
      <c r="Y43" s="2491"/>
      <c r="Z43" s="2491"/>
      <c r="AA43" s="2491"/>
      <c r="AB43" s="2491"/>
      <c r="AC43" s="2491"/>
      <c r="AD43" s="2494" t="s">
        <v>1476</v>
      </c>
      <c r="AE43" s="1382"/>
      <c r="AF43" s="1345"/>
      <c r="AG43" s="2494" t="s">
        <v>4252</v>
      </c>
      <c r="AH43" s="1342"/>
      <c r="AI43" s="2629"/>
      <c r="AZ43" s="1338"/>
      <c r="BA43" s="1279"/>
    </row>
    <row r="44" spans="1:53" ht="64.5" customHeight="1" x14ac:dyDescent="0.2">
      <c r="A44" s="1271"/>
      <c r="B44" s="1339"/>
      <c r="C44" s="1339"/>
      <c r="D44" s="1340"/>
      <c r="E44" s="1340"/>
      <c r="F44" s="2546"/>
      <c r="G44" s="2594"/>
      <c r="H44" s="2633"/>
      <c r="I44" s="2636"/>
      <c r="J44" s="1343"/>
      <c r="K44" s="2573"/>
      <c r="L44" s="2594"/>
      <c r="M44" s="1381"/>
      <c r="N44" s="2594"/>
      <c r="O44" s="2495"/>
      <c r="P44" s="1325" t="s">
        <v>6156</v>
      </c>
      <c r="Q44" s="1304">
        <v>1</v>
      </c>
      <c r="R44" s="2492"/>
      <c r="S44" s="2492"/>
      <c r="T44" s="2492"/>
      <c r="U44" s="2492"/>
      <c r="V44" s="2492"/>
      <c r="W44" s="2492"/>
      <c r="X44" s="2492"/>
      <c r="Y44" s="2492"/>
      <c r="Z44" s="2492"/>
      <c r="AA44" s="2492"/>
      <c r="AB44" s="2492"/>
      <c r="AC44" s="2492"/>
      <c r="AD44" s="2495"/>
      <c r="AE44" s="1382"/>
      <c r="AF44" s="1345"/>
      <c r="AG44" s="2495"/>
      <c r="AH44" s="1342"/>
      <c r="AI44" s="2630"/>
      <c r="AZ44" s="1338"/>
      <c r="BA44" s="1279"/>
    </row>
    <row r="45" spans="1:53" ht="48" customHeight="1" x14ac:dyDescent="0.2">
      <c r="A45" s="1271"/>
      <c r="B45" s="1339"/>
      <c r="C45" s="1339"/>
      <c r="D45" s="1340"/>
      <c r="E45" s="1340"/>
      <c r="F45" s="2546"/>
      <c r="G45" s="2594"/>
      <c r="H45" s="2633"/>
      <c r="I45" s="2636"/>
      <c r="J45" s="1343"/>
      <c r="K45" s="2573"/>
      <c r="L45" s="2594"/>
      <c r="M45" s="1381"/>
      <c r="N45" s="2594"/>
      <c r="O45" s="2495"/>
      <c r="P45" s="1325" t="s">
        <v>6157</v>
      </c>
      <c r="Q45" s="1304">
        <v>1</v>
      </c>
      <c r="R45" s="2492"/>
      <c r="S45" s="2492"/>
      <c r="T45" s="2492"/>
      <c r="U45" s="2492"/>
      <c r="V45" s="2492"/>
      <c r="W45" s="2492"/>
      <c r="X45" s="2492"/>
      <c r="Y45" s="2492"/>
      <c r="Z45" s="2492"/>
      <c r="AA45" s="2492"/>
      <c r="AB45" s="2492"/>
      <c r="AC45" s="2492"/>
      <c r="AD45" s="2495"/>
      <c r="AE45" s="1382"/>
      <c r="AF45" s="1345"/>
      <c r="AG45" s="2495"/>
      <c r="AH45" s="1342"/>
      <c r="AI45" s="2630"/>
      <c r="AZ45" s="1338"/>
      <c r="BA45" s="1279"/>
    </row>
    <row r="46" spans="1:53" ht="65.25" customHeight="1" x14ac:dyDescent="0.2">
      <c r="A46" s="1271"/>
      <c r="B46" s="1339"/>
      <c r="C46" s="1339"/>
      <c r="D46" s="1340"/>
      <c r="E46" s="1340"/>
      <c r="F46" s="2546"/>
      <c r="G46" s="2594"/>
      <c r="H46" s="2633"/>
      <c r="I46" s="2636"/>
      <c r="J46" s="1343"/>
      <c r="K46" s="2573"/>
      <c r="L46" s="2594"/>
      <c r="M46" s="1381"/>
      <c r="N46" s="2594"/>
      <c r="O46" s="2495"/>
      <c r="P46" s="1325" t="s">
        <v>6158</v>
      </c>
      <c r="Q46" s="1304">
        <v>1</v>
      </c>
      <c r="R46" s="2492"/>
      <c r="S46" s="2492"/>
      <c r="T46" s="2492"/>
      <c r="U46" s="2492"/>
      <c r="V46" s="2492"/>
      <c r="W46" s="2492"/>
      <c r="X46" s="2492"/>
      <c r="Y46" s="2492"/>
      <c r="Z46" s="2492"/>
      <c r="AA46" s="2492"/>
      <c r="AB46" s="2492"/>
      <c r="AC46" s="2492"/>
      <c r="AD46" s="2495"/>
      <c r="AE46" s="1382"/>
      <c r="AF46" s="1345"/>
      <c r="AG46" s="2495"/>
      <c r="AH46" s="1342"/>
      <c r="AI46" s="2630"/>
      <c r="AZ46" s="1338"/>
      <c r="BA46" s="1279"/>
    </row>
    <row r="47" spans="1:53" ht="47.25" customHeight="1" x14ac:dyDescent="0.2">
      <c r="A47" s="1271"/>
      <c r="B47" s="1339"/>
      <c r="C47" s="1339"/>
      <c r="D47" s="1340"/>
      <c r="E47" s="1340"/>
      <c r="F47" s="2546"/>
      <c r="G47" s="2594"/>
      <c r="H47" s="2633"/>
      <c r="I47" s="2636"/>
      <c r="J47" s="1343"/>
      <c r="K47" s="2573"/>
      <c r="L47" s="2594"/>
      <c r="M47" s="1381"/>
      <c r="N47" s="2594"/>
      <c r="O47" s="2495"/>
      <c r="P47" s="1325" t="s">
        <v>6159</v>
      </c>
      <c r="Q47" s="1304">
        <v>1</v>
      </c>
      <c r="R47" s="2492"/>
      <c r="S47" s="2492"/>
      <c r="T47" s="2492"/>
      <c r="U47" s="2492"/>
      <c r="V47" s="2492"/>
      <c r="W47" s="2492"/>
      <c r="X47" s="2492"/>
      <c r="Y47" s="2492"/>
      <c r="Z47" s="2492"/>
      <c r="AA47" s="2492"/>
      <c r="AB47" s="2492"/>
      <c r="AC47" s="2492"/>
      <c r="AD47" s="2495"/>
      <c r="AE47" s="1382"/>
      <c r="AF47" s="1345"/>
      <c r="AG47" s="2495"/>
      <c r="AH47" s="1342"/>
      <c r="AI47" s="2630"/>
      <c r="AZ47" s="1338"/>
      <c r="BA47" s="1279"/>
    </row>
    <row r="48" spans="1:53" ht="23.25" customHeight="1" x14ac:dyDescent="0.2">
      <c r="A48" s="1271"/>
      <c r="B48" s="1339"/>
      <c r="C48" s="1339"/>
      <c r="D48" s="1340"/>
      <c r="E48" s="1340"/>
      <c r="F48" s="2547"/>
      <c r="G48" s="2595"/>
      <c r="H48" s="2634"/>
      <c r="I48" s="2637"/>
      <c r="J48" s="1343"/>
      <c r="K48" s="2574"/>
      <c r="L48" s="2595"/>
      <c r="M48" s="1381"/>
      <c r="N48" s="2595"/>
      <c r="O48" s="2496"/>
      <c r="P48" s="1317" t="s">
        <v>168</v>
      </c>
      <c r="Q48" s="1346">
        <f>SUM(Q43:Q47)</f>
        <v>5</v>
      </c>
      <c r="R48" s="2493"/>
      <c r="S48" s="2493"/>
      <c r="T48" s="2493"/>
      <c r="U48" s="2493"/>
      <c r="V48" s="2493"/>
      <c r="W48" s="2493"/>
      <c r="X48" s="2493"/>
      <c r="Y48" s="2493"/>
      <c r="Z48" s="2493"/>
      <c r="AA48" s="2493"/>
      <c r="AB48" s="2493"/>
      <c r="AC48" s="2493"/>
      <c r="AD48" s="2496"/>
      <c r="AE48" s="1382"/>
      <c r="AF48" s="1345"/>
      <c r="AG48" s="2496"/>
      <c r="AH48" s="1342"/>
      <c r="AI48" s="2631"/>
      <c r="AZ48" s="1338"/>
      <c r="BA48" s="1279"/>
    </row>
    <row r="49" spans="1:53" ht="63.75" customHeight="1" x14ac:dyDescent="0.2">
      <c r="A49" s="1271"/>
      <c r="B49" s="1339"/>
      <c r="C49" s="1339"/>
      <c r="D49" s="1340"/>
      <c r="E49" s="1340"/>
      <c r="F49" s="2545"/>
      <c r="G49" s="2593" t="s">
        <v>6160</v>
      </c>
      <c r="H49" s="2632" t="s">
        <v>4209</v>
      </c>
      <c r="I49" s="2593" t="s">
        <v>6262</v>
      </c>
      <c r="J49" s="1343"/>
      <c r="K49" s="2572" t="s">
        <v>6161</v>
      </c>
      <c r="L49" s="2593" t="s">
        <v>4253</v>
      </c>
      <c r="M49" s="1381"/>
      <c r="N49" s="2494" t="s">
        <v>6162</v>
      </c>
      <c r="O49" s="2494" t="s">
        <v>6163</v>
      </c>
      <c r="P49" s="1325" t="s">
        <v>6164</v>
      </c>
      <c r="Q49" s="1304">
        <v>1</v>
      </c>
      <c r="R49" s="2491"/>
      <c r="S49" s="2491"/>
      <c r="T49" s="2491"/>
      <c r="U49" s="2491"/>
      <c r="V49" s="2491"/>
      <c r="W49" s="2491"/>
      <c r="X49" s="2491"/>
      <c r="Y49" s="2491"/>
      <c r="Z49" s="2491"/>
      <c r="AA49" s="2491"/>
      <c r="AB49" s="2491"/>
      <c r="AC49" s="2491"/>
      <c r="AD49" s="2494" t="s">
        <v>1468</v>
      </c>
      <c r="AE49" s="1382"/>
      <c r="AF49" s="1345"/>
      <c r="AG49" s="2494" t="s">
        <v>4254</v>
      </c>
      <c r="AH49" s="1342"/>
      <c r="AI49" s="2629"/>
      <c r="AZ49" s="1338"/>
      <c r="BA49" s="1279"/>
    </row>
    <row r="50" spans="1:53" ht="63.75" customHeight="1" x14ac:dyDescent="0.2">
      <c r="A50" s="1271"/>
      <c r="B50" s="1339"/>
      <c r="C50" s="1339"/>
      <c r="D50" s="1340"/>
      <c r="E50" s="1340"/>
      <c r="F50" s="2546"/>
      <c r="G50" s="2594"/>
      <c r="H50" s="2633"/>
      <c r="I50" s="2594"/>
      <c r="J50" s="1343"/>
      <c r="K50" s="2573"/>
      <c r="L50" s="2594"/>
      <c r="M50" s="1381"/>
      <c r="N50" s="2495"/>
      <c r="O50" s="2495"/>
      <c r="P50" s="1325" t="s">
        <v>6165</v>
      </c>
      <c r="Q50" s="1304">
        <v>1</v>
      </c>
      <c r="R50" s="2492"/>
      <c r="S50" s="2492"/>
      <c r="T50" s="2492"/>
      <c r="U50" s="2492"/>
      <c r="V50" s="2492"/>
      <c r="W50" s="2492"/>
      <c r="X50" s="2492"/>
      <c r="Y50" s="2492"/>
      <c r="Z50" s="2492"/>
      <c r="AA50" s="2492"/>
      <c r="AB50" s="2492"/>
      <c r="AC50" s="2492"/>
      <c r="AD50" s="2495"/>
      <c r="AE50" s="1382"/>
      <c r="AF50" s="1345"/>
      <c r="AG50" s="2495"/>
      <c r="AH50" s="1342"/>
      <c r="AI50" s="2630"/>
      <c r="AZ50" s="1338"/>
      <c r="BA50" s="1279"/>
    </row>
    <row r="51" spans="1:53" ht="63.75" customHeight="1" x14ac:dyDescent="0.2">
      <c r="A51" s="1271"/>
      <c r="B51" s="1339"/>
      <c r="C51" s="1339"/>
      <c r="D51" s="1340"/>
      <c r="E51" s="1340"/>
      <c r="F51" s="2546"/>
      <c r="G51" s="2594"/>
      <c r="H51" s="2633"/>
      <c r="I51" s="2594"/>
      <c r="J51" s="1343"/>
      <c r="K51" s="2573"/>
      <c r="L51" s="2594"/>
      <c r="M51" s="1381"/>
      <c r="N51" s="2495"/>
      <c r="O51" s="2495"/>
      <c r="P51" s="1325" t="s">
        <v>6166</v>
      </c>
      <c r="Q51" s="1304">
        <v>1</v>
      </c>
      <c r="R51" s="2492"/>
      <c r="S51" s="2492"/>
      <c r="T51" s="2492"/>
      <c r="U51" s="2492"/>
      <c r="V51" s="2492"/>
      <c r="W51" s="2492"/>
      <c r="X51" s="2492"/>
      <c r="Y51" s="2492"/>
      <c r="Z51" s="2492"/>
      <c r="AA51" s="2492"/>
      <c r="AB51" s="2492"/>
      <c r="AC51" s="2492"/>
      <c r="AD51" s="2495"/>
      <c r="AE51" s="1382"/>
      <c r="AF51" s="1345"/>
      <c r="AG51" s="2495"/>
      <c r="AH51" s="1342"/>
      <c r="AI51" s="2630"/>
      <c r="AZ51" s="1338"/>
      <c r="BA51" s="1279"/>
    </row>
    <row r="52" spans="1:53" ht="63.75" customHeight="1" x14ac:dyDescent="0.2">
      <c r="A52" s="1271"/>
      <c r="B52" s="1339"/>
      <c r="C52" s="1339"/>
      <c r="D52" s="1340"/>
      <c r="E52" s="1340"/>
      <c r="F52" s="2546"/>
      <c r="G52" s="2594"/>
      <c r="H52" s="2633"/>
      <c r="I52" s="2594"/>
      <c r="J52" s="1343"/>
      <c r="K52" s="2573"/>
      <c r="L52" s="2594"/>
      <c r="M52" s="1381"/>
      <c r="N52" s="2495"/>
      <c r="O52" s="2495"/>
      <c r="P52" s="1325" t="s">
        <v>6167</v>
      </c>
      <c r="Q52" s="1304">
        <v>1</v>
      </c>
      <c r="R52" s="2492"/>
      <c r="S52" s="2492"/>
      <c r="T52" s="2492"/>
      <c r="U52" s="2492"/>
      <c r="V52" s="2492"/>
      <c r="W52" s="2492"/>
      <c r="X52" s="2492"/>
      <c r="Y52" s="2492"/>
      <c r="Z52" s="2492"/>
      <c r="AA52" s="2492"/>
      <c r="AB52" s="2492"/>
      <c r="AC52" s="2492"/>
      <c r="AD52" s="2495"/>
      <c r="AE52" s="1382"/>
      <c r="AF52" s="1345"/>
      <c r="AG52" s="2495"/>
      <c r="AH52" s="1342"/>
      <c r="AI52" s="2630"/>
      <c r="AZ52" s="1338"/>
      <c r="BA52" s="1279"/>
    </row>
    <row r="53" spans="1:53" ht="46.5" customHeight="1" x14ac:dyDescent="0.2">
      <c r="A53" s="1271"/>
      <c r="B53" s="1339"/>
      <c r="C53" s="1339"/>
      <c r="D53" s="1340"/>
      <c r="E53" s="1340"/>
      <c r="F53" s="2546"/>
      <c r="G53" s="2594"/>
      <c r="H53" s="2633"/>
      <c r="I53" s="2594"/>
      <c r="J53" s="1343"/>
      <c r="K53" s="2573"/>
      <c r="L53" s="2594"/>
      <c r="M53" s="1381"/>
      <c r="N53" s="2495"/>
      <c r="O53" s="2495"/>
      <c r="P53" s="1325" t="s">
        <v>6168</v>
      </c>
      <c r="Q53" s="1304">
        <v>1</v>
      </c>
      <c r="R53" s="2492"/>
      <c r="S53" s="2492"/>
      <c r="T53" s="2492"/>
      <c r="U53" s="2492"/>
      <c r="V53" s="2492"/>
      <c r="W53" s="2492"/>
      <c r="X53" s="2492"/>
      <c r="Y53" s="2492"/>
      <c r="Z53" s="2492"/>
      <c r="AA53" s="2492"/>
      <c r="AB53" s="2492"/>
      <c r="AC53" s="2492"/>
      <c r="AD53" s="2495"/>
      <c r="AE53" s="1382"/>
      <c r="AF53" s="1345"/>
      <c r="AG53" s="2495"/>
      <c r="AH53" s="1342"/>
      <c r="AI53" s="2630"/>
      <c r="AZ53" s="1338"/>
      <c r="BA53" s="1279"/>
    </row>
    <row r="54" spans="1:53" ht="64.5" customHeight="1" x14ac:dyDescent="0.2">
      <c r="A54" s="1271"/>
      <c r="B54" s="1339"/>
      <c r="C54" s="1339"/>
      <c r="D54" s="1340"/>
      <c r="E54" s="1340"/>
      <c r="F54" s="2546"/>
      <c r="G54" s="2594"/>
      <c r="H54" s="2633"/>
      <c r="I54" s="2594"/>
      <c r="J54" s="1343"/>
      <c r="K54" s="2573"/>
      <c r="L54" s="2594"/>
      <c r="M54" s="1381"/>
      <c r="N54" s="2495"/>
      <c r="O54" s="2495"/>
      <c r="P54" s="1325" t="s">
        <v>6169</v>
      </c>
      <c r="Q54" s="1304">
        <v>1</v>
      </c>
      <c r="R54" s="2492"/>
      <c r="S54" s="2492"/>
      <c r="T54" s="2492"/>
      <c r="U54" s="2492"/>
      <c r="V54" s="2492"/>
      <c r="W54" s="2492"/>
      <c r="X54" s="2492"/>
      <c r="Y54" s="2492"/>
      <c r="Z54" s="2492"/>
      <c r="AA54" s="2492"/>
      <c r="AB54" s="2492"/>
      <c r="AC54" s="2492"/>
      <c r="AD54" s="2495"/>
      <c r="AE54" s="1382"/>
      <c r="AF54" s="1345"/>
      <c r="AG54" s="2495"/>
      <c r="AH54" s="1342"/>
      <c r="AI54" s="2630"/>
      <c r="AZ54" s="1338"/>
      <c r="BA54" s="1279"/>
    </row>
    <row r="55" spans="1:53" ht="32.1" customHeight="1" x14ac:dyDescent="0.2">
      <c r="A55" s="1271"/>
      <c r="B55" s="1339"/>
      <c r="C55" s="1339"/>
      <c r="D55" s="1340"/>
      <c r="E55" s="1340"/>
      <c r="F55" s="2547"/>
      <c r="G55" s="2595"/>
      <c r="H55" s="2634"/>
      <c r="I55" s="2595"/>
      <c r="J55" s="1343"/>
      <c r="K55" s="2574"/>
      <c r="L55" s="2595"/>
      <c r="M55" s="1381"/>
      <c r="N55" s="2496"/>
      <c r="O55" s="2496"/>
      <c r="P55" s="1317" t="s">
        <v>168</v>
      </c>
      <c r="Q55" s="1346">
        <f>SUM(Q49:Q54)</f>
        <v>6</v>
      </c>
      <c r="R55" s="2493"/>
      <c r="S55" s="2493"/>
      <c r="T55" s="2493"/>
      <c r="U55" s="2493"/>
      <c r="V55" s="2493"/>
      <c r="W55" s="2493"/>
      <c r="X55" s="2493"/>
      <c r="Y55" s="2493"/>
      <c r="Z55" s="2493"/>
      <c r="AA55" s="2493"/>
      <c r="AB55" s="2493"/>
      <c r="AC55" s="2493"/>
      <c r="AD55" s="2496"/>
      <c r="AE55" s="1382"/>
      <c r="AF55" s="1345"/>
      <c r="AG55" s="2496"/>
      <c r="AH55" s="1342"/>
      <c r="AI55" s="2631"/>
      <c r="AZ55" s="1338"/>
      <c r="BA55" s="1279"/>
    </row>
    <row r="56" spans="1:53" ht="90" x14ac:dyDescent="0.2">
      <c r="A56" s="1271"/>
      <c r="B56" s="1347" t="s">
        <v>4257</v>
      </c>
      <c r="C56" s="1347" t="s">
        <v>4258</v>
      </c>
      <c r="D56" s="1348"/>
      <c r="E56" s="1348"/>
      <c r="F56" s="2559"/>
      <c r="G56" s="2559"/>
      <c r="H56" s="2626" t="s">
        <v>4209</v>
      </c>
      <c r="I56" s="2521" t="s">
        <v>4259</v>
      </c>
      <c r="J56" s="1330" t="s">
        <v>4260</v>
      </c>
      <c r="K56" s="2610" t="s">
        <v>6170</v>
      </c>
      <c r="L56" s="2541" t="s">
        <v>6171</v>
      </c>
      <c r="M56" s="1311" t="s">
        <v>4260</v>
      </c>
      <c r="N56" s="2541" t="s">
        <v>6172</v>
      </c>
      <c r="O56" s="2541" t="s">
        <v>6173</v>
      </c>
      <c r="P56" s="1419" t="s">
        <v>6174</v>
      </c>
      <c r="Q56" s="1304">
        <v>1</v>
      </c>
      <c r="R56" s="2613"/>
      <c r="S56" s="2613"/>
      <c r="T56" s="2613"/>
      <c r="U56" s="2613"/>
      <c r="V56" s="2613"/>
      <c r="W56" s="2613"/>
      <c r="X56" s="2491"/>
      <c r="Y56" s="2613"/>
      <c r="Z56" s="2613"/>
      <c r="AA56" s="2613"/>
      <c r="AB56" s="2613"/>
      <c r="AC56" s="2613"/>
      <c r="AD56" s="2504" t="s">
        <v>81</v>
      </c>
      <c r="AE56" s="1349"/>
      <c r="AF56" s="1349"/>
      <c r="AG56" s="2504" t="s">
        <v>4261</v>
      </c>
      <c r="AH56" s="1342">
        <v>1</v>
      </c>
      <c r="AI56" s="2535"/>
      <c r="AZ56" s="1283" t="s">
        <v>4321</v>
      </c>
      <c r="BA56" s="1284" t="s">
        <v>6175</v>
      </c>
    </row>
    <row r="57" spans="1:53" ht="42" customHeight="1" x14ac:dyDescent="0.2">
      <c r="A57" s="1271"/>
      <c r="B57" s="1347"/>
      <c r="C57" s="1347"/>
      <c r="D57" s="1348"/>
      <c r="E57" s="1348"/>
      <c r="F57" s="2560"/>
      <c r="G57" s="2560"/>
      <c r="H57" s="2627"/>
      <c r="I57" s="2522"/>
      <c r="J57" s="1330"/>
      <c r="K57" s="2611"/>
      <c r="L57" s="2542"/>
      <c r="M57" s="1311"/>
      <c r="N57" s="2542"/>
      <c r="O57" s="2542"/>
      <c r="P57" s="1419" t="s">
        <v>6176</v>
      </c>
      <c r="Q57" s="1304">
        <v>1</v>
      </c>
      <c r="R57" s="2614"/>
      <c r="S57" s="2614"/>
      <c r="T57" s="2614"/>
      <c r="U57" s="2614"/>
      <c r="V57" s="2614"/>
      <c r="W57" s="2614"/>
      <c r="X57" s="2492"/>
      <c r="Y57" s="2614"/>
      <c r="Z57" s="2614"/>
      <c r="AA57" s="2614"/>
      <c r="AB57" s="2614"/>
      <c r="AC57" s="2614"/>
      <c r="AD57" s="2505"/>
      <c r="AE57" s="1349"/>
      <c r="AF57" s="1349"/>
      <c r="AG57" s="2505"/>
      <c r="AH57" s="1342"/>
      <c r="AI57" s="2536"/>
      <c r="AZ57" s="1283"/>
      <c r="BA57" s="1284"/>
    </row>
    <row r="58" spans="1:53" ht="103.5" customHeight="1" x14ac:dyDescent="0.2">
      <c r="A58" s="1271"/>
      <c r="B58" s="1347"/>
      <c r="C58" s="1347"/>
      <c r="D58" s="1348"/>
      <c r="E58" s="1348"/>
      <c r="F58" s="2560"/>
      <c r="G58" s="2560"/>
      <c r="H58" s="2627"/>
      <c r="I58" s="2522"/>
      <c r="J58" s="1330"/>
      <c r="K58" s="2611"/>
      <c r="L58" s="2542"/>
      <c r="M58" s="1311"/>
      <c r="N58" s="2542"/>
      <c r="O58" s="2542"/>
      <c r="P58" s="1419" t="s">
        <v>6177</v>
      </c>
      <c r="Q58" s="1304">
        <v>1</v>
      </c>
      <c r="R58" s="2614"/>
      <c r="S58" s="2614"/>
      <c r="T58" s="2614"/>
      <c r="U58" s="2614"/>
      <c r="V58" s="2614"/>
      <c r="W58" s="2614"/>
      <c r="X58" s="2492"/>
      <c r="Y58" s="2614"/>
      <c r="Z58" s="2614"/>
      <c r="AA58" s="2614"/>
      <c r="AB58" s="2614"/>
      <c r="AC58" s="2614"/>
      <c r="AD58" s="2505"/>
      <c r="AE58" s="1349"/>
      <c r="AF58" s="1349"/>
      <c r="AG58" s="2505"/>
      <c r="AH58" s="1342"/>
      <c r="AI58" s="2536"/>
      <c r="AZ58" s="1283"/>
      <c r="BA58" s="1284"/>
    </row>
    <row r="59" spans="1:53" ht="32.1" customHeight="1" x14ac:dyDescent="0.2">
      <c r="A59" s="1271"/>
      <c r="B59" s="1347"/>
      <c r="C59" s="1347"/>
      <c r="D59" s="1348"/>
      <c r="E59" s="1348"/>
      <c r="F59" s="2561"/>
      <c r="G59" s="2561"/>
      <c r="H59" s="2628"/>
      <c r="I59" s="2523"/>
      <c r="J59" s="1330"/>
      <c r="K59" s="2612"/>
      <c r="L59" s="2543"/>
      <c r="M59" s="1311"/>
      <c r="N59" s="2543"/>
      <c r="O59" s="2543"/>
      <c r="P59" s="1317" t="s">
        <v>168</v>
      </c>
      <c r="Q59" s="1346">
        <f>SUM(Q56:Q58)</f>
        <v>3</v>
      </c>
      <c r="R59" s="2615"/>
      <c r="S59" s="2615"/>
      <c r="T59" s="2615"/>
      <c r="U59" s="2615"/>
      <c r="V59" s="2615"/>
      <c r="W59" s="2615"/>
      <c r="X59" s="2493"/>
      <c r="Y59" s="2615"/>
      <c r="Z59" s="2615"/>
      <c r="AA59" s="2615"/>
      <c r="AB59" s="2615"/>
      <c r="AC59" s="2615"/>
      <c r="AD59" s="2506"/>
      <c r="AE59" s="1349"/>
      <c r="AF59" s="1349"/>
      <c r="AG59" s="2506"/>
      <c r="AH59" s="1342"/>
      <c r="AI59" s="2537"/>
      <c r="AZ59" s="1283"/>
      <c r="BA59" s="1284"/>
    </row>
    <row r="60" spans="1:53" ht="53.25" customHeight="1" x14ac:dyDescent="0.2">
      <c r="A60" s="1271"/>
      <c r="B60" s="2610" t="s">
        <v>4266</v>
      </c>
      <c r="C60" s="2610" t="s">
        <v>4267</v>
      </c>
      <c r="D60" s="2545" t="s">
        <v>4206</v>
      </c>
      <c r="E60" s="2545" t="s">
        <v>4207</v>
      </c>
      <c r="F60" s="2541" t="s">
        <v>4242</v>
      </c>
      <c r="G60" s="2545"/>
      <c r="H60" s="2620" t="s">
        <v>4209</v>
      </c>
      <c r="I60" s="1325" t="s">
        <v>6178</v>
      </c>
      <c r="J60" s="2623" t="s">
        <v>4269</v>
      </c>
      <c r="K60" s="2610" t="s">
        <v>4267</v>
      </c>
      <c r="L60" s="2551" t="s">
        <v>4270</v>
      </c>
      <c r="M60" s="2625" t="s">
        <v>4271</v>
      </c>
      <c r="N60" s="2504" t="s">
        <v>6179</v>
      </c>
      <c r="O60" s="2504" t="s">
        <v>6180</v>
      </c>
      <c r="P60" s="1350" t="s">
        <v>6181</v>
      </c>
      <c r="Q60" s="1304">
        <v>1</v>
      </c>
      <c r="R60" s="2613"/>
      <c r="S60" s="2613"/>
      <c r="T60" s="2491"/>
      <c r="U60" s="2613"/>
      <c r="V60" s="2613"/>
      <c r="W60" s="2491"/>
      <c r="X60" s="2613"/>
      <c r="Y60" s="2613"/>
      <c r="Z60" s="2491"/>
      <c r="AA60" s="2613"/>
      <c r="AB60" s="2613"/>
      <c r="AC60" s="2491"/>
      <c r="AD60" s="2504" t="s">
        <v>4216</v>
      </c>
      <c r="AE60" s="2619"/>
      <c r="AF60" s="1305"/>
      <c r="AG60" s="2504" t="s">
        <v>4272</v>
      </c>
      <c r="AH60" s="2567">
        <v>1</v>
      </c>
      <c r="AI60" s="2616"/>
      <c r="AZ60" s="1290" t="s">
        <v>4329</v>
      </c>
      <c r="BA60" s="1279"/>
    </row>
    <row r="61" spans="1:53" ht="46.5" customHeight="1" x14ac:dyDescent="0.2">
      <c r="A61" s="1271"/>
      <c r="B61" s="2611"/>
      <c r="C61" s="2611"/>
      <c r="D61" s="2546"/>
      <c r="E61" s="2546"/>
      <c r="F61" s="2542"/>
      <c r="G61" s="2546"/>
      <c r="H61" s="2621"/>
      <c r="I61" s="1325" t="s">
        <v>6182</v>
      </c>
      <c r="J61" s="2531"/>
      <c r="K61" s="2611"/>
      <c r="L61" s="2552"/>
      <c r="M61" s="2625"/>
      <c r="N61" s="2505"/>
      <c r="O61" s="2505"/>
      <c r="P61" s="1350" t="s">
        <v>6183</v>
      </c>
      <c r="Q61" s="1304">
        <v>1</v>
      </c>
      <c r="R61" s="2614"/>
      <c r="S61" s="2614"/>
      <c r="T61" s="2492"/>
      <c r="U61" s="2614"/>
      <c r="V61" s="2614"/>
      <c r="W61" s="2492"/>
      <c r="X61" s="2614"/>
      <c r="Y61" s="2614"/>
      <c r="Z61" s="2492"/>
      <c r="AA61" s="2614"/>
      <c r="AB61" s="2614"/>
      <c r="AC61" s="2492"/>
      <c r="AD61" s="2505"/>
      <c r="AE61" s="2619"/>
      <c r="AF61" s="1306"/>
      <c r="AG61" s="2505"/>
      <c r="AH61" s="2567"/>
      <c r="AI61" s="2617"/>
      <c r="AZ61" s="1283" t="s">
        <v>4332</v>
      </c>
      <c r="BA61" s="1284" t="s">
        <v>6184</v>
      </c>
    </row>
    <row r="62" spans="1:53" ht="24.75" customHeight="1" x14ac:dyDescent="0.2">
      <c r="A62" s="1271"/>
      <c r="B62" s="2611"/>
      <c r="C62" s="2611"/>
      <c r="D62" s="2546"/>
      <c r="E62" s="2546"/>
      <c r="F62" s="2542"/>
      <c r="G62" s="2546"/>
      <c r="H62" s="2621"/>
      <c r="I62" s="1325" t="s">
        <v>4268</v>
      </c>
      <c r="J62" s="2531"/>
      <c r="K62" s="2611"/>
      <c r="L62" s="2552"/>
      <c r="M62" s="2625"/>
      <c r="N62" s="2505"/>
      <c r="O62" s="2505"/>
      <c r="P62" s="1350" t="s">
        <v>6185</v>
      </c>
      <c r="Q62" s="1304">
        <v>1</v>
      </c>
      <c r="R62" s="2614"/>
      <c r="S62" s="2614"/>
      <c r="T62" s="2492"/>
      <c r="U62" s="2614"/>
      <c r="V62" s="2614"/>
      <c r="W62" s="2492"/>
      <c r="X62" s="2614"/>
      <c r="Y62" s="2614"/>
      <c r="Z62" s="2492"/>
      <c r="AA62" s="2614"/>
      <c r="AB62" s="2614"/>
      <c r="AC62" s="2492"/>
      <c r="AD62" s="2505"/>
      <c r="AE62" s="2619"/>
      <c r="AF62" s="1306"/>
      <c r="AG62" s="2505"/>
      <c r="AH62" s="2567"/>
      <c r="AI62" s="2617"/>
      <c r="AZ62" s="1283" t="s">
        <v>4330</v>
      </c>
      <c r="BA62" s="1284" t="s">
        <v>4331</v>
      </c>
    </row>
    <row r="63" spans="1:53" ht="45" customHeight="1" x14ac:dyDescent="0.2">
      <c r="A63" s="1271"/>
      <c r="B63" s="2611"/>
      <c r="C63" s="2611"/>
      <c r="D63" s="2546"/>
      <c r="E63" s="2546"/>
      <c r="F63" s="2542"/>
      <c r="G63" s="2546"/>
      <c r="H63" s="2621"/>
      <c r="I63" s="1325" t="s">
        <v>4243</v>
      </c>
      <c r="J63" s="2531"/>
      <c r="K63" s="2611"/>
      <c r="L63" s="2552"/>
      <c r="M63" s="2625"/>
      <c r="N63" s="2505"/>
      <c r="O63" s="2505"/>
      <c r="P63" s="1350" t="s">
        <v>6186</v>
      </c>
      <c r="Q63" s="1304">
        <v>1</v>
      </c>
      <c r="R63" s="2614"/>
      <c r="S63" s="2614"/>
      <c r="T63" s="2492"/>
      <c r="U63" s="2614"/>
      <c r="V63" s="2614"/>
      <c r="W63" s="2492"/>
      <c r="X63" s="2614"/>
      <c r="Y63" s="2614"/>
      <c r="Z63" s="2492"/>
      <c r="AA63" s="2614"/>
      <c r="AB63" s="2614"/>
      <c r="AC63" s="2492"/>
      <c r="AD63" s="2505"/>
      <c r="AE63" s="2619"/>
      <c r="AF63" s="1306"/>
      <c r="AG63" s="2505"/>
      <c r="AH63" s="2567"/>
      <c r="AI63" s="2617"/>
      <c r="AZ63" s="1283" t="s">
        <v>4333</v>
      </c>
      <c r="BA63" s="1284" t="s">
        <v>6187</v>
      </c>
    </row>
    <row r="64" spans="1:53" ht="43.5" customHeight="1" x14ac:dyDescent="0.2">
      <c r="A64" s="1271"/>
      <c r="B64" s="2611"/>
      <c r="C64" s="2611"/>
      <c r="D64" s="2546"/>
      <c r="E64" s="2546"/>
      <c r="F64" s="2542"/>
      <c r="G64" s="2546"/>
      <c r="H64" s="2621"/>
      <c r="I64" s="1325" t="s">
        <v>4274</v>
      </c>
      <c r="J64" s="2531"/>
      <c r="K64" s="2611"/>
      <c r="L64" s="2552"/>
      <c r="M64" s="2625"/>
      <c r="N64" s="2505"/>
      <c r="O64" s="2505"/>
      <c r="P64" s="1350" t="s">
        <v>6188</v>
      </c>
      <c r="Q64" s="1304">
        <v>1</v>
      </c>
      <c r="R64" s="2614"/>
      <c r="S64" s="2614"/>
      <c r="T64" s="2492"/>
      <c r="U64" s="2614"/>
      <c r="V64" s="2614"/>
      <c r="W64" s="2492"/>
      <c r="X64" s="2614"/>
      <c r="Y64" s="2614"/>
      <c r="Z64" s="2492"/>
      <c r="AA64" s="2614"/>
      <c r="AB64" s="2614"/>
      <c r="AC64" s="2492"/>
      <c r="AD64" s="2505"/>
      <c r="AE64" s="2619"/>
      <c r="AF64" s="1306"/>
      <c r="AG64" s="2505"/>
      <c r="AH64" s="2567"/>
      <c r="AI64" s="2617"/>
      <c r="AZ64" s="1283" t="s">
        <v>4335</v>
      </c>
      <c r="BA64" s="1336" t="s">
        <v>4334</v>
      </c>
    </row>
    <row r="65" spans="1:53" ht="15" customHeight="1" x14ac:dyDescent="0.2">
      <c r="A65" s="1271"/>
      <c r="B65" s="2611"/>
      <c r="C65" s="2611"/>
      <c r="D65" s="2546"/>
      <c r="E65" s="2546"/>
      <c r="F65" s="2542"/>
      <c r="G65" s="2546"/>
      <c r="H65" s="2621"/>
      <c r="I65" s="1325" t="s">
        <v>4275</v>
      </c>
      <c r="J65" s="2531"/>
      <c r="K65" s="2611"/>
      <c r="L65" s="2552"/>
      <c r="M65" s="2625"/>
      <c r="N65" s="2505"/>
      <c r="O65" s="2505"/>
      <c r="P65" s="1350"/>
      <c r="Q65" s="1304"/>
      <c r="R65" s="2614"/>
      <c r="S65" s="2614"/>
      <c r="T65" s="2492"/>
      <c r="U65" s="2614"/>
      <c r="V65" s="2614"/>
      <c r="W65" s="2492"/>
      <c r="X65" s="2614"/>
      <c r="Y65" s="2614"/>
      <c r="Z65" s="2492"/>
      <c r="AA65" s="2614"/>
      <c r="AB65" s="2614"/>
      <c r="AC65" s="2492"/>
      <c r="AD65" s="2505"/>
      <c r="AE65" s="2619"/>
      <c r="AF65" s="1306"/>
      <c r="AG65" s="2505"/>
      <c r="AH65" s="2567"/>
      <c r="AI65" s="2617"/>
      <c r="AZ65" s="1336"/>
      <c r="BA65" s="1279"/>
    </row>
    <row r="66" spans="1:53" ht="15" customHeight="1" x14ac:dyDescent="0.2">
      <c r="A66" s="1271"/>
      <c r="B66" s="2611"/>
      <c r="C66" s="2611"/>
      <c r="D66" s="2546"/>
      <c r="E66" s="2546"/>
      <c r="F66" s="2542"/>
      <c r="G66" s="2546"/>
      <c r="H66" s="2621"/>
      <c r="I66" s="1325" t="s">
        <v>4276</v>
      </c>
      <c r="J66" s="2531"/>
      <c r="K66" s="2611"/>
      <c r="L66" s="2552"/>
      <c r="M66" s="2625"/>
      <c r="N66" s="2505"/>
      <c r="O66" s="2505"/>
      <c r="P66" s="1350"/>
      <c r="Q66" s="1304"/>
      <c r="R66" s="2614"/>
      <c r="S66" s="2614"/>
      <c r="T66" s="2492"/>
      <c r="U66" s="2614"/>
      <c r="V66" s="2614"/>
      <c r="W66" s="2492"/>
      <c r="X66" s="2614"/>
      <c r="Y66" s="2614"/>
      <c r="Z66" s="2492"/>
      <c r="AA66" s="2614"/>
      <c r="AB66" s="2614"/>
      <c r="AC66" s="2492"/>
      <c r="AD66" s="2505"/>
      <c r="AE66" s="2619"/>
      <c r="AF66" s="1306"/>
      <c r="AG66" s="2505"/>
      <c r="AH66" s="2567"/>
      <c r="AI66" s="2617"/>
      <c r="AZ66" s="1278" t="s">
        <v>4336</v>
      </c>
      <c r="BA66" s="1279"/>
    </row>
    <row r="67" spans="1:53" ht="24.75" customHeight="1" x14ac:dyDescent="0.2">
      <c r="A67" s="1271"/>
      <c r="B67" s="2612"/>
      <c r="C67" s="2612"/>
      <c r="D67" s="2547"/>
      <c r="E67" s="2547"/>
      <c r="F67" s="2542"/>
      <c r="G67" s="2546"/>
      <c r="H67" s="2621"/>
      <c r="I67" s="1351" t="s">
        <v>4277</v>
      </c>
      <c r="J67" s="2624"/>
      <c r="K67" s="2611"/>
      <c r="L67" s="2552"/>
      <c r="M67" s="2625"/>
      <c r="N67" s="2505"/>
      <c r="O67" s="2505"/>
      <c r="P67" s="1350"/>
      <c r="Q67" s="1304"/>
      <c r="R67" s="2614"/>
      <c r="S67" s="2614"/>
      <c r="T67" s="2492"/>
      <c r="U67" s="2614"/>
      <c r="V67" s="2614"/>
      <c r="W67" s="2492"/>
      <c r="X67" s="2614"/>
      <c r="Y67" s="2614"/>
      <c r="Z67" s="2492"/>
      <c r="AA67" s="2614"/>
      <c r="AB67" s="2614"/>
      <c r="AC67" s="2492"/>
      <c r="AD67" s="2505"/>
      <c r="AE67" s="2619"/>
      <c r="AF67" s="1337"/>
      <c r="AG67" s="2505"/>
      <c r="AH67" s="2567"/>
      <c r="AI67" s="2617"/>
      <c r="AZ67" s="1283" t="s">
        <v>6189</v>
      </c>
      <c r="BA67" s="1336" t="s">
        <v>6190</v>
      </c>
    </row>
    <row r="68" spans="1:53" ht="32.1" customHeight="1" x14ac:dyDescent="0.2">
      <c r="A68" s="1271"/>
      <c r="B68" s="1352"/>
      <c r="C68" s="1339"/>
      <c r="D68" s="1340"/>
      <c r="E68" s="1340"/>
      <c r="F68" s="2543"/>
      <c r="G68" s="2547"/>
      <c r="H68" s="2622"/>
      <c r="I68" s="1351"/>
      <c r="J68" s="1353"/>
      <c r="K68" s="2612"/>
      <c r="L68" s="2553"/>
      <c r="M68" s="1311"/>
      <c r="N68" s="2506"/>
      <c r="O68" s="2506"/>
      <c r="P68" s="1317" t="s">
        <v>168</v>
      </c>
      <c r="Q68" s="1346">
        <f>SUM(Q60:Q67)</f>
        <v>5</v>
      </c>
      <c r="R68" s="2615"/>
      <c r="S68" s="2615"/>
      <c r="T68" s="2493"/>
      <c r="U68" s="2615"/>
      <c r="V68" s="2615"/>
      <c r="W68" s="2493"/>
      <c r="X68" s="2615"/>
      <c r="Y68" s="2615"/>
      <c r="Z68" s="2493"/>
      <c r="AA68" s="2615"/>
      <c r="AB68" s="2615"/>
      <c r="AC68" s="2493"/>
      <c r="AD68" s="2506"/>
      <c r="AE68" s="1312"/>
      <c r="AF68" s="1306"/>
      <c r="AG68" s="2506"/>
      <c r="AH68" s="1342"/>
      <c r="AI68" s="2618"/>
      <c r="AZ68" s="1283"/>
      <c r="BA68" s="1336"/>
    </row>
    <row r="69" spans="1:53" ht="105" x14ac:dyDescent="0.2">
      <c r="B69" s="1347" t="s">
        <v>4281</v>
      </c>
      <c r="C69" s="1347" t="s">
        <v>4282</v>
      </c>
      <c r="D69" s="1348"/>
      <c r="E69" s="1348"/>
      <c r="F69" s="2559"/>
      <c r="G69" s="2559"/>
      <c r="H69" s="2541" t="s">
        <v>4279</v>
      </c>
      <c r="I69" s="2504" t="s">
        <v>6191</v>
      </c>
      <c r="J69" s="1330" t="s">
        <v>4283</v>
      </c>
      <c r="K69" s="2610" t="s">
        <v>6192</v>
      </c>
      <c r="L69" s="2551" t="s">
        <v>6193</v>
      </c>
      <c r="M69" s="1311" t="s">
        <v>4283</v>
      </c>
      <c r="N69" s="2541" t="s">
        <v>6194</v>
      </c>
      <c r="O69" s="2541" t="s">
        <v>6195</v>
      </c>
      <c r="P69" s="1419" t="s">
        <v>6196</v>
      </c>
      <c r="Q69" s="1313">
        <v>1</v>
      </c>
      <c r="R69" s="2613"/>
      <c r="S69" s="2613"/>
      <c r="T69" s="2613"/>
      <c r="U69" s="2491"/>
      <c r="V69" s="2491"/>
      <c r="W69" s="2491"/>
      <c r="X69" s="2613"/>
      <c r="Y69" s="2613"/>
      <c r="Z69" s="2613"/>
      <c r="AA69" s="2613"/>
      <c r="AB69" s="2613"/>
      <c r="AC69" s="2613"/>
      <c r="AD69" s="2504" t="s">
        <v>81</v>
      </c>
      <c r="AE69" s="1349"/>
      <c r="AF69" s="1349"/>
      <c r="AG69" s="2504" t="s">
        <v>4280</v>
      </c>
      <c r="AH69" s="1342">
        <v>1</v>
      </c>
      <c r="AI69" s="2535"/>
    </row>
    <row r="70" spans="1:53" ht="25.5" x14ac:dyDescent="0.2">
      <c r="B70" s="1347"/>
      <c r="C70" s="1347"/>
      <c r="D70" s="1348"/>
      <c r="E70" s="1348"/>
      <c r="F70" s="2560"/>
      <c r="G70" s="2560"/>
      <c r="H70" s="2542"/>
      <c r="I70" s="2505"/>
      <c r="J70" s="1330"/>
      <c r="K70" s="2611"/>
      <c r="L70" s="2552"/>
      <c r="M70" s="1311"/>
      <c r="N70" s="2542"/>
      <c r="O70" s="2542"/>
      <c r="P70" s="1419" t="s">
        <v>6197</v>
      </c>
      <c r="Q70" s="1313">
        <v>1</v>
      </c>
      <c r="R70" s="2614"/>
      <c r="S70" s="2614"/>
      <c r="T70" s="2614"/>
      <c r="U70" s="2492"/>
      <c r="V70" s="2492"/>
      <c r="W70" s="2492"/>
      <c r="X70" s="2614"/>
      <c r="Y70" s="2614"/>
      <c r="Z70" s="2614"/>
      <c r="AA70" s="2614"/>
      <c r="AB70" s="2614"/>
      <c r="AC70" s="2614"/>
      <c r="AD70" s="2505"/>
      <c r="AE70" s="1349"/>
      <c r="AF70" s="1349"/>
      <c r="AG70" s="2505"/>
      <c r="AH70" s="1342"/>
      <c r="AI70" s="2536"/>
    </row>
    <row r="71" spans="1:53" ht="15" x14ac:dyDescent="0.2">
      <c r="B71" s="1347"/>
      <c r="C71" s="1347"/>
      <c r="D71" s="1348"/>
      <c r="E71" s="1348"/>
      <c r="F71" s="2560"/>
      <c r="G71" s="2560"/>
      <c r="H71" s="2542"/>
      <c r="I71" s="2505"/>
      <c r="J71" s="1330"/>
      <c r="K71" s="2611"/>
      <c r="L71" s="2552"/>
      <c r="M71" s="1311"/>
      <c r="N71" s="2542"/>
      <c r="O71" s="2542"/>
      <c r="P71" s="1419" t="s">
        <v>4284</v>
      </c>
      <c r="Q71" s="1313">
        <v>1</v>
      </c>
      <c r="R71" s="2614"/>
      <c r="S71" s="2614"/>
      <c r="T71" s="2614"/>
      <c r="U71" s="2492"/>
      <c r="V71" s="2492"/>
      <c r="W71" s="2492"/>
      <c r="X71" s="2614"/>
      <c r="Y71" s="2614"/>
      <c r="Z71" s="2614"/>
      <c r="AA71" s="2614"/>
      <c r="AB71" s="2614"/>
      <c r="AC71" s="2614"/>
      <c r="AD71" s="2505"/>
      <c r="AE71" s="1349"/>
      <c r="AF71" s="1349"/>
      <c r="AG71" s="2505"/>
      <c r="AH71" s="1342"/>
      <c r="AI71" s="2536"/>
    </row>
    <row r="72" spans="1:53" ht="15" x14ac:dyDescent="0.2">
      <c r="B72" s="1347"/>
      <c r="C72" s="1347"/>
      <c r="D72" s="1348"/>
      <c r="E72" s="1348"/>
      <c r="F72" s="2560"/>
      <c r="G72" s="2560"/>
      <c r="H72" s="2542"/>
      <c r="I72" s="2505"/>
      <c r="J72" s="1330"/>
      <c r="K72" s="2611"/>
      <c r="L72" s="2552"/>
      <c r="M72" s="1311"/>
      <c r="N72" s="2542"/>
      <c r="O72" s="2542"/>
      <c r="P72" s="1419" t="s">
        <v>4285</v>
      </c>
      <c r="Q72" s="1313">
        <v>1</v>
      </c>
      <c r="R72" s="2614"/>
      <c r="S72" s="2614"/>
      <c r="T72" s="2614"/>
      <c r="U72" s="2492"/>
      <c r="V72" s="2492"/>
      <c r="W72" s="2492"/>
      <c r="X72" s="2614"/>
      <c r="Y72" s="2614"/>
      <c r="Z72" s="2614"/>
      <c r="AA72" s="2614"/>
      <c r="AB72" s="2614"/>
      <c r="AC72" s="2614"/>
      <c r="AD72" s="2505"/>
      <c r="AE72" s="1349"/>
      <c r="AF72" s="1349"/>
      <c r="AG72" s="2505"/>
      <c r="AH72" s="1342"/>
      <c r="AI72" s="2536"/>
    </row>
    <row r="73" spans="1:53" ht="30" customHeight="1" x14ac:dyDescent="0.2">
      <c r="B73" s="1347"/>
      <c r="C73" s="1347"/>
      <c r="D73" s="1348"/>
      <c r="E73" s="1348"/>
      <c r="F73" s="2561"/>
      <c r="G73" s="2561"/>
      <c r="H73" s="2543"/>
      <c r="I73" s="2506"/>
      <c r="J73" s="1330"/>
      <c r="K73" s="2612"/>
      <c r="L73" s="2553"/>
      <c r="M73" s="1311"/>
      <c r="N73" s="2543"/>
      <c r="O73" s="2543"/>
      <c r="P73" s="1317" t="s">
        <v>168</v>
      </c>
      <c r="Q73" s="1346">
        <f>SUM(Q69:Q72)</f>
        <v>4</v>
      </c>
      <c r="R73" s="2615"/>
      <c r="S73" s="2615"/>
      <c r="T73" s="2615"/>
      <c r="U73" s="2493"/>
      <c r="V73" s="2493"/>
      <c r="W73" s="2493"/>
      <c r="X73" s="2615"/>
      <c r="Y73" s="2615"/>
      <c r="Z73" s="2615"/>
      <c r="AA73" s="2615"/>
      <c r="AB73" s="2615"/>
      <c r="AC73" s="2615"/>
      <c r="AD73" s="2506"/>
      <c r="AE73" s="1349"/>
      <c r="AF73" s="1349"/>
      <c r="AG73" s="2506"/>
      <c r="AH73" s="1342"/>
      <c r="AI73" s="2537"/>
    </row>
    <row r="74" spans="1:53" ht="90" x14ac:dyDescent="0.2">
      <c r="B74" s="1347" t="s">
        <v>4286</v>
      </c>
      <c r="C74" s="1347" t="s">
        <v>4287</v>
      </c>
      <c r="D74" s="1348"/>
      <c r="E74" s="1348"/>
      <c r="F74" s="2541" t="s">
        <v>6198</v>
      </c>
      <c r="G74" s="2559"/>
      <c r="H74" s="2541" t="s">
        <v>6199</v>
      </c>
      <c r="I74" s="2504" t="s">
        <v>6200</v>
      </c>
      <c r="J74" s="1330" t="s">
        <v>4288</v>
      </c>
      <c r="K74" s="2610" t="s">
        <v>4287</v>
      </c>
      <c r="L74" s="2551" t="s">
        <v>4289</v>
      </c>
      <c r="M74" s="1311" t="s">
        <v>4288</v>
      </c>
      <c r="N74" s="2541" t="s">
        <v>4290</v>
      </c>
      <c r="O74" s="2541" t="s">
        <v>6201</v>
      </c>
      <c r="P74" s="1419" t="s">
        <v>4291</v>
      </c>
      <c r="Q74" s="1304">
        <v>1</v>
      </c>
      <c r="R74" s="2491"/>
      <c r="S74" s="2491"/>
      <c r="T74" s="2491"/>
      <c r="U74" s="2491"/>
      <c r="V74" s="2491"/>
      <c r="W74" s="2491"/>
      <c r="X74" s="2491"/>
      <c r="Y74" s="2491"/>
      <c r="Z74" s="2491"/>
      <c r="AA74" s="2491"/>
      <c r="AB74" s="2491"/>
      <c r="AC74" s="2491"/>
      <c r="AD74" s="2504" t="s">
        <v>81</v>
      </c>
      <c r="AE74" s="1349"/>
      <c r="AF74" s="1349"/>
      <c r="AG74" s="2504" t="s">
        <v>4292</v>
      </c>
      <c r="AH74" s="1342">
        <v>1</v>
      </c>
      <c r="AI74" s="2535"/>
    </row>
    <row r="75" spans="1:53" ht="38.25" x14ac:dyDescent="0.2">
      <c r="B75" s="1354"/>
      <c r="C75" s="1354"/>
      <c r="D75" s="1355"/>
      <c r="E75" s="1355"/>
      <c r="F75" s="2542"/>
      <c r="G75" s="2560"/>
      <c r="H75" s="2542"/>
      <c r="I75" s="2505"/>
      <c r="J75" s="1356"/>
      <c r="K75" s="2611"/>
      <c r="L75" s="2552"/>
      <c r="M75" s="1311"/>
      <c r="N75" s="2542"/>
      <c r="O75" s="2542"/>
      <c r="P75" s="1419" t="s">
        <v>6202</v>
      </c>
      <c r="Q75" s="1304">
        <v>1</v>
      </c>
      <c r="R75" s="2492"/>
      <c r="S75" s="2492"/>
      <c r="T75" s="2492"/>
      <c r="U75" s="2492"/>
      <c r="V75" s="2492"/>
      <c r="W75" s="2492"/>
      <c r="X75" s="2492"/>
      <c r="Y75" s="2492"/>
      <c r="Z75" s="2492"/>
      <c r="AA75" s="2492"/>
      <c r="AB75" s="2492"/>
      <c r="AC75" s="2492"/>
      <c r="AD75" s="2505"/>
      <c r="AE75" s="1349"/>
      <c r="AF75" s="1357"/>
      <c r="AG75" s="2505"/>
      <c r="AH75" s="1342"/>
      <c r="AI75" s="2536"/>
    </row>
    <row r="76" spans="1:53" ht="15" x14ac:dyDescent="0.2">
      <c r="B76" s="1354"/>
      <c r="C76" s="1354"/>
      <c r="D76" s="1355"/>
      <c r="E76" s="1355"/>
      <c r="F76" s="2542"/>
      <c r="G76" s="2560"/>
      <c r="H76" s="2542"/>
      <c r="I76" s="2505"/>
      <c r="J76" s="1356"/>
      <c r="K76" s="2611"/>
      <c r="L76" s="2552"/>
      <c r="M76" s="1311"/>
      <c r="N76" s="2542"/>
      <c r="O76" s="2542"/>
      <c r="P76" s="1419" t="s">
        <v>4293</v>
      </c>
      <c r="Q76" s="1304">
        <v>1</v>
      </c>
      <c r="R76" s="2492"/>
      <c r="S76" s="2492"/>
      <c r="T76" s="2492"/>
      <c r="U76" s="2492"/>
      <c r="V76" s="2492"/>
      <c r="W76" s="2492"/>
      <c r="X76" s="2492"/>
      <c r="Y76" s="2492"/>
      <c r="Z76" s="2492"/>
      <c r="AA76" s="2492"/>
      <c r="AB76" s="2492"/>
      <c r="AC76" s="2492"/>
      <c r="AD76" s="2505"/>
      <c r="AE76" s="1349"/>
      <c r="AF76" s="1357"/>
      <c r="AG76" s="2505"/>
      <c r="AH76" s="1342"/>
      <c r="AI76" s="2536"/>
    </row>
    <row r="77" spans="1:53" ht="32.1" customHeight="1" x14ac:dyDescent="0.2">
      <c r="B77" s="1354"/>
      <c r="C77" s="1354"/>
      <c r="D77" s="1355"/>
      <c r="E77" s="1355"/>
      <c r="F77" s="2543"/>
      <c r="G77" s="2561"/>
      <c r="H77" s="2543"/>
      <c r="I77" s="2506"/>
      <c r="J77" s="1356"/>
      <c r="K77" s="2612"/>
      <c r="L77" s="2553"/>
      <c r="M77" s="1311"/>
      <c r="N77" s="2543"/>
      <c r="O77" s="2543"/>
      <c r="P77" s="1317" t="s">
        <v>168</v>
      </c>
      <c r="Q77" s="1346">
        <f>SUM(Q74:Q76)</f>
        <v>3</v>
      </c>
      <c r="R77" s="2493"/>
      <c r="S77" s="2493"/>
      <c r="T77" s="2493"/>
      <c r="U77" s="2493"/>
      <c r="V77" s="2493"/>
      <c r="W77" s="2493"/>
      <c r="X77" s="2493"/>
      <c r="Y77" s="2493"/>
      <c r="Z77" s="2493"/>
      <c r="AA77" s="2493"/>
      <c r="AB77" s="2493"/>
      <c r="AC77" s="2493"/>
      <c r="AD77" s="2506"/>
      <c r="AE77" s="1349"/>
      <c r="AF77" s="1357"/>
      <c r="AG77" s="2506"/>
      <c r="AH77" s="1342"/>
      <c r="AI77" s="2537"/>
    </row>
    <row r="78" spans="1:53" ht="194.25" customHeight="1" x14ac:dyDescent="0.2">
      <c r="A78" s="1282"/>
      <c r="B78" s="1354"/>
      <c r="C78" s="1354"/>
      <c r="D78" s="1358"/>
      <c r="E78" s="1358"/>
      <c r="F78" s="2593" t="s">
        <v>2447</v>
      </c>
      <c r="G78" s="2593" t="s">
        <v>4294</v>
      </c>
      <c r="H78" s="2593" t="s">
        <v>4209</v>
      </c>
      <c r="I78" s="1350" t="s">
        <v>6203</v>
      </c>
      <c r="J78" s="1359"/>
      <c r="K78" s="1360" t="s">
        <v>6204</v>
      </c>
      <c r="L78" s="2551" t="s">
        <v>4234</v>
      </c>
      <c r="M78" s="1361" t="s">
        <v>4260</v>
      </c>
      <c r="N78" s="2593" t="s">
        <v>6205</v>
      </c>
      <c r="O78" s="2593" t="s">
        <v>6206</v>
      </c>
      <c r="P78" s="1350" t="s">
        <v>6207</v>
      </c>
      <c r="Q78" s="1362">
        <v>1</v>
      </c>
      <c r="R78" s="2607"/>
      <c r="S78" s="2607"/>
      <c r="T78" s="2607"/>
      <c r="U78" s="2562"/>
      <c r="V78" s="2607"/>
      <c r="W78" s="2607"/>
      <c r="X78" s="2562"/>
      <c r="Y78" s="2607"/>
      <c r="Z78" s="2607"/>
      <c r="AA78" s="2607"/>
      <c r="AB78" s="2562"/>
      <c r="AC78" s="2607"/>
      <c r="AD78" s="1363" t="s">
        <v>4295</v>
      </c>
      <c r="AE78" s="1364"/>
      <c r="AF78" s="1364"/>
      <c r="AG78" s="1365" t="s">
        <v>4296</v>
      </c>
      <c r="AH78" s="1342">
        <v>1</v>
      </c>
      <c r="AI78" s="1366"/>
    </row>
    <row r="79" spans="1:53" ht="147.75" customHeight="1" x14ac:dyDescent="0.2">
      <c r="A79" s="1282"/>
      <c r="B79" s="1354"/>
      <c r="C79" s="1354"/>
      <c r="D79" s="1358"/>
      <c r="E79" s="1358"/>
      <c r="F79" s="2594"/>
      <c r="G79" s="2594"/>
      <c r="H79" s="2594"/>
      <c r="I79" s="2593" t="s">
        <v>6203</v>
      </c>
      <c r="J79" s="1359"/>
      <c r="K79" s="2572" t="s">
        <v>6208</v>
      </c>
      <c r="L79" s="2552"/>
      <c r="M79" s="2590" t="s">
        <v>4260</v>
      </c>
      <c r="N79" s="2594"/>
      <c r="O79" s="2594"/>
      <c r="P79" s="1367" t="s">
        <v>6209</v>
      </c>
      <c r="Q79" s="1368">
        <v>1</v>
      </c>
      <c r="R79" s="2608"/>
      <c r="S79" s="2608"/>
      <c r="T79" s="2608"/>
      <c r="U79" s="2589"/>
      <c r="V79" s="2608"/>
      <c r="W79" s="2608"/>
      <c r="X79" s="2589"/>
      <c r="Y79" s="2608"/>
      <c r="Z79" s="2608"/>
      <c r="AA79" s="2608"/>
      <c r="AB79" s="2589"/>
      <c r="AC79" s="2608"/>
      <c r="AD79" s="2528" t="s">
        <v>3777</v>
      </c>
      <c r="AE79" s="2598" t="s">
        <v>4297</v>
      </c>
      <c r="AF79" s="1369"/>
      <c r="AG79" s="2528" t="s">
        <v>4298</v>
      </c>
      <c r="AH79" s="2601">
        <v>1</v>
      </c>
      <c r="AI79" s="2604"/>
    </row>
    <row r="80" spans="1:53" ht="38.25" x14ac:dyDescent="0.2">
      <c r="A80" s="1282"/>
      <c r="B80" s="1354"/>
      <c r="C80" s="1354"/>
      <c r="D80" s="1358"/>
      <c r="E80" s="1358"/>
      <c r="F80" s="2594"/>
      <c r="G80" s="2594"/>
      <c r="H80" s="2594"/>
      <c r="I80" s="2594"/>
      <c r="J80" s="1359"/>
      <c r="K80" s="2573"/>
      <c r="L80" s="2552"/>
      <c r="M80" s="2591"/>
      <c r="N80" s="2594"/>
      <c r="O80" s="2594"/>
      <c r="P80" s="1367" t="s">
        <v>4299</v>
      </c>
      <c r="Q80" s="1368">
        <v>1</v>
      </c>
      <c r="R80" s="2608"/>
      <c r="S80" s="2608"/>
      <c r="T80" s="2608"/>
      <c r="U80" s="2589"/>
      <c r="V80" s="2608"/>
      <c r="W80" s="2608"/>
      <c r="X80" s="2589"/>
      <c r="Y80" s="2608"/>
      <c r="Z80" s="2608"/>
      <c r="AA80" s="2608"/>
      <c r="AB80" s="2589"/>
      <c r="AC80" s="2608"/>
      <c r="AD80" s="2529"/>
      <c r="AE80" s="2599"/>
      <c r="AF80" s="1370"/>
      <c r="AG80" s="2529"/>
      <c r="AH80" s="2602"/>
      <c r="AI80" s="2605"/>
    </row>
    <row r="81" spans="1:53" ht="51" x14ac:dyDescent="0.2">
      <c r="A81" s="1282"/>
      <c r="B81" s="1354"/>
      <c r="C81" s="1354"/>
      <c r="D81" s="1358"/>
      <c r="E81" s="1358"/>
      <c r="F81" s="2594"/>
      <c r="G81" s="2594"/>
      <c r="H81" s="2594"/>
      <c r="I81" s="2594"/>
      <c r="J81" s="1359"/>
      <c r="K81" s="2573"/>
      <c r="L81" s="2552"/>
      <c r="M81" s="2592"/>
      <c r="N81" s="2594"/>
      <c r="O81" s="2594"/>
      <c r="P81" s="1367" t="s">
        <v>4300</v>
      </c>
      <c r="Q81" s="1368">
        <v>1</v>
      </c>
      <c r="R81" s="2608"/>
      <c r="S81" s="2608"/>
      <c r="T81" s="2608"/>
      <c r="U81" s="2589"/>
      <c r="V81" s="2608"/>
      <c r="W81" s="2608"/>
      <c r="X81" s="2589"/>
      <c r="Y81" s="2608"/>
      <c r="Z81" s="2608"/>
      <c r="AA81" s="2608"/>
      <c r="AB81" s="2589"/>
      <c r="AC81" s="2608"/>
      <c r="AD81" s="2529"/>
      <c r="AE81" s="2600"/>
      <c r="AF81" s="1371"/>
      <c r="AG81" s="2529"/>
      <c r="AH81" s="2603"/>
      <c r="AI81" s="2605"/>
    </row>
    <row r="82" spans="1:53" ht="32.1" customHeight="1" x14ac:dyDescent="0.2">
      <c r="A82" s="1282"/>
      <c r="B82" s="1354"/>
      <c r="C82" s="1354"/>
      <c r="D82" s="1358"/>
      <c r="E82" s="1358"/>
      <c r="F82" s="2595"/>
      <c r="G82" s="2595"/>
      <c r="H82" s="2595"/>
      <c r="I82" s="2595"/>
      <c r="J82" s="1359"/>
      <c r="K82" s="2574"/>
      <c r="L82" s="2553"/>
      <c r="M82" s="1372"/>
      <c r="N82" s="2595"/>
      <c r="O82" s="2595"/>
      <c r="P82" s="1317" t="s">
        <v>168</v>
      </c>
      <c r="Q82" s="1346">
        <f>SUM(Q78:Q81)</f>
        <v>4</v>
      </c>
      <c r="R82" s="2609"/>
      <c r="S82" s="2609"/>
      <c r="T82" s="2609"/>
      <c r="U82" s="2563"/>
      <c r="V82" s="2609"/>
      <c r="W82" s="2609"/>
      <c r="X82" s="2563"/>
      <c r="Y82" s="2609"/>
      <c r="Z82" s="2609"/>
      <c r="AA82" s="2609"/>
      <c r="AB82" s="2563"/>
      <c r="AC82" s="2609"/>
      <c r="AD82" s="2530"/>
      <c r="AE82" s="1370"/>
      <c r="AF82" s="1370"/>
      <c r="AG82" s="2530"/>
      <c r="AH82" s="1373"/>
      <c r="AI82" s="2606"/>
    </row>
    <row r="83" spans="1:53" ht="56.25" customHeight="1" x14ac:dyDescent="0.2">
      <c r="B83" s="1354"/>
      <c r="C83" s="1354"/>
      <c r="D83" s="1355"/>
      <c r="E83" s="1355"/>
      <c r="F83" s="2593" t="s">
        <v>4208</v>
      </c>
      <c r="G83" s="2593" t="s">
        <v>4301</v>
      </c>
      <c r="H83" s="2593" t="s">
        <v>4209</v>
      </c>
      <c r="I83" s="2593" t="s">
        <v>6210</v>
      </c>
      <c r="J83" s="1359"/>
      <c r="K83" s="2572" t="s">
        <v>4302</v>
      </c>
      <c r="L83" s="2551" t="s">
        <v>4234</v>
      </c>
      <c r="M83" s="2590" t="s">
        <v>4260</v>
      </c>
      <c r="N83" s="2593" t="s">
        <v>4303</v>
      </c>
      <c r="O83" s="2593" t="s">
        <v>4304</v>
      </c>
      <c r="P83" s="2593" t="s">
        <v>4305</v>
      </c>
      <c r="Q83" s="2576">
        <v>1</v>
      </c>
      <c r="R83" s="2562"/>
      <c r="S83" s="2562"/>
      <c r="T83" s="2562"/>
      <c r="U83" s="2562"/>
      <c r="V83" s="2562"/>
      <c r="W83" s="2562"/>
      <c r="X83" s="2562"/>
      <c r="Y83" s="2562"/>
      <c r="Z83" s="2562"/>
      <c r="AA83" s="2562"/>
      <c r="AB83" s="2562"/>
      <c r="AC83" s="2562"/>
      <c r="AD83" s="2516" t="s">
        <v>4306</v>
      </c>
      <c r="AE83" s="2577" t="s">
        <v>4307</v>
      </c>
      <c r="AF83" s="1374"/>
      <c r="AG83" s="2516" t="s">
        <v>4308</v>
      </c>
      <c r="AH83" s="2580">
        <v>1</v>
      </c>
      <c r="AI83" s="2583"/>
    </row>
    <row r="84" spans="1:53" ht="56.25" customHeight="1" x14ac:dyDescent="0.2">
      <c r="B84" s="1354"/>
      <c r="C84" s="1354"/>
      <c r="D84" s="1355"/>
      <c r="E84" s="1355"/>
      <c r="F84" s="2594"/>
      <c r="G84" s="2594"/>
      <c r="H84" s="2594"/>
      <c r="I84" s="2594"/>
      <c r="J84" s="1359"/>
      <c r="K84" s="2573"/>
      <c r="L84" s="2552"/>
      <c r="M84" s="2591"/>
      <c r="N84" s="2594"/>
      <c r="O84" s="2594"/>
      <c r="P84" s="2594"/>
      <c r="Q84" s="2596"/>
      <c r="R84" s="2589"/>
      <c r="S84" s="2589"/>
      <c r="T84" s="2589"/>
      <c r="U84" s="2589"/>
      <c r="V84" s="2589"/>
      <c r="W84" s="2589"/>
      <c r="X84" s="2589"/>
      <c r="Y84" s="2589"/>
      <c r="Z84" s="2589"/>
      <c r="AA84" s="2589"/>
      <c r="AB84" s="2589"/>
      <c r="AC84" s="2589"/>
      <c r="AD84" s="2517"/>
      <c r="AE84" s="2578"/>
      <c r="AF84" s="1375"/>
      <c r="AG84" s="2517"/>
      <c r="AH84" s="2581"/>
      <c r="AI84" s="2584"/>
    </row>
    <row r="85" spans="1:53" ht="56.25" customHeight="1" x14ac:dyDescent="0.2">
      <c r="B85" s="1354"/>
      <c r="C85" s="1354"/>
      <c r="D85" s="1355"/>
      <c r="E85" s="1355"/>
      <c r="F85" s="2594"/>
      <c r="G85" s="2594"/>
      <c r="H85" s="2594"/>
      <c r="I85" s="2594"/>
      <c r="J85" s="1359"/>
      <c r="K85" s="2573"/>
      <c r="L85" s="2552"/>
      <c r="M85" s="2592"/>
      <c r="N85" s="2594"/>
      <c r="O85" s="2594"/>
      <c r="P85" s="2595"/>
      <c r="Q85" s="2597"/>
      <c r="R85" s="2589"/>
      <c r="S85" s="2589"/>
      <c r="T85" s="2589"/>
      <c r="U85" s="2589"/>
      <c r="V85" s="2589"/>
      <c r="W85" s="2589"/>
      <c r="X85" s="2589"/>
      <c r="Y85" s="2589"/>
      <c r="Z85" s="2589"/>
      <c r="AA85" s="2589"/>
      <c r="AB85" s="2589"/>
      <c r="AC85" s="2589"/>
      <c r="AD85" s="2517"/>
      <c r="AE85" s="2579"/>
      <c r="AF85" s="1376"/>
      <c r="AG85" s="2517"/>
      <c r="AH85" s="2582"/>
      <c r="AI85" s="2585"/>
    </row>
    <row r="86" spans="1:53" ht="32.1" customHeight="1" x14ac:dyDescent="0.2">
      <c r="B86" s="1354"/>
      <c r="C86" s="1354"/>
      <c r="D86" s="1355"/>
      <c r="E86" s="1355"/>
      <c r="F86" s="2595"/>
      <c r="G86" s="2595"/>
      <c r="H86" s="2595"/>
      <c r="I86" s="2595"/>
      <c r="J86" s="1380"/>
      <c r="K86" s="2574"/>
      <c r="L86" s="2553"/>
      <c r="M86" s="1377"/>
      <c r="N86" s="2595"/>
      <c r="O86" s="2595"/>
      <c r="P86" s="1317" t="s">
        <v>168</v>
      </c>
      <c r="Q86" s="1346">
        <f>SUM(Q83)</f>
        <v>1</v>
      </c>
      <c r="R86" s="2563"/>
      <c r="S86" s="2563"/>
      <c r="T86" s="2563"/>
      <c r="U86" s="2563"/>
      <c r="V86" s="2563"/>
      <c r="W86" s="2563"/>
      <c r="X86" s="2563"/>
      <c r="Y86" s="2563"/>
      <c r="Z86" s="2563"/>
      <c r="AA86" s="2563"/>
      <c r="AB86" s="2563"/>
      <c r="AC86" s="2563"/>
      <c r="AD86" s="2518"/>
      <c r="AE86" s="1376"/>
      <c r="AF86" s="1375"/>
      <c r="AG86" s="2518"/>
      <c r="AH86" s="1378"/>
      <c r="AI86" s="1379"/>
    </row>
    <row r="87" spans="1:53" ht="93" customHeight="1" x14ac:dyDescent="0.2">
      <c r="A87" s="1271"/>
      <c r="B87" s="2586"/>
      <c r="C87" s="2586" t="s">
        <v>4205</v>
      </c>
      <c r="D87" s="2507" t="s">
        <v>4206</v>
      </c>
      <c r="E87" s="2507" t="s">
        <v>4207</v>
      </c>
      <c r="F87" s="2494" t="s">
        <v>4208</v>
      </c>
      <c r="G87" s="2494" t="s">
        <v>6211</v>
      </c>
      <c r="H87" s="2494" t="s">
        <v>4209</v>
      </c>
      <c r="I87" s="1344" t="s">
        <v>4233</v>
      </c>
      <c r="J87" s="2570" t="s">
        <v>4211</v>
      </c>
      <c r="K87" s="2572" t="s">
        <v>4309</v>
      </c>
      <c r="L87" s="2494" t="s">
        <v>4234</v>
      </c>
      <c r="M87" s="2575" t="s">
        <v>4213</v>
      </c>
      <c r="N87" s="2494" t="s">
        <v>4312</v>
      </c>
      <c r="O87" s="2494" t="s">
        <v>4310</v>
      </c>
      <c r="P87" s="1325" t="s">
        <v>4313</v>
      </c>
      <c r="Q87" s="1327">
        <v>1</v>
      </c>
      <c r="R87" s="2491"/>
      <c r="S87" s="2491"/>
      <c r="T87" s="2491"/>
      <c r="U87" s="2491"/>
      <c r="V87" s="2491"/>
      <c r="W87" s="2491"/>
      <c r="X87" s="2491"/>
      <c r="Y87" s="2491"/>
      <c r="Z87" s="2491"/>
      <c r="AA87" s="2491"/>
      <c r="AB87" s="2491"/>
      <c r="AC87" s="2491"/>
      <c r="AD87" s="2494" t="s">
        <v>1463</v>
      </c>
      <c r="AE87" s="2565"/>
      <c r="AF87" s="1384"/>
      <c r="AG87" s="2494" t="s">
        <v>4314</v>
      </c>
      <c r="AH87" s="2567">
        <v>1</v>
      </c>
      <c r="AI87" s="2564"/>
      <c r="AZ87" s="1283" t="s">
        <v>4260</v>
      </c>
      <c r="BA87" s="1284" t="s">
        <v>4258</v>
      </c>
    </row>
    <row r="88" spans="1:53" ht="64.5" customHeight="1" x14ac:dyDescent="0.2">
      <c r="A88" s="1271"/>
      <c r="B88" s="2587"/>
      <c r="C88" s="2587"/>
      <c r="D88" s="2508"/>
      <c r="E88" s="2508"/>
      <c r="F88" s="2495"/>
      <c r="G88" s="2495"/>
      <c r="H88" s="2495"/>
      <c r="I88" s="2495" t="s">
        <v>4236</v>
      </c>
      <c r="J88" s="2571"/>
      <c r="K88" s="2573"/>
      <c r="L88" s="2495"/>
      <c r="M88" s="2575"/>
      <c r="N88" s="2495"/>
      <c r="O88" s="2495"/>
      <c r="P88" s="1325" t="s">
        <v>4315</v>
      </c>
      <c r="Q88" s="1327">
        <v>1</v>
      </c>
      <c r="R88" s="2492"/>
      <c r="S88" s="2492"/>
      <c r="T88" s="2492"/>
      <c r="U88" s="2492"/>
      <c r="V88" s="2492"/>
      <c r="W88" s="2492"/>
      <c r="X88" s="2492"/>
      <c r="Y88" s="2492"/>
      <c r="Z88" s="2492"/>
      <c r="AA88" s="2492"/>
      <c r="AB88" s="2492"/>
      <c r="AC88" s="2492"/>
      <c r="AD88" s="2495"/>
      <c r="AE88" s="2565"/>
      <c r="AF88" s="1383"/>
      <c r="AG88" s="2495"/>
      <c r="AH88" s="2568"/>
      <c r="AI88" s="2564"/>
      <c r="AZ88" s="1283" t="s">
        <v>6130</v>
      </c>
      <c r="BA88" s="1284" t="s">
        <v>6131</v>
      </c>
    </row>
    <row r="89" spans="1:53" ht="39" customHeight="1" x14ac:dyDescent="0.2">
      <c r="A89" s="1271"/>
      <c r="B89" s="2587"/>
      <c r="C89" s="2587"/>
      <c r="D89" s="2508"/>
      <c r="E89" s="2508"/>
      <c r="F89" s="2495"/>
      <c r="G89" s="2495"/>
      <c r="H89" s="2495"/>
      <c r="I89" s="2495"/>
      <c r="J89" s="2571"/>
      <c r="K89" s="2573"/>
      <c r="L89" s="2495"/>
      <c r="M89" s="2575"/>
      <c r="N89" s="2495"/>
      <c r="O89" s="2495"/>
      <c r="P89" s="1325" t="s">
        <v>4316</v>
      </c>
      <c r="Q89" s="1327">
        <v>1</v>
      </c>
      <c r="R89" s="2492"/>
      <c r="S89" s="2492"/>
      <c r="T89" s="2492"/>
      <c r="U89" s="2492"/>
      <c r="V89" s="2492"/>
      <c r="W89" s="2492"/>
      <c r="X89" s="2492"/>
      <c r="Y89" s="2492"/>
      <c r="Z89" s="2492"/>
      <c r="AA89" s="2492"/>
      <c r="AB89" s="2492"/>
      <c r="AC89" s="2492"/>
      <c r="AD89" s="2495"/>
      <c r="AE89" s="2565"/>
      <c r="AF89" s="1383"/>
      <c r="AG89" s="2495"/>
      <c r="AH89" s="2568"/>
      <c r="AI89" s="2564"/>
      <c r="AZ89" s="1283" t="s">
        <v>4263</v>
      </c>
      <c r="BA89" s="1284" t="s">
        <v>4262</v>
      </c>
    </row>
    <row r="90" spans="1:53" ht="43.5" customHeight="1" x14ac:dyDescent="0.2">
      <c r="A90" s="1271"/>
      <c r="B90" s="2587"/>
      <c r="C90" s="2587"/>
      <c r="D90" s="2508"/>
      <c r="E90" s="2508"/>
      <c r="F90" s="2495"/>
      <c r="G90" s="2495"/>
      <c r="H90" s="2495"/>
      <c r="I90" s="2495"/>
      <c r="J90" s="2571"/>
      <c r="K90" s="2573"/>
      <c r="L90" s="2495"/>
      <c r="M90" s="2575"/>
      <c r="N90" s="2495"/>
      <c r="O90" s="2495"/>
      <c r="P90" s="1325" t="s">
        <v>4317</v>
      </c>
      <c r="Q90" s="1327">
        <v>1</v>
      </c>
      <c r="R90" s="2492"/>
      <c r="S90" s="2492"/>
      <c r="T90" s="2492"/>
      <c r="U90" s="2492"/>
      <c r="V90" s="2492"/>
      <c r="W90" s="2492"/>
      <c r="X90" s="2492"/>
      <c r="Y90" s="2492"/>
      <c r="Z90" s="2492"/>
      <c r="AA90" s="2492"/>
      <c r="AB90" s="2492"/>
      <c r="AC90" s="2492"/>
      <c r="AD90" s="2495"/>
      <c r="AE90" s="2565"/>
      <c r="AF90" s="1383"/>
      <c r="AG90" s="2495"/>
      <c r="AH90" s="2568"/>
      <c r="AI90" s="2564"/>
      <c r="AZ90" s="1283" t="s">
        <v>4265</v>
      </c>
      <c r="BA90" s="1284" t="s">
        <v>4264</v>
      </c>
    </row>
    <row r="91" spans="1:53" ht="93.75" customHeight="1" x14ac:dyDescent="0.2">
      <c r="A91" s="1271"/>
      <c r="B91" s="2588"/>
      <c r="C91" s="2588"/>
      <c r="D91" s="2509"/>
      <c r="E91" s="2509"/>
      <c r="F91" s="2495"/>
      <c r="G91" s="2495"/>
      <c r="H91" s="2495"/>
      <c r="I91" s="2495"/>
      <c r="J91" s="2571"/>
      <c r="K91" s="2573"/>
      <c r="L91" s="2495"/>
      <c r="M91" s="2576"/>
      <c r="N91" s="2495"/>
      <c r="O91" s="2495"/>
      <c r="P91" s="1325" t="s">
        <v>4318</v>
      </c>
      <c r="Q91" s="1328">
        <v>1</v>
      </c>
      <c r="R91" s="2492"/>
      <c r="S91" s="2492"/>
      <c r="T91" s="2492"/>
      <c r="U91" s="2492"/>
      <c r="V91" s="2492"/>
      <c r="W91" s="2492"/>
      <c r="X91" s="2492"/>
      <c r="Y91" s="2492"/>
      <c r="Z91" s="2492"/>
      <c r="AA91" s="2492"/>
      <c r="AB91" s="2492"/>
      <c r="AC91" s="2492"/>
      <c r="AD91" s="2495"/>
      <c r="AE91" s="2566"/>
      <c r="AF91" s="1383"/>
      <c r="AG91" s="2495"/>
      <c r="AH91" s="2569"/>
      <c r="AI91" s="2564"/>
      <c r="AZ91" s="1283" t="s">
        <v>4269</v>
      </c>
      <c r="BA91" s="1284" t="s">
        <v>4267</v>
      </c>
    </row>
    <row r="92" spans="1:53" s="1271" customFormat="1" ht="39.75" customHeight="1" x14ac:dyDescent="0.2">
      <c r="B92" s="1308"/>
      <c r="C92" s="1308"/>
      <c r="D92" s="1309"/>
      <c r="E92" s="1309"/>
      <c r="F92" s="2495"/>
      <c r="G92" s="2495"/>
      <c r="H92" s="2495"/>
      <c r="I92" s="2495"/>
      <c r="J92" s="1385"/>
      <c r="K92" s="2573"/>
      <c r="L92" s="2495"/>
      <c r="M92" s="1381"/>
      <c r="N92" s="2495"/>
      <c r="O92" s="2495"/>
      <c r="P92" s="1325" t="s">
        <v>4311</v>
      </c>
      <c r="Q92" s="1327">
        <v>1</v>
      </c>
      <c r="R92" s="2492"/>
      <c r="S92" s="2492"/>
      <c r="T92" s="2492"/>
      <c r="U92" s="2492"/>
      <c r="V92" s="2492"/>
      <c r="W92" s="2492"/>
      <c r="X92" s="2492"/>
      <c r="Y92" s="2492"/>
      <c r="Z92" s="2492"/>
      <c r="AA92" s="2492"/>
      <c r="AB92" s="2492"/>
      <c r="AC92" s="2492"/>
      <c r="AD92" s="2495"/>
      <c r="AE92" s="1382"/>
      <c r="AF92" s="1382"/>
      <c r="AG92" s="2495"/>
      <c r="AH92" s="1313"/>
      <c r="AI92" s="2564"/>
      <c r="AZ92" s="1314"/>
      <c r="BA92" s="1315"/>
    </row>
    <row r="93" spans="1:53" s="1271" customFormat="1" ht="43.5" customHeight="1" x14ac:dyDescent="0.2">
      <c r="B93" s="1308"/>
      <c r="C93" s="1308"/>
      <c r="D93" s="1309"/>
      <c r="E93" s="1309"/>
      <c r="F93" s="2496"/>
      <c r="G93" s="2496"/>
      <c r="H93" s="2496"/>
      <c r="I93" s="2496"/>
      <c r="J93" s="1386"/>
      <c r="K93" s="2574"/>
      <c r="L93" s="2496"/>
      <c r="M93" s="1381"/>
      <c r="N93" s="2496"/>
      <c r="O93" s="2496"/>
      <c r="P93" s="1317" t="s">
        <v>168</v>
      </c>
      <c r="Q93" s="1346">
        <f>SUM(Q87:Q92)</f>
        <v>6</v>
      </c>
      <c r="R93" s="2493"/>
      <c r="S93" s="2493"/>
      <c r="T93" s="2493"/>
      <c r="U93" s="2493"/>
      <c r="V93" s="2493"/>
      <c r="W93" s="2493"/>
      <c r="X93" s="2493"/>
      <c r="Y93" s="2493"/>
      <c r="Z93" s="2493"/>
      <c r="AA93" s="2493"/>
      <c r="AB93" s="2493"/>
      <c r="AC93" s="2493"/>
      <c r="AD93" s="2496"/>
      <c r="AE93" s="1384"/>
      <c r="AF93" s="1384"/>
      <c r="AG93" s="2496"/>
      <c r="AH93" s="1387"/>
      <c r="AI93" s="2564"/>
      <c r="AZ93" s="1314"/>
      <c r="BA93" s="1315"/>
    </row>
    <row r="94" spans="1:53" ht="175.5" customHeight="1" x14ac:dyDescent="0.25">
      <c r="B94" s="1388"/>
      <c r="C94" s="1389"/>
      <c r="D94" s="1340"/>
      <c r="E94" s="1340"/>
      <c r="F94" s="2541" t="s">
        <v>4242</v>
      </c>
      <c r="G94" s="2545"/>
      <c r="H94" s="2545" t="s">
        <v>4209</v>
      </c>
      <c r="I94" s="2541" t="s">
        <v>6212</v>
      </c>
      <c r="J94" s="1390"/>
      <c r="K94" s="2541" t="s">
        <v>6213</v>
      </c>
      <c r="L94" s="2541" t="s">
        <v>4234</v>
      </c>
      <c r="M94" s="1391" t="s">
        <v>4260</v>
      </c>
      <c r="N94" s="2521" t="s">
        <v>6214</v>
      </c>
      <c r="O94" s="2521" t="s">
        <v>6215</v>
      </c>
      <c r="P94" s="1419" t="s">
        <v>6216</v>
      </c>
      <c r="Q94" s="1362">
        <v>1</v>
      </c>
      <c r="R94" s="2562"/>
      <c r="S94" s="2562"/>
      <c r="T94" s="2562"/>
      <c r="U94" s="2562"/>
      <c r="V94" s="2562"/>
      <c r="W94" s="2562"/>
      <c r="X94" s="2562"/>
      <c r="Y94" s="2562"/>
      <c r="Z94" s="2562"/>
      <c r="AA94" s="2562"/>
      <c r="AB94" s="2562"/>
      <c r="AC94" s="2562"/>
      <c r="AD94" s="2521" t="s">
        <v>6217</v>
      </c>
      <c r="AE94" s="1392" t="s">
        <v>4319</v>
      </c>
      <c r="AF94" s="1392"/>
      <c r="AG94" s="2554" t="s">
        <v>6218</v>
      </c>
      <c r="AH94" s="1393">
        <v>1</v>
      </c>
      <c r="AI94" s="2555"/>
    </row>
    <row r="95" spans="1:53" ht="32.1" customHeight="1" x14ac:dyDescent="0.25">
      <c r="B95" s="1388"/>
      <c r="C95" s="1389"/>
      <c r="D95" s="1340"/>
      <c r="E95" s="1340"/>
      <c r="F95" s="2543"/>
      <c r="G95" s="2547"/>
      <c r="H95" s="2547"/>
      <c r="I95" s="2543"/>
      <c r="J95" s="1394"/>
      <c r="K95" s="2543"/>
      <c r="L95" s="2543"/>
      <c r="M95" s="1395"/>
      <c r="N95" s="2523"/>
      <c r="O95" s="2523"/>
      <c r="P95" s="1317" t="s">
        <v>168</v>
      </c>
      <c r="Q95" s="1317">
        <f>SUM(Q94)</f>
        <v>1</v>
      </c>
      <c r="R95" s="2563"/>
      <c r="S95" s="2563"/>
      <c r="T95" s="2563"/>
      <c r="U95" s="2563"/>
      <c r="V95" s="2563"/>
      <c r="W95" s="2563"/>
      <c r="X95" s="2563"/>
      <c r="Y95" s="2563"/>
      <c r="Z95" s="2563"/>
      <c r="AA95" s="2563"/>
      <c r="AB95" s="2563"/>
      <c r="AC95" s="2563"/>
      <c r="AD95" s="2523"/>
      <c r="AE95" s="1396"/>
      <c r="AF95" s="1396"/>
      <c r="AG95" s="2523"/>
      <c r="AH95" s="1397"/>
      <c r="AI95" s="2555"/>
    </row>
    <row r="96" spans="1:53" ht="30.75" customHeight="1" x14ac:dyDescent="0.2">
      <c r="B96" s="1398" t="s">
        <v>4320</v>
      </c>
      <c r="C96" s="1399" t="s">
        <v>3380</v>
      </c>
      <c r="E96" s="1400"/>
      <c r="F96" s="2556" t="s">
        <v>4320</v>
      </c>
      <c r="G96" s="2557"/>
      <c r="H96" s="2557"/>
      <c r="I96" s="2558"/>
      <c r="J96" s="1401" t="s">
        <v>4194</v>
      </c>
      <c r="K96" s="1402" t="s">
        <v>3380</v>
      </c>
      <c r="L96" s="1403"/>
      <c r="M96" s="1403"/>
      <c r="N96" s="1403"/>
      <c r="O96" s="1403"/>
      <c r="P96" s="1403"/>
      <c r="Q96" s="1403"/>
      <c r="R96" s="1403"/>
      <c r="S96" s="1403"/>
      <c r="T96" s="1403"/>
      <c r="U96" s="1403"/>
      <c r="V96" s="1403"/>
      <c r="W96" s="1403"/>
      <c r="X96" s="1403"/>
      <c r="Y96" s="1403"/>
      <c r="Z96" s="1403"/>
      <c r="AA96" s="1403"/>
      <c r="AB96" s="1403"/>
      <c r="AC96" s="1403"/>
      <c r="AD96" s="1403"/>
      <c r="AE96" s="1403"/>
      <c r="AF96" s="1403"/>
      <c r="AG96" s="1403"/>
      <c r="AH96" s="1404"/>
      <c r="AI96" s="1405"/>
    </row>
    <row r="97" spans="1:35" ht="114.75" x14ac:dyDescent="0.2">
      <c r="B97" s="1347" t="s">
        <v>4323</v>
      </c>
      <c r="C97" s="1347" t="s">
        <v>4324</v>
      </c>
      <c r="D97" s="1348"/>
      <c r="E97" s="1348"/>
      <c r="F97" s="2559"/>
      <c r="G97" s="2559"/>
      <c r="H97" s="2545" t="s">
        <v>4279</v>
      </c>
      <c r="I97" s="2504" t="s">
        <v>6219</v>
      </c>
      <c r="J97" s="1330" t="s">
        <v>4325</v>
      </c>
      <c r="K97" s="2504" t="s">
        <v>6220</v>
      </c>
      <c r="L97" s="2551" t="s">
        <v>4326</v>
      </c>
      <c r="M97" s="1311" t="s">
        <v>4325</v>
      </c>
      <c r="N97" s="2551" t="s">
        <v>6221</v>
      </c>
      <c r="O97" s="2551" t="s">
        <v>6222</v>
      </c>
      <c r="P97" s="1406" t="s">
        <v>6223</v>
      </c>
      <c r="Q97" s="1418">
        <v>1</v>
      </c>
      <c r="R97" s="2491"/>
      <c r="S97" s="2491"/>
      <c r="T97" s="2491"/>
      <c r="U97" s="2491"/>
      <c r="V97" s="2491"/>
      <c r="W97" s="2491"/>
      <c r="X97" s="2491"/>
      <c r="Y97" s="2491"/>
      <c r="Z97" s="2491"/>
      <c r="AA97" s="2491"/>
      <c r="AB97" s="2491"/>
      <c r="AC97" s="2491"/>
      <c r="AD97" s="2521" t="s">
        <v>4322</v>
      </c>
      <c r="AE97" s="1392" t="s">
        <v>4327</v>
      </c>
      <c r="AF97" s="1392"/>
      <c r="AG97" s="2521" t="s">
        <v>4328</v>
      </c>
      <c r="AH97" s="1407">
        <v>1</v>
      </c>
      <c r="AI97" s="2535"/>
    </row>
    <row r="98" spans="1:35" ht="63.75" x14ac:dyDescent="0.2">
      <c r="B98" s="1347"/>
      <c r="C98" s="1347"/>
      <c r="D98" s="1348"/>
      <c r="E98" s="1408"/>
      <c r="F98" s="2560"/>
      <c r="G98" s="2560"/>
      <c r="H98" s="2546"/>
      <c r="I98" s="2505"/>
      <c r="J98" s="1330"/>
      <c r="K98" s="2505"/>
      <c r="L98" s="2552"/>
      <c r="M98" s="1311"/>
      <c r="N98" s="2552"/>
      <c r="O98" s="2552"/>
      <c r="P98" s="1406" t="s">
        <v>6224</v>
      </c>
      <c r="Q98" s="1418">
        <v>1</v>
      </c>
      <c r="R98" s="2492"/>
      <c r="S98" s="2492"/>
      <c r="T98" s="2492"/>
      <c r="U98" s="2492"/>
      <c r="V98" s="2492"/>
      <c r="W98" s="2492"/>
      <c r="X98" s="2492"/>
      <c r="Y98" s="2492"/>
      <c r="Z98" s="2492"/>
      <c r="AA98" s="2492"/>
      <c r="AB98" s="2492"/>
      <c r="AC98" s="2492"/>
      <c r="AD98" s="2522"/>
      <c r="AE98" s="1392"/>
      <c r="AF98" s="1392"/>
      <c r="AG98" s="2522"/>
      <c r="AH98" s="1409"/>
      <c r="AI98" s="2536"/>
    </row>
    <row r="99" spans="1:35" ht="25.5" x14ac:dyDescent="0.2">
      <c r="B99" s="1347"/>
      <c r="C99" s="1347"/>
      <c r="D99" s="1348"/>
      <c r="E99" s="1408"/>
      <c r="F99" s="2560"/>
      <c r="G99" s="2560"/>
      <c r="H99" s="2546"/>
      <c r="I99" s="2505"/>
      <c r="J99" s="1330"/>
      <c r="K99" s="2505"/>
      <c r="L99" s="2552"/>
      <c r="M99" s="1311"/>
      <c r="N99" s="2552"/>
      <c r="O99" s="2552"/>
      <c r="P99" s="1406" t="s">
        <v>6225</v>
      </c>
      <c r="Q99" s="1418">
        <v>1</v>
      </c>
      <c r="R99" s="2492"/>
      <c r="S99" s="2492"/>
      <c r="T99" s="2492"/>
      <c r="U99" s="2492"/>
      <c r="V99" s="2492"/>
      <c r="W99" s="2492"/>
      <c r="X99" s="2492"/>
      <c r="Y99" s="2492"/>
      <c r="Z99" s="2492"/>
      <c r="AA99" s="2492"/>
      <c r="AB99" s="2492"/>
      <c r="AC99" s="2492"/>
      <c r="AD99" s="2522"/>
      <c r="AE99" s="1392"/>
      <c r="AF99" s="1392"/>
      <c r="AG99" s="2522"/>
      <c r="AH99" s="1409"/>
      <c r="AI99" s="2536"/>
    </row>
    <row r="100" spans="1:35" ht="39.75" customHeight="1" x14ac:dyDescent="0.2">
      <c r="B100" s="1347"/>
      <c r="C100" s="1347"/>
      <c r="D100" s="1348"/>
      <c r="E100" s="1408"/>
      <c r="F100" s="2561"/>
      <c r="G100" s="2561"/>
      <c r="H100" s="2547"/>
      <c r="I100" s="2506"/>
      <c r="J100" s="1330"/>
      <c r="K100" s="2506"/>
      <c r="L100" s="2553"/>
      <c r="M100" s="1311"/>
      <c r="N100" s="2553"/>
      <c r="O100" s="2553"/>
      <c r="P100" s="1317" t="s">
        <v>168</v>
      </c>
      <c r="Q100" s="1346">
        <f>SUM(Q97:Q99)</f>
        <v>3</v>
      </c>
      <c r="R100" s="2493"/>
      <c r="S100" s="2493"/>
      <c r="T100" s="2493"/>
      <c r="U100" s="2493"/>
      <c r="V100" s="2493"/>
      <c r="W100" s="2493"/>
      <c r="X100" s="2493"/>
      <c r="Y100" s="2493"/>
      <c r="Z100" s="2493"/>
      <c r="AA100" s="2493"/>
      <c r="AB100" s="2493"/>
      <c r="AC100" s="2493"/>
      <c r="AD100" s="2523"/>
      <c r="AE100" s="1392"/>
      <c r="AF100" s="1392"/>
      <c r="AG100" s="2523"/>
      <c r="AH100" s="1409"/>
      <c r="AI100" s="2537"/>
    </row>
    <row r="101" spans="1:35" ht="39" customHeight="1" x14ac:dyDescent="0.2">
      <c r="B101" s="1354"/>
      <c r="C101" s="1352"/>
      <c r="D101" s="1410"/>
      <c r="E101" s="1411"/>
      <c r="F101" s="2548" t="s">
        <v>4336</v>
      </c>
      <c r="G101" s="2549"/>
      <c r="H101" s="2549"/>
      <c r="I101" s="2549"/>
      <c r="J101" s="2549"/>
      <c r="K101" s="2549"/>
      <c r="L101" s="2549"/>
      <c r="M101" s="2549"/>
      <c r="N101" s="2549"/>
      <c r="O101" s="2549"/>
      <c r="P101" s="2549"/>
      <c r="Q101" s="2549"/>
      <c r="R101" s="2549"/>
      <c r="S101" s="2549"/>
      <c r="T101" s="2549"/>
      <c r="U101" s="2549"/>
      <c r="V101" s="2549"/>
      <c r="W101" s="2549"/>
      <c r="X101" s="2549"/>
      <c r="Y101" s="2549"/>
      <c r="Z101" s="2549"/>
      <c r="AA101" s="2549"/>
      <c r="AB101" s="2549"/>
      <c r="AC101" s="2549"/>
      <c r="AD101" s="2549"/>
      <c r="AE101" s="2549"/>
      <c r="AF101" s="2549"/>
      <c r="AG101" s="2549"/>
      <c r="AH101" s="2549"/>
      <c r="AI101" s="2550"/>
    </row>
    <row r="102" spans="1:35" ht="50.25" customHeight="1" x14ac:dyDescent="0.2">
      <c r="B102" s="1354"/>
      <c r="C102" s="1352"/>
      <c r="D102" s="1410"/>
      <c r="E102" s="1410"/>
      <c r="F102" s="2544"/>
      <c r="G102" s="2544"/>
      <c r="H102" s="2545" t="s">
        <v>4337</v>
      </c>
      <c r="I102" s="2521" t="s">
        <v>6226</v>
      </c>
      <c r="J102" s="1356"/>
      <c r="K102" s="2541" t="s">
        <v>6227</v>
      </c>
      <c r="L102" s="2541" t="s">
        <v>6228</v>
      </c>
      <c r="M102" s="1311" t="s">
        <v>4338</v>
      </c>
      <c r="N102" s="2541" t="s">
        <v>6229</v>
      </c>
      <c r="O102" s="2541" t="s">
        <v>6230</v>
      </c>
      <c r="P102" s="1419" t="s">
        <v>6231</v>
      </c>
      <c r="Q102" s="1304">
        <v>1</v>
      </c>
      <c r="R102" s="2491"/>
      <c r="S102" s="2491"/>
      <c r="T102" s="2491"/>
      <c r="U102" s="2532"/>
      <c r="V102" s="2532"/>
      <c r="W102" s="2532"/>
      <c r="X102" s="2532"/>
      <c r="Y102" s="2532"/>
      <c r="Z102" s="2532"/>
      <c r="AA102" s="2532"/>
      <c r="AB102" s="2532"/>
      <c r="AC102" s="2532"/>
      <c r="AD102" s="2521" t="s">
        <v>81</v>
      </c>
      <c r="AE102" s="1412"/>
      <c r="AF102" s="1412"/>
      <c r="AG102" s="2521" t="s">
        <v>4339</v>
      </c>
      <c r="AH102" s="1413">
        <v>1</v>
      </c>
      <c r="AI102" s="2535"/>
    </row>
    <row r="103" spans="1:35" ht="50.25" customHeight="1" x14ac:dyDescent="0.2">
      <c r="B103" s="1354"/>
      <c r="C103" s="1352"/>
      <c r="D103" s="1410"/>
      <c r="E103" s="1410"/>
      <c r="F103" s="2544"/>
      <c r="G103" s="2544"/>
      <c r="H103" s="2546"/>
      <c r="I103" s="2522"/>
      <c r="J103" s="1356"/>
      <c r="K103" s="2542"/>
      <c r="L103" s="2542"/>
      <c r="M103" s="1311"/>
      <c r="N103" s="2542"/>
      <c r="O103" s="2542"/>
      <c r="P103" s="1419" t="s">
        <v>6232</v>
      </c>
      <c r="Q103" s="1304">
        <v>3</v>
      </c>
      <c r="R103" s="2492"/>
      <c r="S103" s="2492"/>
      <c r="T103" s="2492"/>
      <c r="U103" s="2533"/>
      <c r="V103" s="2533"/>
      <c r="W103" s="2533"/>
      <c r="X103" s="2533"/>
      <c r="Y103" s="2533"/>
      <c r="Z103" s="2533"/>
      <c r="AA103" s="2533"/>
      <c r="AB103" s="2533"/>
      <c r="AC103" s="2533"/>
      <c r="AD103" s="2522"/>
      <c r="AE103" s="1412"/>
      <c r="AF103" s="1412"/>
      <c r="AG103" s="2522"/>
      <c r="AH103" s="1413"/>
      <c r="AI103" s="2536"/>
    </row>
    <row r="104" spans="1:35" ht="50.25" customHeight="1" x14ac:dyDescent="0.2">
      <c r="B104" s="1354"/>
      <c r="C104" s="1352"/>
      <c r="D104" s="1410"/>
      <c r="E104" s="1410"/>
      <c r="F104" s="2544"/>
      <c r="G104" s="2544"/>
      <c r="H104" s="2546"/>
      <c r="I104" s="2522"/>
      <c r="J104" s="1356"/>
      <c r="K104" s="2542"/>
      <c r="L104" s="2542"/>
      <c r="M104" s="1311"/>
      <c r="N104" s="2542"/>
      <c r="O104" s="2542"/>
      <c r="P104" s="1419" t="s">
        <v>6233</v>
      </c>
      <c r="Q104" s="1304">
        <v>1</v>
      </c>
      <c r="R104" s="2492"/>
      <c r="S104" s="2492"/>
      <c r="T104" s="2492"/>
      <c r="U104" s="2533"/>
      <c r="V104" s="2533"/>
      <c r="W104" s="2533"/>
      <c r="X104" s="2533"/>
      <c r="Y104" s="2533"/>
      <c r="Z104" s="2533"/>
      <c r="AA104" s="2533"/>
      <c r="AB104" s="2533"/>
      <c r="AC104" s="2533"/>
      <c r="AD104" s="2522"/>
      <c r="AE104" s="1412"/>
      <c r="AF104" s="1412"/>
      <c r="AG104" s="2522"/>
      <c r="AH104" s="1413"/>
      <c r="AI104" s="2536"/>
    </row>
    <row r="105" spans="1:35" ht="50.25" customHeight="1" x14ac:dyDescent="0.2">
      <c r="B105" s="1354"/>
      <c r="C105" s="1352"/>
      <c r="D105" s="1410"/>
      <c r="E105" s="1410"/>
      <c r="F105" s="2544"/>
      <c r="G105" s="2544"/>
      <c r="H105" s="2546"/>
      <c r="I105" s="2522"/>
      <c r="J105" s="1356"/>
      <c r="K105" s="2542"/>
      <c r="L105" s="2542"/>
      <c r="M105" s="1311"/>
      <c r="N105" s="2542"/>
      <c r="O105" s="2542"/>
      <c r="P105" s="1419" t="s">
        <v>6234</v>
      </c>
      <c r="Q105" s="1304">
        <v>3</v>
      </c>
      <c r="R105" s="2492"/>
      <c r="S105" s="2492"/>
      <c r="T105" s="2492"/>
      <c r="U105" s="2533"/>
      <c r="V105" s="2533"/>
      <c r="W105" s="2533"/>
      <c r="X105" s="2533"/>
      <c r="Y105" s="2533"/>
      <c r="Z105" s="2533"/>
      <c r="AA105" s="2533"/>
      <c r="AB105" s="2533"/>
      <c r="AC105" s="2533"/>
      <c r="AD105" s="2522"/>
      <c r="AE105" s="1412"/>
      <c r="AF105" s="1412"/>
      <c r="AG105" s="2522"/>
      <c r="AH105" s="1413"/>
      <c r="AI105" s="2536"/>
    </row>
    <row r="106" spans="1:35" ht="50.25" customHeight="1" x14ac:dyDescent="0.2">
      <c r="B106" s="1354"/>
      <c r="C106" s="1352"/>
      <c r="D106" s="1410"/>
      <c r="E106" s="1410"/>
      <c r="F106" s="2544"/>
      <c r="G106" s="2544"/>
      <c r="H106" s="2546"/>
      <c r="I106" s="2522"/>
      <c r="J106" s="1356"/>
      <c r="K106" s="2542"/>
      <c r="L106" s="2542"/>
      <c r="M106" s="1311"/>
      <c r="N106" s="2542"/>
      <c r="O106" s="2542"/>
      <c r="P106" s="1419" t="s">
        <v>6235</v>
      </c>
      <c r="Q106" s="1304">
        <v>1</v>
      </c>
      <c r="R106" s="2492"/>
      <c r="S106" s="2492"/>
      <c r="T106" s="2492"/>
      <c r="U106" s="2533"/>
      <c r="V106" s="2533"/>
      <c r="W106" s="2533"/>
      <c r="X106" s="2533"/>
      <c r="Y106" s="2533"/>
      <c r="Z106" s="2533"/>
      <c r="AA106" s="2533"/>
      <c r="AB106" s="2533"/>
      <c r="AC106" s="2533"/>
      <c r="AD106" s="2522"/>
      <c r="AE106" s="1412"/>
      <c r="AF106" s="1412"/>
      <c r="AG106" s="2522"/>
      <c r="AH106" s="1413"/>
      <c r="AI106" s="2536"/>
    </row>
    <row r="107" spans="1:35" ht="54.75" customHeight="1" x14ac:dyDescent="0.2">
      <c r="B107" s="1354"/>
      <c r="C107" s="1352"/>
      <c r="D107" s="1410"/>
      <c r="E107" s="1410"/>
      <c r="F107" s="2544"/>
      <c r="G107" s="2544"/>
      <c r="H107" s="2547"/>
      <c r="I107" s="2523"/>
      <c r="J107" s="1356"/>
      <c r="K107" s="2543"/>
      <c r="L107" s="2543"/>
      <c r="M107" s="1311"/>
      <c r="N107" s="2543"/>
      <c r="O107" s="2543"/>
      <c r="P107" s="1317" t="s">
        <v>168</v>
      </c>
      <c r="Q107" s="1317">
        <f>SUM(Q102:Q106)</f>
        <v>9</v>
      </c>
      <c r="R107" s="2493"/>
      <c r="S107" s="2493"/>
      <c r="T107" s="2493"/>
      <c r="U107" s="2534"/>
      <c r="V107" s="2534"/>
      <c r="W107" s="2534"/>
      <c r="X107" s="2534"/>
      <c r="Y107" s="2534"/>
      <c r="Z107" s="2534"/>
      <c r="AA107" s="2534"/>
      <c r="AB107" s="2534"/>
      <c r="AC107" s="2534"/>
      <c r="AD107" s="2523"/>
      <c r="AE107" s="1412"/>
      <c r="AF107" s="1412"/>
      <c r="AG107" s="2523"/>
      <c r="AH107" s="1413"/>
      <c r="AI107" s="2537"/>
    </row>
    <row r="108" spans="1:35" ht="45.75" customHeight="1" x14ac:dyDescent="0.2">
      <c r="B108" s="1354"/>
      <c r="C108" s="1352"/>
      <c r="D108" s="1410"/>
      <c r="E108" s="1411"/>
      <c r="F108" s="2538" t="s">
        <v>4340</v>
      </c>
      <c r="G108" s="2539"/>
      <c r="H108" s="2539"/>
      <c r="I108" s="2539"/>
      <c r="J108" s="2539"/>
      <c r="K108" s="2539"/>
      <c r="L108" s="2539"/>
      <c r="M108" s="2539"/>
      <c r="N108" s="2539"/>
      <c r="O108" s="2539"/>
      <c r="P108" s="2539"/>
      <c r="Q108" s="2539"/>
      <c r="R108" s="2539"/>
      <c r="S108" s="2539"/>
      <c r="T108" s="2539"/>
      <c r="U108" s="2539"/>
      <c r="V108" s="2539"/>
      <c r="W108" s="2539"/>
      <c r="X108" s="2539"/>
      <c r="Y108" s="2539"/>
      <c r="Z108" s="2539"/>
      <c r="AA108" s="2539"/>
      <c r="AB108" s="2539"/>
      <c r="AC108" s="2539"/>
      <c r="AD108" s="2539"/>
      <c r="AE108" s="2539"/>
      <c r="AF108" s="2539"/>
      <c r="AG108" s="2539"/>
      <c r="AH108" s="2539"/>
      <c r="AI108" s="2540"/>
    </row>
    <row r="109" spans="1:35" ht="38.25" customHeight="1" x14ac:dyDescent="0.2">
      <c r="A109" s="1271"/>
      <c r="B109" s="2526"/>
      <c r="C109" s="1414"/>
      <c r="D109" s="1415"/>
      <c r="E109" s="1415"/>
      <c r="F109" s="2508"/>
      <c r="G109" s="2522" t="s">
        <v>4341</v>
      </c>
      <c r="H109" s="2528" t="s">
        <v>4279</v>
      </c>
      <c r="I109" s="1325" t="s">
        <v>6236</v>
      </c>
      <c r="J109" s="2531"/>
      <c r="K109" s="2521" t="s">
        <v>6237</v>
      </c>
      <c r="L109" s="2521" t="s">
        <v>6238</v>
      </c>
      <c r="M109" s="2524"/>
      <c r="N109" s="2505" t="s">
        <v>6239</v>
      </c>
      <c r="O109" s="2505" t="s">
        <v>6240</v>
      </c>
      <c r="P109" s="1325" t="s">
        <v>6241</v>
      </c>
      <c r="Q109" s="1327">
        <v>1</v>
      </c>
      <c r="R109" s="2492"/>
      <c r="S109" s="2492"/>
      <c r="T109" s="2492"/>
      <c r="U109" s="2492"/>
      <c r="V109" s="2492"/>
      <c r="W109" s="2492"/>
      <c r="X109" s="2492"/>
      <c r="Y109" s="2492"/>
      <c r="Z109" s="2492"/>
      <c r="AA109" s="2492"/>
      <c r="AB109" s="2492"/>
      <c r="AC109" s="2492"/>
      <c r="AD109" s="2519" t="s">
        <v>81</v>
      </c>
      <c r="AE109" s="1416" t="s">
        <v>4342</v>
      </c>
      <c r="AF109" s="1417"/>
      <c r="AG109" s="2519" t="s">
        <v>4342</v>
      </c>
      <c r="AH109" s="2513"/>
      <c r="AI109" s="2515"/>
    </row>
    <row r="110" spans="1:35" ht="38.25" x14ac:dyDescent="0.2">
      <c r="A110" s="1271"/>
      <c r="B110" s="2526"/>
      <c r="C110" s="1414"/>
      <c r="D110" s="1415"/>
      <c r="E110" s="1415"/>
      <c r="F110" s="2508"/>
      <c r="G110" s="2522"/>
      <c r="H110" s="2529"/>
      <c r="I110" s="1325" t="s">
        <v>6242</v>
      </c>
      <c r="J110" s="2531"/>
      <c r="K110" s="2522"/>
      <c r="L110" s="2522"/>
      <c r="M110" s="2524"/>
      <c r="N110" s="2505"/>
      <c r="O110" s="2505"/>
      <c r="P110" s="1325" t="s">
        <v>6243</v>
      </c>
      <c r="Q110" s="1327">
        <v>1</v>
      </c>
      <c r="R110" s="2492"/>
      <c r="S110" s="2492"/>
      <c r="T110" s="2492"/>
      <c r="U110" s="2492"/>
      <c r="V110" s="2492"/>
      <c r="W110" s="2492"/>
      <c r="X110" s="2492"/>
      <c r="Y110" s="2492"/>
      <c r="Z110" s="2492"/>
      <c r="AA110" s="2492"/>
      <c r="AB110" s="2492"/>
      <c r="AC110" s="2492"/>
      <c r="AD110" s="2519"/>
      <c r="AE110" s="1420"/>
      <c r="AF110" s="1421"/>
      <c r="AG110" s="2519"/>
      <c r="AH110" s="2513"/>
      <c r="AI110" s="2515"/>
    </row>
    <row r="111" spans="1:35" ht="25.5" x14ac:dyDescent="0.2">
      <c r="A111" s="1271"/>
      <c r="B111" s="2526"/>
      <c r="C111" s="1414"/>
      <c r="D111" s="1415"/>
      <c r="E111" s="1415"/>
      <c r="F111" s="2508"/>
      <c r="G111" s="2522"/>
      <c r="H111" s="2529"/>
      <c r="I111" s="1325" t="s">
        <v>4273</v>
      </c>
      <c r="J111" s="2531"/>
      <c r="K111" s="2522"/>
      <c r="L111" s="2522"/>
      <c r="M111" s="2524"/>
      <c r="N111" s="2505"/>
      <c r="O111" s="2505"/>
      <c r="P111" s="1325" t="s">
        <v>6244</v>
      </c>
      <c r="Q111" s="1327">
        <v>5</v>
      </c>
      <c r="R111" s="2492"/>
      <c r="S111" s="2492"/>
      <c r="T111" s="2492"/>
      <c r="U111" s="2492"/>
      <c r="V111" s="2492"/>
      <c r="W111" s="2492"/>
      <c r="X111" s="2492"/>
      <c r="Y111" s="2492"/>
      <c r="Z111" s="2492"/>
      <c r="AA111" s="2492"/>
      <c r="AB111" s="2492"/>
      <c r="AC111" s="2492"/>
      <c r="AD111" s="2519"/>
      <c r="AE111" s="1420"/>
      <c r="AF111" s="1421"/>
      <c r="AG111" s="2519"/>
      <c r="AH111" s="2513"/>
      <c r="AI111" s="2515"/>
    </row>
    <row r="112" spans="1:35" ht="25.5" x14ac:dyDescent="0.2">
      <c r="A112" s="1271"/>
      <c r="B112" s="2526"/>
      <c r="C112" s="1414"/>
      <c r="D112" s="1415"/>
      <c r="E112" s="1415"/>
      <c r="F112" s="2508"/>
      <c r="G112" s="2522"/>
      <c r="H112" s="2529"/>
      <c r="I112" s="1325" t="s">
        <v>4243</v>
      </c>
      <c r="J112" s="2531"/>
      <c r="K112" s="2522"/>
      <c r="L112" s="2522"/>
      <c r="M112" s="2524"/>
      <c r="N112" s="2505"/>
      <c r="O112" s="2505"/>
      <c r="P112" s="1325" t="s">
        <v>6245</v>
      </c>
      <c r="Q112" s="1328">
        <v>1</v>
      </c>
      <c r="R112" s="2492"/>
      <c r="S112" s="2492"/>
      <c r="T112" s="2492"/>
      <c r="U112" s="2492"/>
      <c r="V112" s="2492"/>
      <c r="W112" s="2492"/>
      <c r="X112" s="2492"/>
      <c r="Y112" s="2492"/>
      <c r="Z112" s="2492"/>
      <c r="AA112" s="2492"/>
      <c r="AB112" s="2492"/>
      <c r="AC112" s="2492"/>
      <c r="AD112" s="2519"/>
      <c r="AE112" s="1420"/>
      <c r="AF112" s="1421"/>
      <c r="AG112" s="2519"/>
      <c r="AH112" s="2513"/>
      <c r="AI112" s="2515"/>
    </row>
    <row r="113" spans="1:35" ht="63.75" x14ac:dyDescent="0.2">
      <c r="A113" s="1271"/>
      <c r="B113" s="2526"/>
      <c r="C113" s="1414"/>
      <c r="D113" s="1415"/>
      <c r="E113" s="1415"/>
      <c r="F113" s="2508"/>
      <c r="G113" s="2522"/>
      <c r="H113" s="2529"/>
      <c r="I113" s="1325" t="s">
        <v>4274</v>
      </c>
      <c r="J113" s="2531"/>
      <c r="K113" s="2522"/>
      <c r="L113" s="2522"/>
      <c r="M113" s="2524"/>
      <c r="N113" s="2505"/>
      <c r="O113" s="2505"/>
      <c r="P113" s="1325" t="s">
        <v>6246</v>
      </c>
      <c r="Q113" s="1327">
        <v>1</v>
      </c>
      <c r="R113" s="2492"/>
      <c r="S113" s="2492"/>
      <c r="T113" s="2492"/>
      <c r="U113" s="2492"/>
      <c r="V113" s="2492"/>
      <c r="W113" s="2492"/>
      <c r="X113" s="2492"/>
      <c r="Y113" s="2492"/>
      <c r="Z113" s="2492"/>
      <c r="AA113" s="2492"/>
      <c r="AB113" s="2492"/>
      <c r="AC113" s="2492"/>
      <c r="AD113" s="2519"/>
      <c r="AE113" s="1420"/>
      <c r="AF113" s="1421"/>
      <c r="AG113" s="2519"/>
      <c r="AH113" s="2513"/>
      <c r="AI113" s="2515"/>
    </row>
    <row r="114" spans="1:35" ht="15" x14ac:dyDescent="0.2">
      <c r="A114" s="1271"/>
      <c r="B114" s="2526"/>
      <c r="C114" s="1414"/>
      <c r="D114" s="1415"/>
      <c r="E114" s="1415"/>
      <c r="F114" s="2508"/>
      <c r="G114" s="2522"/>
      <c r="H114" s="2529"/>
      <c r="I114" s="1325" t="s">
        <v>4275</v>
      </c>
      <c r="J114" s="2531"/>
      <c r="K114" s="2522"/>
      <c r="L114" s="2522"/>
      <c r="M114" s="2524"/>
      <c r="N114" s="2505"/>
      <c r="O114" s="2505"/>
      <c r="P114" s="1325"/>
      <c r="Q114" s="1327"/>
      <c r="R114" s="2492"/>
      <c r="S114" s="2492"/>
      <c r="T114" s="2492"/>
      <c r="U114" s="2492"/>
      <c r="V114" s="2492"/>
      <c r="W114" s="2492"/>
      <c r="X114" s="2492"/>
      <c r="Y114" s="2492"/>
      <c r="Z114" s="2492"/>
      <c r="AA114" s="2492"/>
      <c r="AB114" s="2492"/>
      <c r="AC114" s="2492"/>
      <c r="AD114" s="2519"/>
      <c r="AE114" s="1420"/>
      <c r="AF114" s="1421"/>
      <c r="AG114" s="2519"/>
      <c r="AH114" s="2513"/>
      <c r="AI114" s="2515"/>
    </row>
    <row r="115" spans="1:35" ht="15" x14ac:dyDescent="0.2">
      <c r="A115" s="1271"/>
      <c r="B115" s="2526"/>
      <c r="C115" s="1414"/>
      <c r="D115" s="1415"/>
      <c r="E115" s="1415"/>
      <c r="F115" s="2508"/>
      <c r="G115" s="2522"/>
      <c r="H115" s="2529"/>
      <c r="I115" s="1325" t="s">
        <v>4276</v>
      </c>
      <c r="J115" s="2531"/>
      <c r="K115" s="2522"/>
      <c r="L115" s="2522"/>
      <c r="M115" s="2524"/>
      <c r="N115" s="2505"/>
      <c r="O115" s="2505"/>
      <c r="P115" s="1422"/>
      <c r="Q115" s="1423"/>
      <c r="R115" s="2492"/>
      <c r="S115" s="2492"/>
      <c r="T115" s="2492"/>
      <c r="U115" s="2492"/>
      <c r="V115" s="2492"/>
      <c r="W115" s="2492"/>
      <c r="X115" s="2492"/>
      <c r="Y115" s="2492"/>
      <c r="Z115" s="2492"/>
      <c r="AA115" s="2492"/>
      <c r="AB115" s="2492"/>
      <c r="AC115" s="2492"/>
      <c r="AD115" s="2519"/>
      <c r="AE115" s="1420"/>
      <c r="AF115" s="1421"/>
      <c r="AG115" s="2519"/>
      <c r="AH115" s="2513"/>
      <c r="AI115" s="2515"/>
    </row>
    <row r="116" spans="1:35" ht="32.25" customHeight="1" x14ac:dyDescent="0.2">
      <c r="A116" s="1271"/>
      <c r="B116" s="2527"/>
      <c r="C116" s="1414"/>
      <c r="D116" s="1415"/>
      <c r="E116" s="1415"/>
      <c r="F116" s="2508"/>
      <c r="G116" s="2522"/>
      <c r="H116" s="2529"/>
      <c r="I116" s="1424" t="s">
        <v>4277</v>
      </c>
      <c r="J116" s="2531"/>
      <c r="K116" s="2522"/>
      <c r="L116" s="2522"/>
      <c r="M116" s="2525"/>
      <c r="N116" s="2505"/>
      <c r="O116" s="2505"/>
      <c r="P116" s="1422"/>
      <c r="R116" s="2492"/>
      <c r="S116" s="2492"/>
      <c r="T116" s="2492"/>
      <c r="U116" s="2492"/>
      <c r="V116" s="2492"/>
      <c r="W116" s="2492"/>
      <c r="X116" s="2492"/>
      <c r="Y116" s="2492"/>
      <c r="Z116" s="2492"/>
      <c r="AA116" s="2492"/>
      <c r="AB116" s="2492"/>
      <c r="AC116" s="2492"/>
      <c r="AD116" s="2519"/>
      <c r="AE116" s="1425"/>
      <c r="AF116" s="1421"/>
      <c r="AG116" s="2519"/>
      <c r="AH116" s="2514"/>
      <c r="AI116" s="2515"/>
    </row>
    <row r="117" spans="1:35" ht="41.25" customHeight="1" x14ac:dyDescent="0.2">
      <c r="A117" s="1271"/>
      <c r="B117" s="1426"/>
      <c r="C117" s="1414"/>
      <c r="D117" s="1415"/>
      <c r="E117" s="1427"/>
      <c r="F117" s="2509"/>
      <c r="G117" s="2523"/>
      <c r="H117" s="2530"/>
      <c r="I117" s="1424"/>
      <c r="J117" s="1353"/>
      <c r="K117" s="2523"/>
      <c r="L117" s="2523"/>
      <c r="M117" s="1428"/>
      <c r="N117" s="2506"/>
      <c r="O117" s="2506"/>
      <c r="P117" s="1317" t="s">
        <v>168</v>
      </c>
      <c r="Q117" s="1317">
        <f>SUM(Q109:Q113)</f>
        <v>9</v>
      </c>
      <c r="R117" s="2493"/>
      <c r="S117" s="2493"/>
      <c r="T117" s="2493"/>
      <c r="U117" s="2493"/>
      <c r="V117" s="2493"/>
      <c r="W117" s="2493"/>
      <c r="X117" s="2493"/>
      <c r="Y117" s="2493"/>
      <c r="Z117" s="2493"/>
      <c r="AA117" s="2493"/>
      <c r="AB117" s="2493"/>
      <c r="AC117" s="2493"/>
      <c r="AD117" s="2520"/>
      <c r="AE117" s="1425"/>
      <c r="AF117" s="1421"/>
      <c r="AG117" s="2520"/>
      <c r="AH117" s="1429"/>
      <c r="AI117" s="2515"/>
    </row>
    <row r="118" spans="1:35" ht="38.25" customHeight="1" x14ac:dyDescent="0.2">
      <c r="A118" s="1271"/>
      <c r="B118" s="1426"/>
      <c r="C118" s="1414"/>
      <c r="D118" s="1415"/>
      <c r="E118" s="1427"/>
      <c r="F118" s="2507"/>
      <c r="G118" s="2494" t="s">
        <v>6247</v>
      </c>
      <c r="H118" s="2516" t="s">
        <v>4279</v>
      </c>
      <c r="I118" s="2494" t="s">
        <v>4343</v>
      </c>
      <c r="J118" s="1361"/>
      <c r="K118" s="2494" t="s">
        <v>6248</v>
      </c>
      <c r="L118" s="2494" t="s">
        <v>6249</v>
      </c>
      <c r="M118" s="1430"/>
      <c r="N118" s="2494" t="s">
        <v>6250</v>
      </c>
      <c r="O118" s="2504" t="s">
        <v>6251</v>
      </c>
      <c r="P118" s="1325" t="s">
        <v>6252</v>
      </c>
      <c r="Q118" s="1327">
        <v>1</v>
      </c>
      <c r="R118" s="2491"/>
      <c r="S118" s="2491"/>
      <c r="T118" s="2491"/>
      <c r="U118" s="2491"/>
      <c r="V118" s="2491"/>
      <c r="W118" s="2491"/>
      <c r="X118" s="2491"/>
      <c r="Y118" s="2491"/>
      <c r="Z118" s="2491"/>
      <c r="AA118" s="2491"/>
      <c r="AB118" s="2491"/>
      <c r="AC118" s="2491"/>
      <c r="AD118" s="2494" t="s">
        <v>81</v>
      </c>
      <c r="AE118" s="1431"/>
      <c r="AF118" s="1431"/>
      <c r="AG118" s="2494" t="s">
        <v>4344</v>
      </c>
      <c r="AH118" s="1418"/>
      <c r="AI118" s="2497"/>
    </row>
    <row r="119" spans="1:35" ht="38.25" x14ac:dyDescent="0.2">
      <c r="A119" s="1271"/>
      <c r="B119" s="1426"/>
      <c r="C119" s="1414"/>
      <c r="D119" s="1415"/>
      <c r="E119" s="1427"/>
      <c r="F119" s="2508"/>
      <c r="G119" s="2495"/>
      <c r="H119" s="2517"/>
      <c r="I119" s="2495"/>
      <c r="J119" s="1361"/>
      <c r="K119" s="2495"/>
      <c r="L119" s="2495"/>
      <c r="M119" s="1430"/>
      <c r="N119" s="2495"/>
      <c r="O119" s="2505"/>
      <c r="P119" s="1325" t="s">
        <v>6253</v>
      </c>
      <c r="Q119" s="1327">
        <v>1</v>
      </c>
      <c r="R119" s="2492"/>
      <c r="S119" s="2492"/>
      <c r="T119" s="2492"/>
      <c r="U119" s="2492"/>
      <c r="V119" s="2492"/>
      <c r="W119" s="2492"/>
      <c r="X119" s="2492"/>
      <c r="Y119" s="2492"/>
      <c r="Z119" s="2492"/>
      <c r="AA119" s="2492"/>
      <c r="AB119" s="2492"/>
      <c r="AC119" s="2492"/>
      <c r="AD119" s="2495"/>
      <c r="AE119" s="1431"/>
      <c r="AF119" s="1431"/>
      <c r="AG119" s="2495"/>
      <c r="AH119" s="1418"/>
      <c r="AI119" s="2498"/>
    </row>
    <row r="120" spans="1:35" ht="15" x14ac:dyDescent="0.2">
      <c r="A120" s="1271"/>
      <c r="B120" s="1426"/>
      <c r="C120" s="1414"/>
      <c r="D120" s="1415"/>
      <c r="E120" s="1427"/>
      <c r="F120" s="2508"/>
      <c r="G120" s="2495"/>
      <c r="H120" s="2517"/>
      <c r="I120" s="2495"/>
      <c r="J120" s="1361"/>
      <c r="K120" s="2495"/>
      <c r="L120" s="2495"/>
      <c r="M120" s="1430"/>
      <c r="N120" s="2495"/>
      <c r="O120" s="2505"/>
      <c r="P120" s="1325" t="s">
        <v>6254</v>
      </c>
      <c r="Q120" s="1327">
        <v>5</v>
      </c>
      <c r="R120" s="2492"/>
      <c r="S120" s="2492"/>
      <c r="T120" s="2492"/>
      <c r="U120" s="2492"/>
      <c r="V120" s="2492"/>
      <c r="W120" s="2492"/>
      <c r="X120" s="2492"/>
      <c r="Y120" s="2492"/>
      <c r="Z120" s="2492"/>
      <c r="AA120" s="2492"/>
      <c r="AB120" s="2492"/>
      <c r="AC120" s="2492"/>
      <c r="AD120" s="2495"/>
      <c r="AE120" s="1431"/>
      <c r="AF120" s="1431"/>
      <c r="AG120" s="2495"/>
      <c r="AH120" s="1418"/>
      <c r="AI120" s="2498"/>
    </row>
    <row r="121" spans="1:35" ht="25.5" x14ac:dyDescent="0.2">
      <c r="A121" s="1271"/>
      <c r="B121" s="1426"/>
      <c r="C121" s="1414"/>
      <c r="D121" s="1415"/>
      <c r="E121" s="1427"/>
      <c r="F121" s="2508"/>
      <c r="G121" s="2495"/>
      <c r="H121" s="2517"/>
      <c r="I121" s="2495"/>
      <c r="J121" s="1361"/>
      <c r="K121" s="2495"/>
      <c r="L121" s="2495"/>
      <c r="M121" s="1430"/>
      <c r="N121" s="2495"/>
      <c r="O121" s="2505"/>
      <c r="P121" s="1325" t="s">
        <v>6255</v>
      </c>
      <c r="Q121" s="1327">
        <v>1</v>
      </c>
      <c r="R121" s="2492"/>
      <c r="S121" s="2492"/>
      <c r="T121" s="2492"/>
      <c r="U121" s="2492"/>
      <c r="V121" s="2492"/>
      <c r="W121" s="2492"/>
      <c r="X121" s="2492"/>
      <c r="Y121" s="2492"/>
      <c r="Z121" s="2492"/>
      <c r="AA121" s="2492"/>
      <c r="AB121" s="2492"/>
      <c r="AC121" s="2492"/>
      <c r="AD121" s="2495"/>
      <c r="AE121" s="1431"/>
      <c r="AF121" s="1431"/>
      <c r="AG121" s="2495"/>
      <c r="AH121" s="1418"/>
      <c r="AI121" s="2498"/>
    </row>
    <row r="122" spans="1:35" ht="15" x14ac:dyDescent="0.2">
      <c r="A122" s="1271"/>
      <c r="B122" s="1426"/>
      <c r="C122" s="1414"/>
      <c r="D122" s="1415"/>
      <c r="E122" s="1427"/>
      <c r="F122" s="2508"/>
      <c r="G122" s="2495"/>
      <c r="H122" s="2517"/>
      <c r="I122" s="2495"/>
      <c r="J122" s="1361"/>
      <c r="K122" s="2495"/>
      <c r="L122" s="2495"/>
      <c r="M122" s="1430"/>
      <c r="N122" s="2495"/>
      <c r="O122" s="2505"/>
      <c r="P122" s="1325" t="s">
        <v>4345</v>
      </c>
      <c r="Q122" s="1327">
        <v>5</v>
      </c>
      <c r="R122" s="2492"/>
      <c r="S122" s="2492"/>
      <c r="T122" s="2492"/>
      <c r="U122" s="2492"/>
      <c r="V122" s="2492"/>
      <c r="W122" s="2492"/>
      <c r="X122" s="2492"/>
      <c r="Y122" s="2492"/>
      <c r="Z122" s="2492"/>
      <c r="AA122" s="2492"/>
      <c r="AB122" s="2492"/>
      <c r="AC122" s="2492"/>
      <c r="AD122" s="2495"/>
      <c r="AE122" s="1431"/>
      <c r="AF122" s="1431"/>
      <c r="AG122" s="2495"/>
      <c r="AH122" s="1418"/>
      <c r="AI122" s="2498"/>
    </row>
    <row r="123" spans="1:35" ht="25.5" x14ac:dyDescent="0.2">
      <c r="A123" s="1271"/>
      <c r="B123" s="1426"/>
      <c r="C123" s="1414"/>
      <c r="D123" s="1415"/>
      <c r="E123" s="1427"/>
      <c r="F123" s="2508"/>
      <c r="G123" s="2495"/>
      <c r="H123" s="2517"/>
      <c r="I123" s="2495"/>
      <c r="J123" s="1361"/>
      <c r="K123" s="2495"/>
      <c r="L123" s="2495"/>
      <c r="M123" s="1430"/>
      <c r="N123" s="2495"/>
      <c r="O123" s="2505"/>
      <c r="P123" s="1325" t="s">
        <v>4346</v>
      </c>
      <c r="Q123" s="1327">
        <v>1</v>
      </c>
      <c r="R123" s="2492"/>
      <c r="S123" s="2492"/>
      <c r="T123" s="2492"/>
      <c r="U123" s="2492"/>
      <c r="V123" s="2492"/>
      <c r="W123" s="2492"/>
      <c r="X123" s="2492"/>
      <c r="Y123" s="2492"/>
      <c r="Z123" s="2492"/>
      <c r="AA123" s="2492"/>
      <c r="AB123" s="2492"/>
      <c r="AC123" s="2492"/>
      <c r="AD123" s="2495"/>
      <c r="AE123" s="1431"/>
      <c r="AF123" s="1431"/>
      <c r="AG123" s="2495"/>
      <c r="AH123" s="1418"/>
      <c r="AI123" s="2498"/>
    </row>
    <row r="124" spans="1:35" ht="15" x14ac:dyDescent="0.2">
      <c r="A124" s="1271"/>
      <c r="B124" s="1426"/>
      <c r="C124" s="1414"/>
      <c r="D124" s="1415"/>
      <c r="E124" s="1427"/>
      <c r="F124" s="2508"/>
      <c r="G124" s="2495"/>
      <c r="H124" s="2517"/>
      <c r="I124" s="2495"/>
      <c r="J124" s="1361"/>
      <c r="K124" s="2495"/>
      <c r="L124" s="2495"/>
      <c r="M124" s="1430"/>
      <c r="N124" s="2495"/>
      <c r="O124" s="2505"/>
      <c r="P124" s="1325"/>
      <c r="Q124" s="1327"/>
      <c r="R124" s="2492"/>
      <c r="S124" s="2492"/>
      <c r="T124" s="2492"/>
      <c r="U124" s="2492"/>
      <c r="V124" s="2492"/>
      <c r="W124" s="2492"/>
      <c r="X124" s="2492"/>
      <c r="Y124" s="2492"/>
      <c r="Z124" s="2492"/>
      <c r="AA124" s="2492"/>
      <c r="AB124" s="2492"/>
      <c r="AC124" s="2492"/>
      <c r="AD124" s="2495"/>
      <c r="AE124" s="1431"/>
      <c r="AF124" s="1431"/>
      <c r="AG124" s="2495"/>
      <c r="AH124" s="1418"/>
      <c r="AI124" s="2498"/>
    </row>
    <row r="125" spans="1:35" ht="15" x14ac:dyDescent="0.2">
      <c r="A125" s="1271"/>
      <c r="B125" s="1426"/>
      <c r="C125" s="1414"/>
      <c r="D125" s="1415"/>
      <c r="E125" s="1427"/>
      <c r="F125" s="2508"/>
      <c r="G125" s="2495"/>
      <c r="H125" s="2517"/>
      <c r="I125" s="2495"/>
      <c r="J125" s="1361"/>
      <c r="K125" s="2495"/>
      <c r="L125" s="2495"/>
      <c r="M125" s="1430"/>
      <c r="N125" s="2495"/>
      <c r="O125" s="2505"/>
      <c r="P125" s="1325"/>
      <c r="Q125" s="1327"/>
      <c r="R125" s="2492"/>
      <c r="S125" s="2492"/>
      <c r="T125" s="2492"/>
      <c r="U125" s="2492"/>
      <c r="V125" s="2492"/>
      <c r="W125" s="2492"/>
      <c r="X125" s="2492"/>
      <c r="Y125" s="2492"/>
      <c r="Z125" s="2492"/>
      <c r="AA125" s="2492"/>
      <c r="AB125" s="2492"/>
      <c r="AC125" s="2492"/>
      <c r="AD125" s="2495"/>
      <c r="AE125" s="1431"/>
      <c r="AF125" s="1431"/>
      <c r="AG125" s="2495"/>
      <c r="AH125" s="1418"/>
      <c r="AI125" s="2498"/>
    </row>
    <row r="126" spans="1:35" ht="15" x14ac:dyDescent="0.2">
      <c r="A126" s="1271"/>
      <c r="B126" s="1426"/>
      <c r="C126" s="1414"/>
      <c r="D126" s="1415"/>
      <c r="E126" s="1427"/>
      <c r="F126" s="2508"/>
      <c r="G126" s="2495"/>
      <c r="H126" s="2517"/>
      <c r="I126" s="2495"/>
      <c r="J126" s="1361"/>
      <c r="K126" s="2495"/>
      <c r="L126" s="2495"/>
      <c r="M126" s="1430"/>
      <c r="N126" s="2495"/>
      <c r="O126" s="2505"/>
      <c r="P126" s="1325"/>
      <c r="Q126" s="1327"/>
      <c r="R126" s="2492"/>
      <c r="S126" s="2492"/>
      <c r="T126" s="2492"/>
      <c r="U126" s="2492"/>
      <c r="V126" s="2492"/>
      <c r="W126" s="2492"/>
      <c r="X126" s="2492"/>
      <c r="Y126" s="2492"/>
      <c r="Z126" s="2492"/>
      <c r="AA126" s="2492"/>
      <c r="AB126" s="2492"/>
      <c r="AC126" s="2492"/>
      <c r="AD126" s="2495"/>
      <c r="AE126" s="1431"/>
      <c r="AF126" s="1431"/>
      <c r="AG126" s="2495"/>
      <c r="AH126" s="1418"/>
      <c r="AI126" s="2498"/>
    </row>
    <row r="127" spans="1:35" ht="15" x14ac:dyDescent="0.2">
      <c r="A127" s="1271"/>
      <c r="B127" s="1426"/>
      <c r="C127" s="1414"/>
      <c r="D127" s="1415"/>
      <c r="E127" s="1427"/>
      <c r="F127" s="2508"/>
      <c r="G127" s="2495"/>
      <c r="H127" s="2517"/>
      <c r="I127" s="2495"/>
      <c r="J127" s="1361"/>
      <c r="K127" s="2495"/>
      <c r="L127" s="2495"/>
      <c r="M127" s="1430"/>
      <c r="N127" s="2495"/>
      <c r="O127" s="2505"/>
      <c r="P127" s="1325"/>
      <c r="Q127" s="1327"/>
      <c r="R127" s="2492"/>
      <c r="S127" s="2492"/>
      <c r="T127" s="2492"/>
      <c r="U127" s="2492"/>
      <c r="V127" s="2492"/>
      <c r="W127" s="2492"/>
      <c r="X127" s="2492"/>
      <c r="Y127" s="2492"/>
      <c r="Z127" s="2492"/>
      <c r="AA127" s="2492"/>
      <c r="AB127" s="2492"/>
      <c r="AC127" s="2492"/>
      <c r="AD127" s="2495"/>
      <c r="AE127" s="1431"/>
      <c r="AF127" s="1431"/>
      <c r="AG127" s="2495"/>
      <c r="AH127" s="1418"/>
      <c r="AI127" s="2498"/>
    </row>
    <row r="128" spans="1:35" ht="15" x14ac:dyDescent="0.2">
      <c r="A128" s="1271"/>
      <c r="B128" s="1426"/>
      <c r="C128" s="1414"/>
      <c r="D128" s="1415"/>
      <c r="E128" s="1427"/>
      <c r="F128" s="2508"/>
      <c r="G128" s="2495"/>
      <c r="H128" s="2517"/>
      <c r="I128" s="2495"/>
      <c r="J128" s="1361"/>
      <c r="K128" s="2495"/>
      <c r="L128" s="2495"/>
      <c r="M128" s="1430"/>
      <c r="N128" s="2495"/>
      <c r="O128" s="2505"/>
      <c r="P128" s="1325"/>
      <c r="Q128" s="1327"/>
      <c r="R128" s="2492"/>
      <c r="S128" s="2492"/>
      <c r="T128" s="2492"/>
      <c r="U128" s="2492"/>
      <c r="V128" s="2492"/>
      <c r="W128" s="2492"/>
      <c r="X128" s="2492"/>
      <c r="Y128" s="2492"/>
      <c r="Z128" s="2492"/>
      <c r="AA128" s="2492"/>
      <c r="AB128" s="2492"/>
      <c r="AC128" s="2492"/>
      <c r="AD128" s="2495"/>
      <c r="AE128" s="1431"/>
      <c r="AF128" s="1431"/>
      <c r="AG128" s="2495"/>
      <c r="AH128" s="1418"/>
      <c r="AI128" s="2498"/>
    </row>
    <row r="129" spans="1:35" ht="15" x14ac:dyDescent="0.2">
      <c r="A129" s="1271"/>
      <c r="B129" s="1426"/>
      <c r="C129" s="1414"/>
      <c r="D129" s="1415"/>
      <c r="E129" s="1427"/>
      <c r="F129" s="2508"/>
      <c r="G129" s="2495"/>
      <c r="H129" s="2517"/>
      <c r="I129" s="2495"/>
      <c r="J129" s="1361"/>
      <c r="K129" s="2495"/>
      <c r="L129" s="2495"/>
      <c r="M129" s="1430"/>
      <c r="N129" s="2495"/>
      <c r="O129" s="2505"/>
      <c r="P129" s="1325"/>
      <c r="Q129" s="1327"/>
      <c r="R129" s="2492"/>
      <c r="S129" s="2492"/>
      <c r="T129" s="2492"/>
      <c r="U129" s="2492"/>
      <c r="V129" s="2492"/>
      <c r="W129" s="2492"/>
      <c r="X129" s="2492"/>
      <c r="Y129" s="2492"/>
      <c r="Z129" s="2492"/>
      <c r="AA129" s="2492"/>
      <c r="AB129" s="2492"/>
      <c r="AC129" s="2492"/>
      <c r="AD129" s="2495"/>
      <c r="AE129" s="1431"/>
      <c r="AF129" s="1431"/>
      <c r="AG129" s="2495"/>
      <c r="AH129" s="1418"/>
      <c r="AI129" s="2498"/>
    </row>
    <row r="130" spans="1:35" ht="33.75" customHeight="1" x14ac:dyDescent="0.2">
      <c r="A130" s="1271"/>
      <c r="B130" s="1426"/>
      <c r="C130" s="1414"/>
      <c r="D130" s="1415"/>
      <c r="E130" s="1427"/>
      <c r="F130" s="2509"/>
      <c r="G130" s="2496"/>
      <c r="H130" s="2518"/>
      <c r="I130" s="2496"/>
      <c r="J130" s="1361"/>
      <c r="K130" s="2496"/>
      <c r="L130" s="2496"/>
      <c r="M130" s="1430"/>
      <c r="N130" s="2496"/>
      <c r="O130" s="2506"/>
      <c r="P130" s="1346" t="s">
        <v>168</v>
      </c>
      <c r="Q130" s="1346">
        <f>SUM(Q118:Q123)</f>
        <v>14</v>
      </c>
      <c r="R130" s="2493"/>
      <c r="S130" s="2493"/>
      <c r="T130" s="2493"/>
      <c r="U130" s="2493"/>
      <c r="V130" s="2493"/>
      <c r="W130" s="2493"/>
      <c r="X130" s="2493"/>
      <c r="Y130" s="2493"/>
      <c r="Z130" s="2493"/>
      <c r="AA130" s="2493"/>
      <c r="AB130" s="2493"/>
      <c r="AC130" s="2493"/>
      <c r="AD130" s="2496"/>
      <c r="AE130" s="1431"/>
      <c r="AF130" s="1431"/>
      <c r="AG130" s="2496"/>
      <c r="AH130" s="1418"/>
      <c r="AI130" s="2499"/>
    </row>
    <row r="131" spans="1:35" ht="71.25" x14ac:dyDescent="0.2">
      <c r="A131" s="1271"/>
      <c r="B131" s="1426"/>
      <c r="C131" s="1414"/>
      <c r="D131" s="1415"/>
      <c r="E131" s="1427"/>
      <c r="F131" s="2507"/>
      <c r="G131" s="2494" t="s">
        <v>4347</v>
      </c>
      <c r="H131" s="2510"/>
      <c r="I131" s="2494" t="s">
        <v>6256</v>
      </c>
      <c r="J131" s="1330"/>
      <c r="K131" s="2504" t="s">
        <v>6257</v>
      </c>
      <c r="L131" s="2504" t="s">
        <v>6258</v>
      </c>
      <c r="M131" s="2504"/>
      <c r="N131" s="2504" t="s">
        <v>6259</v>
      </c>
      <c r="O131" s="2504" t="s">
        <v>4348</v>
      </c>
      <c r="P131" s="1432" t="s">
        <v>4349</v>
      </c>
      <c r="Q131" s="1327">
        <v>1</v>
      </c>
      <c r="R131" s="2491"/>
      <c r="S131" s="2491"/>
      <c r="T131" s="2491"/>
      <c r="U131" s="2491"/>
      <c r="V131" s="2491"/>
      <c r="W131" s="2491"/>
      <c r="X131" s="2491"/>
      <c r="Y131" s="2491"/>
      <c r="Z131" s="2491"/>
      <c r="AA131" s="2491"/>
      <c r="AB131" s="2491"/>
      <c r="AC131" s="2491"/>
      <c r="AD131" s="2494" t="s">
        <v>1666</v>
      </c>
      <c r="AE131" s="1431"/>
      <c r="AF131" s="1431"/>
      <c r="AG131" s="2494" t="s">
        <v>4350</v>
      </c>
      <c r="AH131" s="1418"/>
      <c r="AI131" s="2497"/>
    </row>
    <row r="132" spans="1:35" ht="42.75" x14ac:dyDescent="0.2">
      <c r="A132" s="1271"/>
      <c r="B132" s="1426"/>
      <c r="C132" s="1414"/>
      <c r="D132" s="1415"/>
      <c r="E132" s="1427"/>
      <c r="F132" s="2508"/>
      <c r="G132" s="2495"/>
      <c r="H132" s="2511"/>
      <c r="I132" s="2495"/>
      <c r="J132" s="1330"/>
      <c r="K132" s="2505"/>
      <c r="L132" s="2505"/>
      <c r="M132" s="2505"/>
      <c r="N132" s="2505"/>
      <c r="O132" s="2505"/>
      <c r="P132" s="1432" t="s">
        <v>4351</v>
      </c>
      <c r="Q132" s="1328">
        <v>1</v>
      </c>
      <c r="R132" s="2492"/>
      <c r="S132" s="2492"/>
      <c r="T132" s="2492"/>
      <c r="U132" s="2492"/>
      <c r="V132" s="2492"/>
      <c r="W132" s="2492"/>
      <c r="X132" s="2492"/>
      <c r="Y132" s="2492"/>
      <c r="Z132" s="2492"/>
      <c r="AA132" s="2492"/>
      <c r="AB132" s="2492"/>
      <c r="AC132" s="2492"/>
      <c r="AD132" s="2495"/>
      <c r="AE132" s="1431"/>
      <c r="AF132" s="1431"/>
      <c r="AG132" s="2495"/>
      <c r="AH132" s="1418"/>
      <c r="AI132" s="2498"/>
    </row>
    <row r="133" spans="1:35" ht="28.5" x14ac:dyDescent="0.2">
      <c r="A133" s="1271"/>
      <c r="B133" s="1426"/>
      <c r="C133" s="1414"/>
      <c r="D133" s="1415"/>
      <c r="E133" s="1427"/>
      <c r="F133" s="2508"/>
      <c r="G133" s="2495"/>
      <c r="H133" s="2511"/>
      <c r="I133" s="2495"/>
      <c r="J133" s="1330"/>
      <c r="K133" s="2505"/>
      <c r="L133" s="2505"/>
      <c r="M133" s="2505"/>
      <c r="N133" s="2505"/>
      <c r="O133" s="2505"/>
      <c r="P133" s="1433" t="s">
        <v>4352</v>
      </c>
      <c r="Q133" s="1328">
        <v>1</v>
      </c>
      <c r="R133" s="2492"/>
      <c r="S133" s="2492"/>
      <c r="T133" s="2492"/>
      <c r="U133" s="2492"/>
      <c r="V133" s="2492"/>
      <c r="W133" s="2492"/>
      <c r="X133" s="2492"/>
      <c r="Y133" s="2492"/>
      <c r="Z133" s="2492"/>
      <c r="AA133" s="2492"/>
      <c r="AB133" s="2492"/>
      <c r="AC133" s="2492"/>
      <c r="AD133" s="2495"/>
      <c r="AE133" s="1431"/>
      <c r="AF133" s="1431"/>
      <c r="AG133" s="2495"/>
      <c r="AH133" s="1418"/>
      <c r="AI133" s="2498"/>
    </row>
    <row r="134" spans="1:35" ht="42.75" x14ac:dyDescent="0.2">
      <c r="A134" s="1271"/>
      <c r="B134" s="1426"/>
      <c r="C134" s="1414"/>
      <c r="D134" s="1415"/>
      <c r="E134" s="1427"/>
      <c r="F134" s="2508"/>
      <c r="G134" s="2495"/>
      <c r="H134" s="2511"/>
      <c r="I134" s="2495"/>
      <c r="J134" s="1330"/>
      <c r="K134" s="2505"/>
      <c r="L134" s="2505"/>
      <c r="M134" s="2505"/>
      <c r="N134" s="2505"/>
      <c r="O134" s="2505"/>
      <c r="P134" s="1432" t="s">
        <v>4353</v>
      </c>
      <c r="Q134" s="1328">
        <v>1</v>
      </c>
      <c r="R134" s="2492"/>
      <c r="S134" s="2492"/>
      <c r="T134" s="2492"/>
      <c r="U134" s="2492"/>
      <c r="V134" s="2492"/>
      <c r="W134" s="2492"/>
      <c r="X134" s="2492"/>
      <c r="Y134" s="2492"/>
      <c r="Z134" s="2492"/>
      <c r="AA134" s="2492"/>
      <c r="AB134" s="2492"/>
      <c r="AC134" s="2492"/>
      <c r="AD134" s="2495"/>
      <c r="AE134" s="1431"/>
      <c r="AF134" s="1431"/>
      <c r="AG134" s="2495"/>
      <c r="AH134" s="1418"/>
      <c r="AI134" s="2498"/>
    </row>
    <row r="135" spans="1:35" ht="15" x14ac:dyDescent="0.2">
      <c r="A135" s="1271"/>
      <c r="B135" s="1426"/>
      <c r="C135" s="1414"/>
      <c r="D135" s="1415"/>
      <c r="E135" s="1427"/>
      <c r="F135" s="2509"/>
      <c r="G135" s="2496"/>
      <c r="H135" s="2512"/>
      <c r="I135" s="2496"/>
      <c r="J135" s="1330"/>
      <c r="K135" s="2506"/>
      <c r="L135" s="2506"/>
      <c r="M135" s="2506"/>
      <c r="N135" s="2506"/>
      <c r="O135" s="2506"/>
      <c r="P135" s="1317" t="s">
        <v>168</v>
      </c>
      <c r="Q135" s="1346">
        <f>SUM(Q131:Q134)</f>
        <v>4</v>
      </c>
      <c r="R135" s="2493"/>
      <c r="S135" s="2493"/>
      <c r="T135" s="2493"/>
      <c r="U135" s="2493"/>
      <c r="V135" s="2493"/>
      <c r="W135" s="2493"/>
      <c r="X135" s="2493"/>
      <c r="Y135" s="2493"/>
      <c r="Z135" s="2493"/>
      <c r="AA135" s="2493"/>
      <c r="AB135" s="2493"/>
      <c r="AC135" s="2493"/>
      <c r="AD135" s="2496"/>
      <c r="AE135" s="1431"/>
      <c r="AF135" s="1431"/>
      <c r="AG135" s="2496"/>
      <c r="AH135" s="1418"/>
      <c r="AI135" s="2499"/>
    </row>
    <row r="136" spans="1:35" ht="33" customHeight="1" x14ac:dyDescent="0.25">
      <c r="F136" s="2500" t="s">
        <v>3398</v>
      </c>
      <c r="G136" s="2500"/>
      <c r="H136" s="2500"/>
      <c r="I136" s="2500"/>
      <c r="J136" s="2500"/>
      <c r="K136" s="2500"/>
      <c r="L136" s="2500"/>
      <c r="M136" s="2500"/>
      <c r="N136" s="2500"/>
      <c r="O136" s="2500"/>
      <c r="P136" s="2500"/>
      <c r="Q136" s="1435">
        <f>(Q135+Q130+Q117+Q107+Q100+Q95+Q93+Q86+Q82+Q77+Q73+Q68+Q59+Q55+Q48+Q42)+(Q37+Q30+Q23+Q16)</f>
        <v>100</v>
      </c>
      <c r="R136" s="2501"/>
      <c r="S136" s="2502"/>
      <c r="T136" s="2502"/>
      <c r="U136" s="2502"/>
      <c r="V136" s="2502"/>
      <c r="W136" s="2502"/>
      <c r="X136" s="2502"/>
      <c r="Y136" s="2502"/>
      <c r="Z136" s="2502"/>
      <c r="AA136" s="2502"/>
      <c r="AB136" s="2502"/>
      <c r="AC136" s="2502"/>
      <c r="AD136" s="2502"/>
      <c r="AE136" s="2502"/>
      <c r="AF136" s="2502"/>
      <c r="AG136" s="2502"/>
      <c r="AH136" s="2502"/>
      <c r="AI136" s="2503"/>
    </row>
    <row r="137" spans="1:35" x14ac:dyDescent="0.25">
      <c r="N137" s="1336"/>
      <c r="O137" s="1336"/>
      <c r="P137" s="1336"/>
    </row>
    <row r="138" spans="1:35" ht="62.25" customHeight="1" x14ac:dyDescent="0.25">
      <c r="I138" s="2489" t="s">
        <v>6260</v>
      </c>
      <c r="J138" s="2489"/>
      <c r="K138" s="2489"/>
      <c r="L138" s="2489"/>
      <c r="M138" s="2489"/>
      <c r="N138" s="2489"/>
      <c r="O138" s="2489"/>
      <c r="P138" s="2490" t="s">
        <v>6261</v>
      </c>
      <c r="Q138" s="2490"/>
      <c r="R138" s="2490"/>
      <c r="S138" s="2490"/>
      <c r="T138" s="2490"/>
      <c r="U138" s="2490"/>
      <c r="V138" s="2490"/>
    </row>
    <row r="139" spans="1:35" x14ac:dyDescent="0.25">
      <c r="N139" s="1336"/>
      <c r="O139" s="1336"/>
      <c r="P139" s="1336"/>
    </row>
    <row r="140" spans="1:35" x14ac:dyDescent="0.25">
      <c r="N140" s="1336"/>
      <c r="O140" s="1336"/>
      <c r="P140" s="1336"/>
    </row>
    <row r="141" spans="1:35" x14ac:dyDescent="0.25">
      <c r="N141" s="1336"/>
      <c r="O141" s="1336"/>
      <c r="P141" s="1336"/>
    </row>
    <row r="142" spans="1:35" x14ac:dyDescent="0.25">
      <c r="N142" s="1336"/>
      <c r="O142" s="1336"/>
      <c r="P142" s="1336"/>
    </row>
    <row r="143" spans="1:35" x14ac:dyDescent="0.25">
      <c r="N143" s="1336"/>
      <c r="O143" s="1336"/>
      <c r="P143" s="1336"/>
    </row>
    <row r="144" spans="1:35" x14ac:dyDescent="0.25">
      <c r="N144" s="1336"/>
      <c r="O144" s="1336"/>
      <c r="P144" s="1336"/>
    </row>
    <row r="145" spans="14:16" x14ac:dyDescent="0.25">
      <c r="N145" s="1336"/>
      <c r="O145" s="1336"/>
      <c r="P145" s="1336"/>
    </row>
    <row r="146" spans="14:16" x14ac:dyDescent="0.25">
      <c r="N146" s="1336"/>
      <c r="O146" s="1336"/>
      <c r="P146" s="1336"/>
    </row>
    <row r="147" spans="14:16" x14ac:dyDescent="0.25">
      <c r="N147" s="1336"/>
      <c r="O147" s="1336"/>
      <c r="P147" s="1336"/>
    </row>
    <row r="148" spans="14:16" x14ac:dyDescent="0.25">
      <c r="N148" s="1336"/>
      <c r="O148" s="1336"/>
      <c r="P148" s="1336"/>
    </row>
    <row r="149" spans="14:16" x14ac:dyDescent="0.25">
      <c r="N149" s="1336"/>
      <c r="O149" s="1336"/>
      <c r="P149" s="1336"/>
    </row>
    <row r="150" spans="14:16" x14ac:dyDescent="0.25">
      <c r="N150" s="1336"/>
      <c r="O150" s="1336"/>
      <c r="P150" s="1336"/>
    </row>
    <row r="151" spans="14:16" x14ac:dyDescent="0.25">
      <c r="P151" s="1336"/>
    </row>
    <row r="152" spans="14:16" x14ac:dyDescent="0.25">
      <c r="P152" s="1336"/>
    </row>
    <row r="153" spans="14:16" x14ac:dyDescent="0.25">
      <c r="N153" s="1336"/>
      <c r="O153" s="1336"/>
      <c r="P153" s="1336"/>
    </row>
    <row r="154" spans="14:16" x14ac:dyDescent="0.25">
      <c r="N154" s="1336"/>
      <c r="O154" s="1336"/>
      <c r="P154" s="1336"/>
    </row>
    <row r="155" spans="14:16" x14ac:dyDescent="0.25">
      <c r="N155" s="1336"/>
      <c r="O155" s="1336"/>
      <c r="P155" s="1336"/>
    </row>
    <row r="156" spans="14:16" x14ac:dyDescent="0.25">
      <c r="N156" s="1336"/>
      <c r="O156" s="1336"/>
      <c r="P156" s="1336"/>
    </row>
    <row r="157" spans="14:16" x14ac:dyDescent="0.25">
      <c r="N157" s="1336"/>
      <c r="O157" s="1336"/>
      <c r="P157" s="1336"/>
    </row>
    <row r="158" spans="14:16" x14ac:dyDescent="0.25">
      <c r="N158" s="1336"/>
      <c r="O158" s="1336"/>
      <c r="P158" s="1336"/>
    </row>
    <row r="159" spans="14:16" x14ac:dyDescent="0.25">
      <c r="N159" s="1336"/>
      <c r="O159" s="1336"/>
      <c r="P159" s="1336"/>
    </row>
    <row r="160" spans="14:16" x14ac:dyDescent="0.25">
      <c r="N160" s="1336"/>
      <c r="O160" s="1336"/>
      <c r="P160" s="1336"/>
    </row>
    <row r="161" spans="12:16" x14ac:dyDescent="0.25">
      <c r="N161" s="1336"/>
      <c r="O161" s="1336"/>
      <c r="P161" s="1336"/>
    </row>
    <row r="162" spans="12:16" x14ac:dyDescent="0.25">
      <c r="N162" s="1336"/>
      <c r="O162" s="1336"/>
      <c r="P162" s="1336"/>
    </row>
    <row r="163" spans="12:16" x14ac:dyDescent="0.25">
      <c r="N163" s="1336"/>
      <c r="O163" s="1336"/>
      <c r="P163" s="1336"/>
    </row>
    <row r="164" spans="12:16" x14ac:dyDescent="0.25">
      <c r="P164" s="1336"/>
    </row>
    <row r="165" spans="12:16" x14ac:dyDescent="0.25">
      <c r="N165" s="1336"/>
      <c r="O165" s="1336"/>
      <c r="P165" s="1336"/>
    </row>
    <row r="166" spans="12:16" x14ac:dyDescent="0.25">
      <c r="N166" s="1336"/>
      <c r="O166" s="1336"/>
      <c r="P166" s="1336"/>
    </row>
    <row r="167" spans="12:16" x14ac:dyDescent="0.25">
      <c r="P167" s="1336"/>
    </row>
    <row r="168" spans="12:16" x14ac:dyDescent="0.25">
      <c r="P168" s="1336"/>
    </row>
    <row r="169" spans="12:16" x14ac:dyDescent="0.25">
      <c r="P169" s="1336"/>
    </row>
    <row r="170" spans="12:16" x14ac:dyDescent="0.25">
      <c r="L170" s="1336"/>
      <c r="M170" s="1279"/>
      <c r="N170" s="1336"/>
      <c r="O170" s="1336"/>
      <c r="P170" s="1336"/>
    </row>
    <row r="171" spans="12:16" x14ac:dyDescent="0.25">
      <c r="L171" s="1336"/>
      <c r="M171" s="1279"/>
      <c r="N171" s="1336"/>
      <c r="O171" s="1336"/>
      <c r="P171" s="1336"/>
    </row>
  </sheetData>
  <mergeCells count="554">
    <mergeCell ref="B2:AH2"/>
    <mergeCell ref="F3:AI3"/>
    <mergeCell ref="F4:L4"/>
    <mergeCell ref="F5:L5"/>
    <mergeCell ref="L6:AA6"/>
    <mergeCell ref="F7:F8"/>
    <mergeCell ref="G7:G8"/>
    <mergeCell ref="H7:I7"/>
    <mergeCell ref="J7:J8"/>
    <mergeCell ref="K7:K8"/>
    <mergeCell ref="R7:AC7"/>
    <mergeCell ref="AD7:AH7"/>
    <mergeCell ref="AI7:AI8"/>
    <mergeCell ref="AZ7:BA7"/>
    <mergeCell ref="F9:AI9"/>
    <mergeCell ref="B10:B14"/>
    <mergeCell ref="C10:C14"/>
    <mergeCell ref="D10:D14"/>
    <mergeCell ref="E10:E14"/>
    <mergeCell ref="F10:F16"/>
    <mergeCell ref="L7:L8"/>
    <mergeCell ref="M7:M8"/>
    <mergeCell ref="N7:N8"/>
    <mergeCell ref="O7:O8"/>
    <mergeCell ref="P7:P8"/>
    <mergeCell ref="Q7:Q8"/>
    <mergeCell ref="Z10:Z16"/>
    <mergeCell ref="AA10:AA16"/>
    <mergeCell ref="N10:N16"/>
    <mergeCell ref="O10:O16"/>
    <mergeCell ref="R10:R16"/>
    <mergeCell ref="S10:S16"/>
    <mergeCell ref="T10:T16"/>
    <mergeCell ref="U10:U16"/>
    <mergeCell ref="G10:G16"/>
    <mergeCell ref="H10:H16"/>
    <mergeCell ref="J10:J14"/>
    <mergeCell ref="K10:K16"/>
    <mergeCell ref="L10:L16"/>
    <mergeCell ref="M10:M14"/>
    <mergeCell ref="M17:M21"/>
    <mergeCell ref="N17:N23"/>
    <mergeCell ref="O17:O23"/>
    <mergeCell ref="R17:R23"/>
    <mergeCell ref="AI10:AI16"/>
    <mergeCell ref="I11:I16"/>
    <mergeCell ref="B17:B21"/>
    <mergeCell ref="C17:C21"/>
    <mergeCell ref="D17:D21"/>
    <mergeCell ref="E17:E21"/>
    <mergeCell ref="F17:F23"/>
    <mergeCell ref="G17:G23"/>
    <mergeCell ref="H17:H23"/>
    <mergeCell ref="J17:J21"/>
    <mergeCell ref="AB10:AB16"/>
    <mergeCell ref="AC10:AC16"/>
    <mergeCell ref="AD10:AD16"/>
    <mergeCell ref="AE10:AE14"/>
    <mergeCell ref="AG10:AG16"/>
    <mergeCell ref="AH10:AH14"/>
    <mergeCell ref="V10:V16"/>
    <mergeCell ref="W10:W16"/>
    <mergeCell ref="X10:X16"/>
    <mergeCell ref="Y10:Y16"/>
    <mergeCell ref="AE17:AE21"/>
    <mergeCell ref="AG17:AG23"/>
    <mergeCell ref="AH17:AH21"/>
    <mergeCell ref="B24:B28"/>
    <mergeCell ref="C24:C28"/>
    <mergeCell ref="D24:D28"/>
    <mergeCell ref="E24:E28"/>
    <mergeCell ref="F24:F30"/>
    <mergeCell ref="G24:G30"/>
    <mergeCell ref="H24:H30"/>
    <mergeCell ref="Y17:Y23"/>
    <mergeCell ref="Z17:Z23"/>
    <mergeCell ref="AA17:AA23"/>
    <mergeCell ref="AB17:AB23"/>
    <mergeCell ref="AC17:AC23"/>
    <mergeCell ref="AD17:AD23"/>
    <mergeCell ref="S17:S23"/>
    <mergeCell ref="T17:T23"/>
    <mergeCell ref="U17:U23"/>
    <mergeCell ref="V17:V23"/>
    <mergeCell ref="W17:W23"/>
    <mergeCell ref="X17:X23"/>
    <mergeCell ref="K17:K23"/>
    <mergeCell ref="L17:L23"/>
    <mergeCell ref="AH24:AH28"/>
    <mergeCell ref="AI24:AI30"/>
    <mergeCell ref="I25:I30"/>
    <mergeCell ref="X24:X30"/>
    <mergeCell ref="Y24:Y30"/>
    <mergeCell ref="Z24:Z30"/>
    <mergeCell ref="AA24:AA30"/>
    <mergeCell ref="AB24:AB30"/>
    <mergeCell ref="AC24:AC30"/>
    <mergeCell ref="R24:R30"/>
    <mergeCell ref="S24:S30"/>
    <mergeCell ref="T24:T30"/>
    <mergeCell ref="U24:U30"/>
    <mergeCell ref="V24:V30"/>
    <mergeCell ref="W24:W30"/>
    <mergeCell ref="J24:J28"/>
    <mergeCell ref="K24:K30"/>
    <mergeCell ref="L24:L30"/>
    <mergeCell ref="M24:M28"/>
    <mergeCell ref="N24:N30"/>
    <mergeCell ref="O24:O30"/>
    <mergeCell ref="B31:B35"/>
    <mergeCell ref="C31:C35"/>
    <mergeCell ref="D31:D35"/>
    <mergeCell ref="E31:E35"/>
    <mergeCell ref="F31:F37"/>
    <mergeCell ref="G31:G37"/>
    <mergeCell ref="AD24:AD30"/>
    <mergeCell ref="AE24:AE28"/>
    <mergeCell ref="AG24:AG30"/>
    <mergeCell ref="O31:O37"/>
    <mergeCell ref="R31:R37"/>
    <mergeCell ref="S31:S37"/>
    <mergeCell ref="T31:T37"/>
    <mergeCell ref="U31:U37"/>
    <mergeCell ref="V31:V37"/>
    <mergeCell ref="H31:H37"/>
    <mergeCell ref="J31:J35"/>
    <mergeCell ref="K31:K37"/>
    <mergeCell ref="L31:L37"/>
    <mergeCell ref="M31:M35"/>
    <mergeCell ref="N31:N37"/>
    <mergeCell ref="I32:I37"/>
    <mergeCell ref="AC31:AC37"/>
    <mergeCell ref="AD31:AD37"/>
    <mergeCell ref="AE31:AE35"/>
    <mergeCell ref="AG31:AG37"/>
    <mergeCell ref="AH31:AH35"/>
    <mergeCell ref="AI31:AI37"/>
    <mergeCell ref="W31:W37"/>
    <mergeCell ref="X31:X37"/>
    <mergeCell ref="Y31:Y37"/>
    <mergeCell ref="Z31:Z37"/>
    <mergeCell ref="AA31:AA37"/>
    <mergeCell ref="AB31:AB37"/>
    <mergeCell ref="M39:M41"/>
    <mergeCell ref="N39:N42"/>
    <mergeCell ref="O39:O42"/>
    <mergeCell ref="R39:R42"/>
    <mergeCell ref="F38:AI38"/>
    <mergeCell ref="B39:B41"/>
    <mergeCell ref="C39:C41"/>
    <mergeCell ref="D39:D41"/>
    <mergeCell ref="E39:E41"/>
    <mergeCell ref="F39:F42"/>
    <mergeCell ref="G39:G42"/>
    <mergeCell ref="H39:H42"/>
    <mergeCell ref="I39:I42"/>
    <mergeCell ref="J39:J41"/>
    <mergeCell ref="AE39:AE41"/>
    <mergeCell ref="AG39:AG42"/>
    <mergeCell ref="AH39:AH41"/>
    <mergeCell ref="AI39:AI42"/>
    <mergeCell ref="F43:F48"/>
    <mergeCell ref="G43:G48"/>
    <mergeCell ref="H43:H48"/>
    <mergeCell ref="I43:I48"/>
    <mergeCell ref="K43:K48"/>
    <mergeCell ref="L43:L48"/>
    <mergeCell ref="Y39:Y42"/>
    <mergeCell ref="Z39:Z42"/>
    <mergeCell ref="AA39:AA42"/>
    <mergeCell ref="AB39:AB42"/>
    <mergeCell ref="AC39:AC42"/>
    <mergeCell ref="AD39:AD42"/>
    <mergeCell ref="S39:S42"/>
    <mergeCell ref="T39:T42"/>
    <mergeCell ref="U39:U42"/>
    <mergeCell ref="V39:V42"/>
    <mergeCell ref="W39:W42"/>
    <mergeCell ref="X39:X42"/>
    <mergeCell ref="K39:K42"/>
    <mergeCell ref="L39:L42"/>
    <mergeCell ref="AB43:AB48"/>
    <mergeCell ref="AC43:AC48"/>
    <mergeCell ref="AD43:AD48"/>
    <mergeCell ref="AG43:AG48"/>
    <mergeCell ref="AI43:AI48"/>
    <mergeCell ref="F49:F55"/>
    <mergeCell ref="G49:G55"/>
    <mergeCell ref="H49:H55"/>
    <mergeCell ref="I49:I55"/>
    <mergeCell ref="K49:K55"/>
    <mergeCell ref="V43:V48"/>
    <mergeCell ref="W43:W48"/>
    <mergeCell ref="X43:X48"/>
    <mergeCell ref="Y43:Y48"/>
    <mergeCell ref="Z43:Z48"/>
    <mergeCell ref="AA43:AA48"/>
    <mergeCell ref="N43:N48"/>
    <mergeCell ref="O43:O48"/>
    <mergeCell ref="R43:R48"/>
    <mergeCell ref="S43:S48"/>
    <mergeCell ref="T43:T48"/>
    <mergeCell ref="U43:U48"/>
    <mergeCell ref="AI49:AI55"/>
    <mergeCell ref="U49:U55"/>
    <mergeCell ref="V49:V55"/>
    <mergeCell ref="W49:W55"/>
    <mergeCell ref="X49:X55"/>
    <mergeCell ref="Y49:Y55"/>
    <mergeCell ref="Z49:Z55"/>
    <mergeCell ref="L49:L55"/>
    <mergeCell ref="N49:N55"/>
    <mergeCell ref="O49:O55"/>
    <mergeCell ref="R49:R55"/>
    <mergeCell ref="S49:S55"/>
    <mergeCell ref="T49:T55"/>
    <mergeCell ref="H56:H59"/>
    <mergeCell ref="I56:I59"/>
    <mergeCell ref="K56:K59"/>
    <mergeCell ref="L56:L59"/>
    <mergeCell ref="AA49:AA55"/>
    <mergeCell ref="AB49:AB55"/>
    <mergeCell ref="AC49:AC55"/>
    <mergeCell ref="AD49:AD55"/>
    <mergeCell ref="AG49:AG55"/>
    <mergeCell ref="AB56:AB59"/>
    <mergeCell ref="AC56:AC59"/>
    <mergeCell ref="AD56:AD59"/>
    <mergeCell ref="AG56:AG59"/>
    <mergeCell ref="AI56:AI59"/>
    <mergeCell ref="B60:B67"/>
    <mergeCell ref="C60:C67"/>
    <mergeCell ref="D60:D67"/>
    <mergeCell ref="E60:E67"/>
    <mergeCell ref="F60:F68"/>
    <mergeCell ref="V56:V59"/>
    <mergeCell ref="W56:W59"/>
    <mergeCell ref="X56:X59"/>
    <mergeCell ref="Y56:Y59"/>
    <mergeCell ref="Z56:Z59"/>
    <mergeCell ref="AA56:AA59"/>
    <mergeCell ref="N56:N59"/>
    <mergeCell ref="O56:O59"/>
    <mergeCell ref="R56:R59"/>
    <mergeCell ref="S56:S59"/>
    <mergeCell ref="T56:T59"/>
    <mergeCell ref="U56:U59"/>
    <mergeCell ref="F56:F59"/>
    <mergeCell ref="G56:G59"/>
    <mergeCell ref="R60:R68"/>
    <mergeCell ref="S60:S68"/>
    <mergeCell ref="T60:T68"/>
    <mergeCell ref="U60:U68"/>
    <mergeCell ref="G60:G68"/>
    <mergeCell ref="H60:H68"/>
    <mergeCell ref="J60:J67"/>
    <mergeCell ref="K60:K68"/>
    <mergeCell ref="L60:L68"/>
    <mergeCell ref="M60:M67"/>
    <mergeCell ref="AI60:AI68"/>
    <mergeCell ref="F69:F73"/>
    <mergeCell ref="G69:G73"/>
    <mergeCell ref="H69:H73"/>
    <mergeCell ref="I69:I73"/>
    <mergeCell ref="K69:K73"/>
    <mergeCell ref="L69:L73"/>
    <mergeCell ref="N69:N73"/>
    <mergeCell ref="O69:O73"/>
    <mergeCell ref="R69:R73"/>
    <mergeCell ref="AB60:AB68"/>
    <mergeCell ref="AC60:AC68"/>
    <mergeCell ref="AD60:AD68"/>
    <mergeCell ref="AE60:AE67"/>
    <mergeCell ref="AG60:AG68"/>
    <mergeCell ref="AH60:AH67"/>
    <mergeCell ref="V60:V68"/>
    <mergeCell ref="W60:W68"/>
    <mergeCell ref="X60:X68"/>
    <mergeCell ref="Y60:Y68"/>
    <mergeCell ref="Z60:Z68"/>
    <mergeCell ref="AA60:AA68"/>
    <mergeCell ref="N60:N68"/>
    <mergeCell ref="O60:O68"/>
    <mergeCell ref="AG69:AG73"/>
    <mergeCell ref="AI69:AI73"/>
    <mergeCell ref="F74:F77"/>
    <mergeCell ref="G74:G77"/>
    <mergeCell ref="H74:H77"/>
    <mergeCell ref="I74:I77"/>
    <mergeCell ref="K74:K77"/>
    <mergeCell ref="L74:L77"/>
    <mergeCell ref="N74:N77"/>
    <mergeCell ref="O74:O77"/>
    <mergeCell ref="Y69:Y73"/>
    <mergeCell ref="Z69:Z73"/>
    <mergeCell ref="AA69:AA73"/>
    <mergeCell ref="AB69:AB73"/>
    <mergeCell ref="AC69:AC73"/>
    <mergeCell ref="AD69:AD73"/>
    <mergeCell ref="S69:S73"/>
    <mergeCell ref="T69:T73"/>
    <mergeCell ref="U69:U73"/>
    <mergeCell ref="V69:V73"/>
    <mergeCell ref="W69:W73"/>
    <mergeCell ref="X69:X73"/>
    <mergeCell ref="AD74:AD77"/>
    <mergeCell ref="AG74:AG77"/>
    <mergeCell ref="AI74:AI77"/>
    <mergeCell ref="F78:F82"/>
    <mergeCell ref="G78:G82"/>
    <mergeCell ref="H78:H82"/>
    <mergeCell ref="L78:L82"/>
    <mergeCell ref="N78:N82"/>
    <mergeCell ref="O78:O82"/>
    <mergeCell ref="R78:R82"/>
    <mergeCell ref="X74:X77"/>
    <mergeCell ref="Y74:Y77"/>
    <mergeCell ref="Z74:Z77"/>
    <mergeCell ref="AA74:AA77"/>
    <mergeCell ref="AB74:AB77"/>
    <mergeCell ref="AC74:AC77"/>
    <mergeCell ref="R74:R77"/>
    <mergeCell ref="S74:S77"/>
    <mergeCell ref="T74:T77"/>
    <mergeCell ref="U74:U77"/>
    <mergeCell ref="V74:V77"/>
    <mergeCell ref="W74:W77"/>
    <mergeCell ref="F83:F86"/>
    <mergeCell ref="G83:G86"/>
    <mergeCell ref="H83:H86"/>
    <mergeCell ref="I83:I86"/>
    <mergeCell ref="K83:K86"/>
    <mergeCell ref="Y78:Y82"/>
    <mergeCell ref="Z78:Z82"/>
    <mergeCell ref="AA78:AA82"/>
    <mergeCell ref="AB78:AB82"/>
    <mergeCell ref="I79:I82"/>
    <mergeCell ref="K79:K82"/>
    <mergeCell ref="M79:M81"/>
    <mergeCell ref="S78:S82"/>
    <mergeCell ref="T78:T82"/>
    <mergeCell ref="U78:U82"/>
    <mergeCell ref="V78:V82"/>
    <mergeCell ref="W78:W82"/>
    <mergeCell ref="X78:X82"/>
    <mergeCell ref="N83:N86"/>
    <mergeCell ref="O83:O86"/>
    <mergeCell ref="P83:P85"/>
    <mergeCell ref="Q83:Q85"/>
    <mergeCell ref="AD79:AD82"/>
    <mergeCell ref="AE79:AE81"/>
    <mergeCell ref="AG79:AG82"/>
    <mergeCell ref="AH79:AH81"/>
    <mergeCell ref="AI79:AI82"/>
    <mergeCell ref="AC78:AC82"/>
    <mergeCell ref="AD83:AD86"/>
    <mergeCell ref="AE83:AE85"/>
    <mergeCell ref="AG83:AG86"/>
    <mergeCell ref="AH83:AH85"/>
    <mergeCell ref="AI83:AI85"/>
    <mergeCell ref="B87:B91"/>
    <mergeCell ref="C87:C91"/>
    <mergeCell ref="D87:D91"/>
    <mergeCell ref="E87:E91"/>
    <mergeCell ref="F87:F93"/>
    <mergeCell ref="X83:X86"/>
    <mergeCell ref="Y83:Y86"/>
    <mergeCell ref="Z83:Z86"/>
    <mergeCell ref="AA83:AA86"/>
    <mergeCell ref="AB83:AB86"/>
    <mergeCell ref="AC83:AC86"/>
    <mergeCell ref="R83:R86"/>
    <mergeCell ref="S83:S86"/>
    <mergeCell ref="T83:T86"/>
    <mergeCell ref="U83:U86"/>
    <mergeCell ref="V83:V86"/>
    <mergeCell ref="W83:W86"/>
    <mergeCell ref="L83:L86"/>
    <mergeCell ref="M83:M85"/>
    <mergeCell ref="R87:R93"/>
    <mergeCell ref="S87:S93"/>
    <mergeCell ref="T87:T93"/>
    <mergeCell ref="U87:U93"/>
    <mergeCell ref="G87:G93"/>
    <mergeCell ref="H87:H93"/>
    <mergeCell ref="J87:J91"/>
    <mergeCell ref="K87:K93"/>
    <mergeCell ref="L87:L93"/>
    <mergeCell ref="M87:M91"/>
    <mergeCell ref="AI87:AI93"/>
    <mergeCell ref="I88:I93"/>
    <mergeCell ref="F94:F95"/>
    <mergeCell ref="G94:G95"/>
    <mergeCell ref="H94:H95"/>
    <mergeCell ref="I94:I95"/>
    <mergeCell ref="K94:K95"/>
    <mergeCell ref="L94:L95"/>
    <mergeCell ref="N94:N95"/>
    <mergeCell ref="O94:O95"/>
    <mergeCell ref="AB87:AB93"/>
    <mergeCell ref="AC87:AC93"/>
    <mergeCell ref="AD87:AD93"/>
    <mergeCell ref="AE87:AE91"/>
    <mergeCell ref="AG87:AG93"/>
    <mergeCell ref="AH87:AH91"/>
    <mergeCell ref="V87:V93"/>
    <mergeCell ref="W87:W93"/>
    <mergeCell ref="X87:X93"/>
    <mergeCell ref="Y87:Y93"/>
    <mergeCell ref="Z87:Z93"/>
    <mergeCell ref="AA87:AA93"/>
    <mergeCell ref="N87:N93"/>
    <mergeCell ref="O87:O93"/>
    <mergeCell ref="AD94:AD95"/>
    <mergeCell ref="AG94:AG95"/>
    <mergeCell ref="AI94:AI95"/>
    <mergeCell ref="F96:I96"/>
    <mergeCell ref="F97:F100"/>
    <mergeCell ref="G97:G100"/>
    <mergeCell ref="H97:H100"/>
    <mergeCell ref="I97:I100"/>
    <mergeCell ref="K97:K100"/>
    <mergeCell ref="L97:L100"/>
    <mergeCell ref="X94:X95"/>
    <mergeCell ref="Y94:Y95"/>
    <mergeCell ref="Z94:Z95"/>
    <mergeCell ref="AA94:AA95"/>
    <mergeCell ref="AB94:AB95"/>
    <mergeCell ref="AC94:AC95"/>
    <mergeCell ref="R94:R95"/>
    <mergeCell ref="S94:S95"/>
    <mergeCell ref="T94:T95"/>
    <mergeCell ref="U94:U95"/>
    <mergeCell ref="V94:V95"/>
    <mergeCell ref="W94:W95"/>
    <mergeCell ref="AB97:AB100"/>
    <mergeCell ref="AC97:AC100"/>
    <mergeCell ref="AD97:AD100"/>
    <mergeCell ref="AG97:AG100"/>
    <mergeCell ref="AI97:AI100"/>
    <mergeCell ref="F101:AI101"/>
    <mergeCell ref="V97:V100"/>
    <mergeCell ref="W97:W100"/>
    <mergeCell ref="X97:X100"/>
    <mergeCell ref="Y97:Y100"/>
    <mergeCell ref="Z97:Z100"/>
    <mergeCell ref="AA97:AA100"/>
    <mergeCell ref="N97:N100"/>
    <mergeCell ref="O97:O100"/>
    <mergeCell ref="R97:R100"/>
    <mergeCell ref="S97:S100"/>
    <mergeCell ref="T97:T100"/>
    <mergeCell ref="U97:U100"/>
    <mergeCell ref="AB102:AB107"/>
    <mergeCell ref="AC102:AC107"/>
    <mergeCell ref="AD102:AD107"/>
    <mergeCell ref="AG102:AG107"/>
    <mergeCell ref="AI102:AI107"/>
    <mergeCell ref="F108:AI108"/>
    <mergeCell ref="V102:V107"/>
    <mergeCell ref="W102:W107"/>
    <mergeCell ref="X102:X107"/>
    <mergeCell ref="Y102:Y107"/>
    <mergeCell ref="Z102:Z107"/>
    <mergeCell ref="AA102:AA107"/>
    <mergeCell ref="N102:N107"/>
    <mergeCell ref="O102:O107"/>
    <mergeCell ref="R102:R107"/>
    <mergeCell ref="S102:S107"/>
    <mergeCell ref="T102:T107"/>
    <mergeCell ref="U102:U107"/>
    <mergeCell ref="F102:F107"/>
    <mergeCell ref="G102:G107"/>
    <mergeCell ref="H102:H107"/>
    <mergeCell ref="I102:I107"/>
    <mergeCell ref="K102:K107"/>
    <mergeCell ref="L102:L107"/>
    <mergeCell ref="N109:N117"/>
    <mergeCell ref="O109:O117"/>
    <mergeCell ref="R109:R117"/>
    <mergeCell ref="S109:S117"/>
    <mergeCell ref="B109:B116"/>
    <mergeCell ref="F109:F117"/>
    <mergeCell ref="G109:G117"/>
    <mergeCell ref="H109:H117"/>
    <mergeCell ref="J109:J116"/>
    <mergeCell ref="K109:K117"/>
    <mergeCell ref="AH109:AH116"/>
    <mergeCell ref="AI109:AI117"/>
    <mergeCell ref="F118:F130"/>
    <mergeCell ref="G118:G130"/>
    <mergeCell ref="H118:H130"/>
    <mergeCell ref="I118:I130"/>
    <mergeCell ref="K118:K130"/>
    <mergeCell ref="L118:L130"/>
    <mergeCell ref="N118:N130"/>
    <mergeCell ref="O118:O130"/>
    <mergeCell ref="Z109:Z117"/>
    <mergeCell ref="AA109:AA117"/>
    <mergeCell ref="AB109:AB117"/>
    <mergeCell ref="AC109:AC117"/>
    <mergeCell ref="AD109:AD117"/>
    <mergeCell ref="AG109:AG117"/>
    <mergeCell ref="T109:T117"/>
    <mergeCell ref="U109:U117"/>
    <mergeCell ref="V109:V117"/>
    <mergeCell ref="W109:W117"/>
    <mergeCell ref="X109:X117"/>
    <mergeCell ref="Y109:Y117"/>
    <mergeCell ref="L109:L117"/>
    <mergeCell ref="M109:M116"/>
    <mergeCell ref="AD118:AD130"/>
    <mergeCell ref="AG118:AG130"/>
    <mergeCell ref="AI118:AI130"/>
    <mergeCell ref="F131:F135"/>
    <mergeCell ref="G131:G135"/>
    <mergeCell ref="H131:H135"/>
    <mergeCell ref="I131:I135"/>
    <mergeCell ref="K131:K135"/>
    <mergeCell ref="L131:L135"/>
    <mergeCell ref="M131:M135"/>
    <mergeCell ref="X118:X130"/>
    <mergeCell ref="Y118:Y130"/>
    <mergeCell ref="Z118:Z130"/>
    <mergeCell ref="AA118:AA130"/>
    <mergeCell ref="AB118:AB130"/>
    <mergeCell ref="AC118:AC130"/>
    <mergeCell ref="R118:R130"/>
    <mergeCell ref="S118:S130"/>
    <mergeCell ref="T118:T130"/>
    <mergeCell ref="U118:U130"/>
    <mergeCell ref="V118:V130"/>
    <mergeCell ref="W118:W130"/>
    <mergeCell ref="I138:O138"/>
    <mergeCell ref="P138:V138"/>
    <mergeCell ref="AB131:AB135"/>
    <mergeCell ref="AC131:AC135"/>
    <mergeCell ref="AD131:AD135"/>
    <mergeCell ref="AG131:AG135"/>
    <mergeCell ref="AI131:AI135"/>
    <mergeCell ref="F136:P136"/>
    <mergeCell ref="R136:AI136"/>
    <mergeCell ref="V131:V135"/>
    <mergeCell ref="W131:W135"/>
    <mergeCell ref="X131:X135"/>
    <mergeCell ref="Y131:Y135"/>
    <mergeCell ref="Z131:Z135"/>
    <mergeCell ref="AA131:AA135"/>
    <mergeCell ref="N131:N135"/>
    <mergeCell ref="O131:O135"/>
    <mergeCell ref="R131:R135"/>
    <mergeCell ref="S131:S135"/>
    <mergeCell ref="T131:T135"/>
    <mergeCell ref="U131:U135"/>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
  <sheetViews>
    <sheetView tabSelected="1" topLeftCell="D1" workbookViewId="0">
      <selection activeCell="G13" sqref="G13:G18"/>
    </sheetView>
  </sheetViews>
  <sheetFormatPr baseColWidth="10" defaultRowHeight="15" x14ac:dyDescent="0.25"/>
  <cols>
    <col min="1" max="2" width="22.5703125" style="119" customWidth="1"/>
    <col min="3" max="3" width="38.140625" style="311" customWidth="1"/>
    <col min="4" max="4" width="36.5703125" style="119" customWidth="1"/>
    <col min="5" max="5" width="7.7109375" style="311" customWidth="1"/>
    <col min="6" max="6" width="37.28515625" style="119" customWidth="1"/>
    <col min="7" max="7" width="24.85546875" style="119" customWidth="1"/>
    <col min="8" max="8" width="13.140625" style="119" customWidth="1"/>
    <col min="9" max="9" width="38.85546875" customWidth="1"/>
    <col min="10" max="10" width="13.140625" customWidth="1"/>
    <col min="11" max="11" width="4.42578125" hidden="1" customWidth="1"/>
    <col min="12" max="12" width="13.5703125" style="119" hidden="1" customWidth="1"/>
    <col min="13" max="13" width="13.5703125" style="119" customWidth="1"/>
    <col min="14" max="14" width="12.28515625" style="469" customWidth="1"/>
    <col min="15" max="26" width="4.42578125" customWidth="1"/>
    <col min="27" max="27" width="15.28515625" style="119" customWidth="1"/>
    <col min="28" max="28" width="26.7109375" style="311" customWidth="1"/>
    <col min="29" max="29" width="15.28515625" customWidth="1"/>
  </cols>
  <sheetData>
    <row r="1" spans="1:29" ht="30.75" customHeight="1" x14ac:dyDescent="0.25">
      <c r="A1" s="1623" t="s">
        <v>142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5"/>
    </row>
    <row r="2" spans="1:29" ht="15" customHeight="1" x14ac:dyDescent="0.25">
      <c r="A2" s="1626" t="s">
        <v>5884</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8"/>
    </row>
    <row r="3" spans="1:29" ht="15.75" customHeight="1" x14ac:dyDescent="0.25">
      <c r="A3" s="1626" t="s">
        <v>144</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7"/>
      <c r="Z3" s="1627"/>
      <c r="AA3" s="1627"/>
      <c r="AB3" s="1627"/>
      <c r="AC3" s="1628"/>
    </row>
    <row r="4" spans="1:29" ht="15.75" customHeight="1" x14ac:dyDescent="0.25">
      <c r="A4" s="2486" t="s">
        <v>3</v>
      </c>
      <c r="B4" s="2024" t="s">
        <v>4</v>
      </c>
      <c r="C4" s="2024" t="s">
        <v>145</v>
      </c>
      <c r="D4" s="2486" t="s">
        <v>5885</v>
      </c>
      <c r="E4" s="2487" t="s">
        <v>146</v>
      </c>
      <c r="F4" s="2486" t="s">
        <v>7</v>
      </c>
      <c r="G4" s="2486" t="s">
        <v>147</v>
      </c>
      <c r="H4" s="2024" t="s">
        <v>148</v>
      </c>
      <c r="I4" s="2486" t="s">
        <v>149</v>
      </c>
      <c r="J4" s="1438"/>
      <c r="K4" s="1438"/>
      <c r="L4" s="1438"/>
      <c r="M4" s="1438"/>
      <c r="N4" s="2486" t="s">
        <v>11</v>
      </c>
      <c r="O4" s="2486" t="s">
        <v>12</v>
      </c>
      <c r="P4" s="2486"/>
      <c r="Q4" s="2486"/>
      <c r="R4" s="2486"/>
      <c r="S4" s="2486"/>
      <c r="T4" s="2486"/>
      <c r="U4" s="2486"/>
      <c r="V4" s="2486"/>
      <c r="W4" s="2486"/>
      <c r="X4" s="2486"/>
      <c r="Y4" s="2486"/>
      <c r="Z4" s="2486"/>
      <c r="AA4" s="2486" t="s">
        <v>13</v>
      </c>
      <c r="AB4" s="2486"/>
      <c r="AC4" s="2486" t="s">
        <v>14</v>
      </c>
    </row>
    <row r="5" spans="1:29" ht="67.5" x14ac:dyDescent="0.25">
      <c r="A5" s="2486"/>
      <c r="B5" s="2025"/>
      <c r="C5" s="2025"/>
      <c r="D5" s="2486"/>
      <c r="E5" s="2488"/>
      <c r="F5" s="2486"/>
      <c r="G5" s="2486"/>
      <c r="H5" s="2025"/>
      <c r="I5" s="2486"/>
      <c r="J5" s="1438" t="s">
        <v>5886</v>
      </c>
      <c r="K5" s="1438" t="s">
        <v>5887</v>
      </c>
      <c r="L5" s="1438"/>
      <c r="M5" s="1438" t="s">
        <v>6263</v>
      </c>
      <c r="N5" s="2486"/>
      <c r="O5" s="1438" t="s">
        <v>17</v>
      </c>
      <c r="P5" s="1438" t="s">
        <v>18</v>
      </c>
      <c r="Q5" s="1438" t="s">
        <v>19</v>
      </c>
      <c r="R5" s="1438" t="s">
        <v>20</v>
      </c>
      <c r="S5" s="1438" t="s">
        <v>21</v>
      </c>
      <c r="T5" s="1438" t="s">
        <v>22</v>
      </c>
      <c r="U5" s="1438" t="s">
        <v>23</v>
      </c>
      <c r="V5" s="1438" t="s">
        <v>24</v>
      </c>
      <c r="W5" s="1438" t="s">
        <v>25</v>
      </c>
      <c r="X5" s="1438" t="s">
        <v>26</v>
      </c>
      <c r="Y5" s="1438" t="s">
        <v>27</v>
      </c>
      <c r="Z5" s="1438" t="s">
        <v>28</v>
      </c>
      <c r="AA5" s="1438" t="s">
        <v>15</v>
      </c>
      <c r="AB5" s="1438" t="s">
        <v>29</v>
      </c>
      <c r="AC5" s="2486"/>
    </row>
    <row r="6" spans="1:29" ht="23.1" customHeight="1" x14ac:dyDescent="0.25">
      <c r="A6" s="2485" t="s">
        <v>2247</v>
      </c>
      <c r="B6" s="2485"/>
      <c r="C6" s="2485"/>
      <c r="D6" s="2485"/>
      <c r="E6" s="2485"/>
      <c r="F6" s="2485"/>
      <c r="G6" s="2485"/>
      <c r="H6" s="2485"/>
      <c r="I6" s="2485"/>
      <c r="J6" s="2485"/>
      <c r="K6" s="2485"/>
      <c r="L6" s="2485"/>
      <c r="M6" s="2485"/>
      <c r="N6" s="2485"/>
      <c r="O6" s="2485"/>
      <c r="P6" s="2485"/>
      <c r="Q6" s="2485"/>
      <c r="R6" s="2485"/>
      <c r="S6" s="2485"/>
      <c r="T6" s="2485"/>
      <c r="U6" s="2485"/>
      <c r="V6" s="2485"/>
      <c r="W6" s="2485"/>
      <c r="X6" s="2485"/>
      <c r="Y6" s="2485"/>
      <c r="Z6" s="2485"/>
      <c r="AA6" s="2485"/>
      <c r="AB6" s="2485"/>
      <c r="AC6" s="2485"/>
    </row>
    <row r="7" spans="1:29" ht="23.1" customHeight="1" x14ac:dyDescent="0.25">
      <c r="A7" s="2455" t="s">
        <v>5888</v>
      </c>
      <c r="B7" s="1601" t="s">
        <v>5889</v>
      </c>
      <c r="C7" s="2458" t="s">
        <v>2091</v>
      </c>
      <c r="D7" s="2455" t="s">
        <v>5890</v>
      </c>
      <c r="E7" s="2458" t="s">
        <v>5891</v>
      </c>
      <c r="F7" s="2455" t="s">
        <v>5733</v>
      </c>
      <c r="G7" s="2473" t="s">
        <v>5892</v>
      </c>
      <c r="H7" s="1582" t="s">
        <v>5893</v>
      </c>
      <c r="I7" s="1200" t="s">
        <v>5894</v>
      </c>
      <c r="J7" s="1200" t="s">
        <v>5915</v>
      </c>
      <c r="K7" s="1200"/>
      <c r="L7" s="1439"/>
      <c r="M7" s="1439" t="s">
        <v>6264</v>
      </c>
      <c r="N7" s="1201">
        <v>0.5</v>
      </c>
      <c r="O7" s="1202"/>
      <c r="P7" s="1440"/>
      <c r="Q7" s="1203"/>
      <c r="R7" s="1203"/>
      <c r="S7" s="1203"/>
      <c r="T7" s="1203"/>
      <c r="U7" s="1203"/>
      <c r="V7" s="1203"/>
      <c r="W7" s="1203"/>
      <c r="X7" s="1203"/>
      <c r="Y7" s="1203"/>
      <c r="Z7" s="1203"/>
      <c r="AA7" s="2452" t="s">
        <v>160</v>
      </c>
      <c r="AB7" s="2453" t="s">
        <v>5896</v>
      </c>
      <c r="AC7" s="2453"/>
    </row>
    <row r="8" spans="1:29" ht="23.1" customHeight="1" x14ac:dyDescent="0.25">
      <c r="A8" s="2455"/>
      <c r="B8" s="1602"/>
      <c r="C8" s="2458"/>
      <c r="D8" s="2455"/>
      <c r="E8" s="2458"/>
      <c r="F8" s="2455"/>
      <c r="G8" s="2473"/>
      <c r="H8" s="1585"/>
      <c r="I8" s="1200" t="s">
        <v>5897</v>
      </c>
      <c r="J8" s="1200"/>
      <c r="K8" s="1200"/>
      <c r="L8" s="1439"/>
      <c r="M8" s="1439" t="s">
        <v>6265</v>
      </c>
      <c r="N8" s="1201">
        <v>1</v>
      </c>
      <c r="O8" s="1202"/>
      <c r="P8" s="1204"/>
      <c r="Q8" s="1204"/>
      <c r="R8" s="1204"/>
      <c r="S8" s="1204"/>
      <c r="T8" s="1204"/>
      <c r="U8" s="1204"/>
      <c r="V8" s="1202"/>
      <c r="W8" s="1202"/>
      <c r="X8" s="1202"/>
      <c r="Y8" s="1202"/>
      <c r="Z8" s="1202"/>
      <c r="AA8" s="2452"/>
      <c r="AB8" s="2453"/>
      <c r="AC8" s="2453"/>
    </row>
    <row r="9" spans="1:29" ht="23.1" customHeight="1" x14ac:dyDescent="0.25">
      <c r="A9" s="2455"/>
      <c r="B9" s="1602"/>
      <c r="C9" s="2458"/>
      <c r="D9" s="2455"/>
      <c r="E9" s="2458"/>
      <c r="F9" s="2455"/>
      <c r="G9" s="2473"/>
      <c r="H9" s="1585"/>
      <c r="I9" s="1200" t="s">
        <v>5898</v>
      </c>
      <c r="J9" s="1200"/>
      <c r="K9" s="1200"/>
      <c r="L9" s="1439"/>
      <c r="M9" s="1439" t="s">
        <v>6266</v>
      </c>
      <c r="N9" s="1201">
        <v>0.56000000000000005</v>
      </c>
      <c r="O9" s="1203"/>
      <c r="P9" s="1202"/>
      <c r="Q9" s="1202"/>
      <c r="R9" s="1204"/>
      <c r="S9" s="1204"/>
      <c r="T9" s="1204"/>
      <c r="U9" s="1204"/>
      <c r="V9" s="1204"/>
      <c r="W9" s="1202"/>
      <c r="X9" s="1202"/>
      <c r="Y9" s="1202"/>
      <c r="Z9" s="1202"/>
      <c r="AA9" s="2452"/>
      <c r="AB9" s="2453"/>
      <c r="AC9" s="2453"/>
    </row>
    <row r="10" spans="1:29" ht="23.1" customHeight="1" x14ac:dyDescent="0.25">
      <c r="A10" s="2455"/>
      <c r="B10" s="1602"/>
      <c r="C10" s="2458"/>
      <c r="D10" s="2455"/>
      <c r="E10" s="2458"/>
      <c r="F10" s="2455"/>
      <c r="G10" s="2473"/>
      <c r="H10" s="1585"/>
      <c r="I10" s="1200" t="s">
        <v>5899</v>
      </c>
      <c r="J10" s="1200"/>
      <c r="K10" s="1200"/>
      <c r="L10" s="1439"/>
      <c r="M10" s="1439" t="s">
        <v>6266</v>
      </c>
      <c r="N10" s="1201">
        <v>1</v>
      </c>
      <c r="O10" s="1203"/>
      <c r="P10" s="1202"/>
      <c r="Q10" s="1202"/>
      <c r="R10" s="1202"/>
      <c r="S10" s="1202"/>
      <c r="T10" s="1202"/>
      <c r="U10" s="1204"/>
      <c r="V10" s="1204"/>
      <c r="W10" s="1202"/>
      <c r="X10" s="1202"/>
      <c r="Y10" s="1202"/>
      <c r="Z10" s="1202"/>
      <c r="AA10" s="2452"/>
      <c r="AB10" s="2453"/>
      <c r="AC10" s="2453"/>
    </row>
    <row r="11" spans="1:29" ht="23.1" customHeight="1" x14ac:dyDescent="0.25">
      <c r="A11" s="2455"/>
      <c r="B11" s="1602"/>
      <c r="C11" s="2458"/>
      <c r="D11" s="2455"/>
      <c r="E11" s="2458"/>
      <c r="F11" s="2455"/>
      <c r="G11" s="2473"/>
      <c r="H11" s="1585"/>
      <c r="I11" s="1200" t="s">
        <v>5900</v>
      </c>
      <c r="J11" s="1200"/>
      <c r="K11" s="1200"/>
      <c r="L11" s="1439"/>
      <c r="M11" s="1439" t="s">
        <v>6264</v>
      </c>
      <c r="N11" s="1201">
        <v>1</v>
      </c>
      <c r="O11" s="1203"/>
      <c r="P11" s="1204"/>
      <c r="Q11" s="1204"/>
      <c r="R11" s="1204"/>
      <c r="S11" s="1204"/>
      <c r="T11" s="1204"/>
      <c r="U11" s="1204"/>
      <c r="V11" s="1204"/>
      <c r="W11" s="1204"/>
      <c r="X11" s="1204"/>
      <c r="Y11" s="1204"/>
      <c r="Z11" s="1204"/>
      <c r="AA11" s="2452"/>
      <c r="AB11" s="2453"/>
      <c r="AC11" s="2453"/>
    </row>
    <row r="12" spans="1:29" ht="23.1" customHeight="1" x14ac:dyDescent="0.25">
      <c r="A12" s="2455"/>
      <c r="B12" s="1602"/>
      <c r="C12" s="2458"/>
      <c r="D12" s="2455"/>
      <c r="E12" s="2458"/>
      <c r="F12" s="2455"/>
      <c r="G12" s="2473"/>
      <c r="H12" s="1593"/>
      <c r="I12" s="1205" t="s">
        <v>168</v>
      </c>
      <c r="J12" s="1205"/>
      <c r="K12" s="1205"/>
      <c r="L12" s="1206">
        <f>[1]Ponderación!N12</f>
        <v>4.1613737538050817</v>
      </c>
      <c r="M12" s="1206"/>
      <c r="N12" s="1207">
        <f>SUM(N7:N11)</f>
        <v>4.0600000000000005</v>
      </c>
      <c r="O12" s="1208"/>
      <c r="P12" s="1208"/>
      <c r="Q12" s="1208"/>
      <c r="R12" s="1209"/>
      <c r="S12" s="1209"/>
      <c r="T12" s="1209"/>
      <c r="U12" s="1209"/>
      <c r="V12" s="1209"/>
      <c r="W12" s="1209"/>
      <c r="X12" s="1209"/>
      <c r="Y12" s="1209"/>
      <c r="Z12" s="1209"/>
      <c r="AA12" s="2452"/>
      <c r="AB12" s="2453"/>
      <c r="AC12" s="2453"/>
    </row>
    <row r="13" spans="1:29" ht="23.1" customHeight="1" x14ac:dyDescent="0.25">
      <c r="A13" s="2455"/>
      <c r="B13" s="1602"/>
      <c r="C13" s="2458" t="s">
        <v>2091</v>
      </c>
      <c r="D13" s="2455" t="s">
        <v>5890</v>
      </c>
      <c r="E13" s="2458" t="s">
        <v>5891</v>
      </c>
      <c r="F13" s="2455" t="s">
        <v>5901</v>
      </c>
      <c r="G13" s="2473" t="s">
        <v>5902</v>
      </c>
      <c r="H13" s="1582" t="s">
        <v>5903</v>
      </c>
      <c r="I13" s="1200" t="s">
        <v>6267</v>
      </c>
      <c r="J13" s="1200" t="s">
        <v>5895</v>
      </c>
      <c r="K13" s="1200"/>
      <c r="L13" s="1439"/>
      <c r="M13" s="1439" t="s">
        <v>6268</v>
      </c>
      <c r="N13" s="1201">
        <v>0.5</v>
      </c>
      <c r="O13" s="1202"/>
      <c r="P13" s="1440"/>
      <c r="Q13" s="1203"/>
      <c r="R13" s="1203"/>
      <c r="S13" s="1203"/>
      <c r="T13" s="1203"/>
      <c r="U13" s="1203"/>
      <c r="V13" s="1203"/>
      <c r="W13" s="1203"/>
      <c r="X13" s="1203"/>
      <c r="Y13" s="1203"/>
      <c r="Z13" s="1203"/>
      <c r="AA13" s="2452" t="s">
        <v>160</v>
      </c>
      <c r="AB13" s="2453" t="s">
        <v>5904</v>
      </c>
      <c r="AC13" s="2453"/>
    </row>
    <row r="14" spans="1:29" ht="23.1" customHeight="1" x14ac:dyDescent="0.25">
      <c r="A14" s="2455"/>
      <c r="B14" s="1602"/>
      <c r="C14" s="2458"/>
      <c r="D14" s="2455"/>
      <c r="E14" s="2458"/>
      <c r="F14" s="2455"/>
      <c r="G14" s="2473"/>
      <c r="H14" s="1585"/>
      <c r="I14" s="1200" t="s">
        <v>5905</v>
      </c>
      <c r="J14" s="1200"/>
      <c r="K14" s="1200"/>
      <c r="L14" s="1439"/>
      <c r="M14" s="1439" t="s">
        <v>6268</v>
      </c>
      <c r="N14" s="1201">
        <v>1.1000000000000001</v>
      </c>
      <c r="O14" s="1203"/>
      <c r="P14" s="1202"/>
      <c r="Q14" s="1202"/>
      <c r="R14" s="1204"/>
      <c r="S14" s="1202"/>
      <c r="T14" s="1202"/>
      <c r="U14" s="1204"/>
      <c r="V14" s="1202"/>
      <c r="W14" s="1202"/>
      <c r="X14" s="1204"/>
      <c r="Y14" s="1202"/>
      <c r="Z14" s="1202"/>
      <c r="AA14" s="2452"/>
      <c r="AB14" s="2453"/>
      <c r="AC14" s="2453"/>
    </row>
    <row r="15" spans="1:29" ht="23.1" customHeight="1" x14ac:dyDescent="0.25">
      <c r="A15" s="2455"/>
      <c r="B15" s="1602"/>
      <c r="C15" s="2458"/>
      <c r="D15" s="2455"/>
      <c r="E15" s="2458"/>
      <c r="F15" s="2455"/>
      <c r="G15" s="2473"/>
      <c r="H15" s="1585"/>
      <c r="I15" s="1200" t="s">
        <v>5906</v>
      </c>
      <c r="J15" s="1200"/>
      <c r="K15" s="1200"/>
      <c r="L15" s="1439"/>
      <c r="M15" s="1439" t="s">
        <v>6269</v>
      </c>
      <c r="N15" s="1201">
        <v>1.5</v>
      </c>
      <c r="O15" s="1203"/>
      <c r="P15" s="1202"/>
      <c r="Q15" s="1202"/>
      <c r="R15" s="1204"/>
      <c r="S15" s="1202"/>
      <c r="T15" s="1202"/>
      <c r="U15" s="1204"/>
      <c r="V15" s="1202"/>
      <c r="W15" s="1202"/>
      <c r="X15" s="1204"/>
      <c r="Y15" s="1202"/>
      <c r="Z15" s="1202"/>
      <c r="AA15" s="2452"/>
      <c r="AB15" s="2453"/>
      <c r="AC15" s="2453"/>
    </row>
    <row r="16" spans="1:29" ht="23.1" customHeight="1" x14ac:dyDescent="0.25">
      <c r="A16" s="2455"/>
      <c r="B16" s="1602"/>
      <c r="C16" s="2458"/>
      <c r="D16" s="2455"/>
      <c r="E16" s="2458"/>
      <c r="F16" s="2455"/>
      <c r="G16" s="2473"/>
      <c r="H16" s="1585"/>
      <c r="I16" s="1200" t="s">
        <v>6270</v>
      </c>
      <c r="K16" s="1200"/>
      <c r="L16" s="1439"/>
      <c r="M16" s="1439" t="s">
        <v>6271</v>
      </c>
      <c r="N16" s="1201">
        <v>1.5</v>
      </c>
      <c r="O16" s="1203"/>
      <c r="P16" s="1202"/>
      <c r="Q16" s="1202"/>
      <c r="R16" s="1202"/>
      <c r="S16" s="1202"/>
      <c r="T16" s="1202"/>
      <c r="U16" s="1202"/>
      <c r="V16" s="1202"/>
      <c r="W16" s="1202"/>
      <c r="X16" s="1202"/>
      <c r="Y16" s="1202"/>
      <c r="Z16" s="1204"/>
      <c r="AA16" s="2452"/>
      <c r="AB16" s="2453"/>
      <c r="AC16" s="2453"/>
    </row>
    <row r="17" spans="1:29" ht="23.1" customHeight="1" x14ac:dyDescent="0.25">
      <c r="A17" s="2455"/>
      <c r="B17" s="1602"/>
      <c r="C17" s="2458"/>
      <c r="D17" s="2455"/>
      <c r="E17" s="2458"/>
      <c r="F17" s="2455"/>
      <c r="G17" s="2473"/>
      <c r="H17" s="1585"/>
      <c r="I17" s="1200"/>
      <c r="J17" s="1200"/>
      <c r="K17" s="1200"/>
      <c r="L17" s="1439"/>
      <c r="M17" s="1439"/>
      <c r="N17" s="1201"/>
      <c r="O17" s="1210"/>
      <c r="P17" s="1202"/>
      <c r="Q17" s="1202"/>
      <c r="R17" s="1202"/>
      <c r="S17" s="1202"/>
      <c r="T17" s="1202"/>
      <c r="U17" s="1202"/>
      <c r="V17" s="1202"/>
      <c r="W17" s="1202"/>
      <c r="X17" s="1202"/>
      <c r="Y17" s="1202"/>
      <c r="Z17" s="1202"/>
      <c r="AA17" s="2452"/>
      <c r="AB17" s="2453"/>
      <c r="AC17" s="2453"/>
    </row>
    <row r="18" spans="1:29" ht="23.1" customHeight="1" x14ac:dyDescent="0.25">
      <c r="A18" s="2455"/>
      <c r="B18" s="1603"/>
      <c r="C18" s="2458"/>
      <c r="D18" s="2455"/>
      <c r="E18" s="2458"/>
      <c r="F18" s="2455"/>
      <c r="G18" s="2473"/>
      <c r="H18" s="1593"/>
      <c r="I18" s="1205" t="s">
        <v>168</v>
      </c>
      <c r="J18" s="1205"/>
      <c r="K18" s="1205"/>
      <c r="L18" s="1206">
        <f>[1]Ponderación!N18</f>
        <v>4.3226184518258011</v>
      </c>
      <c r="M18" s="1206"/>
      <c r="N18" s="1207">
        <f>SUM(N13:N17)</f>
        <v>4.5999999999999996</v>
      </c>
      <c r="O18" s="1208"/>
      <c r="P18" s="1208"/>
      <c r="Q18" s="1208"/>
      <c r="R18" s="1209"/>
      <c r="S18" s="1209"/>
      <c r="T18" s="1209"/>
      <c r="U18" s="1209"/>
      <c r="V18" s="1209"/>
      <c r="W18" s="1209"/>
      <c r="X18" s="1209"/>
      <c r="Y18" s="1209"/>
      <c r="Z18" s="1209"/>
      <c r="AA18" s="2452"/>
      <c r="AB18" s="2453"/>
      <c r="AC18" s="2453"/>
    </row>
    <row r="19" spans="1:29" ht="23.1" customHeight="1" x14ac:dyDescent="0.25">
      <c r="A19" s="1582" t="s">
        <v>5907</v>
      </c>
      <c r="B19" s="1601" t="s">
        <v>5908</v>
      </c>
      <c r="C19" s="2458" t="s">
        <v>5909</v>
      </c>
      <c r="D19" s="1582" t="s">
        <v>5910</v>
      </c>
      <c r="E19" s="2458" t="s">
        <v>5911</v>
      </c>
      <c r="F19" s="2464" t="s">
        <v>5912</v>
      </c>
      <c r="G19" s="2464" t="s">
        <v>6272</v>
      </c>
      <c r="H19" s="1601" t="s">
        <v>5913</v>
      </c>
      <c r="I19" s="1200" t="s">
        <v>5914</v>
      </c>
      <c r="J19" s="1200" t="s">
        <v>5915</v>
      </c>
      <c r="K19" s="1200"/>
      <c r="L19" s="1439"/>
      <c r="M19" s="1439" t="s">
        <v>6268</v>
      </c>
      <c r="N19" s="1201">
        <v>0.5</v>
      </c>
      <c r="O19" s="1202"/>
      <c r="P19" s="1204"/>
      <c r="Q19" s="1202"/>
      <c r="R19" s="1202"/>
      <c r="S19" s="1202"/>
      <c r="T19" s="1202"/>
      <c r="U19" s="1203"/>
      <c r="V19" s="1203"/>
      <c r="W19" s="1203"/>
      <c r="X19" s="1203"/>
      <c r="Y19" s="1203"/>
      <c r="Z19" s="1203"/>
      <c r="AA19" s="2452" t="s">
        <v>160</v>
      </c>
      <c r="AB19" s="2453" t="s">
        <v>5916</v>
      </c>
      <c r="AC19" s="2453"/>
    </row>
    <row r="20" spans="1:29" ht="23.1" customHeight="1" x14ac:dyDescent="0.25">
      <c r="A20" s="1585"/>
      <c r="B20" s="1602"/>
      <c r="C20" s="2458"/>
      <c r="D20" s="1585"/>
      <c r="E20" s="2458"/>
      <c r="F20" s="2464"/>
      <c r="G20" s="2464"/>
      <c r="H20" s="1602"/>
      <c r="I20" s="1200" t="s">
        <v>5917</v>
      </c>
      <c r="J20" s="1200"/>
      <c r="K20" s="1200"/>
      <c r="L20" s="1439"/>
      <c r="M20" s="1439" t="s">
        <v>6268</v>
      </c>
      <c r="N20" s="1201">
        <v>0.5</v>
      </c>
      <c r="O20" s="1203"/>
      <c r="P20" s="1203"/>
      <c r="Q20" s="1203"/>
      <c r="R20" s="1440"/>
      <c r="S20" s="1203"/>
      <c r="T20" s="1203"/>
      <c r="U20" s="1204"/>
      <c r="V20" s="1203"/>
      <c r="W20" s="1203"/>
      <c r="X20" s="1440"/>
      <c r="Y20" s="1203"/>
      <c r="Z20" s="1203"/>
      <c r="AA20" s="2452"/>
      <c r="AB20" s="2453"/>
      <c r="AC20" s="2453"/>
    </row>
    <row r="21" spans="1:29" ht="23.1" customHeight="1" x14ac:dyDescent="0.25">
      <c r="A21" s="1585"/>
      <c r="B21" s="1602"/>
      <c r="C21" s="2458"/>
      <c r="D21" s="1585"/>
      <c r="E21" s="2458"/>
      <c r="F21" s="2464"/>
      <c r="G21" s="2464"/>
      <c r="H21" s="1602"/>
      <c r="I21" s="1200" t="s">
        <v>5918</v>
      </c>
      <c r="J21" s="1200"/>
      <c r="K21" s="1200"/>
      <c r="L21" s="1439"/>
      <c r="M21" s="1439" t="s">
        <v>6273</v>
      </c>
      <c r="N21" s="1201">
        <v>1</v>
      </c>
      <c r="O21" s="1203"/>
      <c r="P21" s="1203"/>
      <c r="Q21" s="1203"/>
      <c r="R21" s="1440"/>
      <c r="S21" s="1203"/>
      <c r="T21" s="1203"/>
      <c r="U21" s="1204"/>
      <c r="V21" s="1202"/>
      <c r="W21" s="1203"/>
      <c r="X21" s="1440"/>
      <c r="Y21" s="1203"/>
      <c r="Z21" s="1203"/>
      <c r="AA21" s="2452"/>
      <c r="AB21" s="2453"/>
      <c r="AC21" s="2453"/>
    </row>
    <row r="22" spans="1:29" ht="23.1" customHeight="1" x14ac:dyDescent="0.25">
      <c r="A22" s="1585"/>
      <c r="B22" s="1602"/>
      <c r="C22" s="2458"/>
      <c r="D22" s="1585"/>
      <c r="E22" s="2458"/>
      <c r="F22" s="2464"/>
      <c r="G22" s="2464"/>
      <c r="H22" s="1602"/>
      <c r="I22" s="1200" t="s">
        <v>5919</v>
      </c>
      <c r="J22" s="1200"/>
      <c r="K22" s="1200"/>
      <c r="L22" s="1439"/>
      <c r="M22" s="1439" t="s">
        <v>6268</v>
      </c>
      <c r="N22" s="1201">
        <v>1.1499999999999999</v>
      </c>
      <c r="O22" s="1203"/>
      <c r="P22" s="1203"/>
      <c r="Q22" s="1203"/>
      <c r="R22" s="1203"/>
      <c r="S22" s="1203"/>
      <c r="T22" s="1203"/>
      <c r="U22" s="1203"/>
      <c r="V22" s="1202"/>
      <c r="W22" s="1202"/>
      <c r="X22" s="1203"/>
      <c r="Y22" s="1440"/>
      <c r="Z22" s="1440"/>
      <c r="AA22" s="2452"/>
      <c r="AB22" s="2453"/>
      <c r="AC22" s="2453"/>
    </row>
    <row r="23" spans="1:29" ht="23.1" customHeight="1" x14ac:dyDescent="0.25">
      <c r="A23" s="1585"/>
      <c r="B23" s="1602"/>
      <c r="C23" s="2458"/>
      <c r="D23" s="1585"/>
      <c r="E23" s="2458"/>
      <c r="F23" s="2464"/>
      <c r="G23" s="2464"/>
      <c r="H23" s="1602"/>
      <c r="I23" s="1200" t="s">
        <v>5920</v>
      </c>
      <c r="J23" s="1200"/>
      <c r="K23" s="1200"/>
      <c r="L23" s="1439"/>
      <c r="M23" s="1439" t="s">
        <v>6268</v>
      </c>
      <c r="N23" s="1201">
        <v>0.5</v>
      </c>
      <c r="O23" s="1203"/>
      <c r="P23" s="1203"/>
      <c r="Q23" s="1203"/>
      <c r="R23" s="1203"/>
      <c r="S23" s="1203"/>
      <c r="T23" s="1203"/>
      <c r="U23" s="1203"/>
      <c r="V23" s="1203"/>
      <c r="W23" s="1202"/>
      <c r="X23" s="1203"/>
      <c r="Y23" s="1203"/>
      <c r="Z23" s="1440"/>
      <c r="AA23" s="2452"/>
      <c r="AB23" s="2453"/>
      <c r="AC23" s="2453"/>
    </row>
    <row r="24" spans="1:29" ht="23.1" customHeight="1" x14ac:dyDescent="0.25">
      <c r="A24" s="1585"/>
      <c r="B24" s="1603"/>
      <c r="C24" s="2458"/>
      <c r="D24" s="1593"/>
      <c r="E24" s="2458"/>
      <c r="F24" s="2464"/>
      <c r="G24" s="2464"/>
      <c r="H24" s="1603"/>
      <c r="I24" s="1205" t="s">
        <v>168</v>
      </c>
      <c r="J24" s="1205"/>
      <c r="K24" s="1205"/>
      <c r="L24" s="1206">
        <f>[1]Ponderación!N24</f>
        <v>3.0875846084470013</v>
      </c>
      <c r="M24" s="1206"/>
      <c r="N24" s="1207">
        <f>SUM(N19:N23)</f>
        <v>3.65</v>
      </c>
      <c r="O24" s="1208"/>
      <c r="P24" s="1208"/>
      <c r="Q24" s="1208"/>
      <c r="R24" s="1209"/>
      <c r="S24" s="1209"/>
      <c r="T24" s="1209"/>
      <c r="U24" s="1209"/>
      <c r="V24" s="1209"/>
      <c r="W24" s="1209"/>
      <c r="X24" s="1203"/>
      <c r="Y24" s="1203"/>
      <c r="Z24" s="1203"/>
      <c r="AA24" s="2452"/>
      <c r="AB24" s="2453"/>
      <c r="AC24" s="2453"/>
    </row>
    <row r="25" spans="1:29" ht="23.1" customHeight="1" x14ac:dyDescent="0.25">
      <c r="A25" s="1585"/>
      <c r="B25" s="1601" t="s">
        <v>32</v>
      </c>
      <c r="C25" s="2458" t="s">
        <v>5921</v>
      </c>
      <c r="D25" s="2455" t="s">
        <v>5922</v>
      </c>
      <c r="E25" s="2458" t="s">
        <v>5923</v>
      </c>
      <c r="F25" s="2464" t="s">
        <v>5924</v>
      </c>
      <c r="G25" s="2464" t="s">
        <v>5925</v>
      </c>
      <c r="H25" s="1601" t="s">
        <v>5926</v>
      </c>
      <c r="I25" s="1200" t="s">
        <v>5927</v>
      </c>
      <c r="J25" s="1200" t="s">
        <v>5915</v>
      </c>
      <c r="K25" s="1200"/>
      <c r="L25" s="1439"/>
      <c r="M25" s="1439" t="s">
        <v>6268</v>
      </c>
      <c r="N25" s="1201">
        <v>0.5</v>
      </c>
      <c r="O25" s="1202"/>
      <c r="P25" s="1440"/>
      <c r="Q25" s="1203"/>
      <c r="R25" s="1203"/>
      <c r="S25" s="1203"/>
      <c r="T25" s="1203"/>
      <c r="U25" s="1203"/>
      <c r="V25" s="1203"/>
      <c r="W25" s="1203"/>
      <c r="X25" s="1203"/>
      <c r="Y25" s="1203"/>
      <c r="Z25" s="1203"/>
      <c r="AA25" s="2452" t="s">
        <v>160</v>
      </c>
      <c r="AB25" s="2453" t="s">
        <v>5928</v>
      </c>
      <c r="AC25" s="2453"/>
    </row>
    <row r="26" spans="1:29" ht="23.1" customHeight="1" x14ac:dyDescent="0.25">
      <c r="A26" s="1585"/>
      <c r="B26" s="1602"/>
      <c r="C26" s="2458"/>
      <c r="D26" s="2455"/>
      <c r="E26" s="2458"/>
      <c r="F26" s="2464"/>
      <c r="G26" s="2464"/>
      <c r="H26" s="1602"/>
      <c r="I26" s="1200" t="s">
        <v>5929</v>
      </c>
      <c r="J26" s="1200"/>
      <c r="K26" s="1200"/>
      <c r="L26" s="1439"/>
      <c r="M26" s="1439" t="s">
        <v>6266</v>
      </c>
      <c r="N26" s="1201">
        <v>1.31</v>
      </c>
      <c r="O26" s="1202"/>
      <c r="P26" s="1203"/>
      <c r="Q26" s="1203"/>
      <c r="R26" s="1440"/>
      <c r="S26" s="1203"/>
      <c r="T26" s="1203"/>
      <c r="U26" s="1440"/>
      <c r="V26" s="1203"/>
      <c r="W26" s="1203"/>
      <c r="X26" s="1440"/>
      <c r="Y26" s="1203"/>
      <c r="Z26" s="1203"/>
      <c r="AA26" s="2452"/>
      <c r="AB26" s="2453"/>
      <c r="AC26" s="2453"/>
    </row>
    <row r="27" spans="1:29" ht="23.1" customHeight="1" x14ac:dyDescent="0.25">
      <c r="A27" s="1585"/>
      <c r="B27" s="1602"/>
      <c r="C27" s="2458"/>
      <c r="D27" s="2455"/>
      <c r="E27" s="2458"/>
      <c r="F27" s="2464"/>
      <c r="G27" s="2464"/>
      <c r="H27" s="1602"/>
      <c r="I27" s="1200" t="s">
        <v>5931</v>
      </c>
      <c r="J27" s="1200"/>
      <c r="K27" s="1200"/>
      <c r="L27" s="1439"/>
      <c r="M27" s="1439" t="s">
        <v>6266</v>
      </c>
      <c r="N27" s="1201">
        <v>0.5</v>
      </c>
      <c r="O27" s="1203"/>
      <c r="P27" s="1202"/>
      <c r="Q27" s="1202"/>
      <c r="R27" s="1204"/>
      <c r="S27" s="1202"/>
      <c r="T27" s="1202"/>
      <c r="U27" s="1204"/>
      <c r="V27" s="1202"/>
      <c r="W27" s="1203"/>
      <c r="X27" s="1440"/>
      <c r="Y27" s="1203"/>
      <c r="Z27" s="1203"/>
      <c r="AA27" s="2452"/>
      <c r="AB27" s="2453"/>
      <c r="AC27" s="2453"/>
    </row>
    <row r="28" spans="1:29" ht="23.1" customHeight="1" x14ac:dyDescent="0.25">
      <c r="A28" s="1585"/>
      <c r="B28" s="1602"/>
      <c r="C28" s="2458"/>
      <c r="D28" s="2455"/>
      <c r="E28" s="2458"/>
      <c r="F28" s="2464"/>
      <c r="G28" s="2464"/>
      <c r="H28" s="1602"/>
      <c r="I28" s="1200" t="s">
        <v>5932</v>
      </c>
      <c r="J28" s="1200"/>
      <c r="K28" s="1200"/>
      <c r="L28" s="1439"/>
      <c r="M28" s="1439" t="s">
        <v>6271</v>
      </c>
      <c r="N28" s="1201">
        <v>2</v>
      </c>
      <c r="O28" s="1203"/>
      <c r="P28" s="1202"/>
      <c r="Q28" s="1202"/>
      <c r="R28" s="1202"/>
      <c r="S28" s="1202"/>
      <c r="T28" s="1202"/>
      <c r="U28" s="1203"/>
      <c r="V28" s="1203"/>
      <c r="W28" s="1203"/>
      <c r="X28" s="1203"/>
      <c r="Y28" s="1440"/>
      <c r="Z28" s="1440"/>
      <c r="AA28" s="2452"/>
      <c r="AB28" s="2453"/>
      <c r="AC28" s="2453"/>
    </row>
    <row r="29" spans="1:29" ht="23.1" customHeight="1" x14ac:dyDescent="0.25">
      <c r="A29" s="1585"/>
      <c r="B29" s="1602"/>
      <c r="C29" s="2458"/>
      <c r="D29" s="2455"/>
      <c r="E29" s="2458"/>
      <c r="F29" s="2464"/>
      <c r="G29" s="2464"/>
      <c r="H29" s="1602"/>
      <c r="I29" s="1200" t="s">
        <v>5930</v>
      </c>
      <c r="K29" s="1200"/>
      <c r="L29" s="1439"/>
      <c r="M29" s="1439"/>
      <c r="N29" s="1201">
        <v>0.5</v>
      </c>
      <c r="O29" s="1203"/>
      <c r="P29" s="1203"/>
      <c r="Q29" s="1203"/>
      <c r="R29" s="1203"/>
      <c r="S29" s="1203"/>
      <c r="T29" s="1202"/>
      <c r="U29" s="1203"/>
      <c r="V29" s="1203"/>
      <c r="W29" s="1203"/>
      <c r="X29" s="1203"/>
      <c r="Y29" s="1203"/>
      <c r="Z29" s="1440"/>
      <c r="AA29" s="2452"/>
      <c r="AB29" s="2453"/>
      <c r="AC29" s="2453"/>
    </row>
    <row r="30" spans="1:29" ht="23.1" customHeight="1" x14ac:dyDescent="0.25">
      <c r="A30" s="1585"/>
      <c r="B30" s="1603"/>
      <c r="C30" s="2458"/>
      <c r="D30" s="2455"/>
      <c r="E30" s="2458"/>
      <c r="F30" s="2464"/>
      <c r="G30" s="2464"/>
      <c r="H30" s="1603"/>
      <c r="I30" s="1205" t="s">
        <v>168</v>
      </c>
      <c r="J30" s="1205"/>
      <c r="K30" s="1205"/>
      <c r="L30" s="1206">
        <f>[1]Ponderación!N30</f>
        <v>4.0756116831500417</v>
      </c>
      <c r="M30" s="1206"/>
      <c r="N30" s="1207">
        <f>SUM(N25:N29)</f>
        <v>4.8100000000000005</v>
      </c>
      <c r="O30" s="1208"/>
      <c r="P30" s="1208"/>
      <c r="Q30" s="1208"/>
      <c r="R30" s="1209"/>
      <c r="S30" s="1209"/>
      <c r="T30" s="1209"/>
      <c r="U30" s="1209"/>
      <c r="V30" s="1209"/>
      <c r="W30" s="1203"/>
      <c r="X30" s="1203"/>
      <c r="Y30" s="1203"/>
      <c r="Z30" s="1203"/>
      <c r="AA30" s="2452"/>
      <c r="AB30" s="2453"/>
      <c r="AC30" s="2453"/>
    </row>
    <row r="31" spans="1:29" ht="23.1" customHeight="1" x14ac:dyDescent="0.25">
      <c r="A31" s="1585"/>
      <c r="B31" s="2464" t="s">
        <v>5933</v>
      </c>
      <c r="C31" s="2458" t="s">
        <v>5934</v>
      </c>
      <c r="D31" s="1582" t="s">
        <v>5935</v>
      </c>
      <c r="E31" s="2460" t="s">
        <v>5936</v>
      </c>
      <c r="F31" s="2455" t="s">
        <v>5937</v>
      </c>
      <c r="G31" s="2455" t="s">
        <v>5938</v>
      </c>
      <c r="H31" s="2472" t="s">
        <v>5939</v>
      </c>
      <c r="I31" s="1200" t="s">
        <v>5940</v>
      </c>
      <c r="J31" s="1200" t="s">
        <v>5895</v>
      </c>
      <c r="K31" s="1200"/>
      <c r="L31" s="1439"/>
      <c r="M31" s="1439" t="s">
        <v>6265</v>
      </c>
      <c r="N31" s="1211">
        <v>1</v>
      </c>
      <c r="O31" s="1204"/>
      <c r="P31" s="1204"/>
      <c r="Q31" s="1204"/>
      <c r="R31" s="1203"/>
      <c r="S31" s="1203"/>
      <c r="T31" s="1203"/>
      <c r="U31" s="1203"/>
      <c r="V31" s="1203"/>
      <c r="W31" s="1203"/>
      <c r="X31" s="1203"/>
      <c r="Y31" s="1203"/>
      <c r="Z31" s="1203"/>
      <c r="AA31" s="2474" t="s">
        <v>5941</v>
      </c>
      <c r="AB31" s="2456" t="s">
        <v>5942</v>
      </c>
      <c r="AC31" s="2482"/>
    </row>
    <row r="32" spans="1:29" ht="23.1" customHeight="1" x14ac:dyDescent="0.25">
      <c r="A32" s="1585"/>
      <c r="B32" s="2464"/>
      <c r="C32" s="2458"/>
      <c r="D32" s="1585"/>
      <c r="E32" s="2460"/>
      <c r="F32" s="2455"/>
      <c r="G32" s="2455"/>
      <c r="H32" s="2472"/>
      <c r="I32" s="1200" t="s">
        <v>5943</v>
      </c>
      <c r="J32" s="1200"/>
      <c r="K32" s="1200"/>
      <c r="L32" s="1439"/>
      <c r="M32" s="1439" t="s">
        <v>6274</v>
      </c>
      <c r="N32" s="1201">
        <v>2</v>
      </c>
      <c r="O32" s="1440"/>
      <c r="P32" s="1440"/>
      <c r="Q32" s="1203"/>
      <c r="R32" s="1204"/>
      <c r="S32" s="1204"/>
      <c r="T32" s="1204"/>
      <c r="U32" s="1203"/>
      <c r="V32" s="1203"/>
      <c r="W32" s="1203"/>
      <c r="X32" s="1203"/>
      <c r="Y32" s="1203"/>
      <c r="Z32" s="1203"/>
      <c r="AA32" s="2474"/>
      <c r="AB32" s="2456"/>
      <c r="AC32" s="2483"/>
    </row>
    <row r="33" spans="1:29" ht="23.1" customHeight="1" x14ac:dyDescent="0.25">
      <c r="A33" s="1585"/>
      <c r="B33" s="2464"/>
      <c r="C33" s="2458"/>
      <c r="D33" s="1585"/>
      <c r="E33" s="2460"/>
      <c r="F33" s="2455"/>
      <c r="G33" s="2455"/>
      <c r="H33" s="2472"/>
      <c r="I33" s="1200" t="s">
        <v>5944</v>
      </c>
      <c r="J33" s="1200"/>
      <c r="K33" s="1200"/>
      <c r="L33" s="1439"/>
      <c r="M33" s="1439" t="s">
        <v>6274</v>
      </c>
      <c r="N33" s="1201">
        <v>1</v>
      </c>
      <c r="O33" s="1440"/>
      <c r="P33" s="1440"/>
      <c r="Q33" s="1203"/>
      <c r="R33" s="1203"/>
      <c r="S33" s="1203"/>
      <c r="T33" s="1203"/>
      <c r="U33" s="1204"/>
      <c r="V33" s="1203"/>
      <c r="W33" s="1203"/>
      <c r="X33" s="1203"/>
      <c r="Y33" s="1203"/>
      <c r="Z33" s="1203"/>
      <c r="AA33" s="2474"/>
      <c r="AB33" s="2456"/>
      <c r="AC33" s="2483"/>
    </row>
    <row r="34" spans="1:29" ht="23.1" customHeight="1" x14ac:dyDescent="0.25">
      <c r="A34" s="1585"/>
      <c r="B34" s="2464"/>
      <c r="C34" s="2458"/>
      <c r="D34" s="1585"/>
      <c r="E34" s="2460"/>
      <c r="F34" s="2455"/>
      <c r="G34" s="2455"/>
      <c r="H34" s="2472"/>
      <c r="I34" s="1200" t="s">
        <v>5945</v>
      </c>
      <c r="J34" s="1200"/>
      <c r="K34" s="1200"/>
      <c r="L34" s="1439"/>
      <c r="M34" s="1439" t="s">
        <v>6275</v>
      </c>
      <c r="N34" s="1201">
        <v>1.6</v>
      </c>
      <c r="O34" s="1440"/>
      <c r="P34" s="1440"/>
      <c r="Q34" s="1203"/>
      <c r="R34" s="1203"/>
      <c r="S34" s="1203"/>
      <c r="T34" s="1203"/>
      <c r="U34" s="1203"/>
      <c r="V34" s="1204"/>
      <c r="W34" s="1204"/>
      <c r="X34" s="1204"/>
      <c r="Y34" s="1204"/>
      <c r="Z34" s="1204"/>
      <c r="AA34" s="2474"/>
      <c r="AB34" s="2456"/>
      <c r="AC34" s="2483"/>
    </row>
    <row r="35" spans="1:29" ht="23.1" customHeight="1" x14ac:dyDescent="0.25">
      <c r="A35" s="1585"/>
      <c r="B35" s="2464"/>
      <c r="C35" s="2458"/>
      <c r="D35" s="1585"/>
      <c r="E35" s="2460"/>
      <c r="F35" s="2455"/>
      <c r="G35" s="2455"/>
      <c r="H35" s="2472"/>
      <c r="I35" s="1200" t="s">
        <v>5946</v>
      </c>
      <c r="J35" s="1200"/>
      <c r="K35" s="1200"/>
      <c r="L35" s="1439"/>
      <c r="M35" s="1439" t="s">
        <v>6265</v>
      </c>
      <c r="N35" s="1201">
        <v>3</v>
      </c>
      <c r="O35" s="1440"/>
      <c r="P35" s="1440"/>
      <c r="Q35" s="1203"/>
      <c r="R35" s="1203"/>
      <c r="S35" s="1203"/>
      <c r="T35" s="1203"/>
      <c r="U35" s="1203"/>
      <c r="V35" s="1204"/>
      <c r="W35" s="1204"/>
      <c r="X35" s="1204"/>
      <c r="Y35" s="1204"/>
      <c r="Z35" s="1204"/>
      <c r="AA35" s="2474"/>
      <c r="AB35" s="2456"/>
      <c r="AC35" s="2483"/>
    </row>
    <row r="36" spans="1:29" ht="23.1" customHeight="1" x14ac:dyDescent="0.25">
      <c r="A36" s="1585"/>
      <c r="B36" s="2464"/>
      <c r="C36" s="2458"/>
      <c r="D36" s="1593"/>
      <c r="E36" s="2460"/>
      <c r="F36" s="2455"/>
      <c r="G36" s="2455"/>
      <c r="H36" s="2472"/>
      <c r="I36" s="1205" t="s">
        <v>168</v>
      </c>
      <c r="J36" s="1205"/>
      <c r="K36" s="1205"/>
      <c r="L36" s="1206">
        <f>[1]Ponderación!N36</f>
        <v>7.2866996759349236</v>
      </c>
      <c r="M36" s="1206"/>
      <c r="N36" s="1207">
        <f>SUM(N31:N35)</f>
        <v>8.6</v>
      </c>
      <c r="O36" s="1209"/>
      <c r="P36" s="1209"/>
      <c r="Q36" s="1209"/>
      <c r="R36" s="1209"/>
      <c r="S36" s="1209"/>
      <c r="T36" s="1209"/>
      <c r="U36" s="1209"/>
      <c r="V36" s="1209"/>
      <c r="W36" s="1209"/>
      <c r="X36" s="1209"/>
      <c r="Y36" s="1209"/>
      <c r="Z36" s="1209"/>
      <c r="AA36" s="2474"/>
      <c r="AB36" s="2456"/>
      <c r="AC36" s="2484"/>
    </row>
    <row r="37" spans="1:29" ht="23.1" customHeight="1" x14ac:dyDescent="0.25">
      <c r="A37" s="1585"/>
      <c r="B37" s="2464" t="s">
        <v>5933</v>
      </c>
      <c r="C37" s="1601" t="s">
        <v>5947</v>
      </c>
      <c r="D37" s="1582" t="s">
        <v>5948</v>
      </c>
      <c r="E37" s="2460" t="s">
        <v>5936</v>
      </c>
      <c r="F37" s="2455" t="s">
        <v>5937</v>
      </c>
      <c r="G37" s="2455" t="s">
        <v>5938</v>
      </c>
      <c r="H37" s="2472" t="s">
        <v>5939</v>
      </c>
      <c r="I37" s="1200" t="s">
        <v>5940</v>
      </c>
      <c r="J37" s="1200" t="s">
        <v>5895</v>
      </c>
      <c r="K37" s="1200"/>
      <c r="L37" s="1212"/>
      <c r="M37" s="1439" t="s">
        <v>6265</v>
      </c>
      <c r="N37" s="1207"/>
      <c r="O37" s="1209"/>
      <c r="P37" s="1209"/>
      <c r="Q37" s="1209"/>
      <c r="R37" s="1209"/>
      <c r="S37" s="1209"/>
      <c r="T37" s="1209"/>
      <c r="U37" s="1209"/>
      <c r="V37" s="1209"/>
      <c r="W37" s="1209"/>
      <c r="X37" s="1209"/>
      <c r="Y37" s="1209"/>
      <c r="Z37" s="1209"/>
      <c r="AA37" s="1445"/>
      <c r="AB37" s="1446"/>
      <c r="AC37" s="1447"/>
    </row>
    <row r="38" spans="1:29" ht="23.1" customHeight="1" x14ac:dyDescent="0.25">
      <c r="A38" s="1585"/>
      <c r="B38" s="2464"/>
      <c r="C38" s="1602"/>
      <c r="D38" s="1585"/>
      <c r="E38" s="2460"/>
      <c r="F38" s="2455"/>
      <c r="G38" s="2455"/>
      <c r="H38" s="2472"/>
      <c r="I38" s="1200" t="s">
        <v>5943</v>
      </c>
      <c r="J38" s="1200"/>
      <c r="K38" s="1200"/>
      <c r="L38" s="1212"/>
      <c r="M38" s="1439" t="s">
        <v>6274</v>
      </c>
      <c r="N38" s="1207"/>
      <c r="O38" s="1209"/>
      <c r="P38" s="1209"/>
      <c r="Q38" s="1209"/>
      <c r="R38" s="1209"/>
      <c r="S38" s="1209"/>
      <c r="T38" s="1209"/>
      <c r="U38" s="1209"/>
      <c r="V38" s="1209"/>
      <c r="W38" s="1209"/>
      <c r="X38" s="1209"/>
      <c r="Y38" s="1209"/>
      <c r="Z38" s="1209"/>
      <c r="AA38" s="1445"/>
      <c r="AB38" s="1446"/>
      <c r="AC38" s="1447"/>
    </row>
    <row r="39" spans="1:29" ht="23.1" customHeight="1" x14ac:dyDescent="0.25">
      <c r="A39" s="1585"/>
      <c r="B39" s="2464"/>
      <c r="C39" s="1602"/>
      <c r="D39" s="1585"/>
      <c r="E39" s="2460"/>
      <c r="F39" s="2455"/>
      <c r="G39" s="2455"/>
      <c r="H39" s="2472"/>
      <c r="I39" s="1200" t="s">
        <v>5944</v>
      </c>
      <c r="J39" s="1200"/>
      <c r="K39" s="1200"/>
      <c r="L39" s="1212"/>
      <c r="M39" s="1439" t="s">
        <v>6274</v>
      </c>
      <c r="N39" s="1207"/>
      <c r="O39" s="1209"/>
      <c r="P39" s="1209"/>
      <c r="Q39" s="1209"/>
      <c r="R39" s="1209"/>
      <c r="S39" s="1209"/>
      <c r="T39" s="1209"/>
      <c r="U39" s="1209"/>
      <c r="V39" s="1209"/>
      <c r="W39" s="1209"/>
      <c r="X39" s="1209"/>
      <c r="Y39" s="1209"/>
      <c r="Z39" s="1209"/>
      <c r="AA39" s="1445"/>
      <c r="AB39" s="1446"/>
      <c r="AC39" s="1447"/>
    </row>
    <row r="40" spans="1:29" ht="23.1" customHeight="1" x14ac:dyDescent="0.25">
      <c r="A40" s="1585"/>
      <c r="B40" s="2464"/>
      <c r="C40" s="1602"/>
      <c r="D40" s="1585"/>
      <c r="E40" s="2460"/>
      <c r="F40" s="2455"/>
      <c r="G40" s="2455"/>
      <c r="H40" s="2472"/>
      <c r="I40" s="1200" t="s">
        <v>5945</v>
      </c>
      <c r="J40" s="1200"/>
      <c r="K40" s="1200"/>
      <c r="L40" s="1212"/>
      <c r="M40" s="1439" t="s">
        <v>6275</v>
      </c>
      <c r="N40" s="1207"/>
      <c r="O40" s="1209"/>
      <c r="P40" s="1209"/>
      <c r="Q40" s="1209"/>
      <c r="R40" s="1209"/>
      <c r="S40" s="1209"/>
      <c r="T40" s="1209"/>
      <c r="U40" s="1209"/>
      <c r="V40" s="1209"/>
      <c r="W40" s="1209"/>
      <c r="X40" s="1209"/>
      <c r="Y40" s="1209"/>
      <c r="Z40" s="1209"/>
      <c r="AA40" s="1445"/>
      <c r="AB40" s="1446"/>
      <c r="AC40" s="1447"/>
    </row>
    <row r="41" spans="1:29" ht="23.1" customHeight="1" x14ac:dyDescent="0.25">
      <c r="A41" s="1585"/>
      <c r="B41" s="2464"/>
      <c r="C41" s="1602"/>
      <c r="D41" s="1585"/>
      <c r="E41" s="2460"/>
      <c r="F41" s="2455"/>
      <c r="G41" s="2455"/>
      <c r="H41" s="2472"/>
      <c r="I41" s="1200" t="s">
        <v>5946</v>
      </c>
      <c r="J41" s="1200"/>
      <c r="K41" s="1200"/>
      <c r="L41" s="1212"/>
      <c r="M41" s="1439" t="s">
        <v>6265</v>
      </c>
      <c r="N41" s="1207"/>
      <c r="O41" s="1209"/>
      <c r="P41" s="1209"/>
      <c r="Q41" s="1209"/>
      <c r="R41" s="1209"/>
      <c r="S41" s="1209"/>
      <c r="T41" s="1209"/>
      <c r="U41" s="1209"/>
      <c r="V41" s="1209"/>
      <c r="W41" s="1209"/>
      <c r="X41" s="1209"/>
      <c r="Y41" s="1209"/>
      <c r="Z41" s="1209"/>
      <c r="AA41" s="1445"/>
      <c r="AB41" s="1446"/>
      <c r="AC41" s="1447"/>
    </row>
    <row r="42" spans="1:29" ht="23.1" customHeight="1" x14ac:dyDescent="0.25">
      <c r="A42" s="1585"/>
      <c r="B42" s="2464"/>
      <c r="C42" s="1603"/>
      <c r="D42" s="1593"/>
      <c r="E42" s="2460"/>
      <c r="F42" s="2455"/>
      <c r="G42" s="2455"/>
      <c r="H42" s="2472"/>
      <c r="I42" s="1205" t="s">
        <v>168</v>
      </c>
      <c r="J42" s="1205"/>
      <c r="K42" s="1205"/>
      <c r="L42" s="1206">
        <f>[1]Ponderación!N42</f>
        <v>7.2866996759349236</v>
      </c>
      <c r="M42" s="1206"/>
      <c r="N42" s="1207"/>
      <c r="O42" s="1209"/>
      <c r="P42" s="1209"/>
      <c r="Q42" s="1209"/>
      <c r="R42" s="1209"/>
      <c r="S42" s="1209"/>
      <c r="T42" s="1209"/>
      <c r="U42" s="1209"/>
      <c r="V42" s="1209"/>
      <c r="W42" s="1209"/>
      <c r="X42" s="1209"/>
      <c r="Y42" s="1209"/>
      <c r="Z42" s="1209"/>
      <c r="AA42" s="1445"/>
      <c r="AB42" s="1446"/>
      <c r="AC42" s="1447"/>
    </row>
    <row r="43" spans="1:29" ht="23.1" customHeight="1" x14ac:dyDescent="0.25">
      <c r="A43" s="1585"/>
      <c r="B43" s="2464" t="s">
        <v>5933</v>
      </c>
      <c r="C43" s="1601" t="s">
        <v>5949</v>
      </c>
      <c r="D43" s="1582" t="s">
        <v>5950</v>
      </c>
      <c r="E43" s="2460" t="s">
        <v>5936</v>
      </c>
      <c r="F43" s="2455" t="s">
        <v>5937</v>
      </c>
      <c r="G43" s="2455" t="s">
        <v>5938</v>
      </c>
      <c r="H43" s="2472" t="s">
        <v>5939</v>
      </c>
      <c r="I43" s="1200" t="s">
        <v>5940</v>
      </c>
      <c r="J43" s="1200" t="s">
        <v>5895</v>
      </c>
      <c r="K43" s="1200"/>
      <c r="L43" s="1212"/>
      <c r="M43" s="1439" t="s">
        <v>6265</v>
      </c>
      <c r="N43" s="1207"/>
      <c r="O43" s="1209"/>
      <c r="P43" s="1209"/>
      <c r="Q43" s="1209"/>
      <c r="R43" s="1209"/>
      <c r="S43" s="1209"/>
      <c r="T43" s="1209"/>
      <c r="U43" s="1209"/>
      <c r="V43" s="1209"/>
      <c r="W43" s="1209"/>
      <c r="X43" s="1209"/>
      <c r="Y43" s="1209"/>
      <c r="Z43" s="1209"/>
      <c r="AA43" s="1445"/>
      <c r="AB43" s="1446"/>
      <c r="AC43" s="1447"/>
    </row>
    <row r="44" spans="1:29" ht="23.1" customHeight="1" x14ac:dyDescent="0.25">
      <c r="A44" s="1585"/>
      <c r="B44" s="2464"/>
      <c r="C44" s="1602"/>
      <c r="D44" s="1585"/>
      <c r="E44" s="2460"/>
      <c r="F44" s="2455"/>
      <c r="G44" s="2455"/>
      <c r="H44" s="2472"/>
      <c r="I44" s="1200" t="s">
        <v>5943</v>
      </c>
      <c r="J44" s="1200"/>
      <c r="K44" s="1200"/>
      <c r="L44" s="1212"/>
      <c r="M44" s="1439" t="s">
        <v>6274</v>
      </c>
      <c r="N44" s="1207"/>
      <c r="O44" s="1209"/>
      <c r="P44" s="1209"/>
      <c r="Q44" s="1209"/>
      <c r="R44" s="1209"/>
      <c r="S44" s="1209"/>
      <c r="T44" s="1209"/>
      <c r="U44" s="1209"/>
      <c r="V44" s="1209"/>
      <c r="W44" s="1209"/>
      <c r="X44" s="1209"/>
      <c r="Y44" s="1209"/>
      <c r="Z44" s="1209"/>
      <c r="AA44" s="1445"/>
      <c r="AB44" s="1446"/>
      <c r="AC44" s="1447"/>
    </row>
    <row r="45" spans="1:29" ht="23.1" customHeight="1" x14ac:dyDescent="0.25">
      <c r="A45" s="1585"/>
      <c r="B45" s="2464"/>
      <c r="C45" s="1602"/>
      <c r="D45" s="1585"/>
      <c r="E45" s="2460"/>
      <c r="F45" s="2455"/>
      <c r="G45" s="2455"/>
      <c r="H45" s="2472"/>
      <c r="I45" s="1200" t="s">
        <v>5944</v>
      </c>
      <c r="J45" s="1200"/>
      <c r="K45" s="1200"/>
      <c r="L45" s="1212"/>
      <c r="M45" s="1439" t="s">
        <v>6274</v>
      </c>
      <c r="N45" s="1207"/>
      <c r="O45" s="1209"/>
      <c r="P45" s="1209"/>
      <c r="Q45" s="1209"/>
      <c r="R45" s="1209"/>
      <c r="S45" s="1209"/>
      <c r="T45" s="1209"/>
      <c r="U45" s="1209"/>
      <c r="V45" s="1209"/>
      <c r="W45" s="1209"/>
      <c r="X45" s="1209"/>
      <c r="Y45" s="1209"/>
      <c r="Z45" s="1209"/>
      <c r="AA45" s="1445"/>
      <c r="AB45" s="1446"/>
      <c r="AC45" s="1447"/>
    </row>
    <row r="46" spans="1:29" ht="23.1" customHeight="1" x14ac:dyDescent="0.25">
      <c r="A46" s="1585"/>
      <c r="B46" s="2464"/>
      <c r="C46" s="1602"/>
      <c r="D46" s="1585"/>
      <c r="E46" s="2460"/>
      <c r="F46" s="2455"/>
      <c r="G46" s="2455"/>
      <c r="H46" s="2472"/>
      <c r="I46" s="1200" t="s">
        <v>5945</v>
      </c>
      <c r="J46" s="1200"/>
      <c r="K46" s="1200"/>
      <c r="L46" s="1212"/>
      <c r="M46" s="1439" t="s">
        <v>6275</v>
      </c>
      <c r="N46" s="1207"/>
      <c r="O46" s="1209"/>
      <c r="P46" s="1209"/>
      <c r="Q46" s="1209"/>
      <c r="R46" s="1209"/>
      <c r="S46" s="1209"/>
      <c r="T46" s="1209"/>
      <c r="U46" s="1209"/>
      <c r="V46" s="1209"/>
      <c r="W46" s="1209"/>
      <c r="X46" s="1209"/>
      <c r="Y46" s="1209"/>
      <c r="Z46" s="1209"/>
      <c r="AA46" s="1445"/>
      <c r="AB46" s="1446"/>
      <c r="AC46" s="1447"/>
    </row>
    <row r="47" spans="1:29" ht="23.1" customHeight="1" x14ac:dyDescent="0.25">
      <c r="A47" s="1585"/>
      <c r="B47" s="2464"/>
      <c r="C47" s="1602"/>
      <c r="D47" s="1585"/>
      <c r="E47" s="2460"/>
      <c r="F47" s="2455"/>
      <c r="G47" s="2455"/>
      <c r="H47" s="2472"/>
      <c r="I47" s="1200" t="s">
        <v>5946</v>
      </c>
      <c r="J47" s="1200"/>
      <c r="K47" s="1200"/>
      <c r="L47" s="1212"/>
      <c r="M47" s="1439" t="s">
        <v>6265</v>
      </c>
      <c r="N47" s="1207"/>
      <c r="O47" s="1209"/>
      <c r="P47" s="1209"/>
      <c r="Q47" s="1209"/>
      <c r="R47" s="1209"/>
      <c r="S47" s="1209"/>
      <c r="T47" s="1209"/>
      <c r="U47" s="1209"/>
      <c r="V47" s="1209"/>
      <c r="W47" s="1209"/>
      <c r="X47" s="1209"/>
      <c r="Y47" s="1209"/>
      <c r="Z47" s="1209"/>
      <c r="AA47" s="1445"/>
      <c r="AB47" s="1446"/>
      <c r="AC47" s="1447"/>
    </row>
    <row r="48" spans="1:29" ht="23.1" customHeight="1" x14ac:dyDescent="0.25">
      <c r="A48" s="1593"/>
      <c r="B48" s="2464"/>
      <c r="C48" s="1603"/>
      <c r="D48" s="1593"/>
      <c r="E48" s="2460"/>
      <c r="F48" s="2455"/>
      <c r="G48" s="2455"/>
      <c r="H48" s="2472"/>
      <c r="I48" s="1205" t="s">
        <v>168</v>
      </c>
      <c r="J48" s="1205"/>
      <c r="K48" s="1205"/>
      <c r="L48" s="1206">
        <f>[1]Ponderación!N48</f>
        <v>7.2866996759349236</v>
      </c>
      <c r="M48" s="1206"/>
      <c r="N48" s="1207"/>
      <c r="O48" s="1209"/>
      <c r="P48" s="1209"/>
      <c r="Q48" s="1209"/>
      <c r="R48" s="1209"/>
      <c r="S48" s="1209"/>
      <c r="T48" s="1209"/>
      <c r="U48" s="1209"/>
      <c r="V48" s="1209"/>
      <c r="W48" s="1209"/>
      <c r="X48" s="1209"/>
      <c r="Y48" s="1209"/>
      <c r="Z48" s="1209"/>
      <c r="AA48" s="1445"/>
      <c r="AB48" s="1446"/>
      <c r="AC48" s="1447"/>
    </row>
    <row r="49" spans="1:29" ht="23.1" customHeight="1" x14ac:dyDescent="0.25">
      <c r="A49" s="2471" t="s">
        <v>5951</v>
      </c>
      <c r="B49" s="2471"/>
      <c r="C49" s="2471"/>
      <c r="D49" s="2471"/>
      <c r="E49" s="2471"/>
      <c r="F49" s="2471"/>
      <c r="G49" s="2471"/>
      <c r="H49" s="2471"/>
      <c r="I49" s="2471"/>
      <c r="J49" s="2471"/>
      <c r="K49" s="2471"/>
      <c r="L49" s="2471"/>
      <c r="M49" s="2471"/>
      <c r="N49" s="2471"/>
      <c r="O49" s="2471"/>
      <c r="P49" s="2471"/>
      <c r="Q49" s="2471"/>
      <c r="R49" s="2471"/>
      <c r="S49" s="2471"/>
      <c r="T49" s="2471"/>
      <c r="U49" s="2471"/>
      <c r="V49" s="2471"/>
      <c r="W49" s="2471"/>
      <c r="X49" s="2471"/>
      <c r="Y49" s="2471"/>
      <c r="Z49" s="2471"/>
      <c r="AA49" s="2471"/>
      <c r="AB49" s="2471"/>
      <c r="AC49" s="2471"/>
    </row>
    <row r="50" spans="1:29" ht="23.1" customHeight="1" x14ac:dyDescent="0.25">
      <c r="A50" s="1582" t="s">
        <v>5952</v>
      </c>
      <c r="B50" s="1582" t="s">
        <v>5908</v>
      </c>
      <c r="C50" s="2460" t="s">
        <v>5909</v>
      </c>
      <c r="D50" s="1582" t="s">
        <v>5953</v>
      </c>
      <c r="E50" s="2460" t="s">
        <v>5954</v>
      </c>
      <c r="F50" s="2455" t="s">
        <v>5955</v>
      </c>
      <c r="G50" s="2455" t="s">
        <v>5956</v>
      </c>
      <c r="H50" s="1582" t="s">
        <v>5957</v>
      </c>
      <c r="I50" s="1213" t="s">
        <v>6276</v>
      </c>
      <c r="J50" s="1213" t="s">
        <v>5915</v>
      </c>
      <c r="K50" s="1213"/>
      <c r="L50" s="1441"/>
      <c r="M50" s="1441" t="s">
        <v>6268</v>
      </c>
      <c r="N50" s="1211">
        <v>0.5</v>
      </c>
      <c r="O50" s="1440"/>
      <c r="P50" s="1440"/>
      <c r="Q50" s="1203"/>
      <c r="R50" s="1203"/>
      <c r="S50" s="1202"/>
      <c r="T50" s="1203"/>
      <c r="U50" s="1203"/>
      <c r="V50" s="1203"/>
      <c r="W50" s="1203"/>
      <c r="X50" s="1203"/>
      <c r="Y50" s="1203"/>
      <c r="Z50" s="1203"/>
      <c r="AA50" s="2474" t="s">
        <v>5941</v>
      </c>
      <c r="AB50" s="2456" t="s">
        <v>5958</v>
      </c>
      <c r="AC50" s="2457"/>
    </row>
    <row r="51" spans="1:29" ht="23.1" customHeight="1" x14ac:dyDescent="0.25">
      <c r="A51" s="1585"/>
      <c r="B51" s="1585"/>
      <c r="C51" s="2460"/>
      <c r="D51" s="1585"/>
      <c r="E51" s="2460"/>
      <c r="F51" s="2455"/>
      <c r="G51" s="2455"/>
      <c r="H51" s="1585"/>
      <c r="I51" s="1213" t="s">
        <v>5959</v>
      </c>
      <c r="J51" s="1213"/>
      <c r="K51" s="1213"/>
      <c r="L51" s="1441"/>
      <c r="M51" s="1441" t="s">
        <v>6277</v>
      </c>
      <c r="N51" s="1201">
        <v>0.5</v>
      </c>
      <c r="O51" s="1440"/>
      <c r="P51" s="1440"/>
      <c r="Q51" s="1203"/>
      <c r="R51" s="1203"/>
      <c r="S51" s="1202"/>
      <c r="T51" s="1203"/>
      <c r="U51" s="1203"/>
      <c r="V51" s="1203"/>
      <c r="W51" s="1203"/>
      <c r="X51" s="1203"/>
      <c r="Y51" s="1203"/>
      <c r="Z51" s="1203"/>
      <c r="AA51" s="2474"/>
      <c r="AB51" s="2456"/>
      <c r="AC51" s="2457"/>
    </row>
    <row r="52" spans="1:29" ht="23.1" customHeight="1" x14ac:dyDescent="0.25">
      <c r="A52" s="1585"/>
      <c r="B52" s="1585"/>
      <c r="C52" s="2460"/>
      <c r="D52" s="1585"/>
      <c r="E52" s="2460"/>
      <c r="F52" s="2455"/>
      <c r="G52" s="2455"/>
      <c r="H52" s="1585"/>
      <c r="I52" s="1213" t="s">
        <v>5960</v>
      </c>
      <c r="J52" s="1213"/>
      <c r="K52" s="1213"/>
      <c r="L52" s="1441"/>
      <c r="M52" s="1441" t="s">
        <v>6271</v>
      </c>
      <c r="N52" s="1201">
        <v>1.5</v>
      </c>
      <c r="O52" s="1440"/>
      <c r="P52" s="1440"/>
      <c r="Q52" s="1203"/>
      <c r="R52" s="1203"/>
      <c r="S52" s="1202"/>
      <c r="T52" s="1202"/>
      <c r="U52" s="1203"/>
      <c r="V52" s="1203"/>
      <c r="W52" s="1203"/>
      <c r="X52" s="1203"/>
      <c r="Y52" s="1203"/>
      <c r="Z52" s="1203"/>
      <c r="AA52" s="2474"/>
      <c r="AB52" s="2456"/>
      <c r="AC52" s="2457"/>
    </row>
    <row r="53" spans="1:29" ht="23.1" customHeight="1" x14ac:dyDescent="0.25">
      <c r="A53" s="1585"/>
      <c r="B53" s="1585"/>
      <c r="C53" s="2460"/>
      <c r="D53" s="1585"/>
      <c r="E53" s="2460"/>
      <c r="F53" s="2455"/>
      <c r="G53" s="2455"/>
      <c r="H53" s="1585"/>
      <c r="I53" s="1213" t="s">
        <v>6278</v>
      </c>
      <c r="J53" s="1213"/>
      <c r="K53" s="1213"/>
      <c r="L53" s="1441"/>
      <c r="M53" s="1441" t="s">
        <v>6279</v>
      </c>
      <c r="N53" s="1201"/>
      <c r="O53" s="1440"/>
      <c r="P53" s="1440"/>
      <c r="Q53" s="1203"/>
      <c r="R53" s="1203"/>
      <c r="S53" s="1202"/>
      <c r="T53" s="1202"/>
      <c r="U53" s="1203"/>
      <c r="V53" s="1203"/>
      <c r="W53" s="1203"/>
      <c r="X53" s="1203"/>
      <c r="Y53" s="1203"/>
      <c r="Z53" s="1203"/>
      <c r="AA53" s="2474"/>
      <c r="AB53" s="2456"/>
      <c r="AC53" s="2457"/>
    </row>
    <row r="54" spans="1:29" ht="23.1" customHeight="1" x14ac:dyDescent="0.25">
      <c r="A54" s="1585"/>
      <c r="B54" s="1585"/>
      <c r="C54" s="2460"/>
      <c r="D54" s="1585"/>
      <c r="E54" s="2460"/>
      <c r="F54" s="2455"/>
      <c r="G54" s="2455"/>
      <c r="H54" s="1585"/>
      <c r="I54" s="1213" t="s">
        <v>6280</v>
      </c>
      <c r="J54" s="1213"/>
      <c r="K54" s="1213"/>
      <c r="L54" s="1441"/>
      <c r="M54" s="1441" t="s">
        <v>6268</v>
      </c>
      <c r="N54" s="1201">
        <v>0.5</v>
      </c>
      <c r="O54" s="1440"/>
      <c r="P54" s="1440"/>
      <c r="Q54" s="1203"/>
      <c r="R54" s="1203"/>
      <c r="S54" s="1202"/>
      <c r="T54" s="1202"/>
      <c r="U54" s="1203"/>
      <c r="V54" s="1203"/>
      <c r="W54" s="1203"/>
      <c r="X54" s="1203"/>
      <c r="Y54" s="1203"/>
      <c r="Z54" s="1203"/>
      <c r="AA54" s="2474"/>
      <c r="AB54" s="2456"/>
      <c r="AC54" s="2457"/>
    </row>
    <row r="55" spans="1:29" ht="23.1" customHeight="1" x14ac:dyDescent="0.25">
      <c r="A55" s="1585"/>
      <c r="B55" s="1585"/>
      <c r="C55" s="2460"/>
      <c r="D55" s="1585"/>
      <c r="E55" s="2460"/>
      <c r="F55" s="2455"/>
      <c r="G55" s="2455"/>
      <c r="H55" s="1585"/>
      <c r="I55" s="1213" t="s">
        <v>6281</v>
      </c>
      <c r="J55" s="1213"/>
      <c r="K55" s="1213"/>
      <c r="L55" s="1441"/>
      <c r="M55" s="1441" t="s">
        <v>6268</v>
      </c>
      <c r="N55" s="1201">
        <v>1.48</v>
      </c>
      <c r="O55" s="1440"/>
      <c r="P55" s="1440"/>
      <c r="Q55" s="1203"/>
      <c r="R55" s="1203"/>
      <c r="S55" s="1203"/>
      <c r="T55" s="1202"/>
      <c r="U55" s="1203"/>
      <c r="V55" s="1203"/>
      <c r="W55" s="1203"/>
      <c r="X55" s="1203"/>
      <c r="Y55" s="1203"/>
      <c r="Z55" s="1203"/>
      <c r="AA55" s="2474"/>
      <c r="AB55" s="2456"/>
      <c r="AC55" s="2457"/>
    </row>
    <row r="56" spans="1:29" ht="23.1" customHeight="1" x14ac:dyDescent="0.25">
      <c r="A56" s="1585"/>
      <c r="B56" s="1585"/>
      <c r="C56" s="2460"/>
      <c r="D56" s="1585"/>
      <c r="E56" s="2460"/>
      <c r="F56" s="2455"/>
      <c r="G56" s="2455"/>
      <c r="H56" s="1585"/>
      <c r="I56" s="2777" t="s">
        <v>6282</v>
      </c>
      <c r="J56" s="1213"/>
      <c r="K56" s="1213"/>
      <c r="L56" s="1441"/>
      <c r="M56" s="1441" t="s">
        <v>6283</v>
      </c>
      <c r="N56" s="1201">
        <v>0.5</v>
      </c>
      <c r="O56" s="1440"/>
      <c r="P56" s="1440"/>
      <c r="Q56" s="1203"/>
      <c r="R56" s="1203"/>
      <c r="S56" s="1203"/>
      <c r="T56" s="1202"/>
      <c r="U56" s="1203"/>
      <c r="V56" s="1203"/>
      <c r="W56" s="1203"/>
      <c r="X56" s="1203"/>
      <c r="Y56" s="1203"/>
      <c r="Z56" s="1203"/>
      <c r="AA56" s="2474"/>
      <c r="AB56" s="2456"/>
      <c r="AC56" s="2457"/>
    </row>
    <row r="57" spans="1:29" ht="23.1" customHeight="1" x14ac:dyDescent="0.25">
      <c r="A57" s="1585"/>
      <c r="B57" s="1585"/>
      <c r="C57" s="2460"/>
      <c r="D57" s="1585"/>
      <c r="E57" s="2460"/>
      <c r="F57" s="2455"/>
      <c r="G57" s="2455"/>
      <c r="H57" s="1585"/>
      <c r="I57" s="1213" t="s">
        <v>5961</v>
      </c>
      <c r="J57" s="1213"/>
      <c r="K57" s="1213"/>
      <c r="L57" s="1441"/>
      <c r="M57" s="1441" t="s">
        <v>6277</v>
      </c>
      <c r="N57" s="1201">
        <v>0.5</v>
      </c>
      <c r="O57" s="1440"/>
      <c r="P57" s="1440"/>
      <c r="Q57" s="1203"/>
      <c r="R57" s="1203"/>
      <c r="S57" s="1203"/>
      <c r="T57" s="1202"/>
      <c r="U57" s="1203"/>
      <c r="V57" s="1203"/>
      <c r="W57" s="1203"/>
      <c r="X57" s="1203"/>
      <c r="Y57" s="1203"/>
      <c r="Z57" s="1203"/>
      <c r="AA57" s="2474"/>
      <c r="AB57" s="2456"/>
      <c r="AC57" s="2457"/>
    </row>
    <row r="58" spans="1:29" ht="23.1" customHeight="1" x14ac:dyDescent="0.25">
      <c r="A58" s="1585"/>
      <c r="B58" s="1585"/>
      <c r="C58" s="2460"/>
      <c r="D58" s="1585"/>
      <c r="E58" s="2460"/>
      <c r="F58" s="2455"/>
      <c r="G58" s="2455"/>
      <c r="H58" s="1585"/>
      <c r="I58" s="1443" t="s">
        <v>5962</v>
      </c>
      <c r="J58" s="1443"/>
      <c r="K58" s="1443"/>
      <c r="L58" s="1439"/>
      <c r="M58" s="1439" t="s">
        <v>6271</v>
      </c>
      <c r="N58" s="1201">
        <v>0.5</v>
      </c>
      <c r="O58" s="1440"/>
      <c r="P58" s="1440"/>
      <c r="Q58" s="1203"/>
      <c r="R58" s="1203"/>
      <c r="S58" s="1203"/>
      <c r="T58" s="1202"/>
      <c r="U58" s="1203"/>
      <c r="V58" s="1203"/>
      <c r="W58" s="1203"/>
      <c r="X58" s="1203"/>
      <c r="Y58" s="1203"/>
      <c r="Z58" s="1203"/>
      <c r="AA58" s="2474"/>
      <c r="AB58" s="2456"/>
      <c r="AC58" s="2457"/>
    </row>
    <row r="59" spans="1:29" ht="23.1" customHeight="1" x14ac:dyDescent="0.25">
      <c r="A59" s="1585"/>
      <c r="B59" s="1593"/>
      <c r="C59" s="2460"/>
      <c r="D59" s="1593"/>
      <c r="E59" s="2460"/>
      <c r="F59" s="2455"/>
      <c r="G59" s="2455"/>
      <c r="H59" s="1593"/>
      <c r="I59" s="1214" t="s">
        <v>168</v>
      </c>
      <c r="J59" s="1214"/>
      <c r="K59" s="1214"/>
      <c r="L59" s="1206">
        <f>[1]Ponderación!N58</f>
        <v>5.0636387578530817</v>
      </c>
      <c r="M59" s="1206"/>
      <c r="N59" s="1207">
        <f>SUM(N50:N58)</f>
        <v>5.98</v>
      </c>
      <c r="O59" s="1203"/>
      <c r="P59" s="1203"/>
      <c r="Q59" s="1203"/>
      <c r="R59" s="1203"/>
      <c r="S59" s="1209"/>
      <c r="T59" s="1209"/>
      <c r="U59" s="1203"/>
      <c r="V59" s="1203"/>
      <c r="W59" s="1203"/>
      <c r="X59" s="1203"/>
      <c r="Y59" s="1203"/>
      <c r="Z59" s="1203"/>
      <c r="AA59" s="2474"/>
      <c r="AB59" s="2456"/>
      <c r="AC59" s="2457"/>
    </row>
    <row r="60" spans="1:29" ht="23.1" customHeight="1" x14ac:dyDescent="0.25">
      <c r="A60" s="1585"/>
      <c r="B60" s="1601" t="s">
        <v>5908</v>
      </c>
      <c r="C60" s="1609" t="s">
        <v>5909</v>
      </c>
      <c r="D60" s="1582" t="s">
        <v>5963</v>
      </c>
      <c r="E60" s="1609" t="s">
        <v>632</v>
      </c>
      <c r="F60" s="1601" t="s">
        <v>5964</v>
      </c>
      <c r="G60" s="1601" t="s">
        <v>5965</v>
      </c>
      <c r="H60" s="1601" t="s">
        <v>5966</v>
      </c>
      <c r="I60" s="1200" t="s">
        <v>5967</v>
      </c>
      <c r="J60" s="1200" t="s">
        <v>5915</v>
      </c>
      <c r="K60" s="1200"/>
      <c r="L60" s="1439"/>
      <c r="M60" s="1439" t="s">
        <v>6268</v>
      </c>
      <c r="N60" s="1211">
        <v>1</v>
      </c>
      <c r="O60" s="1449"/>
      <c r="P60" s="1449"/>
      <c r="Q60" s="1449"/>
      <c r="R60" s="1210"/>
      <c r="S60" s="1202"/>
      <c r="T60" s="1203"/>
      <c r="U60" s="1210"/>
      <c r="V60" s="1210"/>
      <c r="W60" s="1210"/>
      <c r="X60" s="1210"/>
      <c r="Y60" s="1203"/>
      <c r="Z60" s="1203"/>
      <c r="AA60" s="2476" t="s">
        <v>160</v>
      </c>
      <c r="AB60" s="2479" t="s">
        <v>5968</v>
      </c>
      <c r="AC60" s="2479"/>
    </row>
    <row r="61" spans="1:29" ht="23.1" customHeight="1" x14ac:dyDescent="0.25">
      <c r="A61" s="1585"/>
      <c r="B61" s="1602"/>
      <c r="C61" s="2475"/>
      <c r="D61" s="1585"/>
      <c r="E61" s="2475"/>
      <c r="F61" s="1602"/>
      <c r="G61" s="1602"/>
      <c r="H61" s="1602"/>
      <c r="I61" s="1200" t="s">
        <v>5969</v>
      </c>
      <c r="J61" s="1200"/>
      <c r="K61" s="1200"/>
      <c r="L61" s="1439"/>
      <c r="M61" s="1439" t="s">
        <v>6268</v>
      </c>
      <c r="N61" s="1211">
        <v>2</v>
      </c>
      <c r="O61" s="1449"/>
      <c r="P61" s="1449"/>
      <c r="Q61" s="1449"/>
      <c r="R61" s="1210"/>
      <c r="S61" s="1202"/>
      <c r="T61" s="1203"/>
      <c r="U61" s="1210"/>
      <c r="V61" s="1210"/>
      <c r="W61" s="1210"/>
      <c r="X61" s="1210"/>
      <c r="Y61" s="1203"/>
      <c r="Z61" s="1203"/>
      <c r="AA61" s="2477"/>
      <c r="AB61" s="2480"/>
      <c r="AC61" s="2480"/>
    </row>
    <row r="62" spans="1:29" ht="23.1" customHeight="1" x14ac:dyDescent="0.25">
      <c r="A62" s="1585"/>
      <c r="B62" s="1602"/>
      <c r="C62" s="2475"/>
      <c r="D62" s="1585"/>
      <c r="E62" s="2475"/>
      <c r="F62" s="1602"/>
      <c r="G62" s="1602"/>
      <c r="H62" s="1602"/>
      <c r="I62" s="1200" t="s">
        <v>5970</v>
      </c>
      <c r="J62" s="1200"/>
      <c r="K62" s="1200"/>
      <c r="L62" s="1439"/>
      <c r="M62" s="1439" t="s">
        <v>6271</v>
      </c>
      <c r="N62" s="1211">
        <v>1</v>
      </c>
      <c r="O62" s="1449"/>
      <c r="P62" s="1449"/>
      <c r="Q62" s="1449"/>
      <c r="R62" s="1210"/>
      <c r="S62" s="1202"/>
      <c r="T62" s="1202"/>
      <c r="U62" s="1203"/>
      <c r="V62" s="1203"/>
      <c r="W62" s="1203"/>
      <c r="X62" s="1210"/>
      <c r="Y62" s="1203"/>
      <c r="Z62" s="1203"/>
      <c r="AA62" s="2477"/>
      <c r="AB62" s="2480"/>
      <c r="AC62" s="2480"/>
    </row>
    <row r="63" spans="1:29" ht="23.1" customHeight="1" x14ac:dyDescent="0.25">
      <c r="A63" s="1585"/>
      <c r="B63" s="1602"/>
      <c r="C63" s="2475"/>
      <c r="D63" s="1585"/>
      <c r="E63" s="2475"/>
      <c r="F63" s="1602"/>
      <c r="G63" s="1602"/>
      <c r="H63" s="1602"/>
      <c r="I63" s="1200" t="s">
        <v>5971</v>
      </c>
      <c r="J63" s="1200"/>
      <c r="K63" s="1200"/>
      <c r="L63" s="1439"/>
      <c r="M63" s="1439" t="s">
        <v>6271</v>
      </c>
      <c r="N63" s="1211">
        <v>1</v>
      </c>
      <c r="O63" s="1449"/>
      <c r="P63" s="1449"/>
      <c r="Q63" s="1449"/>
      <c r="R63" s="1210"/>
      <c r="S63" s="1210"/>
      <c r="T63" s="1202"/>
      <c r="U63" s="1203"/>
      <c r="V63" s="1203"/>
      <c r="W63" s="1203"/>
      <c r="X63" s="1210"/>
      <c r="Y63" s="1203"/>
      <c r="Z63" s="1203"/>
      <c r="AA63" s="2477"/>
      <c r="AB63" s="2480"/>
      <c r="AC63" s="2480"/>
    </row>
    <row r="64" spans="1:29" ht="23.1" customHeight="1" x14ac:dyDescent="0.25">
      <c r="A64" s="1585"/>
      <c r="B64" s="1602"/>
      <c r="C64" s="2475"/>
      <c r="D64" s="1585"/>
      <c r="E64" s="2475"/>
      <c r="F64" s="1602"/>
      <c r="G64" s="1602"/>
      <c r="H64" s="1602"/>
      <c r="I64" s="1200" t="s">
        <v>5920</v>
      </c>
      <c r="J64" s="1200"/>
      <c r="K64" s="1200"/>
      <c r="L64" s="1439"/>
      <c r="M64" s="1439" t="s">
        <v>6269</v>
      </c>
      <c r="N64" s="1211">
        <v>0.98</v>
      </c>
      <c r="O64" s="1449"/>
      <c r="P64" s="1449"/>
      <c r="Q64" s="1449"/>
      <c r="R64" s="1210"/>
      <c r="S64" s="1210"/>
      <c r="T64" s="1202"/>
      <c r="U64" s="1203"/>
      <c r="V64" s="1203"/>
      <c r="W64" s="1203"/>
      <c r="X64" s="1210"/>
      <c r="Y64" s="1203"/>
      <c r="Z64" s="1203"/>
      <c r="AA64" s="2477"/>
      <c r="AB64" s="2480"/>
      <c r="AC64" s="2480"/>
    </row>
    <row r="65" spans="1:29" ht="23.1" customHeight="1" x14ac:dyDescent="0.25">
      <c r="A65" s="1585"/>
      <c r="B65" s="1603"/>
      <c r="C65" s="1610"/>
      <c r="D65" s="1593"/>
      <c r="E65" s="1610"/>
      <c r="F65" s="1603"/>
      <c r="G65" s="1603"/>
      <c r="H65" s="1603"/>
      <c r="I65" s="1205" t="s">
        <v>168</v>
      </c>
      <c r="J65" s="1205"/>
      <c r="K65" s="1205"/>
      <c r="L65" s="1206">
        <f>[1]Ponderación!N64</f>
        <v>5.0636387578530817</v>
      </c>
      <c r="M65" s="1206"/>
      <c r="N65" s="1207">
        <f>SUM(N60:N64)</f>
        <v>5.98</v>
      </c>
      <c r="O65" s="1449"/>
      <c r="P65" s="1449"/>
      <c r="Q65" s="1449"/>
      <c r="R65" s="1210"/>
      <c r="S65" s="1209"/>
      <c r="T65" s="1209"/>
      <c r="U65" s="1203"/>
      <c r="V65" s="1203"/>
      <c r="W65" s="1210"/>
      <c r="X65" s="1210"/>
      <c r="Y65" s="1203"/>
      <c r="Z65" s="1203"/>
      <c r="AA65" s="2478"/>
      <c r="AB65" s="2481"/>
      <c r="AC65" s="2481"/>
    </row>
    <row r="66" spans="1:29" ht="23.1" customHeight="1" x14ac:dyDescent="0.25">
      <c r="A66" s="1585"/>
      <c r="B66" s="1582" t="s">
        <v>5908</v>
      </c>
      <c r="C66" s="1580" t="s">
        <v>2091</v>
      </c>
      <c r="D66" s="1582" t="s">
        <v>5890</v>
      </c>
      <c r="E66" s="2460" t="s">
        <v>5972</v>
      </c>
      <c r="F66" s="2455" t="s">
        <v>5973</v>
      </c>
      <c r="G66" s="2473" t="s">
        <v>5974</v>
      </c>
      <c r="H66" s="1601" t="s">
        <v>5975</v>
      </c>
      <c r="I66" s="1215" t="s">
        <v>5976</v>
      </c>
      <c r="J66" s="1215" t="s">
        <v>5895</v>
      </c>
      <c r="K66" s="1215"/>
      <c r="L66" s="1442"/>
      <c r="M66" s="1442" t="s">
        <v>6283</v>
      </c>
      <c r="N66" s="1201">
        <v>1</v>
      </c>
      <c r="O66" s="1202"/>
      <c r="P66" s="1440"/>
      <c r="Q66" s="1203"/>
      <c r="R66" s="1203"/>
      <c r="S66" s="1203"/>
      <c r="T66" s="1203"/>
      <c r="U66" s="1203"/>
      <c r="V66" s="1203"/>
      <c r="W66" s="1203"/>
      <c r="X66" s="1203"/>
      <c r="Y66" s="1203"/>
      <c r="Z66" s="1203"/>
      <c r="AA66" s="2452" t="s">
        <v>5941</v>
      </c>
      <c r="AB66" s="2453" t="s">
        <v>5977</v>
      </c>
      <c r="AC66" s="2453"/>
    </row>
    <row r="67" spans="1:29" ht="23.1" customHeight="1" x14ac:dyDescent="0.25">
      <c r="A67" s="1585"/>
      <c r="B67" s="1585"/>
      <c r="C67" s="1597"/>
      <c r="D67" s="1585"/>
      <c r="E67" s="2460"/>
      <c r="F67" s="2455"/>
      <c r="G67" s="2473"/>
      <c r="H67" s="1602"/>
      <c r="I67" s="1215" t="s">
        <v>5978</v>
      </c>
      <c r="J67" s="1215"/>
      <c r="K67" s="1215"/>
      <c r="L67" s="1442"/>
      <c r="M67" s="1442" t="s">
        <v>6271</v>
      </c>
      <c r="N67" s="1201">
        <v>1</v>
      </c>
      <c r="O67" s="1202"/>
      <c r="P67" s="1203"/>
      <c r="Q67" s="1203"/>
      <c r="R67" s="1440"/>
      <c r="S67" s="1203"/>
      <c r="T67" s="1203"/>
      <c r="U67" s="1440"/>
      <c r="V67" s="1203"/>
      <c r="W67" s="1203"/>
      <c r="X67" s="1440"/>
      <c r="Y67" s="1203"/>
      <c r="Z67" s="1203"/>
      <c r="AA67" s="2452"/>
      <c r="AB67" s="2453"/>
      <c r="AC67" s="2453"/>
    </row>
    <row r="68" spans="1:29" ht="23.1" customHeight="1" x14ac:dyDescent="0.25">
      <c r="A68" s="1585"/>
      <c r="B68" s="1585"/>
      <c r="C68" s="1597"/>
      <c r="D68" s="1585"/>
      <c r="E68" s="2460"/>
      <c r="F68" s="2455"/>
      <c r="G68" s="2473"/>
      <c r="H68" s="1602"/>
      <c r="I68" s="1215" t="s">
        <v>5979</v>
      </c>
      <c r="J68" s="1215"/>
      <c r="K68" s="1215"/>
      <c r="L68" s="1442"/>
      <c r="M68" s="1442">
        <v>0</v>
      </c>
      <c r="N68" s="1201"/>
      <c r="O68" s="1202"/>
      <c r="P68" s="1203"/>
      <c r="Q68" s="1203"/>
      <c r="R68" s="1440"/>
      <c r="S68" s="1203"/>
      <c r="T68" s="1203"/>
      <c r="U68" s="1440"/>
      <c r="V68" s="1203"/>
      <c r="W68" s="1203"/>
      <c r="X68" s="1440"/>
      <c r="Y68" s="1203"/>
      <c r="Z68" s="1203"/>
      <c r="AA68" s="2452"/>
      <c r="AB68" s="2453"/>
      <c r="AC68" s="2453"/>
    </row>
    <row r="69" spans="1:29" ht="23.1" customHeight="1" x14ac:dyDescent="0.25">
      <c r="A69" s="1585"/>
      <c r="B69" s="1585"/>
      <c r="C69" s="1597"/>
      <c r="D69" s="1585"/>
      <c r="E69" s="2460"/>
      <c r="F69" s="2455"/>
      <c r="G69" s="2473"/>
      <c r="H69" s="1602"/>
      <c r="I69" s="1215" t="s">
        <v>5980</v>
      </c>
      <c r="J69" s="1215"/>
      <c r="K69" s="1215"/>
      <c r="L69" s="1442"/>
      <c r="M69" s="1442">
        <v>0</v>
      </c>
      <c r="N69" s="1201"/>
      <c r="O69" s="1202"/>
      <c r="P69" s="1203"/>
      <c r="Q69" s="1203"/>
      <c r="R69" s="1203"/>
      <c r="S69" s="1203"/>
      <c r="T69" s="1203"/>
      <c r="U69" s="1203"/>
      <c r="V69" s="1203"/>
      <c r="W69" s="1203"/>
      <c r="X69" s="1203"/>
      <c r="Y69" s="1203"/>
      <c r="Z69" s="1440"/>
      <c r="AA69" s="2452"/>
      <c r="AB69" s="2453"/>
      <c r="AC69" s="2453"/>
    </row>
    <row r="70" spans="1:29" ht="23.1" customHeight="1" x14ac:dyDescent="0.25">
      <c r="A70" s="1593"/>
      <c r="B70" s="1593"/>
      <c r="C70" s="1598"/>
      <c r="D70" s="1593"/>
      <c r="E70" s="2460"/>
      <c r="F70" s="2455"/>
      <c r="G70" s="2473"/>
      <c r="H70" s="1603"/>
      <c r="I70" s="1216" t="s">
        <v>168</v>
      </c>
      <c r="J70" s="1216"/>
      <c r="K70" s="1216"/>
      <c r="L70" s="1217">
        <f>[1]Ponderación!N69</f>
        <v>2.9640812241091212</v>
      </c>
      <c r="M70" s="1217"/>
      <c r="N70" s="1207">
        <f>SUM(N66:N69)</f>
        <v>2</v>
      </c>
      <c r="O70" s="1208"/>
      <c r="P70" s="1440"/>
      <c r="Q70" s="1440"/>
      <c r="R70" s="1203"/>
      <c r="S70" s="1203"/>
      <c r="T70" s="1203"/>
      <c r="U70" s="1203"/>
      <c r="V70" s="1203"/>
      <c r="W70" s="1203"/>
      <c r="X70" s="1203"/>
      <c r="Y70" s="1203"/>
      <c r="Z70" s="1203"/>
      <c r="AA70" s="2452"/>
      <c r="AB70" s="2453"/>
      <c r="AC70" s="2453"/>
    </row>
    <row r="71" spans="1:29" ht="23.1" customHeight="1" x14ac:dyDescent="0.25">
      <c r="A71" s="2455" t="s">
        <v>5981</v>
      </c>
      <c r="B71" s="1582" t="s">
        <v>5908</v>
      </c>
      <c r="C71" s="2459" t="s">
        <v>5982</v>
      </c>
      <c r="D71" s="1582" t="s">
        <v>5983</v>
      </c>
      <c r="E71" s="2459" t="s">
        <v>5984</v>
      </c>
      <c r="F71" s="2455" t="s">
        <v>5985</v>
      </c>
      <c r="G71" s="2455" t="s">
        <v>5986</v>
      </c>
      <c r="H71" s="1582" t="s">
        <v>5987</v>
      </c>
      <c r="I71" s="1443" t="s">
        <v>6284</v>
      </c>
      <c r="J71" s="1443" t="s">
        <v>5915</v>
      </c>
      <c r="K71" s="1443"/>
      <c r="L71" s="1439"/>
      <c r="M71" s="1439" t="s">
        <v>6277</v>
      </c>
      <c r="N71" s="1201">
        <v>0.5</v>
      </c>
      <c r="O71" s="1218"/>
      <c r="P71" s="1218"/>
      <c r="Q71" s="1218"/>
      <c r="R71" s="1440"/>
      <c r="S71" s="1210"/>
      <c r="T71" s="1210"/>
      <c r="U71" s="1210"/>
      <c r="V71" s="1440"/>
      <c r="W71" s="1210"/>
      <c r="X71" s="1204"/>
      <c r="Y71" s="1449"/>
      <c r="Z71" s="1449"/>
      <c r="AA71" s="2452" t="s">
        <v>5941</v>
      </c>
      <c r="AB71" s="2456" t="s">
        <v>5988</v>
      </c>
      <c r="AC71" s="2457"/>
    </row>
    <row r="72" spans="1:29" ht="23.1" customHeight="1" x14ac:dyDescent="0.25">
      <c r="A72" s="2455"/>
      <c r="B72" s="1585"/>
      <c r="C72" s="2459"/>
      <c r="D72" s="1585"/>
      <c r="E72" s="2459"/>
      <c r="F72" s="2455"/>
      <c r="G72" s="2455"/>
      <c r="H72" s="1585"/>
      <c r="I72" s="1443" t="s">
        <v>6285</v>
      </c>
      <c r="J72" s="1443"/>
      <c r="K72" s="1443"/>
      <c r="L72" s="1439"/>
      <c r="M72" s="1439" t="s">
        <v>6269</v>
      </c>
      <c r="N72" s="1201">
        <v>1</v>
      </c>
      <c r="O72" s="1218"/>
      <c r="P72" s="1218"/>
      <c r="Q72" s="1218"/>
      <c r="R72" s="1440"/>
      <c r="S72" s="1210"/>
      <c r="T72" s="1210"/>
      <c r="U72" s="1210"/>
      <c r="V72" s="1440"/>
      <c r="W72" s="1210"/>
      <c r="X72" s="1204"/>
      <c r="Y72" s="1440"/>
      <c r="Z72" s="1440"/>
      <c r="AA72" s="2452"/>
      <c r="AB72" s="2456"/>
      <c r="AC72" s="2457"/>
    </row>
    <row r="73" spans="1:29" ht="23.1" customHeight="1" x14ac:dyDescent="0.25">
      <c r="A73" s="2455"/>
      <c r="B73" s="1585"/>
      <c r="C73" s="2459"/>
      <c r="D73" s="1585"/>
      <c r="E73" s="2459"/>
      <c r="F73" s="2455"/>
      <c r="G73" s="2455"/>
      <c r="H73" s="1585"/>
      <c r="I73" s="1443" t="s">
        <v>6286</v>
      </c>
      <c r="J73" s="1443"/>
      <c r="K73" s="1443"/>
      <c r="L73" s="1439"/>
      <c r="M73" s="1439" t="s">
        <v>6279</v>
      </c>
      <c r="N73" s="1201">
        <v>0.5</v>
      </c>
      <c r="O73" s="1218"/>
      <c r="P73" s="1218"/>
      <c r="Q73" s="1218"/>
      <c r="R73" s="1440"/>
      <c r="S73" s="1210"/>
      <c r="T73" s="1210"/>
      <c r="U73" s="1210"/>
      <c r="V73" s="1440"/>
      <c r="W73" s="1210"/>
      <c r="X73" s="1449"/>
      <c r="Y73" s="1204"/>
      <c r="Z73" s="1449"/>
      <c r="AA73" s="2452"/>
      <c r="AB73" s="2456"/>
      <c r="AC73" s="2457"/>
    </row>
    <row r="74" spans="1:29" ht="23.1" customHeight="1" x14ac:dyDescent="0.25">
      <c r="A74" s="2455"/>
      <c r="B74" s="1585"/>
      <c r="C74" s="2459"/>
      <c r="D74" s="1585"/>
      <c r="E74" s="2459"/>
      <c r="F74" s="2455"/>
      <c r="G74" s="2455"/>
      <c r="H74" s="1585"/>
      <c r="I74" s="1443" t="s">
        <v>5989</v>
      </c>
      <c r="J74" s="1443"/>
      <c r="K74" s="1443"/>
      <c r="L74" s="1439"/>
      <c r="M74" s="1439" t="s">
        <v>6279</v>
      </c>
      <c r="N74" s="1201">
        <v>1</v>
      </c>
      <c r="O74" s="1218"/>
      <c r="P74" s="1218"/>
      <c r="Q74" s="1218"/>
      <c r="R74" s="1440"/>
      <c r="S74" s="1210"/>
      <c r="T74" s="1210"/>
      <c r="U74" s="1210"/>
      <c r="V74" s="1440"/>
      <c r="W74" s="1210"/>
      <c r="X74" s="1449"/>
      <c r="Y74" s="1204"/>
      <c r="Z74" s="1204"/>
      <c r="AA74" s="2452"/>
      <c r="AB74" s="2456"/>
      <c r="AC74" s="2457"/>
    </row>
    <row r="75" spans="1:29" ht="23.1" customHeight="1" x14ac:dyDescent="0.25">
      <c r="A75" s="2455"/>
      <c r="B75" s="1585"/>
      <c r="C75" s="2459"/>
      <c r="D75" s="1585"/>
      <c r="E75" s="2459"/>
      <c r="F75" s="2455"/>
      <c r="G75" s="2455"/>
      <c r="H75" s="1585"/>
      <c r="I75" s="1443" t="s">
        <v>5990</v>
      </c>
      <c r="J75" s="1443"/>
      <c r="K75" s="1443"/>
      <c r="L75" s="1439"/>
      <c r="M75" s="1439" t="s">
        <v>6277</v>
      </c>
      <c r="N75" s="1201">
        <v>1.69</v>
      </c>
      <c r="O75" s="1218"/>
      <c r="P75" s="1218"/>
      <c r="Q75" s="1218"/>
      <c r="R75" s="1440"/>
      <c r="S75" s="1210"/>
      <c r="T75" s="1210"/>
      <c r="U75" s="1210"/>
      <c r="V75" s="1440"/>
      <c r="W75" s="1210"/>
      <c r="X75" s="1449"/>
      <c r="Y75" s="1204"/>
      <c r="Z75" s="1204"/>
      <c r="AA75" s="2452"/>
      <c r="AB75" s="2456"/>
      <c r="AC75" s="2457"/>
    </row>
    <row r="76" spans="1:29" ht="23.1" customHeight="1" x14ac:dyDescent="0.25">
      <c r="A76" s="2455"/>
      <c r="B76" s="1585"/>
      <c r="C76" s="2459"/>
      <c r="D76" s="1585"/>
      <c r="E76" s="2459"/>
      <c r="F76" s="2455"/>
      <c r="G76" s="2455"/>
      <c r="H76" s="1585"/>
      <c r="I76" s="1443" t="s">
        <v>5991</v>
      </c>
      <c r="J76" s="1443"/>
      <c r="K76" s="1443"/>
      <c r="L76" s="1439"/>
      <c r="M76" s="1439" t="s">
        <v>6269</v>
      </c>
      <c r="N76" s="1201">
        <v>0.5</v>
      </c>
      <c r="O76" s="1218"/>
      <c r="P76" s="1218"/>
      <c r="Q76" s="1218"/>
      <c r="R76" s="1440"/>
      <c r="S76" s="1210"/>
      <c r="T76" s="1210"/>
      <c r="U76" s="1210"/>
      <c r="V76" s="1440"/>
      <c r="W76" s="1210"/>
      <c r="X76" s="1449"/>
      <c r="Y76" s="1449"/>
      <c r="Z76" s="1204"/>
      <c r="AA76" s="2452"/>
      <c r="AB76" s="2456"/>
      <c r="AC76" s="2457"/>
    </row>
    <row r="77" spans="1:29" ht="23.1" customHeight="1" x14ac:dyDescent="0.25">
      <c r="A77" s="2455"/>
      <c r="B77" s="1585"/>
      <c r="C77" s="2459"/>
      <c r="D77" s="1585"/>
      <c r="E77" s="2459"/>
      <c r="F77" s="2455"/>
      <c r="G77" s="2455"/>
      <c r="H77" s="1585"/>
      <c r="I77" s="1443" t="s">
        <v>5992</v>
      </c>
      <c r="J77" s="1443"/>
      <c r="K77" s="1443"/>
      <c r="L77" s="1439"/>
      <c r="M77" s="1439" t="s">
        <v>6277</v>
      </c>
      <c r="N77" s="1201">
        <v>0.5</v>
      </c>
      <c r="O77" s="1218"/>
      <c r="P77" s="1218"/>
      <c r="Q77" s="1218"/>
      <c r="R77" s="1440"/>
      <c r="S77" s="1210"/>
      <c r="T77" s="1210"/>
      <c r="U77" s="1210"/>
      <c r="V77" s="1440"/>
      <c r="W77" s="1210"/>
      <c r="X77" s="1449"/>
      <c r="Y77" s="1449"/>
      <c r="Z77" s="1204"/>
      <c r="AA77" s="2452"/>
      <c r="AB77" s="2456"/>
      <c r="AC77" s="2457"/>
    </row>
    <row r="78" spans="1:29" ht="23.1" customHeight="1" x14ac:dyDescent="0.25">
      <c r="A78" s="2455"/>
      <c r="B78" s="1593"/>
      <c r="C78" s="2459"/>
      <c r="D78" s="1593"/>
      <c r="E78" s="2459"/>
      <c r="F78" s="2455"/>
      <c r="G78" s="2455"/>
      <c r="H78" s="1593"/>
      <c r="I78" s="1214" t="s">
        <v>168</v>
      </c>
      <c r="J78" s="1214"/>
      <c r="K78" s="1214"/>
      <c r="L78" s="1206">
        <f>[1]Ponderación!N77</f>
        <v>4.8166319891773224</v>
      </c>
      <c r="M78" s="1206"/>
      <c r="N78" s="1207">
        <f>SUM(N71:N77)</f>
        <v>5.6899999999999995</v>
      </c>
      <c r="O78" s="1210"/>
      <c r="P78" s="1210"/>
      <c r="Q78" s="1210"/>
      <c r="R78" s="1203"/>
      <c r="S78" s="1210"/>
      <c r="T78" s="1210"/>
      <c r="U78" s="1210"/>
      <c r="V78" s="1203"/>
      <c r="W78" s="1210"/>
      <c r="X78" s="1209"/>
      <c r="Y78" s="1209"/>
      <c r="Z78" s="1209"/>
      <c r="AA78" s="2452"/>
      <c r="AB78" s="2456"/>
      <c r="AC78" s="2457"/>
    </row>
    <row r="79" spans="1:29" ht="23.1" customHeight="1" x14ac:dyDescent="0.25">
      <c r="A79" s="2471" t="s">
        <v>5993</v>
      </c>
      <c r="B79" s="2471"/>
      <c r="C79" s="2471"/>
      <c r="D79" s="2471"/>
      <c r="E79" s="2471"/>
      <c r="F79" s="2471"/>
      <c r="G79" s="2471"/>
      <c r="H79" s="2471"/>
      <c r="I79" s="2471"/>
      <c r="J79" s="2471"/>
      <c r="K79" s="2471"/>
      <c r="L79" s="2471"/>
      <c r="M79" s="2471"/>
      <c r="N79" s="2471"/>
      <c r="O79" s="2471"/>
      <c r="P79" s="2471"/>
      <c r="Q79" s="2471"/>
      <c r="R79" s="2471"/>
      <c r="S79" s="2471"/>
      <c r="T79" s="2471"/>
      <c r="U79" s="2471"/>
      <c r="V79" s="2471"/>
      <c r="W79" s="2471"/>
      <c r="X79" s="2471"/>
      <c r="Y79" s="2471"/>
      <c r="Z79" s="2471"/>
      <c r="AA79" s="2471"/>
      <c r="AB79" s="2471"/>
      <c r="AC79" s="2471"/>
    </row>
    <row r="80" spans="1:29" ht="23.1" customHeight="1" x14ac:dyDescent="0.25">
      <c r="A80" s="2455" t="s">
        <v>74</v>
      </c>
      <c r="B80" s="1582" t="s">
        <v>5994</v>
      </c>
      <c r="C80" s="2460" t="s">
        <v>2091</v>
      </c>
      <c r="D80" s="2455" t="s">
        <v>5890</v>
      </c>
      <c r="E80" s="2460" t="s">
        <v>5995</v>
      </c>
      <c r="F80" s="2455" t="s">
        <v>5996</v>
      </c>
      <c r="G80" s="2472" t="s">
        <v>5997</v>
      </c>
      <c r="H80" s="1582" t="s">
        <v>5998</v>
      </c>
      <c r="I80" s="1215" t="s">
        <v>5999</v>
      </c>
      <c r="J80" s="1215" t="s">
        <v>5895</v>
      </c>
      <c r="K80" s="1215"/>
      <c r="L80" s="1442"/>
      <c r="M80" s="1442" t="s">
        <v>6271</v>
      </c>
      <c r="N80" s="1201">
        <v>1</v>
      </c>
      <c r="O80" s="1202"/>
      <c r="P80" s="1203"/>
      <c r="Q80" s="1203"/>
      <c r="R80" s="1203"/>
      <c r="S80" s="1203"/>
      <c r="T80" s="1440"/>
      <c r="U80" s="1440"/>
      <c r="V80" s="1440"/>
      <c r="W80" s="1440"/>
      <c r="X80" s="1440"/>
      <c r="Y80" s="1440"/>
      <c r="Z80" s="1440"/>
      <c r="AA80" s="2452" t="s">
        <v>5941</v>
      </c>
      <c r="AB80" s="2453" t="s">
        <v>6000</v>
      </c>
      <c r="AC80" s="2465"/>
    </row>
    <row r="81" spans="1:29" ht="23.1" customHeight="1" x14ac:dyDescent="0.25">
      <c r="A81" s="2455"/>
      <c r="B81" s="1585"/>
      <c r="C81" s="2460"/>
      <c r="D81" s="2455"/>
      <c r="E81" s="2460"/>
      <c r="F81" s="2455"/>
      <c r="G81" s="2472"/>
      <c r="H81" s="1585"/>
      <c r="I81" s="1215" t="s">
        <v>6001</v>
      </c>
      <c r="J81" s="1215"/>
      <c r="K81" s="1215"/>
      <c r="L81" s="1442"/>
      <c r="M81" s="1442"/>
      <c r="N81" s="1201">
        <v>2.54</v>
      </c>
      <c r="O81" s="1210"/>
      <c r="P81" s="1202"/>
      <c r="Q81" s="1202"/>
      <c r="R81" s="1202"/>
      <c r="S81" s="1202"/>
      <c r="T81" s="1204"/>
      <c r="U81" s="1204"/>
      <c r="V81" s="1204"/>
      <c r="W81" s="1204"/>
      <c r="X81" s="1204"/>
      <c r="Y81" s="1204"/>
      <c r="Z81" s="1204"/>
      <c r="AA81" s="2452"/>
      <c r="AB81" s="2465"/>
      <c r="AC81" s="2465"/>
    </row>
    <row r="82" spans="1:29" ht="23.1" customHeight="1" x14ac:dyDescent="0.25">
      <c r="A82" s="2455"/>
      <c r="B82" s="1585"/>
      <c r="C82" s="2460"/>
      <c r="D82" s="2455"/>
      <c r="E82" s="2460"/>
      <c r="F82" s="2455"/>
      <c r="G82" s="2472"/>
      <c r="H82" s="1585"/>
      <c r="I82" s="1215" t="s">
        <v>6002</v>
      </c>
      <c r="J82" s="1215"/>
      <c r="K82" s="1215"/>
      <c r="L82" s="1442"/>
      <c r="M82" s="1442"/>
      <c r="N82" s="1201">
        <v>1</v>
      </c>
      <c r="O82" s="1210"/>
      <c r="P82" s="1202"/>
      <c r="Q82" s="1202"/>
      <c r="R82" s="1202"/>
      <c r="S82" s="1202"/>
      <c r="T82" s="1204"/>
      <c r="U82" s="1204"/>
      <c r="V82" s="1204"/>
      <c r="W82" s="1204"/>
      <c r="X82" s="1204"/>
      <c r="Y82" s="1204"/>
      <c r="Z82" s="1204"/>
      <c r="AA82" s="2452"/>
      <c r="AB82" s="2465"/>
      <c r="AC82" s="2465"/>
    </row>
    <row r="83" spans="1:29" ht="23.1" customHeight="1" x14ac:dyDescent="0.25">
      <c r="A83" s="2455"/>
      <c r="B83" s="1585"/>
      <c r="C83" s="2460"/>
      <c r="D83" s="2455"/>
      <c r="E83" s="2460"/>
      <c r="F83" s="2455"/>
      <c r="G83" s="2472"/>
      <c r="H83" s="1585"/>
      <c r="I83" s="1215" t="s">
        <v>6003</v>
      </c>
      <c r="J83" s="1215"/>
      <c r="K83" s="1215"/>
      <c r="L83" s="1442"/>
      <c r="M83" s="1442"/>
      <c r="N83" s="1201">
        <v>1</v>
      </c>
      <c r="O83" s="1210"/>
      <c r="P83" s="1202"/>
      <c r="Q83" s="1202"/>
      <c r="R83" s="1202"/>
      <c r="S83" s="1202"/>
      <c r="T83" s="1204"/>
      <c r="U83" s="1204"/>
      <c r="V83" s="1204"/>
      <c r="W83" s="1204"/>
      <c r="X83" s="1204"/>
      <c r="Y83" s="1204"/>
      <c r="Z83" s="1204"/>
      <c r="AA83" s="2452"/>
      <c r="AB83" s="2465"/>
      <c r="AC83" s="2465"/>
    </row>
    <row r="84" spans="1:29" ht="23.1" customHeight="1" x14ac:dyDescent="0.25">
      <c r="A84" s="2455"/>
      <c r="B84" s="1593"/>
      <c r="C84" s="2460"/>
      <c r="D84" s="2455"/>
      <c r="E84" s="2460"/>
      <c r="F84" s="2455"/>
      <c r="G84" s="2472"/>
      <c r="H84" s="1593"/>
      <c r="I84" s="1216" t="s">
        <v>168</v>
      </c>
      <c r="J84" s="1216"/>
      <c r="K84" s="1216"/>
      <c r="L84" s="1217">
        <f>[1]Ponderación!N83</f>
        <v>4.6931286048394414</v>
      </c>
      <c r="M84" s="1217"/>
      <c r="N84" s="1207">
        <f>SUM(N80:N83)</f>
        <v>5.54</v>
      </c>
      <c r="O84" s="1208"/>
      <c r="P84" s="1208"/>
      <c r="Q84" s="1208"/>
      <c r="R84" s="1209"/>
      <c r="S84" s="1209"/>
      <c r="T84" s="1209"/>
      <c r="U84" s="1209"/>
      <c r="V84" s="1209"/>
      <c r="W84" s="1209"/>
      <c r="X84" s="1209"/>
      <c r="Y84" s="1209"/>
      <c r="Z84" s="1209"/>
      <c r="AA84" s="2452"/>
      <c r="AB84" s="2465"/>
      <c r="AC84" s="2465"/>
    </row>
    <row r="85" spans="1:29" ht="23.1" customHeight="1" x14ac:dyDescent="0.25">
      <c r="A85" s="2455" t="s">
        <v>6004</v>
      </c>
      <c r="B85" s="1582" t="s">
        <v>6005</v>
      </c>
      <c r="C85" s="2460" t="s">
        <v>2091</v>
      </c>
      <c r="D85" s="2455" t="s">
        <v>5890</v>
      </c>
      <c r="E85" s="2460" t="s">
        <v>5995</v>
      </c>
      <c r="F85" s="2455" t="s">
        <v>6006</v>
      </c>
      <c r="G85" s="2455" t="s">
        <v>6007</v>
      </c>
      <c r="H85" s="1582" t="s">
        <v>6008</v>
      </c>
      <c r="I85" s="1440" t="s">
        <v>6009</v>
      </c>
      <c r="J85" s="1440" t="s">
        <v>5915</v>
      </c>
      <c r="K85" s="1440"/>
      <c r="L85" s="1442"/>
      <c r="M85" s="1442" t="s">
        <v>6287</v>
      </c>
      <c r="N85" s="1201">
        <v>1</v>
      </c>
      <c r="O85" s="1204"/>
      <c r="P85" s="1440"/>
      <c r="Q85" s="1440"/>
      <c r="R85" s="1440"/>
      <c r="S85" s="1440"/>
      <c r="T85" s="1203"/>
      <c r="U85" s="1203"/>
      <c r="V85" s="1203"/>
      <c r="W85" s="1203"/>
      <c r="X85" s="1203"/>
      <c r="Y85" s="1203"/>
      <c r="Z85" s="1203"/>
      <c r="AA85" s="2452" t="s">
        <v>5941</v>
      </c>
      <c r="AB85" s="2456" t="s">
        <v>6010</v>
      </c>
      <c r="AC85" s="2457"/>
    </row>
    <row r="86" spans="1:29" ht="23.1" customHeight="1" x14ac:dyDescent="0.25">
      <c r="A86" s="2469"/>
      <c r="B86" s="1585"/>
      <c r="C86" s="2470"/>
      <c r="D86" s="2455"/>
      <c r="E86" s="2470"/>
      <c r="F86" s="2469"/>
      <c r="G86" s="2469"/>
      <c r="H86" s="1585"/>
      <c r="I86" s="1440" t="s">
        <v>6011</v>
      </c>
      <c r="J86" s="1440"/>
      <c r="K86" s="1440"/>
      <c r="L86" s="1442"/>
      <c r="M86" s="1442"/>
      <c r="N86" s="1201">
        <v>1.5</v>
      </c>
      <c r="O86" s="1440"/>
      <c r="P86" s="1204"/>
      <c r="Q86" s="1440"/>
      <c r="R86" s="1440"/>
      <c r="S86" s="1440"/>
      <c r="T86" s="1203"/>
      <c r="U86" s="1203"/>
      <c r="V86" s="1203"/>
      <c r="W86" s="1203"/>
      <c r="X86" s="1203"/>
      <c r="Y86" s="1203"/>
      <c r="Z86" s="1203"/>
      <c r="AA86" s="2452"/>
      <c r="AB86" s="2456"/>
      <c r="AC86" s="2457"/>
    </row>
    <row r="87" spans="1:29" ht="23.1" customHeight="1" x14ac:dyDescent="0.25">
      <c r="A87" s="2469"/>
      <c r="B87" s="1585"/>
      <c r="C87" s="2470"/>
      <c r="D87" s="2455"/>
      <c r="E87" s="2470"/>
      <c r="F87" s="2469"/>
      <c r="G87" s="2469"/>
      <c r="H87" s="1585"/>
      <c r="I87" s="1440" t="s">
        <v>6012</v>
      </c>
      <c r="J87" s="1440"/>
      <c r="K87" s="1440"/>
      <c r="L87" s="1442"/>
      <c r="M87" s="1442"/>
      <c r="N87" s="1201">
        <v>1.5</v>
      </c>
      <c r="O87" s="1440"/>
      <c r="P87" s="1440"/>
      <c r="Q87" s="1204"/>
      <c r="R87" s="1204"/>
      <c r="S87" s="1204"/>
      <c r="T87" s="1202"/>
      <c r="U87" s="1202"/>
      <c r="V87" s="1202"/>
      <c r="W87" s="1203"/>
      <c r="X87" s="1203"/>
      <c r="Y87" s="1203"/>
      <c r="Z87" s="1203"/>
      <c r="AA87" s="2452"/>
      <c r="AB87" s="2456"/>
      <c r="AC87" s="2457"/>
    </row>
    <row r="88" spans="1:29" ht="23.1" customHeight="1" x14ac:dyDescent="0.25">
      <c r="A88" s="2469"/>
      <c r="B88" s="1585"/>
      <c r="C88" s="2470"/>
      <c r="D88" s="2455"/>
      <c r="E88" s="2470"/>
      <c r="F88" s="2469"/>
      <c r="G88" s="2469"/>
      <c r="H88" s="1585"/>
      <c r="I88" s="1220" t="s">
        <v>6013</v>
      </c>
      <c r="J88" s="1220"/>
      <c r="K88" s="1220"/>
      <c r="L88" s="1221"/>
      <c r="M88" s="1221"/>
      <c r="N88" s="1201">
        <v>0.81</v>
      </c>
      <c r="O88" s="1440"/>
      <c r="P88" s="1440"/>
      <c r="Q88" s="1440"/>
      <c r="R88" s="1440"/>
      <c r="S88" s="1440"/>
      <c r="T88" s="1203"/>
      <c r="U88" s="1203"/>
      <c r="V88" s="1202"/>
      <c r="W88" s="1203"/>
      <c r="X88" s="1203"/>
      <c r="Y88" s="1203"/>
      <c r="Z88" s="1203"/>
      <c r="AA88" s="2452"/>
      <c r="AB88" s="2456"/>
      <c r="AC88" s="2457"/>
    </row>
    <row r="89" spans="1:29" ht="23.1" customHeight="1" x14ac:dyDescent="0.25">
      <c r="A89" s="2469"/>
      <c r="B89" s="1593"/>
      <c r="C89" s="2470"/>
      <c r="D89" s="2455"/>
      <c r="E89" s="2470"/>
      <c r="F89" s="2469"/>
      <c r="G89" s="2469"/>
      <c r="H89" s="1593"/>
      <c r="I89" s="1214" t="s">
        <v>168</v>
      </c>
      <c r="J89" s="1214"/>
      <c r="K89" s="1214"/>
      <c r="L89" s="1206">
        <f>[1]Ponderación!N88</f>
        <v>4.0756116831500417</v>
      </c>
      <c r="M89" s="1206"/>
      <c r="N89" s="1207">
        <f>SUM(N85:N88)</f>
        <v>4.8100000000000005</v>
      </c>
      <c r="O89" s="1209"/>
      <c r="P89" s="1209"/>
      <c r="Q89" s="1209"/>
      <c r="R89" s="1209"/>
      <c r="S89" s="1209"/>
      <c r="T89" s="1209"/>
      <c r="U89" s="1209"/>
      <c r="V89" s="1209"/>
      <c r="W89" s="1203"/>
      <c r="X89" s="1203"/>
      <c r="Y89" s="1203"/>
      <c r="Z89" s="1203"/>
      <c r="AA89" s="2452"/>
      <c r="AB89" s="2456"/>
      <c r="AC89" s="2457"/>
    </row>
    <row r="90" spans="1:29" ht="23.1" customHeight="1" x14ac:dyDescent="0.25">
      <c r="A90" s="2471" t="s">
        <v>329</v>
      </c>
      <c r="B90" s="2471"/>
      <c r="C90" s="2471"/>
      <c r="D90" s="2471"/>
      <c r="E90" s="2471"/>
      <c r="F90" s="2471"/>
      <c r="G90" s="2471"/>
      <c r="H90" s="2471"/>
      <c r="I90" s="2471"/>
      <c r="J90" s="2471"/>
      <c r="K90" s="2471"/>
      <c r="L90" s="2471"/>
      <c r="M90" s="2471"/>
      <c r="N90" s="2471"/>
      <c r="O90" s="2471"/>
      <c r="P90" s="2471"/>
      <c r="Q90" s="2471"/>
      <c r="R90" s="2471"/>
      <c r="S90" s="2471"/>
      <c r="T90" s="2471"/>
      <c r="U90" s="2471"/>
      <c r="V90" s="2471"/>
      <c r="W90" s="2471"/>
      <c r="X90" s="2471"/>
      <c r="Y90" s="2471"/>
      <c r="Z90" s="2471"/>
      <c r="AA90" s="2471"/>
      <c r="AB90" s="2471"/>
      <c r="AC90" s="2471"/>
    </row>
    <row r="91" spans="1:29" ht="23.1" customHeight="1" x14ac:dyDescent="0.25">
      <c r="A91" s="1582" t="s">
        <v>6014</v>
      </c>
      <c r="B91" s="1582" t="s">
        <v>5908</v>
      </c>
      <c r="C91" s="2460" t="s">
        <v>5909</v>
      </c>
      <c r="D91" s="2455" t="s">
        <v>6015</v>
      </c>
      <c r="E91" s="2460" t="s">
        <v>6016</v>
      </c>
      <c r="F91" s="2455" t="s">
        <v>6017</v>
      </c>
      <c r="G91" s="2455" t="s">
        <v>6018</v>
      </c>
      <c r="H91" s="1582" t="s">
        <v>6019</v>
      </c>
      <c r="I91" s="1213" t="s">
        <v>6020</v>
      </c>
      <c r="J91" s="1213" t="s">
        <v>5915</v>
      </c>
      <c r="K91" s="1213"/>
      <c r="L91" s="1441"/>
      <c r="M91" s="1441" t="s">
        <v>6277</v>
      </c>
      <c r="N91" s="1201">
        <v>0.5</v>
      </c>
      <c r="O91" s="1440"/>
      <c r="P91" s="1440"/>
      <c r="Q91" s="1440"/>
      <c r="R91" s="1440"/>
      <c r="S91" s="1204"/>
      <c r="T91" s="1203"/>
      <c r="U91" s="1218"/>
      <c r="V91" s="1218"/>
      <c r="W91" s="1218"/>
      <c r="X91" s="1218"/>
      <c r="Y91" s="1203"/>
      <c r="Z91" s="1218"/>
      <c r="AA91" s="2452" t="s">
        <v>5941</v>
      </c>
      <c r="AB91" s="2456" t="s">
        <v>6021</v>
      </c>
      <c r="AC91" s="2457"/>
    </row>
    <row r="92" spans="1:29" ht="23.1" customHeight="1" x14ac:dyDescent="0.25">
      <c r="A92" s="1585"/>
      <c r="B92" s="1585"/>
      <c r="C92" s="2460"/>
      <c r="D92" s="2455"/>
      <c r="E92" s="2460"/>
      <c r="F92" s="2455"/>
      <c r="G92" s="2455"/>
      <c r="H92" s="1585"/>
      <c r="I92" s="1213" t="s">
        <v>6288</v>
      </c>
      <c r="J92" s="1213"/>
      <c r="K92" s="1213"/>
      <c r="L92" s="1441"/>
      <c r="M92" s="1441" t="s">
        <v>6277</v>
      </c>
      <c r="N92" s="1201">
        <v>1.5</v>
      </c>
      <c r="O92" s="1440"/>
      <c r="P92" s="1440"/>
      <c r="Q92" s="1440"/>
      <c r="R92" s="1440"/>
      <c r="S92" s="1204"/>
      <c r="T92" s="1202"/>
      <c r="U92" s="1218"/>
      <c r="V92" s="1218"/>
      <c r="W92" s="1218"/>
      <c r="X92" s="1218"/>
      <c r="Y92" s="1203"/>
      <c r="Z92" s="1218"/>
      <c r="AA92" s="2452"/>
      <c r="AB92" s="2456"/>
      <c r="AC92" s="2457"/>
    </row>
    <row r="93" spans="1:29" ht="23.1" customHeight="1" x14ac:dyDescent="0.25">
      <c r="A93" s="1585"/>
      <c r="B93" s="1585"/>
      <c r="C93" s="2470"/>
      <c r="D93" s="2455"/>
      <c r="E93" s="2470"/>
      <c r="F93" s="2469"/>
      <c r="G93" s="2469"/>
      <c r="H93" s="1585"/>
      <c r="I93" s="1213" t="s">
        <v>6289</v>
      </c>
      <c r="J93" s="1213"/>
      <c r="K93" s="1213"/>
      <c r="L93" s="1441"/>
      <c r="M93" s="1441" t="s">
        <v>6271</v>
      </c>
      <c r="N93" s="1201">
        <v>1.58</v>
      </c>
      <c r="O93" s="1440"/>
      <c r="P93" s="1440"/>
      <c r="Q93" s="1440"/>
      <c r="R93" s="1440"/>
      <c r="S93" s="1204"/>
      <c r="T93" s="1202"/>
      <c r="U93" s="1218"/>
      <c r="V93" s="1218"/>
      <c r="W93" s="1218"/>
      <c r="X93" s="1218"/>
      <c r="Y93" s="1203"/>
      <c r="Z93" s="1218"/>
      <c r="AA93" s="2452"/>
      <c r="AB93" s="2456"/>
      <c r="AC93" s="2457"/>
    </row>
    <row r="94" spans="1:29" ht="23.1" customHeight="1" x14ac:dyDescent="0.25">
      <c r="A94" s="1585"/>
      <c r="B94" s="1585"/>
      <c r="C94" s="2470"/>
      <c r="D94" s="2455"/>
      <c r="E94" s="2470"/>
      <c r="F94" s="2469"/>
      <c r="G94" s="2469"/>
      <c r="H94" s="1585"/>
      <c r="I94" s="1213" t="s">
        <v>6290</v>
      </c>
      <c r="J94" s="1213"/>
      <c r="K94" s="1213"/>
      <c r="L94" s="1441"/>
      <c r="M94" s="1441" t="s">
        <v>6271</v>
      </c>
      <c r="N94" s="1201">
        <v>0.5</v>
      </c>
      <c r="O94" s="1440"/>
      <c r="P94" s="1440"/>
      <c r="Q94" s="1440"/>
      <c r="R94" s="1440"/>
      <c r="S94" s="1440"/>
      <c r="T94" s="1202"/>
      <c r="U94" s="1218"/>
      <c r="V94" s="1218"/>
      <c r="W94" s="1218"/>
      <c r="X94" s="1218"/>
      <c r="Y94" s="1203"/>
      <c r="Z94" s="1218"/>
      <c r="AA94" s="2452"/>
      <c r="AB94" s="2456"/>
      <c r="AC94" s="2457"/>
    </row>
    <row r="95" spans="1:29" ht="23.1" customHeight="1" x14ac:dyDescent="0.25">
      <c r="A95" s="1585"/>
      <c r="B95" s="1585"/>
      <c r="C95" s="2470"/>
      <c r="D95" s="2455"/>
      <c r="E95" s="2470"/>
      <c r="F95" s="2469"/>
      <c r="G95" s="2469"/>
      <c r="H95" s="1585"/>
      <c r="I95" s="1222"/>
      <c r="J95" s="1222"/>
      <c r="K95" s="1222"/>
      <c r="L95" s="1223"/>
      <c r="M95" s="1223"/>
      <c r="N95" s="1201"/>
      <c r="O95" s="1440"/>
      <c r="P95" s="1440"/>
      <c r="Q95" s="1440"/>
      <c r="R95" s="1440"/>
      <c r="S95" s="1440"/>
      <c r="T95" s="1202"/>
      <c r="U95" s="1218"/>
      <c r="V95" s="1218"/>
      <c r="W95" s="1218"/>
      <c r="X95" s="1218"/>
      <c r="Y95" s="1203"/>
      <c r="Z95" s="1218"/>
      <c r="AA95" s="2452"/>
      <c r="AB95" s="2456"/>
      <c r="AC95" s="2457"/>
    </row>
    <row r="96" spans="1:29" ht="23.1" customHeight="1" x14ac:dyDescent="0.25">
      <c r="A96" s="1585"/>
      <c r="B96" s="1593"/>
      <c r="C96" s="2470"/>
      <c r="D96" s="2455"/>
      <c r="E96" s="2470"/>
      <c r="F96" s="2469"/>
      <c r="G96" s="2469"/>
      <c r="H96" s="1593"/>
      <c r="I96" s="1214" t="s">
        <v>168</v>
      </c>
      <c r="J96" s="1214"/>
      <c r="K96" s="1214"/>
      <c r="L96" s="1206">
        <f>[1]Ponderación!N95</f>
        <v>3.4580947614606417</v>
      </c>
      <c r="M96" s="1206"/>
      <c r="N96" s="1207">
        <f>SUM(N91:N95)</f>
        <v>4.08</v>
      </c>
      <c r="O96" s="1203"/>
      <c r="P96" s="1203"/>
      <c r="Q96" s="1203"/>
      <c r="R96" s="1203"/>
      <c r="S96" s="1209"/>
      <c r="T96" s="1209"/>
      <c r="U96" s="1210"/>
      <c r="V96" s="1210"/>
      <c r="W96" s="1210"/>
      <c r="X96" s="1210"/>
      <c r="Y96" s="1203"/>
      <c r="Z96" s="1210"/>
      <c r="AA96" s="2452"/>
      <c r="AB96" s="2456"/>
      <c r="AC96" s="2457"/>
    </row>
    <row r="97" spans="1:29" ht="23.1" customHeight="1" x14ac:dyDescent="0.25">
      <c r="A97" s="1585"/>
      <c r="B97" s="1582" t="s">
        <v>5908</v>
      </c>
      <c r="C97" s="2460" t="s">
        <v>5909</v>
      </c>
      <c r="D97" s="2455" t="s">
        <v>6023</v>
      </c>
      <c r="E97" s="2460" t="s">
        <v>6024</v>
      </c>
      <c r="F97" s="2455" t="s">
        <v>6025</v>
      </c>
      <c r="G97" s="2455" t="s">
        <v>6026</v>
      </c>
      <c r="H97" s="1582" t="s">
        <v>6027</v>
      </c>
      <c r="I97" s="1213" t="s">
        <v>6028</v>
      </c>
      <c r="J97" s="1213" t="s">
        <v>5915</v>
      </c>
      <c r="K97" s="1213"/>
      <c r="L97" s="1441"/>
      <c r="M97" s="1441" t="s">
        <v>6277</v>
      </c>
      <c r="N97" s="1211">
        <v>1</v>
      </c>
      <c r="O97" s="1440"/>
      <c r="P97" s="1210"/>
      <c r="Q97" s="1210"/>
      <c r="R97" s="1218"/>
      <c r="S97" s="1202"/>
      <c r="T97" s="1218"/>
      <c r="U97" s="1218"/>
      <c r="V97" s="1218"/>
      <c r="W97" s="1218"/>
      <c r="X97" s="1218"/>
      <c r="Y97" s="1203"/>
      <c r="Z97" s="1218"/>
      <c r="AA97" s="2452" t="s">
        <v>5941</v>
      </c>
      <c r="AB97" s="2456" t="s">
        <v>6029</v>
      </c>
      <c r="AC97" s="2457"/>
    </row>
    <row r="98" spans="1:29" ht="23.1" customHeight="1" x14ac:dyDescent="0.25">
      <c r="A98" s="1585"/>
      <c r="B98" s="1585"/>
      <c r="C98" s="2460"/>
      <c r="D98" s="2455"/>
      <c r="E98" s="2460"/>
      <c r="F98" s="2455"/>
      <c r="G98" s="2455"/>
      <c r="H98" s="1585"/>
      <c r="I98" s="1213" t="s">
        <v>6291</v>
      </c>
      <c r="J98" s="1213"/>
      <c r="K98" s="1213"/>
      <c r="L98" s="1441"/>
      <c r="M98" s="1441" t="s">
        <v>6292</v>
      </c>
      <c r="N98" s="1211">
        <v>1</v>
      </c>
      <c r="O98" s="1440"/>
      <c r="P98" s="1210"/>
      <c r="Q98" s="1210"/>
      <c r="R98" s="1218"/>
      <c r="S98" s="1202"/>
      <c r="T98" s="1202"/>
      <c r="U98" s="1218"/>
      <c r="V98" s="1218"/>
      <c r="W98" s="1218"/>
      <c r="X98" s="1218"/>
      <c r="Y98" s="1203"/>
      <c r="Z98" s="1218"/>
      <c r="AA98" s="2452"/>
      <c r="AB98" s="2456"/>
      <c r="AC98" s="2457"/>
    </row>
    <row r="99" spans="1:29" ht="23.1" customHeight="1" x14ac:dyDescent="0.25">
      <c r="A99" s="1585"/>
      <c r="B99" s="1585"/>
      <c r="C99" s="2460"/>
      <c r="D99" s="2455"/>
      <c r="E99" s="2460"/>
      <c r="F99" s="2455"/>
      <c r="G99" s="2455"/>
      <c r="H99" s="1585"/>
      <c r="I99" s="1213" t="s">
        <v>6293</v>
      </c>
      <c r="J99" s="1213"/>
      <c r="K99" s="1213"/>
      <c r="L99" s="1441"/>
      <c r="M99" s="1441" t="s">
        <v>6268</v>
      </c>
      <c r="N99" s="1201">
        <v>1.58</v>
      </c>
      <c r="O99" s="1440"/>
      <c r="P99" s="1210"/>
      <c r="Q99" s="1218"/>
      <c r="R99" s="1218"/>
      <c r="S99" s="1210"/>
      <c r="T99" s="1202"/>
      <c r="U99" s="1218"/>
      <c r="V99" s="1218"/>
      <c r="W99" s="1218"/>
      <c r="X99" s="1218"/>
      <c r="Y99" s="1203"/>
      <c r="Z99" s="1218"/>
      <c r="AA99" s="2452"/>
      <c r="AB99" s="2456"/>
      <c r="AC99" s="2457"/>
    </row>
    <row r="100" spans="1:29" ht="23.1" customHeight="1" x14ac:dyDescent="0.25">
      <c r="A100" s="1585"/>
      <c r="B100" s="1585"/>
      <c r="C100" s="2460"/>
      <c r="D100" s="2455"/>
      <c r="E100" s="2460"/>
      <c r="F100" s="2455"/>
      <c r="G100" s="2455"/>
      <c r="H100" s="1585"/>
      <c r="I100" s="1213"/>
      <c r="J100" s="1213"/>
      <c r="K100" s="1213"/>
      <c r="L100" s="1441"/>
      <c r="M100" s="1441"/>
      <c r="N100" s="1201">
        <v>1</v>
      </c>
      <c r="O100" s="1440"/>
      <c r="P100" s="1210"/>
      <c r="Q100" s="1218"/>
      <c r="R100" s="1218"/>
      <c r="S100" s="1210"/>
      <c r="T100" s="1202"/>
      <c r="U100" s="1218"/>
      <c r="V100" s="1218"/>
      <c r="W100" s="1218"/>
      <c r="X100" s="1218"/>
      <c r="Y100" s="1203"/>
      <c r="Z100" s="1218"/>
      <c r="AA100" s="2452"/>
      <c r="AB100" s="2456"/>
      <c r="AC100" s="2457"/>
    </row>
    <row r="101" spans="1:29" ht="23.1" customHeight="1" x14ac:dyDescent="0.25">
      <c r="A101" s="1585"/>
      <c r="B101" s="1585"/>
      <c r="C101" s="2460"/>
      <c r="D101" s="2455"/>
      <c r="E101" s="2460"/>
      <c r="F101" s="2455"/>
      <c r="G101" s="2455"/>
      <c r="H101" s="1585"/>
      <c r="I101" s="1222" t="s">
        <v>5962</v>
      </c>
      <c r="J101" s="1222"/>
      <c r="K101" s="1222"/>
      <c r="L101" s="1223"/>
      <c r="M101" s="1223" t="s">
        <v>6271</v>
      </c>
      <c r="N101" s="1201">
        <v>0.5</v>
      </c>
      <c r="O101" s="1440"/>
      <c r="P101" s="1210"/>
      <c r="Q101" s="1218" t="s">
        <v>3379</v>
      </c>
      <c r="R101" s="1218"/>
      <c r="S101" s="1210"/>
      <c r="T101" s="1202"/>
      <c r="U101" s="1218"/>
      <c r="V101" s="1218"/>
      <c r="W101" s="1218"/>
      <c r="X101" s="1218"/>
      <c r="Y101" s="1203"/>
      <c r="Z101" s="1218"/>
      <c r="AA101" s="2452"/>
      <c r="AB101" s="2456"/>
      <c r="AC101" s="2457"/>
    </row>
    <row r="102" spans="1:29" ht="23.1" customHeight="1" x14ac:dyDescent="0.25">
      <c r="A102" s="1585"/>
      <c r="B102" s="1593"/>
      <c r="C102" s="2460"/>
      <c r="D102" s="2455"/>
      <c r="E102" s="2460"/>
      <c r="F102" s="2455"/>
      <c r="G102" s="2455"/>
      <c r="H102" s="1593"/>
      <c r="I102" s="1214" t="s">
        <v>168</v>
      </c>
      <c r="J102" s="1214"/>
      <c r="K102" s="1214"/>
      <c r="L102" s="1206">
        <f>[1]Ponderación!N101</f>
        <v>3.4580947614606417</v>
      </c>
      <c r="M102" s="1206"/>
      <c r="N102" s="1207">
        <f>SUM(N97:N101)</f>
        <v>5.08</v>
      </c>
      <c r="O102" s="1203"/>
      <c r="P102" s="1210"/>
      <c r="Q102" s="1210"/>
      <c r="R102" s="1210"/>
      <c r="S102" s="1209"/>
      <c r="T102" s="1209"/>
      <c r="U102" s="1210"/>
      <c r="V102" s="1210"/>
      <c r="W102" s="1210"/>
      <c r="X102" s="1210"/>
      <c r="Y102" s="1203"/>
      <c r="Z102" s="1210"/>
      <c r="AA102" s="2452"/>
      <c r="AB102" s="2456"/>
      <c r="AC102" s="2457"/>
    </row>
    <row r="103" spans="1:29" ht="23.1" customHeight="1" x14ac:dyDescent="0.25">
      <c r="A103" s="1585"/>
      <c r="B103" s="2455" t="s">
        <v>5908</v>
      </c>
      <c r="C103" s="2459" t="s">
        <v>5802</v>
      </c>
      <c r="D103" s="2455" t="s">
        <v>6030</v>
      </c>
      <c r="E103" s="2460" t="s">
        <v>6031</v>
      </c>
      <c r="F103" s="2455" t="s">
        <v>6032</v>
      </c>
      <c r="G103" s="2455" t="s">
        <v>6294</v>
      </c>
      <c r="H103" s="2455" t="s">
        <v>5987</v>
      </c>
      <c r="I103" s="1440" t="s">
        <v>6033</v>
      </c>
      <c r="J103" s="1440" t="s">
        <v>6054</v>
      </c>
      <c r="K103" s="1440"/>
      <c r="L103" s="1442"/>
      <c r="M103" s="1442" t="s">
        <v>6268</v>
      </c>
      <c r="N103" s="1224">
        <v>1</v>
      </c>
      <c r="O103" s="1440"/>
      <c r="P103" s="1203"/>
      <c r="Q103" s="1203"/>
      <c r="R103" s="1203"/>
      <c r="S103" s="1203"/>
      <c r="T103" s="1202"/>
      <c r="U103" s="1203"/>
      <c r="V103" s="1203"/>
      <c r="W103" s="1203"/>
      <c r="X103" s="1203"/>
      <c r="Y103" s="1203"/>
      <c r="Z103" s="1202"/>
      <c r="AA103" s="2452" t="s">
        <v>5941</v>
      </c>
      <c r="AB103" s="2456" t="s">
        <v>6034</v>
      </c>
      <c r="AC103" s="2457"/>
    </row>
    <row r="104" spans="1:29" ht="23.1" customHeight="1" x14ac:dyDescent="0.25">
      <c r="A104" s="1585"/>
      <c r="B104" s="2455"/>
      <c r="C104" s="2466"/>
      <c r="D104" s="2455"/>
      <c r="E104" s="2467"/>
      <c r="F104" s="2455"/>
      <c r="G104" s="2468"/>
      <c r="H104" s="2455"/>
      <c r="I104" s="1440" t="s">
        <v>6035</v>
      </c>
      <c r="J104" s="1440"/>
      <c r="K104" s="1440"/>
      <c r="L104" s="1442"/>
      <c r="M104" s="1442"/>
      <c r="N104" s="1224">
        <v>1.67</v>
      </c>
      <c r="O104" s="1440"/>
      <c r="P104" s="1203"/>
      <c r="Q104" s="1203"/>
      <c r="R104" s="1203"/>
      <c r="S104" s="1203"/>
      <c r="T104" s="1202"/>
      <c r="U104" s="1203"/>
      <c r="V104" s="1203"/>
      <c r="W104" s="1203"/>
      <c r="X104" s="1203"/>
      <c r="Y104" s="1203"/>
      <c r="Z104" s="1202"/>
      <c r="AA104" s="2452"/>
      <c r="AB104" s="2456"/>
      <c r="AC104" s="2457"/>
    </row>
    <row r="105" spans="1:29" ht="23.1" customHeight="1" x14ac:dyDescent="0.25">
      <c r="A105" s="1585"/>
      <c r="B105" s="2455"/>
      <c r="C105" s="2466"/>
      <c r="D105" s="2455"/>
      <c r="E105" s="2467"/>
      <c r="F105" s="2455"/>
      <c r="G105" s="2468"/>
      <c r="H105" s="2455"/>
      <c r="I105" t="s">
        <v>6295</v>
      </c>
      <c r="M105" s="119" t="s">
        <v>6271</v>
      </c>
      <c r="N105" s="469">
        <v>1</v>
      </c>
      <c r="O105" s="1440"/>
      <c r="P105" s="1203"/>
      <c r="Q105" s="1203"/>
      <c r="R105" s="1203"/>
      <c r="S105" s="1203"/>
      <c r="T105" s="1202"/>
      <c r="U105" s="1203"/>
      <c r="V105" s="1203"/>
      <c r="W105" s="1203"/>
      <c r="X105" s="1203"/>
      <c r="Y105" s="1203"/>
      <c r="Z105" s="1202"/>
      <c r="AA105" s="2452"/>
      <c r="AB105" s="2456"/>
      <c r="AC105" s="2457"/>
    </row>
    <row r="106" spans="1:29" ht="23.1" customHeight="1" x14ac:dyDescent="0.25">
      <c r="A106" s="1585"/>
      <c r="B106" s="2455"/>
      <c r="C106" s="2466"/>
      <c r="D106" s="2455"/>
      <c r="E106" s="2467"/>
      <c r="F106" s="2455"/>
      <c r="G106" s="2468"/>
      <c r="H106" s="2455"/>
      <c r="I106" s="1440" t="s">
        <v>6036</v>
      </c>
      <c r="J106" s="1440"/>
      <c r="K106" s="1440"/>
      <c r="L106" s="1442"/>
      <c r="M106" s="1442" t="s">
        <v>6271</v>
      </c>
      <c r="N106" s="1224">
        <v>1</v>
      </c>
      <c r="O106" s="1440"/>
      <c r="P106" s="1203"/>
      <c r="Q106" s="1203"/>
      <c r="R106" s="1203"/>
      <c r="S106" s="1203"/>
      <c r="T106" s="1202"/>
      <c r="U106" s="1203"/>
      <c r="V106" s="1203"/>
      <c r="W106" s="1203"/>
      <c r="X106" s="1203"/>
      <c r="Y106" s="1203"/>
      <c r="Z106" s="1202"/>
      <c r="AA106" s="2452"/>
      <c r="AB106" s="2456"/>
      <c r="AC106" s="2457"/>
    </row>
    <row r="107" spans="1:29" ht="23.1" customHeight="1" x14ac:dyDescent="0.25">
      <c r="A107" s="1585"/>
      <c r="B107" s="2455"/>
      <c r="C107" s="2466"/>
      <c r="D107" s="2455"/>
      <c r="E107" s="2467"/>
      <c r="F107" s="2455"/>
      <c r="G107" s="2468"/>
      <c r="H107" s="2455"/>
      <c r="I107" s="1214" t="s">
        <v>168</v>
      </c>
      <c r="J107" s="1214"/>
      <c r="K107" s="1214"/>
      <c r="L107" s="1206">
        <f>[1]Ponderación!N106</f>
        <v>3.9521082988121612</v>
      </c>
      <c r="M107" s="1206"/>
      <c r="N107" s="1207">
        <f>SUM(N103:N106)</f>
        <v>4.67</v>
      </c>
      <c r="O107" s="1203"/>
      <c r="P107" s="1203"/>
      <c r="Q107" s="1203"/>
      <c r="R107" s="1203"/>
      <c r="S107" s="1203"/>
      <c r="T107" s="1209"/>
      <c r="U107" s="1203"/>
      <c r="V107" s="1203"/>
      <c r="W107" s="1203"/>
      <c r="X107" s="1203"/>
      <c r="Y107" s="1203"/>
      <c r="Z107" s="1209"/>
      <c r="AA107" s="2452"/>
      <c r="AB107" s="2456"/>
      <c r="AC107" s="2457"/>
    </row>
    <row r="108" spans="1:29" ht="23.1" customHeight="1" x14ac:dyDescent="0.25">
      <c r="A108" s="1585"/>
      <c r="B108" s="2455" t="s">
        <v>5908</v>
      </c>
      <c r="C108" s="2459" t="s">
        <v>5802</v>
      </c>
      <c r="D108" s="2455" t="s">
        <v>6037</v>
      </c>
      <c r="E108" s="2458" t="s">
        <v>6038</v>
      </c>
      <c r="F108" s="2464" t="s">
        <v>2867</v>
      </c>
      <c r="G108" s="2464" t="s">
        <v>6039</v>
      </c>
      <c r="H108" s="2455" t="s">
        <v>5987</v>
      </c>
      <c r="I108" s="1443" t="s">
        <v>6296</v>
      </c>
      <c r="J108" s="1443" t="s">
        <v>6041</v>
      </c>
      <c r="K108" s="1443"/>
      <c r="L108" s="1439"/>
      <c r="M108" s="1439" t="s">
        <v>6269</v>
      </c>
      <c r="N108" s="1201">
        <v>0.5</v>
      </c>
      <c r="O108" s="1218"/>
      <c r="P108" s="1218"/>
      <c r="Q108" s="1218"/>
      <c r="R108" s="1440"/>
      <c r="S108" s="1204"/>
      <c r="T108" s="1218"/>
      <c r="U108" s="1210"/>
      <c r="V108" s="1440"/>
      <c r="W108" s="1204"/>
      <c r="X108" s="1210"/>
      <c r="Y108" s="1218"/>
      <c r="Z108" s="1204"/>
      <c r="AA108" s="2452" t="s">
        <v>5941</v>
      </c>
      <c r="AB108" s="2456" t="s">
        <v>6040</v>
      </c>
      <c r="AC108" s="2456"/>
    </row>
    <row r="109" spans="1:29" ht="23.1" customHeight="1" x14ac:dyDescent="0.25">
      <c r="A109" s="1585"/>
      <c r="B109" s="2455"/>
      <c r="C109" s="2459"/>
      <c r="D109" s="2455"/>
      <c r="E109" s="2458"/>
      <c r="F109" s="2464"/>
      <c r="G109" s="2464"/>
      <c r="H109" s="2455"/>
      <c r="I109" s="1443" t="s">
        <v>6297</v>
      </c>
      <c r="K109" s="1443"/>
      <c r="L109" s="1439"/>
      <c r="M109" s="1439" t="s">
        <v>6268</v>
      </c>
      <c r="N109" s="1201">
        <v>1</v>
      </c>
      <c r="O109" s="1218"/>
      <c r="P109" s="1218"/>
      <c r="Q109" s="1218"/>
      <c r="R109" s="1440"/>
      <c r="S109" s="1204"/>
      <c r="T109" s="1218"/>
      <c r="U109" s="1210"/>
      <c r="V109" s="1440"/>
      <c r="W109" s="1204"/>
      <c r="X109" s="1210"/>
      <c r="Y109" s="1218"/>
      <c r="Z109" s="1204"/>
      <c r="AA109" s="2452"/>
      <c r="AB109" s="2456"/>
      <c r="AC109" s="2456"/>
    </row>
    <row r="110" spans="1:29" ht="23.1" customHeight="1" x14ac:dyDescent="0.25">
      <c r="A110" s="1585"/>
      <c r="B110" s="2455"/>
      <c r="C110" s="2459"/>
      <c r="D110" s="2455"/>
      <c r="E110" s="2458"/>
      <c r="F110" s="2464"/>
      <c r="G110" s="2464"/>
      <c r="H110" s="2455"/>
      <c r="I110" s="1443" t="s">
        <v>6298</v>
      </c>
      <c r="J110" s="1443"/>
      <c r="K110" s="1443"/>
      <c r="L110" s="1439"/>
      <c r="M110" s="1439" t="s">
        <v>6271</v>
      </c>
      <c r="N110" s="1201">
        <v>0.5</v>
      </c>
      <c r="O110" s="1218"/>
      <c r="P110" s="1218"/>
      <c r="Q110" s="1218"/>
      <c r="R110" s="1440"/>
      <c r="S110" s="1204"/>
      <c r="T110" s="1218"/>
      <c r="U110" s="1210"/>
      <c r="V110" s="1440"/>
      <c r="W110" s="1204"/>
      <c r="X110" s="1210"/>
      <c r="Y110" s="1218"/>
      <c r="Z110" s="1204"/>
      <c r="AA110" s="2452"/>
      <c r="AB110" s="2456"/>
      <c r="AC110" s="2456"/>
    </row>
    <row r="111" spans="1:29" ht="23.1" customHeight="1" x14ac:dyDescent="0.25">
      <c r="A111" s="1585"/>
      <c r="B111" s="2455"/>
      <c r="C111" s="2459"/>
      <c r="D111" s="2455"/>
      <c r="E111" s="2458"/>
      <c r="F111" s="2464"/>
      <c r="G111" s="2464"/>
      <c r="H111" s="2455"/>
      <c r="I111" s="1448" t="s">
        <v>6299</v>
      </c>
      <c r="J111" s="1443"/>
      <c r="K111" s="1443"/>
      <c r="L111" s="1439"/>
      <c r="M111" s="1439" t="s">
        <v>6271</v>
      </c>
      <c r="N111" s="1201">
        <v>0.5</v>
      </c>
      <c r="O111" s="1218"/>
      <c r="P111" s="1218"/>
      <c r="Q111" s="1218"/>
      <c r="R111" s="1440"/>
      <c r="S111" s="1204"/>
      <c r="T111" s="1218"/>
      <c r="U111" s="1210"/>
      <c r="V111" s="1440"/>
      <c r="W111" s="1204"/>
      <c r="X111" s="1210"/>
      <c r="Y111" s="1218"/>
      <c r="Z111" s="1204"/>
      <c r="AA111" s="2452"/>
      <c r="AB111" s="2456"/>
      <c r="AC111" s="2456"/>
    </row>
    <row r="112" spans="1:29" ht="23.1" customHeight="1" x14ac:dyDescent="0.25">
      <c r="A112" s="1585"/>
      <c r="B112" s="2455"/>
      <c r="C112" s="2459"/>
      <c r="D112" s="2455"/>
      <c r="E112" s="2458"/>
      <c r="F112" s="2464"/>
      <c r="G112" s="2464"/>
      <c r="H112" s="2455"/>
      <c r="I112" s="1214" t="s">
        <v>168</v>
      </c>
      <c r="J112" s="1214"/>
      <c r="K112" s="1214"/>
      <c r="L112" s="1206">
        <f>[1]Ponderación!N111</f>
        <v>3.3345913771227615</v>
      </c>
      <c r="M112" s="1206"/>
      <c r="N112" s="1207">
        <f>SUM(N108:N111)</f>
        <v>2.5</v>
      </c>
      <c r="O112" s="1210"/>
      <c r="P112" s="1210"/>
      <c r="Q112" s="1210"/>
      <c r="R112" s="1203"/>
      <c r="S112" s="1209"/>
      <c r="T112" s="1210"/>
      <c r="U112" s="1210"/>
      <c r="V112" s="1203"/>
      <c r="W112" s="1209"/>
      <c r="X112" s="1210"/>
      <c r="Y112" s="1210"/>
      <c r="Z112" s="1209"/>
      <c r="AA112" s="2452"/>
      <c r="AB112" s="2456"/>
      <c r="AC112" s="2456"/>
    </row>
    <row r="113" spans="1:29" ht="23.1" customHeight="1" x14ac:dyDescent="0.25">
      <c r="A113" s="1585"/>
      <c r="B113" s="2455" t="s">
        <v>5908</v>
      </c>
      <c r="C113" s="2459" t="s">
        <v>5802</v>
      </c>
      <c r="D113" s="2455" t="s">
        <v>6042</v>
      </c>
      <c r="E113" s="2458" t="s">
        <v>6043</v>
      </c>
      <c r="F113" s="2464" t="s">
        <v>6044</v>
      </c>
      <c r="G113" s="2472" t="s">
        <v>6300</v>
      </c>
      <c r="H113" s="2472" t="s">
        <v>5987</v>
      </c>
      <c r="I113" s="1449" t="s">
        <v>6045</v>
      </c>
      <c r="J113" s="1443"/>
      <c r="K113" s="1443"/>
      <c r="L113" s="1439"/>
      <c r="M113" s="1439" t="s">
        <v>6271</v>
      </c>
      <c r="N113" s="1201">
        <v>0.5</v>
      </c>
      <c r="O113" s="1203"/>
      <c r="P113" s="1202"/>
      <c r="Q113" s="1202"/>
      <c r="R113" s="1204"/>
      <c r="S113" s="1204"/>
      <c r="T113" s="1202"/>
      <c r="U113" s="1202"/>
      <c r="V113" s="1204"/>
      <c r="W113" s="1204"/>
      <c r="X113" s="1202"/>
      <c r="Y113" s="1202"/>
      <c r="Z113" s="1204"/>
      <c r="AA113" s="2452" t="s">
        <v>5941</v>
      </c>
      <c r="AB113" s="2456" t="s">
        <v>6046</v>
      </c>
      <c r="AC113" s="2456"/>
    </row>
    <row r="114" spans="1:29" ht="23.1" customHeight="1" x14ac:dyDescent="0.25">
      <c r="A114" s="1585"/>
      <c r="B114" s="2455"/>
      <c r="C114" s="2459"/>
      <c r="D114" s="2455"/>
      <c r="E114" s="2458"/>
      <c r="F114" s="2464"/>
      <c r="G114" s="2472"/>
      <c r="H114" s="2472"/>
      <c r="I114" s="1449" t="s">
        <v>6047</v>
      </c>
      <c r="J114" s="1443" t="s">
        <v>5895</v>
      </c>
      <c r="K114" s="1443"/>
      <c r="L114" s="1439"/>
      <c r="M114" s="1439" t="s">
        <v>6268</v>
      </c>
      <c r="N114" s="1201">
        <v>1</v>
      </c>
      <c r="O114" s="1203"/>
      <c r="P114" s="1202"/>
      <c r="Q114" s="1202"/>
      <c r="R114" s="1204"/>
      <c r="S114" s="1204"/>
      <c r="T114" s="1202"/>
      <c r="U114" s="1202"/>
      <c r="V114" s="1204"/>
      <c r="W114" s="1204"/>
      <c r="X114" s="1202"/>
      <c r="Y114" s="1202"/>
      <c r="Z114" s="1204"/>
      <c r="AA114" s="2452"/>
      <c r="AB114" s="2456"/>
      <c r="AC114" s="2456"/>
    </row>
    <row r="115" spans="1:29" ht="23.1" customHeight="1" x14ac:dyDescent="0.25">
      <c r="A115" s="1585"/>
      <c r="B115" s="2455"/>
      <c r="C115" s="2459"/>
      <c r="D115" s="2455"/>
      <c r="E115" s="2458"/>
      <c r="F115" s="2464"/>
      <c r="G115" s="2472"/>
      <c r="H115" s="2472"/>
      <c r="I115" s="1449" t="s">
        <v>6048</v>
      </c>
      <c r="J115" s="1443"/>
      <c r="K115" s="1443"/>
      <c r="L115" s="1439"/>
      <c r="M115" s="1439" t="s">
        <v>6269</v>
      </c>
      <c r="N115" s="1201">
        <v>1.06</v>
      </c>
      <c r="O115" s="1203"/>
      <c r="P115" s="1202"/>
      <c r="Q115" s="1202"/>
      <c r="R115" s="1204"/>
      <c r="S115" s="1204"/>
      <c r="T115" s="1202"/>
      <c r="U115" s="1202"/>
      <c r="V115" s="1204"/>
      <c r="W115" s="1204"/>
      <c r="X115" s="1202"/>
      <c r="Y115" s="1202"/>
      <c r="Z115" s="1204"/>
      <c r="AA115" s="2452"/>
      <c r="AB115" s="2456"/>
      <c r="AC115" s="2456"/>
    </row>
    <row r="116" spans="1:29" ht="23.1" customHeight="1" x14ac:dyDescent="0.25">
      <c r="A116" s="1585"/>
      <c r="B116" s="2455"/>
      <c r="C116" s="2459"/>
      <c r="D116" s="2455"/>
      <c r="E116" s="2458"/>
      <c r="F116" s="2464"/>
      <c r="G116" s="2472"/>
      <c r="H116" s="2472"/>
      <c r="I116" s="1449" t="s">
        <v>6022</v>
      </c>
      <c r="J116" s="1443"/>
      <c r="K116" s="1443"/>
      <c r="L116" s="1439"/>
      <c r="M116" s="1439" t="s">
        <v>6271</v>
      </c>
      <c r="N116" s="1201">
        <v>0.5</v>
      </c>
      <c r="O116" s="1203"/>
      <c r="P116" s="1202"/>
      <c r="Q116" s="1202"/>
      <c r="R116" s="1204"/>
      <c r="S116" s="1204"/>
      <c r="T116" s="1202"/>
      <c r="U116" s="1202"/>
      <c r="V116" s="1204"/>
      <c r="W116" s="1204"/>
      <c r="X116" s="1202"/>
      <c r="Y116" s="1202"/>
      <c r="Z116" s="1204"/>
      <c r="AA116" s="2452"/>
      <c r="AB116" s="2456"/>
      <c r="AC116" s="2456"/>
    </row>
    <row r="117" spans="1:29" ht="23.1" customHeight="1" x14ac:dyDescent="0.25">
      <c r="A117" s="1585"/>
      <c r="B117" s="2455"/>
      <c r="C117" s="2459"/>
      <c r="D117" s="2455"/>
      <c r="E117" s="2458"/>
      <c r="F117" s="2464"/>
      <c r="G117" s="2472"/>
      <c r="H117" s="2472"/>
      <c r="I117" s="1449" t="s">
        <v>6301</v>
      </c>
      <c r="J117" s="1443"/>
      <c r="K117" s="1443"/>
      <c r="L117" s="1439"/>
      <c r="M117" s="1439" t="s">
        <v>6271</v>
      </c>
      <c r="N117" s="1201">
        <v>0.5</v>
      </c>
      <c r="O117" s="1203"/>
      <c r="P117" s="1202"/>
      <c r="Q117" s="1202"/>
      <c r="R117" s="1204"/>
      <c r="S117" s="1204"/>
      <c r="T117" s="1202"/>
      <c r="U117" s="1202"/>
      <c r="V117" s="1204"/>
      <c r="W117" s="1204"/>
      <c r="X117" s="1202"/>
      <c r="Y117" s="1202"/>
      <c r="Z117" s="1204"/>
      <c r="AA117" s="2452"/>
      <c r="AB117" s="2456"/>
      <c r="AC117" s="2456"/>
    </row>
    <row r="118" spans="1:29" ht="23.1" customHeight="1" x14ac:dyDescent="0.25">
      <c r="A118" s="1585"/>
      <c r="B118" s="2455"/>
      <c r="C118" s="2459"/>
      <c r="D118" s="2455"/>
      <c r="E118" s="2458"/>
      <c r="F118" s="2464"/>
      <c r="G118" s="2472"/>
      <c r="H118" s="2472"/>
      <c r="I118" s="1214" t="s">
        <v>168</v>
      </c>
      <c r="J118" s="1214"/>
      <c r="K118" s="1214"/>
      <c r="L118" s="1206">
        <f>[1]Ponderación!N116</f>
        <v>2.5935710710954809</v>
      </c>
      <c r="M118" s="1206"/>
      <c r="N118" s="1207">
        <f>SUM(N113:N117)</f>
        <v>3.56</v>
      </c>
      <c r="O118" s="1203"/>
      <c r="P118" s="1209"/>
      <c r="Q118" s="1209"/>
      <c r="R118" s="1209"/>
      <c r="S118" s="1209"/>
      <c r="T118" s="1209"/>
      <c r="U118" s="1209"/>
      <c r="V118" s="1209"/>
      <c r="W118" s="1209"/>
      <c r="X118" s="1209"/>
      <c r="Y118" s="1209"/>
      <c r="Z118" s="1209"/>
      <c r="AA118" s="2452"/>
      <c r="AB118" s="2456"/>
      <c r="AC118" s="2456"/>
    </row>
    <row r="119" spans="1:29" ht="23.1" customHeight="1" x14ac:dyDescent="0.25">
      <c r="A119" s="1585"/>
      <c r="B119" s="2455" t="s">
        <v>5908</v>
      </c>
      <c r="C119" s="2459" t="s">
        <v>5802</v>
      </c>
      <c r="D119" s="2455" t="s">
        <v>6049</v>
      </c>
      <c r="E119" s="2460" t="s">
        <v>6050</v>
      </c>
      <c r="F119" s="2455" t="s">
        <v>6051</v>
      </c>
      <c r="G119" s="2455" t="s">
        <v>6052</v>
      </c>
      <c r="H119" s="2455" t="s">
        <v>5987</v>
      </c>
      <c r="I119" s="1443" t="s">
        <v>6053</v>
      </c>
      <c r="J119" s="1443" t="s">
        <v>6054</v>
      </c>
      <c r="K119" s="1443"/>
      <c r="L119" s="1439"/>
      <c r="M119" s="1439" t="s">
        <v>6268</v>
      </c>
      <c r="N119" s="1201">
        <v>1</v>
      </c>
      <c r="O119" s="1440"/>
      <c r="P119" s="1210"/>
      <c r="Q119" s="1440"/>
      <c r="R119" s="1204"/>
      <c r="S119" s="1440"/>
      <c r="T119" s="1440"/>
      <c r="U119" s="1204"/>
      <c r="V119" s="1440"/>
      <c r="W119" s="1440"/>
      <c r="X119" s="1204"/>
      <c r="Y119" s="1218"/>
      <c r="Z119" s="1204"/>
      <c r="AA119" s="2452" t="s">
        <v>5941</v>
      </c>
      <c r="AB119" s="2456" t="s">
        <v>6055</v>
      </c>
      <c r="AC119" s="2456"/>
    </row>
    <row r="120" spans="1:29" ht="23.1" customHeight="1" x14ac:dyDescent="0.25">
      <c r="A120" s="1585"/>
      <c r="B120" s="2455"/>
      <c r="C120" s="2459"/>
      <c r="D120" s="2455"/>
      <c r="E120" s="2460"/>
      <c r="F120" s="2455"/>
      <c r="G120" s="2455"/>
      <c r="H120" s="2455"/>
      <c r="I120" s="1443" t="s">
        <v>6056</v>
      </c>
      <c r="J120" s="1443"/>
      <c r="K120" s="1443"/>
      <c r="L120" s="1439"/>
      <c r="M120" s="1439" t="s">
        <v>6277</v>
      </c>
      <c r="N120" s="1201">
        <v>2</v>
      </c>
      <c r="O120" s="1440"/>
      <c r="P120" s="1210"/>
      <c r="Q120" s="1440"/>
      <c r="R120" s="1204"/>
      <c r="S120" s="1440"/>
      <c r="T120" s="1440"/>
      <c r="U120" s="1204"/>
      <c r="V120" s="1440"/>
      <c r="W120" s="1440"/>
      <c r="X120" s="1204"/>
      <c r="Y120" s="1218"/>
      <c r="Z120" s="1204"/>
      <c r="AA120" s="2452"/>
      <c r="AB120" s="2456"/>
      <c r="AC120" s="2456"/>
    </row>
    <row r="121" spans="1:29" ht="23.1" customHeight="1" x14ac:dyDescent="0.25">
      <c r="A121" s="1585"/>
      <c r="B121" s="2455"/>
      <c r="C121" s="2459"/>
      <c r="D121" s="2455"/>
      <c r="E121" s="2460"/>
      <c r="F121" s="2455"/>
      <c r="G121" s="2455"/>
      <c r="H121" s="2455"/>
      <c r="I121" s="1443" t="s">
        <v>6022</v>
      </c>
      <c r="J121" s="1443"/>
      <c r="K121" s="1443"/>
      <c r="L121" s="1439"/>
      <c r="M121" s="1439" t="s">
        <v>6271</v>
      </c>
      <c r="N121" s="1201">
        <v>0.65</v>
      </c>
      <c r="O121" s="1440"/>
      <c r="P121" s="1210"/>
      <c r="Q121" s="1440"/>
      <c r="R121" s="1204"/>
      <c r="S121" s="1440"/>
      <c r="T121" s="1440"/>
      <c r="U121" s="1204"/>
      <c r="V121" s="1440"/>
      <c r="W121" s="1440"/>
      <c r="X121" s="1204"/>
      <c r="Y121" s="1218"/>
      <c r="Z121" s="1204"/>
      <c r="AA121" s="2452"/>
      <c r="AB121" s="2456"/>
      <c r="AC121" s="2456"/>
    </row>
    <row r="122" spans="1:29" ht="23.1" customHeight="1" x14ac:dyDescent="0.25">
      <c r="A122" s="1585"/>
      <c r="B122" s="2455"/>
      <c r="C122" s="2459"/>
      <c r="D122" s="2455"/>
      <c r="E122" s="2460"/>
      <c r="F122" s="2455"/>
      <c r="G122" s="2455"/>
      <c r="H122" s="2455"/>
      <c r="I122" s="1214" t="s">
        <v>168</v>
      </c>
      <c r="J122" s="1214"/>
      <c r="K122" s="1214"/>
      <c r="L122" s="1206">
        <f>[1]Ponderación!N121</f>
        <v>3.6143128545693615</v>
      </c>
      <c r="M122" s="1206"/>
      <c r="N122" s="1207">
        <f>SUM(N119:N121)</f>
        <v>3.65</v>
      </c>
      <c r="O122" s="1203"/>
      <c r="P122" s="1210"/>
      <c r="Q122" s="1203"/>
      <c r="R122" s="1209"/>
      <c r="S122" s="1203"/>
      <c r="T122" s="1203"/>
      <c r="U122" s="1209"/>
      <c r="V122" s="1203"/>
      <c r="W122" s="1203"/>
      <c r="X122" s="1209"/>
      <c r="Y122" s="1210"/>
      <c r="Z122" s="1209"/>
      <c r="AA122" s="2452"/>
      <c r="AB122" s="2456"/>
      <c r="AC122" s="2456"/>
    </row>
    <row r="123" spans="1:29" ht="23.1" customHeight="1" x14ac:dyDescent="0.25">
      <c r="A123" s="1585"/>
      <c r="B123" s="2455" t="s">
        <v>5908</v>
      </c>
      <c r="C123" s="2459" t="s">
        <v>5802</v>
      </c>
      <c r="D123" s="2455" t="s">
        <v>6057</v>
      </c>
      <c r="E123" s="2458" t="s">
        <v>6058</v>
      </c>
      <c r="F123" s="2464" t="s">
        <v>5964</v>
      </c>
      <c r="G123" s="2464" t="s">
        <v>6059</v>
      </c>
      <c r="H123" s="2455" t="s">
        <v>6060</v>
      </c>
      <c r="I123" s="1443" t="s">
        <v>6062</v>
      </c>
      <c r="J123" s="1443" t="s">
        <v>6054</v>
      </c>
      <c r="K123" s="1443"/>
      <c r="L123" s="1439"/>
      <c r="M123" s="1439" t="s">
        <v>6268</v>
      </c>
      <c r="N123" s="1201">
        <v>2</v>
      </c>
      <c r="O123" s="1444"/>
      <c r="P123" s="1444"/>
      <c r="Q123" s="1444"/>
      <c r="R123" s="1204"/>
      <c r="S123" s="1444"/>
      <c r="T123" s="1444"/>
      <c r="U123" s="1204"/>
      <c r="V123" s="1444"/>
      <c r="W123" s="1444"/>
      <c r="X123" s="1204"/>
      <c r="Y123" s="1444"/>
      <c r="Z123" s="1204"/>
      <c r="AA123" s="2452" t="s">
        <v>5941</v>
      </c>
      <c r="AB123" s="2456" t="s">
        <v>6061</v>
      </c>
      <c r="AC123" s="2456"/>
    </row>
    <row r="124" spans="1:29" ht="23.1" customHeight="1" x14ac:dyDescent="0.25">
      <c r="A124" s="1585"/>
      <c r="B124" s="2455"/>
      <c r="C124" s="2459"/>
      <c r="D124" s="2455"/>
      <c r="E124" s="2458"/>
      <c r="F124" s="2464"/>
      <c r="G124" s="2464"/>
      <c r="H124" s="2455"/>
      <c r="I124" s="1443" t="s">
        <v>727</v>
      </c>
      <c r="J124" s="1443"/>
      <c r="K124" s="1443"/>
      <c r="L124" s="1439"/>
      <c r="M124" s="1439" t="s">
        <v>6277</v>
      </c>
      <c r="N124" s="1201">
        <v>1.96</v>
      </c>
      <c r="O124" s="1444"/>
      <c r="P124" s="1444"/>
      <c r="Q124" s="1444"/>
      <c r="R124" s="1204"/>
      <c r="S124" s="1444"/>
      <c r="T124" s="1444"/>
      <c r="U124" s="1204"/>
      <c r="V124" s="1444"/>
      <c r="W124" s="1444"/>
      <c r="X124" s="1204"/>
      <c r="Y124" s="1444"/>
      <c r="Z124" s="1204"/>
      <c r="AA124" s="2452"/>
      <c r="AB124" s="2456"/>
      <c r="AC124" s="2456"/>
    </row>
    <row r="125" spans="1:29" ht="23.1" customHeight="1" x14ac:dyDescent="0.25">
      <c r="A125" s="1585"/>
      <c r="B125" s="2455"/>
      <c r="C125" s="2459"/>
      <c r="D125" s="2455"/>
      <c r="E125" s="2458"/>
      <c r="F125" s="2464"/>
      <c r="G125" s="2464"/>
      <c r="H125" s="2455"/>
      <c r="I125" s="1443" t="s">
        <v>6022</v>
      </c>
      <c r="J125" s="1443"/>
      <c r="K125" s="1443"/>
      <c r="L125" s="1439"/>
      <c r="M125" s="1439" t="s">
        <v>6271</v>
      </c>
      <c r="N125" s="1201">
        <v>1</v>
      </c>
      <c r="O125" s="1444"/>
      <c r="P125" s="1444"/>
      <c r="Q125" s="1444"/>
      <c r="R125" s="1204"/>
      <c r="S125" s="1444"/>
      <c r="T125" s="1444"/>
      <c r="U125" s="1204"/>
      <c r="V125" s="1444"/>
      <c r="W125" s="1444"/>
      <c r="X125" s="1204"/>
      <c r="Y125" s="1444"/>
      <c r="Z125" s="1204"/>
      <c r="AA125" s="2452"/>
      <c r="AB125" s="2456"/>
      <c r="AC125" s="2456"/>
    </row>
    <row r="126" spans="1:29" ht="23.1" customHeight="1" x14ac:dyDescent="0.25">
      <c r="A126" s="1585"/>
      <c r="B126" s="2455"/>
      <c r="C126" s="2459"/>
      <c r="D126" s="2455"/>
      <c r="E126" s="2458"/>
      <c r="F126" s="2464"/>
      <c r="G126" s="2464"/>
      <c r="H126" s="2455"/>
      <c r="I126" s="1448" t="s">
        <v>6302</v>
      </c>
      <c r="J126" s="1443"/>
      <c r="K126" s="1443"/>
      <c r="L126" s="1439"/>
      <c r="M126" s="1439" t="s">
        <v>6277</v>
      </c>
      <c r="N126" s="715">
        <v>0.5</v>
      </c>
      <c r="O126" s="1444"/>
      <c r="P126" s="1444"/>
      <c r="Q126" s="1444"/>
      <c r="R126" s="1204"/>
      <c r="S126" s="1444"/>
      <c r="T126" s="1444"/>
      <c r="U126" s="1204"/>
      <c r="V126" s="1444"/>
      <c r="W126" s="1444"/>
      <c r="X126" s="1204"/>
      <c r="Y126" s="1444"/>
      <c r="Z126" s="1204"/>
      <c r="AA126" s="2452"/>
      <c r="AB126" s="2456"/>
      <c r="AC126" s="2456"/>
    </row>
    <row r="127" spans="1:29" ht="23.1" customHeight="1" x14ac:dyDescent="0.25">
      <c r="A127" s="1585"/>
      <c r="B127" s="2455"/>
      <c r="C127" s="2459"/>
      <c r="D127" s="2455"/>
      <c r="E127" s="2458"/>
      <c r="F127" s="2464"/>
      <c r="G127" s="2464"/>
      <c r="H127" s="2455"/>
      <c r="I127" s="1214" t="s">
        <v>168</v>
      </c>
      <c r="J127" s="1214"/>
      <c r="K127" s="1214"/>
      <c r="L127" s="1206">
        <f>[1]Ponderación!N127</f>
        <v>4.1991150674879227</v>
      </c>
      <c r="M127" s="1206"/>
      <c r="N127" s="1207">
        <f>SUM(N123:N126)</f>
        <v>5.46</v>
      </c>
      <c r="O127" s="1210"/>
      <c r="P127" s="1210"/>
      <c r="Q127" s="1210"/>
      <c r="R127" s="1209"/>
      <c r="S127" s="1210"/>
      <c r="T127" s="1210"/>
      <c r="U127" s="1209"/>
      <c r="V127" s="1210"/>
      <c r="W127" s="1210"/>
      <c r="X127" s="1209"/>
      <c r="Y127" s="1210"/>
      <c r="Z127" s="1209"/>
      <c r="AA127" s="2452"/>
      <c r="AB127" s="2456"/>
      <c r="AC127" s="2456"/>
    </row>
    <row r="128" spans="1:29" ht="23.1" customHeight="1" x14ac:dyDescent="0.25">
      <c r="A128" s="1585"/>
      <c r="B128" s="1582" t="s">
        <v>5908</v>
      </c>
      <c r="C128" s="2459" t="s">
        <v>6063</v>
      </c>
      <c r="D128" s="2455" t="s">
        <v>6064</v>
      </c>
      <c r="E128" s="2458" t="s">
        <v>6065</v>
      </c>
      <c r="F128" s="2464" t="s">
        <v>6066</v>
      </c>
      <c r="G128" s="2464" t="s">
        <v>6303</v>
      </c>
      <c r="H128" s="1582" t="s">
        <v>6067</v>
      </c>
      <c r="I128" s="1200" t="s">
        <v>6304</v>
      </c>
      <c r="J128" s="1200" t="s">
        <v>6041</v>
      </c>
      <c r="K128" s="1200"/>
      <c r="L128" s="1439"/>
      <c r="M128" s="1439" t="s">
        <v>6268</v>
      </c>
      <c r="N128" s="1201">
        <v>0.5</v>
      </c>
      <c r="O128" s="1210"/>
      <c r="P128" s="1204"/>
      <c r="Q128" s="1210"/>
      <c r="R128" s="1210"/>
      <c r="S128" s="1210"/>
      <c r="T128" s="1210"/>
      <c r="U128" s="1218"/>
      <c r="V128" s="1218"/>
      <c r="W128" s="1218"/>
      <c r="X128" s="1218"/>
      <c r="Y128" s="1218"/>
      <c r="Z128" s="1218"/>
      <c r="AA128" s="2452" t="s">
        <v>5941</v>
      </c>
      <c r="AB128" s="2453" t="s">
        <v>6068</v>
      </c>
      <c r="AC128" s="2465"/>
    </row>
    <row r="129" spans="1:29" ht="23.1" customHeight="1" x14ac:dyDescent="0.25">
      <c r="A129" s="1585"/>
      <c r="B129" s="1585"/>
      <c r="C129" s="2459"/>
      <c r="D129" s="2455"/>
      <c r="E129" s="2458"/>
      <c r="F129" s="2464"/>
      <c r="G129" s="2464"/>
      <c r="H129" s="1585"/>
      <c r="I129" s="1200" t="s">
        <v>6069</v>
      </c>
      <c r="J129" s="1200"/>
      <c r="K129" s="1200"/>
      <c r="L129" s="1439"/>
      <c r="M129" s="1439" t="s">
        <v>6266</v>
      </c>
      <c r="N129" s="1201">
        <v>1</v>
      </c>
      <c r="O129" s="1210"/>
      <c r="P129" s="1204"/>
      <c r="Q129" s="1204"/>
      <c r="R129" s="1210"/>
      <c r="S129" s="1210"/>
      <c r="T129" s="1210"/>
      <c r="U129" s="1218"/>
      <c r="V129" s="1218"/>
      <c r="W129" s="1218"/>
      <c r="X129" s="1218"/>
      <c r="Y129" s="1218"/>
      <c r="Z129" s="1218"/>
      <c r="AA129" s="2452"/>
      <c r="AB129" s="2453"/>
      <c r="AC129" s="2465"/>
    </row>
    <row r="130" spans="1:29" ht="23.1" customHeight="1" x14ac:dyDescent="0.25">
      <c r="A130" s="1585"/>
      <c r="B130" s="1585"/>
      <c r="C130" s="2459"/>
      <c r="D130" s="2455"/>
      <c r="E130" s="2458"/>
      <c r="F130" s="2464"/>
      <c r="G130" s="2464"/>
      <c r="H130" s="1585"/>
      <c r="I130" s="1200" t="s">
        <v>5971</v>
      </c>
      <c r="M130" s="119" t="s">
        <v>6269</v>
      </c>
      <c r="N130" s="1201">
        <v>0.5</v>
      </c>
      <c r="O130" s="1210"/>
      <c r="P130" s="1210"/>
      <c r="Q130" s="1210"/>
      <c r="R130" s="1204"/>
      <c r="S130" s="1204"/>
      <c r="T130" s="1204"/>
      <c r="U130" s="1204"/>
      <c r="V130" s="1218"/>
      <c r="W130" s="1218"/>
      <c r="X130" s="1218"/>
      <c r="Y130" s="1218"/>
      <c r="Z130" s="1218"/>
      <c r="AA130" s="2452"/>
      <c r="AB130" s="2453"/>
      <c r="AC130" s="2465"/>
    </row>
    <row r="131" spans="1:29" ht="39" customHeight="1" x14ac:dyDescent="0.25">
      <c r="A131" s="1585"/>
      <c r="B131" s="1585"/>
      <c r="C131" s="2459"/>
      <c r="D131" s="2455"/>
      <c r="E131" s="2458"/>
      <c r="F131" s="2464"/>
      <c r="G131" s="2464"/>
      <c r="H131" s="1585"/>
      <c r="I131" s="1200" t="s">
        <v>6305</v>
      </c>
      <c r="J131" s="1200"/>
      <c r="K131" s="1200"/>
      <c r="L131" s="1439"/>
      <c r="M131" s="1439" t="s">
        <v>6283</v>
      </c>
      <c r="N131" s="1201">
        <v>1</v>
      </c>
      <c r="O131" s="1210"/>
      <c r="P131" s="1210"/>
      <c r="Q131" s="1210"/>
      <c r="R131" s="1210"/>
      <c r="S131" s="1210"/>
      <c r="T131" s="1210"/>
      <c r="U131" s="1204"/>
      <c r="V131" s="1204"/>
      <c r="W131" s="1218"/>
      <c r="X131" s="1218"/>
      <c r="Y131" s="1218"/>
      <c r="Z131" s="1218"/>
      <c r="AA131" s="2452"/>
      <c r="AB131" s="2453"/>
      <c r="AC131" s="2465"/>
    </row>
    <row r="132" spans="1:29" ht="39" customHeight="1" x14ac:dyDescent="0.25">
      <c r="A132" s="1585"/>
      <c r="B132" s="1585"/>
      <c r="C132" s="2459"/>
      <c r="D132" s="2455"/>
      <c r="E132" s="2458"/>
      <c r="F132" s="2464"/>
      <c r="G132" s="2464"/>
      <c r="H132" s="1585"/>
      <c r="I132" s="1200" t="s">
        <v>6306</v>
      </c>
      <c r="J132" s="1200"/>
      <c r="K132" s="1200"/>
      <c r="L132" s="1439"/>
      <c r="M132" s="1439" t="s">
        <v>6307</v>
      </c>
      <c r="N132" s="1201">
        <v>1</v>
      </c>
      <c r="O132" s="1210"/>
      <c r="P132" s="1210"/>
      <c r="Q132" s="1210"/>
      <c r="R132" s="1210"/>
      <c r="S132" s="1210"/>
      <c r="T132" s="1210"/>
      <c r="U132" s="1204"/>
      <c r="V132" s="1204"/>
      <c r="W132" s="1218"/>
      <c r="X132" s="1218"/>
      <c r="Y132" s="1218"/>
      <c r="Z132" s="1218"/>
      <c r="AA132" s="2452"/>
      <c r="AB132" s="2453"/>
      <c r="AC132" s="2465"/>
    </row>
    <row r="133" spans="1:29" ht="23.1" customHeight="1" x14ac:dyDescent="0.25">
      <c r="A133" s="1585"/>
      <c r="B133" s="1585"/>
      <c r="C133" s="2459"/>
      <c r="D133" s="2455"/>
      <c r="E133" s="2458"/>
      <c r="F133" s="2464"/>
      <c r="G133" s="2464"/>
      <c r="H133" s="1585"/>
      <c r="I133" s="1200" t="s">
        <v>6308</v>
      </c>
      <c r="J133" s="1200"/>
      <c r="K133" s="1200"/>
      <c r="L133" s="1439"/>
      <c r="M133" s="1439"/>
      <c r="N133" s="1201">
        <v>0.5</v>
      </c>
      <c r="O133" s="1204"/>
      <c r="P133" s="1204"/>
      <c r="Q133" s="1204"/>
      <c r="R133" s="1204"/>
      <c r="S133" s="1204"/>
      <c r="T133" s="1204"/>
      <c r="U133" s="1204"/>
      <c r="V133" s="1204"/>
      <c r="W133" s="1204"/>
      <c r="X133" s="1204"/>
      <c r="Y133" s="1204"/>
      <c r="Z133" s="1204"/>
      <c r="AA133" s="2452"/>
      <c r="AB133" s="2453"/>
      <c r="AC133" s="2465"/>
    </row>
    <row r="134" spans="1:29" ht="23.1" customHeight="1" x14ac:dyDescent="0.25">
      <c r="A134" s="1585"/>
      <c r="B134" s="1593"/>
      <c r="C134" s="2459"/>
      <c r="D134" s="2455"/>
      <c r="E134" s="2458"/>
      <c r="F134" s="2464"/>
      <c r="G134" s="2464"/>
      <c r="H134" s="1593"/>
      <c r="I134" s="1205" t="s">
        <v>168</v>
      </c>
      <c r="J134" s="1205"/>
      <c r="K134" s="1205"/>
      <c r="L134" s="1206">
        <f>[1]Ponderación!N133</f>
        <v>3.2110879927848814</v>
      </c>
      <c r="M134" s="1206"/>
      <c r="N134" s="1207">
        <f>SUM(N128:N133)</f>
        <v>4.5</v>
      </c>
      <c r="O134" s="1208"/>
      <c r="P134" s="1208"/>
      <c r="Q134" s="1208"/>
      <c r="R134" s="1209"/>
      <c r="S134" s="1209"/>
      <c r="T134" s="1209"/>
      <c r="U134" s="1209"/>
      <c r="V134" s="1209"/>
      <c r="W134" s="1209"/>
      <c r="X134" s="1209"/>
      <c r="Y134" s="1209"/>
      <c r="Z134" s="1209"/>
      <c r="AA134" s="2452"/>
      <c r="AB134" s="2453"/>
      <c r="AC134" s="2465"/>
    </row>
    <row r="135" spans="1:29" ht="23.1" customHeight="1" x14ac:dyDescent="0.25">
      <c r="A135" s="1585"/>
      <c r="B135" s="1582" t="s">
        <v>5908</v>
      </c>
      <c r="C135" s="2459" t="s">
        <v>5909</v>
      </c>
      <c r="D135" s="2455" t="s">
        <v>6042</v>
      </c>
      <c r="E135" s="2460" t="s">
        <v>6070</v>
      </c>
      <c r="F135" s="2455" t="s">
        <v>6071</v>
      </c>
      <c r="G135" s="2455" t="s">
        <v>6072</v>
      </c>
      <c r="H135" s="1582" t="s">
        <v>6073</v>
      </c>
      <c r="I135" s="1213" t="s">
        <v>6309</v>
      </c>
      <c r="J135" s="1213" t="s">
        <v>5915</v>
      </c>
      <c r="K135" s="1213"/>
      <c r="L135" s="1441"/>
      <c r="M135" s="1441" t="s">
        <v>6264</v>
      </c>
      <c r="N135" s="1201">
        <v>0.5</v>
      </c>
      <c r="O135" s="1440"/>
      <c r="P135" s="1440"/>
      <c r="Q135" s="1218"/>
      <c r="R135" s="1218"/>
      <c r="S135" s="1202"/>
      <c r="T135" s="1218"/>
      <c r="U135" s="1218"/>
      <c r="V135" s="1218"/>
      <c r="W135" s="1218"/>
      <c r="X135" s="1218"/>
      <c r="Y135" s="1203"/>
      <c r="Z135" s="1218"/>
      <c r="AA135" s="2452" t="s">
        <v>5941</v>
      </c>
      <c r="AB135" s="2456" t="s">
        <v>6074</v>
      </c>
      <c r="AC135" s="2457"/>
    </row>
    <row r="136" spans="1:29" ht="23.1" customHeight="1" x14ac:dyDescent="0.25">
      <c r="A136" s="1585"/>
      <c r="B136" s="1585"/>
      <c r="C136" s="2459"/>
      <c r="D136" s="2455"/>
      <c r="E136" s="2460"/>
      <c r="F136" s="2455"/>
      <c r="G136" s="2455"/>
      <c r="H136" s="1585"/>
      <c r="I136" s="1213" t="s">
        <v>6310</v>
      </c>
      <c r="J136" s="1213"/>
      <c r="K136" s="1213"/>
      <c r="L136" s="1441"/>
      <c r="M136" s="1441" t="s">
        <v>6279</v>
      </c>
      <c r="N136" s="1201">
        <v>0.5</v>
      </c>
      <c r="O136" s="1440"/>
      <c r="P136" s="1440"/>
      <c r="Q136" s="1218"/>
      <c r="R136" s="1218"/>
      <c r="S136" s="1202"/>
      <c r="T136" s="1218"/>
      <c r="U136" s="1218"/>
      <c r="V136" s="1218"/>
      <c r="W136" s="1218"/>
      <c r="X136" s="1218"/>
      <c r="Y136" s="1203"/>
      <c r="Z136" s="1218"/>
      <c r="AA136" s="2452"/>
      <c r="AB136" s="2456"/>
      <c r="AC136" s="2457"/>
    </row>
    <row r="137" spans="1:29" ht="23.1" customHeight="1" x14ac:dyDescent="0.25">
      <c r="A137" s="1585"/>
      <c r="B137" s="1585"/>
      <c r="C137" s="2459"/>
      <c r="D137" s="2455"/>
      <c r="E137" s="2460"/>
      <c r="F137" s="2455"/>
      <c r="G137" s="2455"/>
      <c r="H137" s="1585"/>
      <c r="I137" s="1213" t="s">
        <v>6311</v>
      </c>
      <c r="J137" s="1213"/>
      <c r="K137" s="1213"/>
      <c r="L137" s="1441"/>
      <c r="M137" s="1441" t="s">
        <v>6268</v>
      </c>
      <c r="N137" s="1201">
        <v>0.5</v>
      </c>
      <c r="O137" s="1440"/>
      <c r="P137" s="1440"/>
      <c r="Q137" s="1218"/>
      <c r="R137" s="1218"/>
      <c r="S137" s="1202"/>
      <c r="T137" s="1202"/>
      <c r="U137" s="1218"/>
      <c r="V137" s="1218"/>
      <c r="W137" s="1218"/>
      <c r="X137" s="1218"/>
      <c r="Y137" s="1203"/>
      <c r="Z137" s="1218"/>
      <c r="AA137" s="2452"/>
      <c r="AB137" s="2456"/>
      <c r="AC137" s="2457"/>
    </row>
    <row r="138" spans="1:29" ht="48.75" customHeight="1" x14ac:dyDescent="0.25">
      <c r="A138" s="1585"/>
      <c r="B138" s="1585"/>
      <c r="C138" s="2459"/>
      <c r="D138" s="2455"/>
      <c r="E138" s="2460"/>
      <c r="F138" s="2455"/>
      <c r="G138" s="2455"/>
      <c r="H138" s="1585"/>
      <c r="I138" s="1213" t="s">
        <v>6312</v>
      </c>
      <c r="J138" s="1213"/>
      <c r="K138" s="1213"/>
      <c r="L138" s="1441"/>
      <c r="M138" s="1441" t="s">
        <v>6268</v>
      </c>
      <c r="N138" s="1201">
        <v>1</v>
      </c>
      <c r="O138" s="1440"/>
      <c r="P138" s="1440"/>
      <c r="Q138" s="1218"/>
      <c r="R138" s="1218"/>
      <c r="S138" s="1210"/>
      <c r="T138" s="1202"/>
      <c r="U138" s="1218"/>
      <c r="V138" s="1218"/>
      <c r="W138" s="1218"/>
      <c r="X138" s="1218"/>
      <c r="Y138" s="1203"/>
      <c r="Z138" s="1218"/>
      <c r="AA138" s="2452"/>
      <c r="AB138" s="2456"/>
      <c r="AC138" s="2457"/>
    </row>
    <row r="139" spans="1:29" ht="23.1" customHeight="1" x14ac:dyDescent="0.25">
      <c r="A139" s="1585"/>
      <c r="B139" s="1585"/>
      <c r="C139" s="2459"/>
      <c r="D139" s="2455"/>
      <c r="E139" s="2460"/>
      <c r="F139" s="2455"/>
      <c r="G139" s="2455"/>
      <c r="H139" s="1585"/>
      <c r="I139" s="1213" t="s">
        <v>6313</v>
      </c>
      <c r="J139" s="1213"/>
      <c r="K139" s="1213"/>
      <c r="L139" s="1441"/>
      <c r="M139" s="1441" t="s">
        <v>6271</v>
      </c>
      <c r="N139" s="1201">
        <v>0.5</v>
      </c>
      <c r="O139" s="1440"/>
      <c r="P139" s="1440"/>
      <c r="Q139" s="1218"/>
      <c r="R139" s="1218"/>
      <c r="S139" s="1210"/>
      <c r="T139" s="1202"/>
      <c r="U139" s="1218"/>
      <c r="V139" s="1218"/>
      <c r="W139" s="1218"/>
      <c r="X139" s="1218"/>
      <c r="Y139" s="1203"/>
      <c r="Z139" s="1218"/>
      <c r="AA139" s="2452"/>
      <c r="AB139" s="2456"/>
      <c r="AC139" s="2457"/>
    </row>
    <row r="140" spans="1:29" ht="23.1" customHeight="1" x14ac:dyDescent="0.25">
      <c r="A140" s="1585"/>
      <c r="B140" s="1585"/>
      <c r="C140" s="2459"/>
      <c r="D140" s="2455"/>
      <c r="E140" s="2460"/>
      <c r="F140" s="2455"/>
      <c r="G140" s="2455"/>
      <c r="H140" s="1585"/>
      <c r="I140" s="1213" t="s">
        <v>6314</v>
      </c>
      <c r="J140" s="1213"/>
      <c r="K140" s="1213"/>
      <c r="L140" s="1441"/>
      <c r="M140" s="1441" t="s">
        <v>6283</v>
      </c>
      <c r="N140" s="1201">
        <v>0.5</v>
      </c>
      <c r="O140" s="1440"/>
      <c r="P140" s="1440"/>
      <c r="Q140" s="1218"/>
      <c r="R140" s="1218"/>
      <c r="S140" s="1210"/>
      <c r="T140" s="1202"/>
      <c r="U140" s="1218"/>
      <c r="V140" s="1218"/>
      <c r="W140" s="1218"/>
      <c r="X140" s="1218"/>
      <c r="Y140" s="1203"/>
      <c r="Z140" s="1218"/>
      <c r="AA140" s="2452"/>
      <c r="AB140" s="2456"/>
      <c r="AC140" s="2457"/>
    </row>
    <row r="141" spans="1:29" ht="23.1" customHeight="1" x14ac:dyDescent="0.25">
      <c r="A141" s="1585"/>
      <c r="B141" s="1585"/>
      <c r="C141" s="2459"/>
      <c r="D141" s="2455"/>
      <c r="E141" s="2460"/>
      <c r="F141" s="2455"/>
      <c r="G141" s="2455"/>
      <c r="H141" s="1585"/>
      <c r="I141" s="1213" t="s">
        <v>6315</v>
      </c>
      <c r="J141" s="1213"/>
      <c r="K141" s="1213"/>
      <c r="L141" s="1441"/>
      <c r="M141" s="1441" t="s">
        <v>6271</v>
      </c>
      <c r="N141" s="1201">
        <v>0.52</v>
      </c>
      <c r="O141" s="1204"/>
      <c r="P141" s="1204"/>
      <c r="Q141" s="1202"/>
      <c r="R141" s="1202"/>
      <c r="S141" s="1202"/>
      <c r="T141" s="1202"/>
      <c r="U141" s="1202"/>
      <c r="V141" s="1202"/>
      <c r="W141" s="1202"/>
      <c r="X141" s="1202"/>
      <c r="Y141" s="1202"/>
      <c r="Z141" s="1202"/>
      <c r="AA141" s="2452"/>
      <c r="AB141" s="2456"/>
      <c r="AC141" s="2457"/>
    </row>
    <row r="142" spans="1:29" ht="23.1" customHeight="1" x14ac:dyDescent="0.25">
      <c r="A142" s="1585"/>
      <c r="B142" s="1585"/>
      <c r="C142" s="2459"/>
      <c r="D142" s="2455"/>
      <c r="E142" s="2460"/>
      <c r="F142" s="2455"/>
      <c r="G142" s="2455"/>
      <c r="H142" s="1585"/>
      <c r="I142" s="1213" t="s">
        <v>6316</v>
      </c>
      <c r="J142" s="1213"/>
      <c r="K142" s="1213"/>
      <c r="L142" s="1441"/>
      <c r="M142" s="1441" t="s">
        <v>6271</v>
      </c>
      <c r="N142" s="1201">
        <v>0.5</v>
      </c>
      <c r="O142" s="1204"/>
      <c r="P142" s="1204"/>
      <c r="Q142" s="1202"/>
      <c r="R142" s="1202"/>
      <c r="S142" s="1202"/>
      <c r="T142" s="1202"/>
      <c r="U142" s="1202"/>
      <c r="V142" s="1202"/>
      <c r="W142" s="1202"/>
      <c r="X142" s="1202"/>
      <c r="Y142" s="1202"/>
      <c r="Z142" s="1202"/>
      <c r="AA142" s="2452"/>
      <c r="AB142" s="2456"/>
      <c r="AC142" s="2457"/>
    </row>
    <row r="143" spans="1:29" ht="23.1" customHeight="1" x14ac:dyDescent="0.25">
      <c r="A143" s="1593"/>
      <c r="B143" s="1593"/>
      <c r="C143" s="2459"/>
      <c r="D143" s="2455"/>
      <c r="E143" s="2460"/>
      <c r="F143" s="2455"/>
      <c r="G143" s="2455"/>
      <c r="H143" s="1593"/>
      <c r="I143" s="1214" t="s">
        <v>168</v>
      </c>
      <c r="J143" s="1214"/>
      <c r="K143" s="1214"/>
      <c r="L143" s="1206">
        <f>[1]Ponderación!N141</f>
        <v>3.8286049144742824</v>
      </c>
      <c r="M143" s="1206"/>
      <c r="N143" s="1207">
        <f>SUM(N135:N142)</f>
        <v>4.5199999999999996</v>
      </c>
      <c r="O143" s="1209"/>
      <c r="P143" s="1209"/>
      <c r="Q143" s="1209"/>
      <c r="R143" s="1209"/>
      <c r="S143" s="1209"/>
      <c r="T143" s="1209"/>
      <c r="U143" s="1209"/>
      <c r="V143" s="1209"/>
      <c r="W143" s="1209"/>
      <c r="X143" s="1209"/>
      <c r="Y143" s="1209"/>
      <c r="Z143" s="1209"/>
      <c r="AA143" s="2452"/>
      <c r="AB143" s="2456"/>
      <c r="AC143" s="2457"/>
    </row>
    <row r="144" spans="1:29" ht="23.1" customHeight="1" x14ac:dyDescent="0.25">
      <c r="A144" s="1582" t="s">
        <v>6075</v>
      </c>
      <c r="B144" s="1601" t="s">
        <v>6076</v>
      </c>
      <c r="C144" s="2458" t="s">
        <v>2091</v>
      </c>
      <c r="D144" s="2455" t="s">
        <v>5890</v>
      </c>
      <c r="E144" s="2458" t="s">
        <v>5891</v>
      </c>
      <c r="F144" s="2464" t="s">
        <v>6317</v>
      </c>
      <c r="G144" s="2464" t="s">
        <v>6077</v>
      </c>
      <c r="H144" s="1601" t="s">
        <v>6078</v>
      </c>
      <c r="I144" s="1200" t="s">
        <v>6079</v>
      </c>
      <c r="J144" s="1200" t="s">
        <v>6041</v>
      </c>
      <c r="K144" s="1200"/>
      <c r="L144" s="1439"/>
      <c r="M144" s="1439" t="s">
        <v>6268</v>
      </c>
      <c r="N144" s="1201">
        <v>1.5</v>
      </c>
      <c r="O144" s="1204"/>
      <c r="P144" s="1440"/>
      <c r="Q144" s="1440"/>
      <c r="R144" s="1203"/>
      <c r="S144" s="1203"/>
      <c r="T144" s="1203"/>
      <c r="U144" s="1203"/>
      <c r="V144" s="1203"/>
      <c r="W144" s="1203"/>
      <c r="X144" s="1203"/>
      <c r="Y144" s="1203"/>
      <c r="Z144" s="1203"/>
      <c r="AA144" s="2452" t="s">
        <v>5941</v>
      </c>
      <c r="AB144" s="2453" t="s">
        <v>6080</v>
      </c>
      <c r="AC144" s="2454"/>
    </row>
    <row r="145" spans="1:29" ht="23.1" customHeight="1" x14ac:dyDescent="0.25">
      <c r="A145" s="1585"/>
      <c r="B145" s="1602"/>
      <c r="C145" s="2458"/>
      <c r="D145" s="2455"/>
      <c r="E145" s="2458"/>
      <c r="F145" s="2464"/>
      <c r="G145" s="2464"/>
      <c r="H145" s="1602"/>
      <c r="I145" s="1200" t="s">
        <v>6081</v>
      </c>
      <c r="J145" s="1200"/>
      <c r="K145" s="1200"/>
      <c r="L145" s="1439"/>
      <c r="M145" s="1439" t="s">
        <v>6277</v>
      </c>
      <c r="N145" s="1201">
        <v>1</v>
      </c>
      <c r="O145" s="1225"/>
      <c r="P145" s="1225"/>
      <c r="Q145" s="1440"/>
      <c r="R145" s="1203"/>
      <c r="S145" s="1203"/>
      <c r="T145" s="1203"/>
      <c r="U145" s="1203"/>
      <c r="V145" s="1203"/>
      <c r="W145" s="1203"/>
      <c r="X145" s="1203"/>
      <c r="Y145" s="1203"/>
      <c r="Z145" s="1203"/>
      <c r="AA145" s="2452"/>
      <c r="AB145" s="2453"/>
      <c r="AC145" s="2454"/>
    </row>
    <row r="146" spans="1:29" ht="23.1" customHeight="1" x14ac:dyDescent="0.25">
      <c r="A146" s="1585"/>
      <c r="B146" s="1602"/>
      <c r="C146" s="2458"/>
      <c r="D146" s="2455"/>
      <c r="E146" s="2458"/>
      <c r="F146" s="2464"/>
      <c r="G146" s="2464"/>
      <c r="H146" s="1602"/>
      <c r="I146" s="1200" t="s">
        <v>6082</v>
      </c>
      <c r="J146" s="1200"/>
      <c r="K146" s="1200"/>
      <c r="L146" s="1439"/>
      <c r="M146" s="1439" t="s">
        <v>6264</v>
      </c>
      <c r="N146" s="1201">
        <v>2.5299999999999998</v>
      </c>
      <c r="O146" s="1215"/>
      <c r="P146" s="1226"/>
      <c r="Q146" s="1204"/>
      <c r="R146" s="1202"/>
      <c r="S146" s="1202"/>
      <c r="T146" s="1202"/>
      <c r="U146" s="1202"/>
      <c r="V146" s="1202"/>
      <c r="W146" s="1202"/>
      <c r="X146" s="1202"/>
      <c r="Y146" s="1202"/>
      <c r="Z146" s="1202"/>
      <c r="AA146" s="2452"/>
      <c r="AB146" s="2453"/>
      <c r="AC146" s="2454"/>
    </row>
    <row r="147" spans="1:29" ht="23.1" customHeight="1" x14ac:dyDescent="0.25">
      <c r="A147" s="1585"/>
      <c r="B147" s="1602"/>
      <c r="C147" s="2458"/>
      <c r="D147" s="2455"/>
      <c r="E147" s="2458"/>
      <c r="F147" s="2464"/>
      <c r="G147" s="2464"/>
      <c r="H147" s="1602"/>
      <c r="I147" s="1200" t="s">
        <v>6083</v>
      </c>
      <c r="J147" s="1200"/>
      <c r="K147" s="1200"/>
      <c r="L147" s="1439"/>
      <c r="M147" s="1439" t="s">
        <v>6268</v>
      </c>
      <c r="N147" s="1201">
        <v>0.5</v>
      </c>
      <c r="O147" s="1440"/>
      <c r="P147" s="1440"/>
      <c r="Q147" s="1440"/>
      <c r="R147" s="1203"/>
      <c r="S147" s="1203"/>
      <c r="T147" s="1203"/>
      <c r="U147" s="1203"/>
      <c r="V147" s="1203"/>
      <c r="W147" s="1203"/>
      <c r="X147" s="1203"/>
      <c r="Y147" s="1203"/>
      <c r="Z147" s="1202"/>
      <c r="AA147" s="2452"/>
      <c r="AB147" s="2453"/>
      <c r="AC147" s="2454"/>
    </row>
    <row r="148" spans="1:29" ht="23.1" customHeight="1" x14ac:dyDescent="0.25">
      <c r="A148" s="1593"/>
      <c r="B148" s="1603"/>
      <c r="C148" s="2458"/>
      <c r="D148" s="2455"/>
      <c r="E148" s="2458"/>
      <c r="F148" s="2464"/>
      <c r="G148" s="2464"/>
      <c r="H148" s="1603"/>
      <c r="I148" s="1205" t="s">
        <v>168</v>
      </c>
      <c r="J148" s="1205"/>
      <c r="K148" s="1205"/>
      <c r="L148" s="1206">
        <f>[1]Ponderación!N146</f>
        <v>4.6931286048394414</v>
      </c>
      <c r="M148" s="1206"/>
      <c r="N148" s="1207">
        <f>SUM(N144:N147)</f>
        <v>5.5299999999999994</v>
      </c>
      <c r="O148" s="1208"/>
      <c r="P148" s="1208"/>
      <c r="Q148" s="1208"/>
      <c r="R148" s="1209"/>
      <c r="S148" s="1209"/>
      <c r="T148" s="1209"/>
      <c r="U148" s="1209"/>
      <c r="V148" s="1209"/>
      <c r="W148" s="1209"/>
      <c r="X148" s="1209"/>
      <c r="Y148" s="1209"/>
      <c r="Z148" s="1209"/>
      <c r="AA148" s="2452"/>
      <c r="AB148" s="2453"/>
      <c r="AC148" s="2454"/>
    </row>
    <row r="149" spans="1:29" ht="23.1" customHeight="1" x14ac:dyDescent="0.25">
      <c r="A149" s="2461" t="s">
        <v>141</v>
      </c>
      <c r="B149" s="2461"/>
      <c r="C149" s="2461"/>
      <c r="D149" s="2461"/>
      <c r="E149" s="2461"/>
      <c r="F149" s="2461"/>
      <c r="G149" s="2461"/>
      <c r="H149" s="2461"/>
      <c r="I149" s="2461"/>
      <c r="J149" s="1450"/>
      <c r="K149" s="1450"/>
      <c r="L149" s="1227">
        <f>SUM(+L143+L134+L127+L122+L118+L112+L107+L102+L96+L89+L84+L78+L70+L59+L48+L42+L36+L30+L24+L12+L65+L18+L148)</f>
        <v>100.52672824612239</v>
      </c>
      <c r="M149" s="1227"/>
      <c r="N149" s="1228">
        <f>SUM(N7:N148)/2</f>
        <v>99.270000000000024</v>
      </c>
      <c r="O149" s="2462"/>
      <c r="P149" s="2462"/>
      <c r="Q149" s="2462"/>
      <c r="R149" s="2462"/>
      <c r="S149" s="2462"/>
      <c r="T149" s="2462"/>
      <c r="U149" s="2462"/>
      <c r="V149" s="2462"/>
      <c r="W149" s="2462"/>
      <c r="X149" s="2462"/>
      <c r="Y149" s="2462"/>
      <c r="Z149" s="2463"/>
      <c r="AA149" s="1229"/>
      <c r="AB149" s="1229"/>
      <c r="AC149" s="1230"/>
    </row>
    <row r="152" spans="1:29" x14ac:dyDescent="0.25">
      <c r="A152" s="311"/>
      <c r="B152" s="311"/>
      <c r="H152" s="311"/>
    </row>
    <row r="153" spans="1:29" x14ac:dyDescent="0.25">
      <c r="A153" s="311"/>
      <c r="B153" s="311"/>
      <c r="H153" s="311"/>
    </row>
    <row r="154" spans="1:29" x14ac:dyDescent="0.25">
      <c r="A154" s="311"/>
    </row>
    <row r="155" spans="1:29" x14ac:dyDescent="0.25">
      <c r="A155" s="1231"/>
    </row>
    <row r="157" spans="1:29" x14ac:dyDescent="0.25">
      <c r="A157" s="1232"/>
    </row>
    <row r="158" spans="1:29" x14ac:dyDescent="0.25">
      <c r="A158" s="311"/>
      <c r="B158" s="311"/>
      <c r="H158" s="311"/>
    </row>
  </sheetData>
  <mergeCells count="253">
    <mergeCell ref="A149:I149"/>
    <mergeCell ref="O149:Z149"/>
    <mergeCell ref="F144:F148"/>
    <mergeCell ref="G144:G148"/>
    <mergeCell ref="H144:H148"/>
    <mergeCell ref="AA144:AA148"/>
    <mergeCell ref="AB144:AB148"/>
    <mergeCell ref="AC144:AC148"/>
    <mergeCell ref="G135:G143"/>
    <mergeCell ref="H135:H143"/>
    <mergeCell ref="AA135:AA143"/>
    <mergeCell ref="AB135:AB143"/>
    <mergeCell ref="AC135:AC143"/>
    <mergeCell ref="A144:A148"/>
    <mergeCell ref="B144:B148"/>
    <mergeCell ref="C144:C148"/>
    <mergeCell ref="D144:D148"/>
    <mergeCell ref="E144:E148"/>
    <mergeCell ref="G128:G134"/>
    <mergeCell ref="H128:H134"/>
    <mergeCell ref="AA128:AA134"/>
    <mergeCell ref="AB128:AB134"/>
    <mergeCell ref="AC128:AC134"/>
    <mergeCell ref="B135:B143"/>
    <mergeCell ref="C135:C143"/>
    <mergeCell ref="D135:D143"/>
    <mergeCell ref="E135:E143"/>
    <mergeCell ref="F135:F143"/>
    <mergeCell ref="G123:G127"/>
    <mergeCell ref="H123:H127"/>
    <mergeCell ref="AA123:AA127"/>
    <mergeCell ref="AB123:AB127"/>
    <mergeCell ref="AC123:AC127"/>
    <mergeCell ref="B128:B134"/>
    <mergeCell ref="C128:C134"/>
    <mergeCell ref="D128:D134"/>
    <mergeCell ref="E128:E134"/>
    <mergeCell ref="F128:F134"/>
    <mergeCell ref="G119:G122"/>
    <mergeCell ref="H119:H122"/>
    <mergeCell ref="AA119:AA122"/>
    <mergeCell ref="AB119:AB122"/>
    <mergeCell ref="AC119:AC122"/>
    <mergeCell ref="B123:B127"/>
    <mergeCell ref="C123:C127"/>
    <mergeCell ref="D123:D127"/>
    <mergeCell ref="E123:E127"/>
    <mergeCell ref="F123:F127"/>
    <mergeCell ref="G113:G118"/>
    <mergeCell ref="H113:H118"/>
    <mergeCell ref="AA113:AA118"/>
    <mergeCell ref="AB113:AB118"/>
    <mergeCell ref="AC113:AC118"/>
    <mergeCell ref="B119:B122"/>
    <mergeCell ref="C119:C122"/>
    <mergeCell ref="D119:D122"/>
    <mergeCell ref="E119:E122"/>
    <mergeCell ref="F119:F122"/>
    <mergeCell ref="G108:G112"/>
    <mergeCell ref="H108:H112"/>
    <mergeCell ref="AA108:AA112"/>
    <mergeCell ref="AB108:AB112"/>
    <mergeCell ref="AC108:AC112"/>
    <mergeCell ref="B113:B118"/>
    <mergeCell ref="C113:C118"/>
    <mergeCell ref="D113:D118"/>
    <mergeCell ref="E113:E118"/>
    <mergeCell ref="F113:F118"/>
    <mergeCell ref="G103:G107"/>
    <mergeCell ref="H103:H107"/>
    <mergeCell ref="AA103:AA107"/>
    <mergeCell ref="AB103:AB107"/>
    <mergeCell ref="AC103:AC107"/>
    <mergeCell ref="B108:B112"/>
    <mergeCell ref="C108:C112"/>
    <mergeCell ref="D108:D112"/>
    <mergeCell ref="E108:E112"/>
    <mergeCell ref="F108:F112"/>
    <mergeCell ref="G97:G102"/>
    <mergeCell ref="H97:H102"/>
    <mergeCell ref="AA97:AA102"/>
    <mergeCell ref="AB97:AB102"/>
    <mergeCell ref="AC97:AC102"/>
    <mergeCell ref="B103:B107"/>
    <mergeCell ref="C103:C107"/>
    <mergeCell ref="D103:D107"/>
    <mergeCell ref="E103:E107"/>
    <mergeCell ref="F103:F107"/>
    <mergeCell ref="G91:G96"/>
    <mergeCell ref="H91:H96"/>
    <mergeCell ref="AA91:AA96"/>
    <mergeCell ref="AB91:AB96"/>
    <mergeCell ref="AC91:AC96"/>
    <mergeCell ref="B97:B102"/>
    <mergeCell ref="C97:C102"/>
    <mergeCell ref="D97:D102"/>
    <mergeCell ref="E97:E102"/>
    <mergeCell ref="F97:F102"/>
    <mergeCell ref="A91:A143"/>
    <mergeCell ref="B91:B96"/>
    <mergeCell ref="C91:C96"/>
    <mergeCell ref="D91:D96"/>
    <mergeCell ref="E91:E96"/>
    <mergeCell ref="F91:F96"/>
    <mergeCell ref="G85:G89"/>
    <mergeCell ref="H85:H89"/>
    <mergeCell ref="AA85:AA89"/>
    <mergeCell ref="AB85:AB89"/>
    <mergeCell ref="AC85:AC89"/>
    <mergeCell ref="A90:AC90"/>
    <mergeCell ref="A85:A89"/>
    <mergeCell ref="B85:B89"/>
    <mergeCell ref="C85:C89"/>
    <mergeCell ref="D85:D89"/>
    <mergeCell ref="E85:E89"/>
    <mergeCell ref="F85:F89"/>
    <mergeCell ref="F80:F84"/>
    <mergeCell ref="G80:G84"/>
    <mergeCell ref="H80:H84"/>
    <mergeCell ref="AA80:AA84"/>
    <mergeCell ref="AB80:AB84"/>
    <mergeCell ref="AC80:AC84"/>
    <mergeCell ref="H71:H78"/>
    <mergeCell ref="AA71:AA78"/>
    <mergeCell ref="AB71:AB78"/>
    <mergeCell ref="AC71:AC78"/>
    <mergeCell ref="A79:AC79"/>
    <mergeCell ref="A80:A84"/>
    <mergeCell ref="B80:B84"/>
    <mergeCell ref="C80:C84"/>
    <mergeCell ref="D80:D84"/>
    <mergeCell ref="E80:E84"/>
    <mergeCell ref="AA66:AA70"/>
    <mergeCell ref="AB66:AB70"/>
    <mergeCell ref="AC66:AC70"/>
    <mergeCell ref="A71:A78"/>
    <mergeCell ref="B71:B78"/>
    <mergeCell ref="C71:C78"/>
    <mergeCell ref="D71:D78"/>
    <mergeCell ref="E71:E78"/>
    <mergeCell ref="F71:F78"/>
    <mergeCell ref="G71:G78"/>
    <mergeCell ref="AA60:AA65"/>
    <mergeCell ref="AB60:AB65"/>
    <mergeCell ref="AC60:AC65"/>
    <mergeCell ref="B66:B70"/>
    <mergeCell ref="C66:C70"/>
    <mergeCell ref="D66:D70"/>
    <mergeCell ref="E66:E70"/>
    <mergeCell ref="F66:F70"/>
    <mergeCell ref="G66:G70"/>
    <mergeCell ref="H66:H70"/>
    <mergeCell ref="AA50:AA59"/>
    <mergeCell ref="AB50:AB59"/>
    <mergeCell ref="AC50:AC59"/>
    <mergeCell ref="B60:B65"/>
    <mergeCell ref="C60:C65"/>
    <mergeCell ref="D60:D65"/>
    <mergeCell ref="E60:E65"/>
    <mergeCell ref="F60:F65"/>
    <mergeCell ref="G60:G65"/>
    <mergeCell ref="H60:H65"/>
    <mergeCell ref="H43:H48"/>
    <mergeCell ref="A49:AC49"/>
    <mergeCell ref="A50:A70"/>
    <mergeCell ref="B50:B59"/>
    <mergeCell ref="C50:C59"/>
    <mergeCell ref="D50:D59"/>
    <mergeCell ref="E50:E59"/>
    <mergeCell ref="F50:F59"/>
    <mergeCell ref="G50:G59"/>
    <mergeCell ref="H50:H59"/>
    <mergeCell ref="B43:B48"/>
    <mergeCell ref="C43:C48"/>
    <mergeCell ref="D43:D48"/>
    <mergeCell ref="E43:E48"/>
    <mergeCell ref="F43:F48"/>
    <mergeCell ref="G43:G48"/>
    <mergeCell ref="AB31:AB36"/>
    <mergeCell ref="AC31:AC36"/>
    <mergeCell ref="B37:B42"/>
    <mergeCell ref="C37:C42"/>
    <mergeCell ref="D37:D42"/>
    <mergeCell ref="E37:E42"/>
    <mergeCell ref="F37:F42"/>
    <mergeCell ref="G37:G42"/>
    <mergeCell ref="H37:H42"/>
    <mergeCell ref="AB25:AB30"/>
    <mergeCell ref="AC25:AC30"/>
    <mergeCell ref="B31:B36"/>
    <mergeCell ref="C31:C36"/>
    <mergeCell ref="D31:D36"/>
    <mergeCell ref="E31:E36"/>
    <mergeCell ref="F31:F36"/>
    <mergeCell ref="G31:G36"/>
    <mergeCell ref="H31:H36"/>
    <mergeCell ref="AA31:AA36"/>
    <mergeCell ref="AB19:AB24"/>
    <mergeCell ref="AC19:AC24"/>
    <mergeCell ref="B25:B30"/>
    <mergeCell ref="C25:C30"/>
    <mergeCell ref="D25:D30"/>
    <mergeCell ref="E25:E30"/>
    <mergeCell ref="F25:F30"/>
    <mergeCell ref="G25:G30"/>
    <mergeCell ref="H25:H30"/>
    <mergeCell ref="AA25:AA30"/>
    <mergeCell ref="AC13:AC18"/>
    <mergeCell ref="A19:A48"/>
    <mergeCell ref="B19:B24"/>
    <mergeCell ref="C19:C24"/>
    <mergeCell ref="D19:D24"/>
    <mergeCell ref="E19:E24"/>
    <mergeCell ref="F19:F24"/>
    <mergeCell ref="G19:G24"/>
    <mergeCell ref="H19:H24"/>
    <mergeCell ref="AA19:AA24"/>
    <mergeCell ref="AB7:AB12"/>
    <mergeCell ref="AC7:AC12"/>
    <mergeCell ref="C13:C18"/>
    <mergeCell ref="D13:D18"/>
    <mergeCell ref="E13:E18"/>
    <mergeCell ref="F13:F18"/>
    <mergeCell ref="G13:G18"/>
    <mergeCell ref="H13:H18"/>
    <mergeCell ref="AA13:AA18"/>
    <mergeCell ref="AB13:AB18"/>
    <mergeCell ref="A6:AC6"/>
    <mergeCell ref="A7:A18"/>
    <mergeCell ref="B7:B18"/>
    <mergeCell ref="C7:C12"/>
    <mergeCell ref="D7:D12"/>
    <mergeCell ref="E7:E12"/>
    <mergeCell ref="F7:F12"/>
    <mergeCell ref="G7:G12"/>
    <mergeCell ref="H7:H12"/>
    <mergeCell ref="AA7:AA12"/>
    <mergeCell ref="H4:H5"/>
    <mergeCell ref="I4:I5"/>
    <mergeCell ref="N4:N5"/>
    <mergeCell ref="O4:Z4"/>
    <mergeCell ref="AA4:AB4"/>
    <mergeCell ref="AC4:AC5"/>
    <mergeCell ref="A1:AC1"/>
    <mergeCell ref="A2:AC2"/>
    <mergeCell ref="A3:AC3"/>
    <mergeCell ref="A4:A5"/>
    <mergeCell ref="B4:B5"/>
    <mergeCell ref="C4:C5"/>
    <mergeCell ref="D4:D5"/>
    <mergeCell ref="E4:E5"/>
    <mergeCell ref="F4:F5"/>
    <mergeCell ref="G4:G5"/>
  </mergeCells>
  <pageMargins left="0.19685039370078741" right="0.19685039370078741" top="0.19685039370078741" bottom="0.19685039370078741" header="0.19685039370078741" footer="0.19685039370078741"/>
  <pageSetup paperSize="9" scale="4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
  <sheetViews>
    <sheetView workbookViewId="0">
      <selection activeCell="N17" sqref="N17"/>
    </sheetView>
  </sheetViews>
  <sheetFormatPr baseColWidth="10" defaultColWidth="13.42578125" defaultRowHeight="15" x14ac:dyDescent="0.25"/>
  <cols>
    <col min="1" max="1" width="22.140625" customWidth="1"/>
    <col min="2" max="49" width="2.28515625" style="1243" customWidth="1"/>
    <col min="50" max="50" width="12.7109375" customWidth="1"/>
    <col min="51" max="51" width="11.140625" customWidth="1"/>
  </cols>
  <sheetData>
    <row r="2" spans="1:51" ht="15.75" thickBot="1" x14ac:dyDescent="0.3"/>
    <row r="3" spans="1:51" ht="20.25" customHeight="1" x14ac:dyDescent="0.25">
      <c r="A3" s="2676" t="s">
        <v>5075</v>
      </c>
      <c r="B3" s="2677"/>
      <c r="C3" s="2677"/>
      <c r="D3" s="2677"/>
      <c r="E3" s="2677"/>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2678"/>
      <c r="AQ3" s="2678"/>
      <c r="AR3" s="2678"/>
      <c r="AS3" s="2678"/>
      <c r="AT3" s="2678"/>
      <c r="AU3" s="2678"/>
      <c r="AV3" s="2678"/>
      <c r="AW3" s="2678"/>
      <c r="AX3" s="2678"/>
      <c r="AY3" s="2679"/>
    </row>
    <row r="4" spans="1:51" ht="19.5" customHeight="1" x14ac:dyDescent="0.25">
      <c r="A4" s="2680" t="s">
        <v>6090</v>
      </c>
      <c r="B4" s="2681"/>
      <c r="C4" s="2681"/>
      <c r="D4" s="2681"/>
      <c r="E4" s="2681"/>
      <c r="F4" s="2682"/>
      <c r="G4" s="2682"/>
      <c r="H4" s="2682"/>
      <c r="I4" s="2682"/>
      <c r="J4" s="2682"/>
      <c r="K4" s="2682"/>
      <c r="L4" s="2682"/>
      <c r="M4" s="2682"/>
      <c r="N4" s="2682"/>
      <c r="O4" s="2682"/>
      <c r="P4" s="2682"/>
      <c r="Q4" s="2682"/>
      <c r="R4" s="2682"/>
      <c r="S4" s="2682"/>
      <c r="T4" s="2682"/>
      <c r="U4" s="2682"/>
      <c r="V4" s="2682"/>
      <c r="W4" s="2682"/>
      <c r="X4" s="2682"/>
      <c r="Y4" s="2682"/>
      <c r="Z4" s="2682"/>
      <c r="AA4" s="2682"/>
      <c r="AB4" s="2682"/>
      <c r="AC4" s="2682"/>
      <c r="AD4" s="2682"/>
      <c r="AE4" s="2682"/>
      <c r="AF4" s="2682"/>
      <c r="AG4" s="2682"/>
      <c r="AH4" s="2682"/>
      <c r="AI4" s="2682"/>
      <c r="AJ4" s="2682"/>
      <c r="AK4" s="2682"/>
      <c r="AL4" s="2682"/>
      <c r="AM4" s="2682"/>
      <c r="AN4" s="2682"/>
      <c r="AO4" s="2682"/>
      <c r="AP4" s="2682"/>
      <c r="AQ4" s="2682"/>
      <c r="AR4" s="2682"/>
      <c r="AS4" s="2682"/>
      <c r="AT4" s="2682"/>
      <c r="AU4" s="2682"/>
      <c r="AV4" s="2682"/>
      <c r="AW4" s="2682"/>
      <c r="AX4" s="2682"/>
      <c r="AY4" s="2683"/>
    </row>
    <row r="5" spans="1:51" x14ac:dyDescent="0.25">
      <c r="A5" s="2684"/>
      <c r="B5" s="2685"/>
      <c r="C5" s="2685"/>
      <c r="D5" s="2685"/>
      <c r="E5" s="2685"/>
      <c r="F5" s="2686"/>
      <c r="G5" s="2686"/>
      <c r="H5" s="2686"/>
      <c r="I5" s="2686"/>
      <c r="J5" s="2686"/>
      <c r="K5" s="2686"/>
      <c r="L5" s="2686"/>
      <c r="M5" s="2686"/>
      <c r="N5" s="2686"/>
      <c r="O5" s="2686"/>
      <c r="P5" s="2686"/>
      <c r="Q5" s="2686"/>
      <c r="R5" s="2686"/>
      <c r="S5" s="2686"/>
      <c r="T5" s="2686"/>
      <c r="U5" s="2686"/>
      <c r="V5" s="2686"/>
      <c r="W5" s="2686"/>
      <c r="X5" s="2686"/>
      <c r="Y5" s="2686"/>
      <c r="Z5" s="2686"/>
      <c r="AA5" s="2686"/>
      <c r="AB5" s="2686"/>
      <c r="AC5" s="2686"/>
      <c r="AD5" s="2686"/>
      <c r="AE5" s="2686"/>
      <c r="AF5" s="2686"/>
      <c r="AG5" s="2686"/>
      <c r="AH5" s="2686"/>
      <c r="AI5" s="2686"/>
      <c r="AJ5" s="2686"/>
      <c r="AK5" s="2686"/>
      <c r="AL5" s="2686"/>
      <c r="AM5" s="2686"/>
      <c r="AN5" s="2686"/>
      <c r="AO5" s="2686"/>
      <c r="AP5" s="2686"/>
      <c r="AQ5" s="2686"/>
      <c r="AR5" s="2686"/>
      <c r="AS5" s="2686"/>
      <c r="AT5" s="2686"/>
      <c r="AU5" s="2686"/>
      <c r="AV5" s="2686"/>
      <c r="AW5" s="2686"/>
      <c r="AX5" s="2686"/>
      <c r="AY5" s="2687"/>
    </row>
    <row r="6" spans="1:51" ht="18.75" customHeight="1" x14ac:dyDescent="0.25">
      <c r="A6" s="1244" t="s">
        <v>6091</v>
      </c>
      <c r="B6" s="2688" t="s">
        <v>6092</v>
      </c>
      <c r="C6" s="2689"/>
      <c r="D6" s="2689"/>
      <c r="E6" s="2689"/>
      <c r="F6" s="2689"/>
      <c r="G6" s="2689"/>
      <c r="H6" s="2689"/>
      <c r="I6" s="2689"/>
      <c r="J6" s="2689"/>
      <c r="K6" s="2689"/>
      <c r="L6" s="2689"/>
      <c r="M6" s="2689"/>
      <c r="N6" s="2689"/>
      <c r="O6" s="2689"/>
      <c r="P6" s="2689"/>
      <c r="Q6" s="2689"/>
      <c r="R6" s="2689"/>
      <c r="S6" s="2689"/>
      <c r="T6" s="2689"/>
      <c r="U6" s="2689"/>
      <c r="V6" s="2689"/>
      <c r="W6" s="2689"/>
      <c r="X6" s="2689"/>
      <c r="Y6" s="2689"/>
      <c r="Z6" s="2689"/>
      <c r="AA6" s="2689"/>
      <c r="AB6" s="2689"/>
      <c r="AC6" s="2689"/>
      <c r="AD6" s="2689"/>
      <c r="AE6" s="2689"/>
      <c r="AF6" s="2689"/>
      <c r="AG6" s="2689"/>
      <c r="AH6" s="2689"/>
      <c r="AI6" s="2689"/>
      <c r="AJ6" s="2689"/>
      <c r="AK6" s="2689"/>
      <c r="AL6" s="2689"/>
      <c r="AM6" s="2689"/>
      <c r="AN6" s="2689"/>
      <c r="AO6" s="2689"/>
      <c r="AP6" s="2689"/>
      <c r="AQ6" s="2689"/>
      <c r="AR6" s="2689"/>
      <c r="AS6" s="2689"/>
      <c r="AT6" s="2689"/>
      <c r="AU6" s="2689"/>
      <c r="AV6" s="2689"/>
      <c r="AW6" s="2689"/>
      <c r="AX6" s="2689"/>
      <c r="AY6" s="2690"/>
    </row>
    <row r="7" spans="1:51" ht="11.25" customHeight="1" x14ac:dyDescent="0.25">
      <c r="A7" s="2684"/>
      <c r="B7" s="2685"/>
      <c r="C7" s="2685"/>
      <c r="D7" s="2685"/>
      <c r="E7" s="2685"/>
      <c r="F7" s="2686"/>
      <c r="G7" s="2686"/>
      <c r="H7" s="2686"/>
      <c r="I7" s="2686"/>
      <c r="J7" s="2686"/>
      <c r="K7" s="2686"/>
      <c r="L7" s="2686"/>
      <c r="M7" s="2686"/>
      <c r="N7" s="2686"/>
      <c r="O7" s="2686"/>
      <c r="P7" s="2686"/>
      <c r="Q7" s="2686"/>
      <c r="R7" s="2686"/>
      <c r="S7" s="2686"/>
      <c r="T7" s="2686"/>
      <c r="U7" s="2686"/>
      <c r="V7" s="2686"/>
      <c r="W7" s="2686"/>
      <c r="X7" s="2686"/>
      <c r="Y7" s="2686"/>
      <c r="Z7" s="2686"/>
      <c r="AA7" s="2686"/>
      <c r="AB7" s="2686"/>
      <c r="AC7" s="2686"/>
      <c r="AD7" s="2686"/>
      <c r="AE7" s="2686"/>
      <c r="AF7" s="2686"/>
      <c r="AG7" s="2686"/>
      <c r="AH7" s="2686"/>
      <c r="AI7" s="2686"/>
      <c r="AJ7" s="2686"/>
      <c r="AK7" s="2686"/>
      <c r="AL7" s="2686"/>
      <c r="AM7" s="2686"/>
      <c r="AN7" s="2686"/>
      <c r="AO7" s="2686"/>
      <c r="AP7" s="2686"/>
      <c r="AQ7" s="2686"/>
      <c r="AR7" s="2686"/>
      <c r="AS7" s="2686"/>
      <c r="AT7" s="2686"/>
      <c r="AU7" s="2686"/>
      <c r="AV7" s="2686"/>
      <c r="AW7" s="2686"/>
      <c r="AX7" s="2686"/>
      <c r="AY7" s="2687"/>
    </row>
    <row r="8" spans="1:51" ht="16.5" customHeight="1" x14ac:dyDescent="0.25">
      <c r="A8" s="1244" t="s">
        <v>6093</v>
      </c>
      <c r="B8" s="2673" t="s">
        <v>6094</v>
      </c>
      <c r="C8" s="2674"/>
      <c r="D8" s="2674"/>
      <c r="E8" s="2674"/>
      <c r="F8" s="2674"/>
      <c r="G8" s="2674"/>
      <c r="H8" s="2674"/>
      <c r="I8" s="2674"/>
      <c r="J8" s="2674"/>
      <c r="K8" s="2674"/>
      <c r="L8" s="2674"/>
      <c r="M8" s="2674"/>
      <c r="N8" s="2674"/>
      <c r="O8" s="2674"/>
      <c r="P8" s="2674"/>
      <c r="Q8" s="2674"/>
      <c r="R8" s="2674"/>
      <c r="S8" s="2674"/>
      <c r="T8" s="2674"/>
      <c r="U8" s="2674"/>
      <c r="V8" s="2674"/>
      <c r="W8" s="2674"/>
      <c r="X8" s="2674"/>
      <c r="Y8" s="2674"/>
      <c r="Z8" s="2674"/>
      <c r="AA8" s="2674"/>
      <c r="AB8" s="2674"/>
      <c r="AC8" s="2674"/>
      <c r="AD8" s="2674"/>
      <c r="AE8" s="2674"/>
      <c r="AF8" s="2674"/>
      <c r="AG8" s="2674"/>
      <c r="AH8" s="2674"/>
      <c r="AI8" s="2674"/>
      <c r="AJ8" s="2674"/>
      <c r="AK8" s="2674"/>
      <c r="AL8" s="2674"/>
      <c r="AM8" s="2674"/>
      <c r="AN8" s="2674"/>
      <c r="AO8" s="2674"/>
      <c r="AP8" s="2674"/>
      <c r="AQ8" s="2674"/>
      <c r="AR8" s="2674"/>
      <c r="AS8" s="2674"/>
      <c r="AT8" s="2674"/>
      <c r="AU8" s="2674"/>
      <c r="AV8" s="2674"/>
      <c r="AW8" s="2674"/>
      <c r="AX8" s="2674"/>
      <c r="AY8" s="2675"/>
    </row>
    <row r="9" spans="1:51" ht="11.25" customHeight="1" x14ac:dyDescent="0.25">
      <c r="A9" s="2684"/>
      <c r="B9" s="2685"/>
      <c r="C9" s="2685"/>
      <c r="D9" s="2685"/>
      <c r="E9" s="2685"/>
      <c r="F9" s="2686"/>
      <c r="G9" s="2686"/>
      <c r="H9" s="2686"/>
      <c r="I9" s="2686"/>
      <c r="J9" s="2686"/>
      <c r="K9" s="2686"/>
      <c r="L9" s="2686"/>
      <c r="M9" s="2686"/>
      <c r="N9" s="2686"/>
      <c r="O9" s="2686"/>
      <c r="P9" s="2686"/>
      <c r="Q9" s="2686"/>
      <c r="R9" s="2686"/>
      <c r="S9" s="2686"/>
      <c r="T9" s="2686"/>
      <c r="U9" s="2686"/>
      <c r="V9" s="2686"/>
      <c r="W9" s="2686"/>
      <c r="X9" s="2686"/>
      <c r="Y9" s="2686"/>
      <c r="Z9" s="2686"/>
      <c r="AA9" s="2686"/>
      <c r="AB9" s="2686"/>
      <c r="AC9" s="2686"/>
      <c r="AD9" s="2686"/>
      <c r="AE9" s="2686"/>
      <c r="AF9" s="2686"/>
      <c r="AG9" s="2686"/>
      <c r="AH9" s="2686"/>
      <c r="AI9" s="2686"/>
      <c r="AJ9" s="2686"/>
      <c r="AK9" s="2686"/>
      <c r="AL9" s="2686"/>
      <c r="AM9" s="2686"/>
      <c r="AN9" s="2686"/>
      <c r="AO9" s="2686"/>
      <c r="AP9" s="2686"/>
      <c r="AQ9" s="2686"/>
      <c r="AR9" s="2686"/>
      <c r="AS9" s="2686"/>
      <c r="AT9" s="2686"/>
      <c r="AU9" s="2686"/>
      <c r="AV9" s="2686"/>
      <c r="AW9" s="2686"/>
      <c r="AX9" s="2686"/>
      <c r="AY9" s="2687"/>
    </row>
    <row r="10" spans="1:51" ht="15" customHeight="1" thickBot="1" x14ac:dyDescent="0.3">
      <c r="A10" s="1245" t="s">
        <v>6095</v>
      </c>
      <c r="B10" s="2695" t="s">
        <v>6096</v>
      </c>
      <c r="C10" s="2696"/>
      <c r="D10" s="2696"/>
      <c r="E10" s="2696"/>
      <c r="F10" s="2696"/>
      <c r="G10" s="2696"/>
      <c r="H10" s="2696"/>
      <c r="I10" s="2696"/>
      <c r="J10" s="2696"/>
      <c r="K10" s="2696"/>
      <c r="L10" s="2696"/>
      <c r="M10" s="2696"/>
      <c r="N10" s="2696"/>
      <c r="O10" s="2696"/>
      <c r="P10" s="2696"/>
      <c r="Q10" s="2696"/>
      <c r="R10" s="2696"/>
      <c r="S10" s="2696"/>
      <c r="T10" s="2696"/>
      <c r="U10" s="2696"/>
      <c r="V10" s="2696"/>
      <c r="W10" s="2696"/>
      <c r="X10" s="2696"/>
      <c r="Y10" s="2696"/>
      <c r="Z10" s="2696"/>
      <c r="AA10" s="2696"/>
      <c r="AB10" s="2696"/>
      <c r="AC10" s="2696"/>
      <c r="AD10" s="2696"/>
      <c r="AE10" s="2696"/>
      <c r="AF10" s="2696"/>
      <c r="AG10" s="2696"/>
      <c r="AH10" s="2696"/>
      <c r="AI10" s="2696"/>
      <c r="AJ10" s="2696"/>
      <c r="AK10" s="2696"/>
      <c r="AL10" s="2696"/>
      <c r="AM10" s="2696"/>
      <c r="AN10" s="2696"/>
      <c r="AO10" s="2696"/>
      <c r="AP10" s="2696"/>
      <c r="AQ10" s="2696"/>
      <c r="AR10" s="2696"/>
      <c r="AS10" s="2696"/>
      <c r="AT10" s="2696"/>
      <c r="AU10" s="2696"/>
      <c r="AV10" s="2696"/>
      <c r="AW10" s="2696"/>
      <c r="AX10" s="2696"/>
      <c r="AY10" s="2697"/>
    </row>
    <row r="11" spans="1:51" x14ac:dyDescent="0.25">
      <c r="A11" s="1244"/>
      <c r="B11" s="2698" t="s">
        <v>4987</v>
      </c>
      <c r="C11" s="2699"/>
      <c r="D11" s="2699"/>
      <c r="E11" s="2699"/>
      <c r="F11" s="2694" t="s">
        <v>6097</v>
      </c>
      <c r="G11" s="2694"/>
      <c r="H11" s="2694"/>
      <c r="I11" s="2694"/>
      <c r="J11" s="2694" t="s">
        <v>6098</v>
      </c>
      <c r="K11" s="2694"/>
      <c r="L11" s="2694"/>
      <c r="M11" s="2694"/>
      <c r="N11" s="2694" t="s">
        <v>6099</v>
      </c>
      <c r="O11" s="2694"/>
      <c r="P11" s="2694"/>
      <c r="Q11" s="2694"/>
      <c r="R11" s="2694" t="s">
        <v>6100</v>
      </c>
      <c r="S11" s="2694"/>
      <c r="T11" s="2694"/>
      <c r="U11" s="2694"/>
      <c r="V11" s="2694" t="s">
        <v>6101</v>
      </c>
      <c r="W11" s="2694"/>
      <c r="X11" s="2694"/>
      <c r="Y11" s="2694"/>
      <c r="Z11" s="2691" t="s">
        <v>6102</v>
      </c>
      <c r="AA11" s="2692"/>
      <c r="AB11" s="2692"/>
      <c r="AC11" s="2693"/>
      <c r="AD11" s="2691" t="s">
        <v>6103</v>
      </c>
      <c r="AE11" s="2692"/>
      <c r="AF11" s="2692"/>
      <c r="AG11" s="2693"/>
      <c r="AH11" s="2691" t="s">
        <v>6104</v>
      </c>
      <c r="AI11" s="2692"/>
      <c r="AJ11" s="2692"/>
      <c r="AK11" s="2693"/>
      <c r="AL11" s="2691" t="s">
        <v>6105</v>
      </c>
      <c r="AM11" s="2692"/>
      <c r="AN11" s="2692"/>
      <c r="AO11" s="2693"/>
      <c r="AP11" s="2691" t="s">
        <v>6106</v>
      </c>
      <c r="AQ11" s="2692"/>
      <c r="AR11" s="2692"/>
      <c r="AS11" s="2693"/>
      <c r="AT11" s="2694" t="s">
        <v>4986</v>
      </c>
      <c r="AU11" s="2694"/>
      <c r="AV11" s="2694"/>
      <c r="AW11" s="2694"/>
      <c r="AX11" s="1246"/>
      <c r="AY11" s="1247"/>
    </row>
    <row r="12" spans="1:51" ht="18" x14ac:dyDescent="0.25">
      <c r="A12" s="1248" t="s">
        <v>6107</v>
      </c>
      <c r="B12" s="1249" t="s">
        <v>6108</v>
      </c>
      <c r="C12" s="1249" t="s">
        <v>6109</v>
      </c>
      <c r="D12" s="1249" t="s">
        <v>6110</v>
      </c>
      <c r="E12" s="1249" t="s">
        <v>6111</v>
      </c>
      <c r="F12" s="1250" t="s">
        <v>6108</v>
      </c>
      <c r="G12" s="1250" t="s">
        <v>6109</v>
      </c>
      <c r="H12" s="1250" t="s">
        <v>6110</v>
      </c>
      <c r="I12" s="1250" t="s">
        <v>6111</v>
      </c>
      <c r="J12" s="1249" t="s">
        <v>6108</v>
      </c>
      <c r="K12" s="1249" t="s">
        <v>6109</v>
      </c>
      <c r="L12" s="1249" t="s">
        <v>6110</v>
      </c>
      <c r="M12" s="1249" t="s">
        <v>6111</v>
      </c>
      <c r="N12" s="1250" t="s">
        <v>6108</v>
      </c>
      <c r="O12" s="1250" t="s">
        <v>6109</v>
      </c>
      <c r="P12" s="1250" t="s">
        <v>6110</v>
      </c>
      <c r="Q12" s="1250" t="s">
        <v>6111</v>
      </c>
      <c r="R12" s="1249" t="s">
        <v>6108</v>
      </c>
      <c r="S12" s="1249" t="s">
        <v>6109</v>
      </c>
      <c r="T12" s="1249" t="s">
        <v>6110</v>
      </c>
      <c r="U12" s="1249" t="s">
        <v>6111</v>
      </c>
      <c r="V12" s="1250" t="s">
        <v>6108</v>
      </c>
      <c r="W12" s="1250" t="s">
        <v>6109</v>
      </c>
      <c r="X12" s="1250" t="s">
        <v>6110</v>
      </c>
      <c r="Y12" s="1250" t="s">
        <v>6111</v>
      </c>
      <c r="Z12" s="1249" t="s">
        <v>6108</v>
      </c>
      <c r="AA12" s="1249" t="s">
        <v>6109</v>
      </c>
      <c r="AB12" s="1249" t="s">
        <v>6110</v>
      </c>
      <c r="AC12" s="1249" t="s">
        <v>6111</v>
      </c>
      <c r="AD12" s="1250" t="s">
        <v>6108</v>
      </c>
      <c r="AE12" s="1250" t="s">
        <v>6109</v>
      </c>
      <c r="AF12" s="1250" t="s">
        <v>6110</v>
      </c>
      <c r="AG12" s="1250" t="s">
        <v>6111</v>
      </c>
      <c r="AH12" s="1249" t="s">
        <v>6108</v>
      </c>
      <c r="AI12" s="1249" t="s">
        <v>6109</v>
      </c>
      <c r="AJ12" s="1249" t="s">
        <v>6110</v>
      </c>
      <c r="AK12" s="1249" t="s">
        <v>6111</v>
      </c>
      <c r="AL12" s="1250" t="s">
        <v>6108</v>
      </c>
      <c r="AM12" s="1250" t="s">
        <v>6109</v>
      </c>
      <c r="AN12" s="1250" t="s">
        <v>6110</v>
      </c>
      <c r="AO12" s="1250" t="s">
        <v>6111</v>
      </c>
      <c r="AP12" s="1249" t="s">
        <v>6108</v>
      </c>
      <c r="AQ12" s="1249" t="s">
        <v>6109</v>
      </c>
      <c r="AR12" s="1249" t="s">
        <v>6110</v>
      </c>
      <c r="AS12" s="1249" t="s">
        <v>6111</v>
      </c>
      <c r="AT12" s="1250" t="s">
        <v>6108</v>
      </c>
      <c r="AU12" s="1250" t="s">
        <v>6109</v>
      </c>
      <c r="AV12" s="1250" t="s">
        <v>6110</v>
      </c>
      <c r="AW12" s="1250" t="s">
        <v>6111</v>
      </c>
      <c r="AX12" s="1251" t="s">
        <v>4985</v>
      </c>
      <c r="AY12" s="1252" t="s">
        <v>6112</v>
      </c>
    </row>
    <row r="13" spans="1:51" ht="25.5" x14ac:dyDescent="0.25">
      <c r="A13" s="1253" t="s">
        <v>6113</v>
      </c>
      <c r="B13" s="1254"/>
      <c r="C13" s="1255"/>
      <c r="D13" s="1256"/>
      <c r="E13" s="1254"/>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1"/>
      <c r="AY13" s="1252"/>
    </row>
    <row r="14" spans="1:51" x14ac:dyDescent="0.25">
      <c r="A14" s="1253" t="s">
        <v>4963</v>
      </c>
      <c r="B14" s="1254"/>
      <c r="C14" s="1258"/>
      <c r="D14" s="1255"/>
      <c r="E14" s="1254"/>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1"/>
      <c r="AY14" s="1252"/>
    </row>
    <row r="15" spans="1:51" x14ac:dyDescent="0.25">
      <c r="A15" s="1253" t="s">
        <v>6114</v>
      </c>
      <c r="B15" s="1259"/>
      <c r="C15" s="1259"/>
      <c r="D15" s="1259"/>
      <c r="E15" s="1255"/>
      <c r="F15" s="1254"/>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1"/>
      <c r="AY15" s="1252"/>
    </row>
    <row r="16" spans="1:51" ht="30.75" x14ac:dyDescent="0.25">
      <c r="A16" s="1253" t="s">
        <v>6115</v>
      </c>
      <c r="B16" s="1254"/>
      <c r="C16" s="1254"/>
      <c r="D16" s="1254"/>
      <c r="E16" s="1254"/>
      <c r="F16" s="1260" t="s">
        <v>6116</v>
      </c>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1"/>
      <c r="AY16" s="1252"/>
    </row>
    <row r="17" spans="1:51" ht="25.5" x14ac:dyDescent="0.25">
      <c r="A17" s="1253" t="s">
        <v>6117</v>
      </c>
      <c r="B17" s="1254"/>
      <c r="C17" s="1254"/>
      <c r="D17" s="1254"/>
      <c r="E17" s="1254"/>
      <c r="F17" s="1256"/>
      <c r="G17" s="1255"/>
      <c r="H17" s="1256"/>
      <c r="I17" s="1256"/>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7"/>
      <c r="AL17" s="1257"/>
      <c r="AM17" s="1257"/>
      <c r="AN17" s="1257"/>
      <c r="AO17" s="1257"/>
      <c r="AP17" s="1257"/>
      <c r="AQ17" s="1257"/>
      <c r="AR17" s="1257"/>
      <c r="AS17" s="1257"/>
      <c r="AT17" s="1257"/>
      <c r="AU17" s="1257"/>
      <c r="AV17" s="1257"/>
      <c r="AW17" s="1257"/>
      <c r="AX17" s="1219"/>
      <c r="AY17" s="1252"/>
    </row>
    <row r="18" spans="1:51" ht="25.5" x14ac:dyDescent="0.25">
      <c r="A18" s="1261" t="s">
        <v>6118</v>
      </c>
      <c r="B18" s="1258"/>
      <c r="C18" s="1258"/>
      <c r="D18" s="1258"/>
      <c r="E18" s="1258"/>
      <c r="F18" s="1256"/>
      <c r="G18" s="1256"/>
      <c r="H18" s="1255"/>
      <c r="I18" s="1255"/>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19"/>
      <c r="AY18" s="1247"/>
    </row>
    <row r="19" spans="1:51" ht="25.5" x14ac:dyDescent="0.25">
      <c r="A19" s="1261" t="s">
        <v>4968</v>
      </c>
      <c r="B19" s="1258"/>
      <c r="C19" s="1258"/>
      <c r="D19" s="1258"/>
      <c r="E19" s="1258"/>
      <c r="F19" s="1256"/>
      <c r="G19" s="1256"/>
      <c r="H19" s="1256"/>
      <c r="I19" s="1256"/>
      <c r="J19" s="1255"/>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1"/>
      <c r="AY19" s="1247"/>
    </row>
    <row r="20" spans="1:51" ht="33.75" x14ac:dyDescent="0.25">
      <c r="A20" s="1261" t="s">
        <v>4969</v>
      </c>
      <c r="B20" s="1262"/>
      <c r="C20" s="1262"/>
      <c r="D20" s="1262"/>
      <c r="E20" s="1262"/>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51" t="s">
        <v>6119</v>
      </c>
      <c r="AY20" s="1247"/>
    </row>
    <row r="21" spans="1:51" x14ac:dyDescent="0.25">
      <c r="A21" s="1261" t="s">
        <v>6120</v>
      </c>
      <c r="B21" s="1258"/>
      <c r="C21" s="1258"/>
      <c r="D21" s="1258"/>
      <c r="E21" s="1258"/>
      <c r="F21" s="1256"/>
      <c r="G21" s="1256"/>
      <c r="H21" s="1256"/>
      <c r="I21" s="1256"/>
      <c r="J21" s="1255"/>
      <c r="K21" s="1256"/>
      <c r="L21" s="1256"/>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1"/>
      <c r="AY21" s="1247"/>
    </row>
    <row r="22" spans="1:51" ht="25.5" x14ac:dyDescent="0.25">
      <c r="A22" s="1253" t="s">
        <v>6121</v>
      </c>
      <c r="B22" s="1254"/>
      <c r="C22" s="1254"/>
      <c r="D22" s="1254"/>
      <c r="E22" s="1254"/>
      <c r="F22" s="1259"/>
      <c r="G22" s="1259"/>
      <c r="H22" s="1259"/>
      <c r="I22" s="1259"/>
      <c r="J22" s="1257"/>
      <c r="K22" s="1257"/>
      <c r="L22" s="1257"/>
      <c r="M22" s="1257"/>
      <c r="N22" s="1257"/>
      <c r="O22" s="1257"/>
      <c r="P22" s="1257"/>
      <c r="Q22" s="1257"/>
      <c r="R22" s="1257"/>
      <c r="S22" s="1257"/>
      <c r="T22" s="1257"/>
      <c r="U22" s="1259"/>
      <c r="V22" s="1255"/>
      <c r="W22" s="1257"/>
      <c r="X22" s="1257"/>
      <c r="Y22" s="1257"/>
      <c r="Z22" s="1257"/>
      <c r="AA22" s="1257"/>
      <c r="AB22" s="1257"/>
      <c r="AC22" s="1257"/>
      <c r="AD22" s="1257"/>
      <c r="AE22" s="1257"/>
      <c r="AF22" s="1257"/>
      <c r="AG22" s="1257"/>
      <c r="AH22" s="1257"/>
      <c r="AI22" s="1257"/>
      <c r="AJ22" s="1257"/>
      <c r="AK22" s="1257"/>
      <c r="AL22" s="1257"/>
      <c r="AM22" s="1257"/>
      <c r="AN22" s="1257"/>
      <c r="AO22" s="1257"/>
      <c r="AP22" s="1257"/>
      <c r="AQ22" s="1257"/>
      <c r="AR22" s="1257"/>
      <c r="AS22" s="1257"/>
      <c r="AT22" s="1256"/>
      <c r="AU22" s="1256"/>
      <c r="AV22" s="1256"/>
      <c r="AW22" s="1256"/>
      <c r="AX22" s="1251"/>
      <c r="AY22" s="1252"/>
    </row>
    <row r="23" spans="1:51" x14ac:dyDescent="0.25">
      <c r="A23" s="1253" t="s">
        <v>4973</v>
      </c>
      <c r="B23" s="1254"/>
      <c r="C23" s="1254"/>
      <c r="D23" s="1254"/>
      <c r="E23" s="1254"/>
      <c r="F23" s="1259"/>
      <c r="G23" s="1259"/>
      <c r="H23" s="1259"/>
      <c r="I23" s="1259"/>
      <c r="J23" s="1257"/>
      <c r="K23" s="1257"/>
      <c r="L23" s="1257"/>
      <c r="M23" s="1257"/>
      <c r="N23" s="1257"/>
      <c r="O23" s="1257"/>
      <c r="P23" s="1257"/>
      <c r="Q23" s="1257"/>
      <c r="R23" s="1257"/>
      <c r="S23" s="1257"/>
      <c r="T23" s="1257"/>
      <c r="U23" s="1259"/>
      <c r="V23" s="1256"/>
      <c r="W23" s="1255"/>
      <c r="X23" s="1256"/>
      <c r="Y23" s="1257"/>
      <c r="Z23" s="1257"/>
      <c r="AA23" s="1257"/>
      <c r="AB23" s="1257"/>
      <c r="AC23" s="1257"/>
      <c r="AD23" s="1257"/>
      <c r="AE23" s="1257"/>
      <c r="AF23" s="1257"/>
      <c r="AG23" s="1257"/>
      <c r="AH23" s="1257"/>
      <c r="AI23" s="1257"/>
      <c r="AJ23" s="1257"/>
      <c r="AK23" s="1257"/>
      <c r="AL23" s="1257"/>
      <c r="AM23" s="1257"/>
      <c r="AN23" s="1257"/>
      <c r="AO23" s="1257"/>
      <c r="AP23" s="1257"/>
      <c r="AQ23" s="1257"/>
      <c r="AR23" s="1257"/>
      <c r="AS23" s="1257"/>
      <c r="AT23" s="1256"/>
      <c r="AU23" s="1256"/>
      <c r="AV23" s="1256"/>
      <c r="AW23" s="1256"/>
      <c r="AX23" s="1219"/>
      <c r="AY23" s="1252"/>
    </row>
    <row r="24" spans="1:51" ht="15.75" thickBot="1" x14ac:dyDescent="0.3">
      <c r="A24" s="1264" t="s">
        <v>6122</v>
      </c>
      <c r="B24" s="1265"/>
      <c r="C24" s="1265"/>
      <c r="D24" s="1265"/>
      <c r="E24" s="1265"/>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7"/>
      <c r="AY24" s="1268"/>
    </row>
  </sheetData>
  <mergeCells count="20">
    <mergeCell ref="AH11:AK11"/>
    <mergeCell ref="AL11:AO11"/>
    <mergeCell ref="AP11:AS11"/>
    <mergeCell ref="AT11:AW11"/>
    <mergeCell ref="A9:AY9"/>
    <mergeCell ref="B10:AY10"/>
    <mergeCell ref="B11:E11"/>
    <mergeCell ref="F11:I11"/>
    <mergeCell ref="J11:M11"/>
    <mergeCell ref="N11:Q11"/>
    <mergeCell ref="R11:U11"/>
    <mergeCell ref="V11:Y11"/>
    <mergeCell ref="Z11:AC11"/>
    <mergeCell ref="AD11:AG11"/>
    <mergeCell ref="B8:AY8"/>
    <mergeCell ref="A3:AY3"/>
    <mergeCell ref="A4:AY4"/>
    <mergeCell ref="A5:AY5"/>
    <mergeCell ref="B6:AY6"/>
    <mergeCell ref="A7:AY7"/>
  </mergeCells>
  <pageMargins left="0.70866141732283472" right="0.70866141732283472" top="0.74803149606299213" bottom="0.74803149606299213" header="0.31496062992125984" footer="0.31496062992125984"/>
  <pageSetup paperSize="9"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5" zoomScale="85" zoomScaleNormal="85" workbookViewId="0">
      <selection activeCell="B12" sqref="B12"/>
    </sheetView>
  </sheetViews>
  <sheetFormatPr baseColWidth="10" defaultRowHeight="15" x14ac:dyDescent="0.25"/>
  <cols>
    <col min="1" max="1" width="13.7109375" style="1241" customWidth="1"/>
    <col min="2" max="2" width="35.28515625" customWidth="1"/>
    <col min="3" max="3" width="37.7109375" style="1241" customWidth="1"/>
    <col min="4" max="4" width="23.42578125" hidden="1" customWidth="1"/>
    <col min="5" max="5" width="17.140625" customWidth="1"/>
    <col min="6" max="16" width="5.7109375" customWidth="1"/>
    <col min="17" max="17" width="6.28515625" customWidth="1"/>
  </cols>
  <sheetData>
    <row r="1" spans="1:17" ht="29.25" customHeight="1" x14ac:dyDescent="0.35">
      <c r="A1" s="2700" t="s">
        <v>5007</v>
      </c>
      <c r="B1" s="2700"/>
      <c r="C1" s="2700"/>
      <c r="D1" s="2700"/>
      <c r="E1" s="2700"/>
      <c r="F1" s="2700"/>
      <c r="G1" s="2700"/>
      <c r="H1" s="2700"/>
      <c r="I1" s="2700"/>
      <c r="J1" s="2700"/>
      <c r="K1" s="2700"/>
      <c r="L1" s="2700"/>
      <c r="M1" s="2700"/>
      <c r="N1" s="2700"/>
      <c r="O1" s="2700"/>
      <c r="P1" s="2700"/>
      <c r="Q1" s="2700"/>
    </row>
    <row r="2" spans="1:17" x14ac:dyDescent="0.25">
      <c r="A2" s="2701" t="s">
        <v>5008</v>
      </c>
      <c r="B2" s="2703" t="s">
        <v>5009</v>
      </c>
      <c r="C2" s="2705" t="s">
        <v>5010</v>
      </c>
      <c r="D2" s="770"/>
      <c r="E2" s="2707" t="s">
        <v>14</v>
      </c>
      <c r="F2" s="2709" t="s">
        <v>12</v>
      </c>
      <c r="G2" s="2709"/>
      <c r="H2" s="2709"/>
      <c r="I2" s="2709"/>
      <c r="J2" s="2709"/>
      <c r="K2" s="2709"/>
      <c r="L2" s="2709"/>
      <c r="M2" s="2709"/>
      <c r="N2" s="2709"/>
      <c r="O2" s="2709"/>
      <c r="P2" s="2709"/>
      <c r="Q2" s="2709"/>
    </row>
    <row r="3" spans="1:17" ht="30" x14ac:dyDescent="0.25">
      <c r="A3" s="2702"/>
      <c r="B3" s="2704"/>
      <c r="C3" s="2706"/>
      <c r="D3" s="771" t="s">
        <v>5011</v>
      </c>
      <c r="E3" s="2708"/>
      <c r="F3" s="772" t="s">
        <v>17</v>
      </c>
      <c r="G3" s="772" t="s">
        <v>18</v>
      </c>
      <c r="H3" s="772" t="s">
        <v>19</v>
      </c>
      <c r="I3" s="772" t="s">
        <v>20</v>
      </c>
      <c r="J3" s="772" t="s">
        <v>21</v>
      </c>
      <c r="K3" s="772" t="s">
        <v>22</v>
      </c>
      <c r="L3" s="772" t="s">
        <v>23</v>
      </c>
      <c r="M3" s="772" t="s">
        <v>24</v>
      </c>
      <c r="N3" s="772" t="s">
        <v>25</v>
      </c>
      <c r="O3" s="772" t="s">
        <v>26</v>
      </c>
      <c r="P3" s="772" t="s">
        <v>27</v>
      </c>
      <c r="Q3" s="772" t="s">
        <v>28</v>
      </c>
    </row>
    <row r="4" spans="1:17" ht="60" x14ac:dyDescent="0.25">
      <c r="A4" s="1240" t="s">
        <v>155</v>
      </c>
      <c r="B4" s="1240" t="s">
        <v>5012</v>
      </c>
      <c r="C4" s="1240" t="s">
        <v>5013</v>
      </c>
      <c r="D4" s="774">
        <v>3000</v>
      </c>
      <c r="E4" s="773" t="s">
        <v>5014</v>
      </c>
      <c r="F4" s="775"/>
      <c r="G4" s="775"/>
      <c r="H4" s="776"/>
      <c r="I4" s="776"/>
      <c r="J4" s="776"/>
      <c r="K4" s="776"/>
      <c r="L4" s="776"/>
      <c r="M4" s="776"/>
      <c r="N4" s="776"/>
      <c r="O4" s="776"/>
      <c r="P4" s="776"/>
      <c r="Q4" s="776"/>
    </row>
    <row r="5" spans="1:17" ht="64.5" x14ac:dyDescent="0.25">
      <c r="A5" s="1240" t="s">
        <v>190</v>
      </c>
      <c r="B5" s="1240" t="s">
        <v>5015</v>
      </c>
      <c r="C5" s="777" t="s">
        <v>5016</v>
      </c>
      <c r="D5" s="774">
        <v>1000000</v>
      </c>
      <c r="E5" s="1240" t="s">
        <v>5017</v>
      </c>
      <c r="F5" s="775"/>
      <c r="G5" s="775"/>
      <c r="H5" s="776"/>
      <c r="I5" s="776"/>
      <c r="J5" s="776"/>
      <c r="K5" s="776"/>
      <c r="L5" s="776"/>
      <c r="M5" s="776"/>
      <c r="N5" s="776"/>
      <c r="O5" s="776"/>
      <c r="P5" s="775"/>
      <c r="Q5" s="775"/>
    </row>
    <row r="6" spans="1:17" ht="51.75" x14ac:dyDescent="0.25">
      <c r="A6" s="1240" t="s">
        <v>155</v>
      </c>
      <c r="B6" s="1240" t="s">
        <v>5018</v>
      </c>
      <c r="C6" s="777" t="s">
        <v>5019</v>
      </c>
      <c r="D6" s="774">
        <v>0</v>
      </c>
      <c r="E6" s="1240" t="s">
        <v>5014</v>
      </c>
      <c r="F6" s="778"/>
      <c r="G6" s="776"/>
      <c r="H6" s="776"/>
      <c r="I6" s="776"/>
      <c r="J6" s="776"/>
      <c r="K6" s="776"/>
      <c r="L6" s="776"/>
      <c r="M6" s="776"/>
      <c r="N6" s="776"/>
      <c r="O6" s="776"/>
      <c r="P6" s="776"/>
      <c r="Q6" s="776"/>
    </row>
    <row r="7" spans="1:17" ht="76.5" x14ac:dyDescent="0.25">
      <c r="A7" s="1240" t="s">
        <v>155</v>
      </c>
      <c r="B7" s="1240" t="s">
        <v>5020</v>
      </c>
      <c r="C7" s="777" t="s">
        <v>5021</v>
      </c>
      <c r="D7" s="779">
        <v>100000</v>
      </c>
      <c r="E7" s="1240" t="s">
        <v>5022</v>
      </c>
      <c r="F7" s="776"/>
      <c r="G7" s="776"/>
      <c r="H7" s="776"/>
      <c r="I7" s="776"/>
      <c r="J7" s="776"/>
      <c r="K7" s="776"/>
      <c r="L7" s="776"/>
      <c r="M7" s="776"/>
      <c r="N7" s="776"/>
      <c r="O7" s="776"/>
      <c r="P7" s="776"/>
      <c r="Q7" s="776"/>
    </row>
    <row r="8" spans="1:17" ht="38.25" x14ac:dyDescent="0.25">
      <c r="A8" s="1240" t="s">
        <v>5023</v>
      </c>
      <c r="B8" s="1240" t="s">
        <v>5024</v>
      </c>
      <c r="C8" s="777" t="s">
        <v>5025</v>
      </c>
      <c r="D8" s="774">
        <v>40000</v>
      </c>
      <c r="E8" s="1240" t="s">
        <v>5026</v>
      </c>
      <c r="F8" s="776"/>
      <c r="G8" s="776"/>
      <c r="H8" s="776"/>
      <c r="I8" s="776"/>
      <c r="J8" s="776"/>
      <c r="K8" s="776"/>
      <c r="L8" s="776"/>
      <c r="M8" s="776"/>
      <c r="N8" s="776"/>
      <c r="O8" s="776"/>
      <c r="P8" s="776"/>
      <c r="Q8" s="776"/>
    </row>
    <row r="9" spans="1:17" ht="26.25" x14ac:dyDescent="0.25">
      <c r="A9" s="1240" t="s">
        <v>221</v>
      </c>
      <c r="B9" s="1240" t="s">
        <v>5027</v>
      </c>
      <c r="C9" s="777" t="s">
        <v>5028</v>
      </c>
      <c r="D9" s="780">
        <v>60000</v>
      </c>
      <c r="E9" s="1240"/>
      <c r="F9" s="776"/>
      <c r="G9" s="776"/>
      <c r="H9" s="776"/>
      <c r="I9" s="776"/>
      <c r="J9" s="775"/>
      <c r="K9" s="775"/>
      <c r="L9" s="775"/>
      <c r="M9" s="775"/>
      <c r="N9" s="775"/>
      <c r="O9" s="775"/>
      <c r="P9" s="775"/>
      <c r="Q9" s="775"/>
    </row>
    <row r="10" spans="1:17" ht="51" x14ac:dyDescent="0.25">
      <c r="A10" s="1240" t="s">
        <v>221</v>
      </c>
      <c r="B10" s="781" t="s">
        <v>5029</v>
      </c>
      <c r="C10" s="777" t="s">
        <v>5030</v>
      </c>
      <c r="D10" s="774">
        <v>0</v>
      </c>
      <c r="E10" s="1240" t="s">
        <v>5031</v>
      </c>
      <c r="F10" s="776"/>
      <c r="G10" s="776"/>
      <c r="H10" s="776"/>
      <c r="I10" s="776"/>
      <c r="J10" s="776"/>
      <c r="K10" s="776"/>
      <c r="L10" s="776"/>
      <c r="M10" s="776"/>
      <c r="N10" s="776"/>
      <c r="O10" s="776"/>
      <c r="P10" s="776"/>
      <c r="Q10" s="776"/>
    </row>
    <row r="11" spans="1:17" ht="38.25" x14ac:dyDescent="0.25">
      <c r="A11" s="1240" t="s">
        <v>221</v>
      </c>
      <c r="B11" s="781" t="s">
        <v>5032</v>
      </c>
      <c r="C11" s="777" t="s">
        <v>5033</v>
      </c>
      <c r="D11" s="774">
        <v>16000</v>
      </c>
      <c r="E11" s="1240" t="s">
        <v>5034</v>
      </c>
      <c r="F11" s="776"/>
      <c r="G11" s="776"/>
      <c r="H11" s="776"/>
      <c r="I11" s="776"/>
      <c r="J11" s="776"/>
      <c r="K11" s="776"/>
      <c r="L11" s="776"/>
      <c r="M11" s="776"/>
      <c r="N11" s="776"/>
      <c r="O11" s="776"/>
      <c r="P11" s="776"/>
      <c r="Q11" s="776"/>
    </row>
    <row r="12" spans="1:17" ht="51" x14ac:dyDescent="0.25">
      <c r="A12" s="1240" t="s">
        <v>221</v>
      </c>
      <c r="B12" s="781" t="s">
        <v>5035</v>
      </c>
      <c r="C12" s="777" t="s">
        <v>5036</v>
      </c>
      <c r="D12" s="774">
        <v>34000</v>
      </c>
      <c r="E12" s="1240" t="s">
        <v>5037</v>
      </c>
      <c r="F12" s="776"/>
      <c r="G12" s="776"/>
      <c r="H12" s="776"/>
      <c r="I12" s="776"/>
      <c r="J12" s="776"/>
      <c r="K12" s="776"/>
      <c r="L12" s="776"/>
      <c r="M12" s="776"/>
      <c r="N12" s="776"/>
      <c r="O12" s="776"/>
      <c r="P12" s="776"/>
      <c r="Q12" s="776"/>
    </row>
    <row r="13" spans="1:17" ht="39" x14ac:dyDescent="0.25">
      <c r="A13" s="1240" t="s">
        <v>190</v>
      </c>
      <c r="B13" s="781" t="s">
        <v>5038</v>
      </c>
      <c r="C13" s="777" t="s">
        <v>5039</v>
      </c>
      <c r="D13" s="774">
        <v>30000</v>
      </c>
      <c r="E13" s="1240" t="s">
        <v>5040</v>
      </c>
      <c r="F13" s="776"/>
      <c r="G13" s="776"/>
      <c r="H13" s="776"/>
      <c r="I13" s="776"/>
      <c r="J13" s="776"/>
      <c r="K13" s="776"/>
      <c r="L13" s="776"/>
      <c r="M13" s="776"/>
      <c r="N13" s="776"/>
      <c r="O13" s="776"/>
      <c r="P13" s="776"/>
      <c r="Q13" s="776"/>
    </row>
    <row r="14" spans="1:17" ht="38.25" x14ac:dyDescent="0.25">
      <c r="A14" s="1240" t="s">
        <v>261</v>
      </c>
      <c r="B14" s="781" t="s">
        <v>5041</v>
      </c>
      <c r="C14" s="777" t="s">
        <v>5042</v>
      </c>
      <c r="D14" s="774">
        <v>0</v>
      </c>
      <c r="E14" s="1240" t="s">
        <v>5043</v>
      </c>
      <c r="F14" s="776"/>
      <c r="G14" s="776"/>
      <c r="H14" s="776"/>
      <c r="I14" s="776"/>
      <c r="J14" s="776"/>
      <c r="K14" s="776"/>
      <c r="L14" s="776"/>
      <c r="M14" s="776"/>
      <c r="N14" s="776"/>
      <c r="O14" s="776"/>
      <c r="P14" s="776"/>
      <c r="Q14" s="776"/>
    </row>
    <row r="15" spans="1:17" ht="51" x14ac:dyDescent="0.25">
      <c r="A15" s="1240" t="s">
        <v>261</v>
      </c>
      <c r="B15" s="781" t="s">
        <v>5044</v>
      </c>
      <c r="C15" s="777" t="s">
        <v>5045</v>
      </c>
      <c r="D15" s="774">
        <v>0</v>
      </c>
      <c r="E15" s="1240" t="s">
        <v>5046</v>
      </c>
      <c r="F15" s="776"/>
      <c r="G15" s="776"/>
      <c r="H15" s="776"/>
      <c r="I15" s="776"/>
      <c r="J15" s="776"/>
      <c r="K15" s="776"/>
      <c r="L15" s="776"/>
      <c r="M15" s="776"/>
      <c r="N15" s="776"/>
      <c r="O15" s="776"/>
      <c r="P15" s="776"/>
      <c r="Q15" s="776"/>
    </row>
    <row r="16" spans="1:17" ht="76.5" x14ac:dyDescent="0.25">
      <c r="A16" s="1240" t="s">
        <v>221</v>
      </c>
      <c r="B16" s="781" t="s">
        <v>5047</v>
      </c>
      <c r="C16" s="777" t="s">
        <v>5048</v>
      </c>
      <c r="D16" s="774">
        <v>0</v>
      </c>
      <c r="E16" s="1240" t="s">
        <v>5049</v>
      </c>
      <c r="F16" s="776"/>
      <c r="G16" s="776"/>
      <c r="H16" s="776"/>
      <c r="I16" s="776"/>
      <c r="J16" s="776"/>
      <c r="K16" s="776"/>
      <c r="L16" s="776"/>
      <c r="M16" s="776"/>
      <c r="N16" s="776"/>
      <c r="O16" s="776"/>
      <c r="P16" s="776"/>
      <c r="Q16" s="776"/>
    </row>
    <row r="17" spans="1:17" ht="77.25" x14ac:dyDescent="0.25">
      <c r="A17" s="1240" t="s">
        <v>261</v>
      </c>
      <c r="B17" s="781" t="s">
        <v>5050</v>
      </c>
      <c r="C17" s="777" t="s">
        <v>5051</v>
      </c>
      <c r="D17" s="780">
        <v>0</v>
      </c>
      <c r="E17" s="1240"/>
      <c r="F17" s="776"/>
      <c r="G17" s="776"/>
      <c r="H17" s="776"/>
      <c r="I17" s="776"/>
      <c r="J17" s="776"/>
      <c r="K17" s="776"/>
      <c r="L17" s="776"/>
      <c r="M17" s="776"/>
      <c r="N17" s="776"/>
      <c r="O17" s="776"/>
      <c r="P17" s="776"/>
      <c r="Q17" s="776"/>
    </row>
    <row r="18" spans="1:17" ht="51.75" x14ac:dyDescent="0.25">
      <c r="A18" s="1240" t="s">
        <v>317</v>
      </c>
      <c r="B18" s="781" t="s">
        <v>5052</v>
      </c>
      <c r="C18" s="777" t="s">
        <v>5053</v>
      </c>
      <c r="D18" s="782">
        <v>10000</v>
      </c>
      <c r="E18" s="1240" t="s">
        <v>5054</v>
      </c>
      <c r="F18" s="776"/>
      <c r="G18" s="776"/>
      <c r="H18" s="776"/>
      <c r="I18" s="776"/>
      <c r="J18" s="776"/>
      <c r="K18" s="776"/>
      <c r="L18" s="776"/>
      <c r="M18" s="776"/>
      <c r="N18" s="776"/>
      <c r="O18" s="776"/>
      <c r="P18" s="776"/>
      <c r="Q18" s="776"/>
    </row>
    <row r="19" spans="1:17" ht="51" x14ac:dyDescent="0.25">
      <c r="A19" s="1240" t="s">
        <v>155</v>
      </c>
      <c r="B19" s="781" t="s">
        <v>5055</v>
      </c>
      <c r="C19" s="777" t="s">
        <v>5056</v>
      </c>
      <c r="D19" s="782">
        <v>100000</v>
      </c>
      <c r="E19" s="1240" t="s">
        <v>5057</v>
      </c>
      <c r="F19" s="775"/>
      <c r="G19" s="776"/>
      <c r="H19" s="775"/>
      <c r="I19" s="775"/>
      <c r="J19" s="775"/>
      <c r="K19" s="775"/>
      <c r="L19" s="776"/>
      <c r="M19" s="775"/>
      <c r="N19" s="775"/>
      <c r="O19" s="775"/>
      <c r="P19" s="776"/>
      <c r="Q19" s="775"/>
    </row>
    <row r="20" spans="1:17" ht="51" x14ac:dyDescent="0.25">
      <c r="A20" s="1240" t="s">
        <v>321</v>
      </c>
      <c r="B20" s="781" t="s">
        <v>5058</v>
      </c>
      <c r="C20" s="777" t="s">
        <v>5056</v>
      </c>
      <c r="D20" s="783">
        <v>20000</v>
      </c>
      <c r="E20" s="1240" t="s">
        <v>5057</v>
      </c>
      <c r="F20" s="776"/>
      <c r="G20" s="776"/>
      <c r="H20" s="776"/>
      <c r="I20" s="776"/>
      <c r="J20" s="776"/>
      <c r="K20" s="776"/>
      <c r="L20" s="776"/>
      <c r="M20" s="776"/>
      <c r="N20" s="776"/>
      <c r="O20" s="776"/>
      <c r="P20" s="776"/>
      <c r="Q20" s="776"/>
    </row>
    <row r="21" spans="1:17" ht="38.25" x14ac:dyDescent="0.25">
      <c r="A21" s="1240" t="s">
        <v>190</v>
      </c>
      <c r="B21" s="781" t="s">
        <v>5059</v>
      </c>
      <c r="C21" s="777" t="s">
        <v>5060</v>
      </c>
      <c r="D21" s="785"/>
      <c r="E21" s="1240" t="s">
        <v>5061</v>
      </c>
      <c r="F21" s="775"/>
      <c r="G21" s="776"/>
      <c r="H21" s="776"/>
      <c r="I21" s="775"/>
      <c r="J21" s="775"/>
      <c r="K21" s="776"/>
      <c r="L21" s="776"/>
      <c r="M21" s="775"/>
      <c r="N21" s="775"/>
      <c r="O21" s="776"/>
      <c r="P21" s="776"/>
      <c r="Q21" s="775"/>
    </row>
    <row r="22" spans="1:17" ht="39" x14ac:dyDescent="0.25">
      <c r="A22" s="1240" t="s">
        <v>261</v>
      </c>
      <c r="B22" s="781" t="s">
        <v>5062</v>
      </c>
      <c r="C22" s="777" t="s">
        <v>5063</v>
      </c>
      <c r="D22" s="786">
        <v>30000</v>
      </c>
      <c r="E22" s="1240"/>
      <c r="F22" s="778"/>
      <c r="G22" s="778"/>
      <c r="H22" s="778"/>
      <c r="I22" s="776"/>
      <c r="J22" s="776"/>
      <c r="K22" s="776"/>
      <c r="L22" s="776"/>
      <c r="M22" s="776"/>
      <c r="N22" s="776"/>
      <c r="O22" s="776"/>
      <c r="P22" s="776"/>
      <c r="Q22" s="776"/>
    </row>
    <row r="23" spans="1:17" ht="51" x14ac:dyDescent="0.25">
      <c r="A23" s="1240" t="s">
        <v>261</v>
      </c>
      <c r="B23" s="781" t="s">
        <v>5064</v>
      </c>
      <c r="C23" s="777"/>
      <c r="D23" s="785">
        <v>0</v>
      </c>
      <c r="E23" s="1240" t="s">
        <v>5065</v>
      </c>
      <c r="F23" s="776"/>
      <c r="G23" s="776"/>
      <c r="H23" s="776"/>
      <c r="I23" s="776"/>
      <c r="J23" s="776"/>
      <c r="K23" s="776"/>
      <c r="L23" s="776"/>
      <c r="M23" s="776"/>
      <c r="N23" s="776"/>
      <c r="O23" s="776"/>
      <c r="P23" s="776"/>
      <c r="Q23" s="776"/>
    </row>
    <row r="24" spans="1:17" ht="40.5" x14ac:dyDescent="0.25">
      <c r="A24" s="1240" t="s">
        <v>155</v>
      </c>
      <c r="B24" s="781" t="s">
        <v>5066</v>
      </c>
      <c r="C24" s="777" t="s">
        <v>5067</v>
      </c>
      <c r="D24" s="786">
        <v>20000</v>
      </c>
      <c r="E24" s="1240"/>
      <c r="F24" s="776"/>
      <c r="G24" s="776"/>
      <c r="H24" s="776"/>
      <c r="I24" s="776"/>
      <c r="J24" s="776"/>
      <c r="K24" s="775"/>
      <c r="L24" s="775"/>
      <c r="M24" s="775"/>
      <c r="N24" s="775"/>
      <c r="O24" s="775"/>
      <c r="P24" s="775"/>
      <c r="Q24" s="775"/>
    </row>
    <row r="25" spans="1:17" ht="26.25" x14ac:dyDescent="0.25">
      <c r="A25" s="1240" t="s">
        <v>221</v>
      </c>
      <c r="B25" s="781" t="s">
        <v>5068</v>
      </c>
      <c r="C25" s="777" t="s">
        <v>5069</v>
      </c>
      <c r="D25" s="786">
        <v>0</v>
      </c>
      <c r="E25" s="1240"/>
      <c r="F25" s="775"/>
      <c r="G25" s="775"/>
      <c r="H25" s="775"/>
      <c r="I25" s="775"/>
      <c r="J25" s="775"/>
      <c r="K25" s="775"/>
      <c r="L25" s="775"/>
      <c r="M25" s="775"/>
      <c r="N25" s="775"/>
      <c r="O25" s="776"/>
      <c r="P25" s="776"/>
      <c r="Q25" s="776"/>
    </row>
    <row r="26" spans="1:17" ht="39" x14ac:dyDescent="0.25">
      <c r="A26" s="1240" t="s">
        <v>221</v>
      </c>
      <c r="B26" s="781" t="s">
        <v>5070</v>
      </c>
      <c r="C26" s="777" t="s">
        <v>5071</v>
      </c>
      <c r="D26" s="786">
        <v>5000</v>
      </c>
      <c r="E26" s="1240"/>
      <c r="F26" s="775"/>
      <c r="G26" s="775"/>
      <c r="H26" s="775"/>
      <c r="I26" s="775"/>
      <c r="J26" s="776"/>
      <c r="K26" s="776"/>
      <c r="L26" s="775"/>
      <c r="M26" s="775"/>
      <c r="N26" s="775"/>
      <c r="O26" s="775"/>
      <c r="P26" s="775"/>
      <c r="Q26" s="775"/>
    </row>
    <row r="27" spans="1:17" ht="26.25" x14ac:dyDescent="0.25">
      <c r="A27" s="1240" t="s">
        <v>5072</v>
      </c>
      <c r="B27" s="781" t="s">
        <v>5073</v>
      </c>
      <c r="C27" s="777" t="s">
        <v>5074</v>
      </c>
      <c r="D27" s="786">
        <v>0</v>
      </c>
      <c r="E27" s="1240"/>
      <c r="F27" s="776"/>
      <c r="G27" s="776"/>
      <c r="H27" s="776"/>
      <c r="I27" s="776"/>
      <c r="J27" s="776"/>
      <c r="K27" s="776"/>
      <c r="L27" s="776"/>
      <c r="M27" s="776"/>
      <c r="N27" s="776"/>
      <c r="O27" s="776"/>
      <c r="P27" s="776"/>
      <c r="Q27" s="776"/>
    </row>
    <row r="29" spans="1:17" x14ac:dyDescent="0.25">
      <c r="D29" s="1242">
        <f>SUM(D4:D27)</f>
        <v>1468000</v>
      </c>
    </row>
  </sheetData>
  <mergeCells count="6">
    <mergeCell ref="A1:Q1"/>
    <mergeCell ref="A2:A3"/>
    <mergeCell ref="B2:B3"/>
    <mergeCell ref="C2:C3"/>
    <mergeCell ref="E2:E3"/>
    <mergeCell ref="F2:Q2"/>
  </mergeCells>
  <pageMargins left="0.59055118110236227" right="0.70866141732283472" top="0.51181102362204722" bottom="0.39370078740157483" header="0.31496062992125984" footer="0.31496062992125984"/>
  <pageSetup paperSize="8"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sqref="A1:T25"/>
    </sheetView>
  </sheetViews>
  <sheetFormatPr baseColWidth="10" defaultRowHeight="15" x14ac:dyDescent="0.25"/>
  <cols>
    <col min="1" max="1" width="3.42578125" customWidth="1"/>
    <col min="2" max="2" width="68.42578125" customWidth="1"/>
    <col min="3" max="3" width="25.85546875" customWidth="1"/>
    <col min="4" max="4" width="4" customWidth="1"/>
    <col min="5" max="5" width="4.42578125" customWidth="1"/>
    <col min="6" max="6" width="3.85546875" customWidth="1"/>
    <col min="7" max="7" width="4.140625" customWidth="1"/>
    <col min="8" max="8" width="3.7109375" customWidth="1"/>
    <col min="9" max="9" width="3" customWidth="1"/>
    <col min="10" max="10" width="3.140625" customWidth="1"/>
    <col min="11" max="11" width="3.5703125" customWidth="1"/>
    <col min="12" max="14" width="3.140625" customWidth="1"/>
    <col min="15" max="15" width="3.42578125" customWidth="1"/>
    <col min="16" max="16" width="3.140625" customWidth="1"/>
    <col min="17" max="18" width="4.140625" customWidth="1"/>
    <col min="19" max="20" width="4.7109375" customWidth="1"/>
  </cols>
  <sheetData>
    <row r="1" spans="1:20" ht="15.75" thickBot="1" x14ac:dyDescent="0.3">
      <c r="A1" s="2713" t="s">
        <v>4977</v>
      </c>
      <c r="B1" s="2713"/>
      <c r="C1" s="656"/>
      <c r="D1" s="642"/>
      <c r="E1" s="642"/>
      <c r="F1" s="642"/>
      <c r="G1" s="642"/>
      <c r="H1" s="642"/>
      <c r="I1" s="642"/>
      <c r="J1" s="642"/>
      <c r="K1" s="642"/>
      <c r="L1" s="642"/>
      <c r="M1" s="642"/>
      <c r="N1" s="642"/>
      <c r="O1" s="642"/>
      <c r="P1" s="642"/>
      <c r="Q1" s="642"/>
      <c r="R1" s="642"/>
      <c r="S1" s="642"/>
      <c r="T1" s="642"/>
    </row>
    <row r="2" spans="1:20" ht="15.75" thickBot="1" x14ac:dyDescent="0.3">
      <c r="A2" s="758">
        <v>1</v>
      </c>
      <c r="B2" s="759" t="s">
        <v>4978</v>
      </c>
      <c r="C2" s="656"/>
      <c r="D2" s="642"/>
      <c r="E2" s="642"/>
      <c r="F2" s="642"/>
      <c r="G2" s="642"/>
      <c r="H2" s="642"/>
      <c r="I2" s="642"/>
      <c r="J2" s="642"/>
      <c r="K2" s="642"/>
      <c r="L2" s="642"/>
      <c r="M2" s="642"/>
      <c r="N2" s="642"/>
      <c r="O2" s="642"/>
      <c r="P2" s="642"/>
      <c r="Q2" s="642"/>
      <c r="R2" s="642"/>
      <c r="S2" s="642"/>
      <c r="T2" s="642"/>
    </row>
    <row r="3" spans="1:20" ht="15.75" thickBot="1" x14ac:dyDescent="0.3">
      <c r="A3" s="2714" t="s">
        <v>4979</v>
      </c>
      <c r="B3" s="2714"/>
      <c r="C3" s="656"/>
      <c r="D3" s="642"/>
      <c r="E3" s="642"/>
      <c r="F3" s="642"/>
      <c r="G3" s="642"/>
      <c r="H3" s="642"/>
      <c r="I3" s="642"/>
      <c r="J3" s="642"/>
      <c r="K3" s="642"/>
      <c r="L3" s="642"/>
      <c r="M3" s="642"/>
      <c r="N3" s="642"/>
      <c r="O3" s="642"/>
      <c r="P3" s="642"/>
      <c r="Q3" s="642"/>
      <c r="R3" s="642"/>
      <c r="S3" s="642"/>
      <c r="T3" s="642"/>
    </row>
    <row r="4" spans="1:20" ht="15.75" thickBot="1" x14ac:dyDescent="0.3">
      <c r="A4" s="758">
        <v>2</v>
      </c>
      <c r="B4" s="759" t="s">
        <v>4980</v>
      </c>
      <c r="C4" s="656"/>
      <c r="D4" s="642"/>
      <c r="E4" s="642"/>
      <c r="F4" s="642"/>
      <c r="G4" s="642"/>
      <c r="H4" s="642"/>
      <c r="I4" s="642"/>
      <c r="J4" s="642"/>
      <c r="K4" s="642"/>
      <c r="L4" s="642"/>
      <c r="M4" s="642"/>
      <c r="N4" s="642"/>
      <c r="O4" s="642"/>
      <c r="P4" s="642"/>
      <c r="Q4" s="642"/>
      <c r="R4" s="642"/>
      <c r="S4" s="642"/>
      <c r="T4" s="642"/>
    </row>
    <row r="5" spans="1:20" ht="15.75" thickBot="1" x14ac:dyDescent="0.3">
      <c r="A5" s="2714" t="s">
        <v>4981</v>
      </c>
      <c r="B5" s="2714"/>
      <c r="C5" s="656"/>
      <c r="D5" s="642"/>
      <c r="E5" s="642"/>
      <c r="F5" s="642"/>
      <c r="G5" s="642"/>
      <c r="H5" s="642"/>
      <c r="I5" s="642"/>
      <c r="J5" s="642"/>
      <c r="K5" s="642"/>
      <c r="L5" s="642"/>
      <c r="M5" s="642"/>
      <c r="N5" s="642"/>
      <c r="O5" s="642"/>
      <c r="P5" s="642"/>
      <c r="Q5" s="642"/>
      <c r="R5" s="642"/>
      <c r="S5" s="642"/>
      <c r="T5" s="642"/>
    </row>
    <row r="6" spans="1:20" ht="15.75" thickBot="1" x14ac:dyDescent="0.3">
      <c r="A6" s="758">
        <v>3</v>
      </c>
      <c r="B6" s="759" t="s">
        <v>4982</v>
      </c>
      <c r="C6" s="656"/>
      <c r="D6" s="642"/>
      <c r="E6" s="642"/>
      <c r="F6" s="642"/>
      <c r="G6" s="642"/>
      <c r="H6" s="642"/>
      <c r="I6" s="642"/>
      <c r="J6" s="642"/>
      <c r="K6" s="642"/>
      <c r="L6" s="642"/>
      <c r="M6" s="642"/>
      <c r="N6" s="642"/>
      <c r="O6" s="642"/>
      <c r="P6" s="642"/>
      <c r="Q6" s="642"/>
      <c r="R6" s="642"/>
      <c r="S6" s="642"/>
      <c r="T6" s="642"/>
    </row>
    <row r="7" spans="1:20" ht="15.75" thickBot="1" x14ac:dyDescent="0.3">
      <c r="A7" s="2714" t="s">
        <v>4983</v>
      </c>
      <c r="B7" s="2714"/>
      <c r="C7" s="656"/>
      <c r="D7" s="642"/>
      <c r="E7" s="642"/>
      <c r="F7" s="642"/>
      <c r="G7" s="642"/>
      <c r="H7" s="642"/>
      <c r="I7" s="642"/>
      <c r="J7" s="642"/>
      <c r="K7" s="642"/>
      <c r="L7" s="642"/>
      <c r="M7" s="642"/>
      <c r="N7" s="642"/>
      <c r="O7" s="642"/>
      <c r="P7" s="642"/>
      <c r="Q7" s="642"/>
      <c r="R7" s="642"/>
      <c r="S7" s="642"/>
      <c r="T7" s="642"/>
    </row>
    <row r="8" spans="1:20" ht="15.75" thickBot="1" x14ac:dyDescent="0.3">
      <c r="A8" s="642"/>
      <c r="B8" s="642"/>
      <c r="C8" s="656"/>
      <c r="D8" s="642"/>
      <c r="E8" s="642"/>
      <c r="F8" s="642"/>
      <c r="G8" s="642"/>
      <c r="H8" s="642"/>
      <c r="I8" s="642"/>
      <c r="J8" s="642"/>
      <c r="K8" s="642"/>
      <c r="L8" s="642"/>
      <c r="M8" s="642"/>
      <c r="N8" s="642"/>
      <c r="O8" s="642"/>
      <c r="P8" s="642"/>
      <c r="Q8" s="642"/>
      <c r="R8" s="642"/>
      <c r="S8" s="642"/>
      <c r="T8" s="642"/>
    </row>
    <row r="9" spans="1:20" ht="15.75" thickBot="1" x14ac:dyDescent="0.3">
      <c r="A9" s="2715" t="s">
        <v>4984</v>
      </c>
      <c r="B9" s="2715"/>
      <c r="C9" s="2715"/>
      <c r="D9" s="2715"/>
      <c r="E9" s="2715"/>
      <c r="F9" s="2715"/>
      <c r="G9" s="2715"/>
      <c r="H9" s="2715"/>
      <c r="I9" s="2715"/>
      <c r="J9" s="2715"/>
      <c r="K9" s="2715"/>
      <c r="L9" s="2715"/>
      <c r="M9" s="2715"/>
      <c r="N9" s="2715"/>
      <c r="O9" s="2715"/>
      <c r="P9" s="2715"/>
      <c r="Q9" s="2715"/>
      <c r="R9" s="2715"/>
      <c r="S9" s="2715"/>
      <c r="T9" s="2715"/>
    </row>
    <row r="10" spans="1:20" ht="15.75" thickBot="1" x14ac:dyDescent="0.3">
      <c r="A10" s="2715"/>
      <c r="B10" s="2715"/>
      <c r="C10" s="2715"/>
      <c r="D10" s="2715"/>
      <c r="E10" s="2715"/>
      <c r="F10" s="2715"/>
      <c r="G10" s="2715"/>
      <c r="H10" s="2715"/>
      <c r="I10" s="2715"/>
      <c r="J10" s="2715"/>
      <c r="K10" s="2715"/>
      <c r="L10" s="2715"/>
      <c r="M10" s="2715"/>
      <c r="N10" s="2715"/>
      <c r="O10" s="2715"/>
      <c r="P10" s="2715"/>
      <c r="Q10" s="2715"/>
      <c r="R10" s="2715"/>
      <c r="S10" s="2715"/>
      <c r="T10" s="2715"/>
    </row>
    <row r="11" spans="1:20" ht="15.75" thickBot="1" x14ac:dyDescent="0.3">
      <c r="A11" s="2710" t="s">
        <v>10</v>
      </c>
      <c r="B11" s="2710"/>
      <c r="C11" s="2710" t="s">
        <v>4985</v>
      </c>
      <c r="D11" s="2711" t="s">
        <v>4986</v>
      </c>
      <c r="E11" s="2711"/>
      <c r="F11" s="2711"/>
      <c r="G11" s="2711"/>
      <c r="H11" s="2711"/>
      <c r="I11" s="2712" t="s">
        <v>4987</v>
      </c>
      <c r="J11" s="2711"/>
      <c r="K11" s="2711"/>
      <c r="L11" s="2711"/>
      <c r="M11" s="2711"/>
      <c r="N11" s="2711"/>
      <c r="O11" s="2711"/>
      <c r="P11" s="2711"/>
      <c r="Q11" s="2711"/>
      <c r="R11" s="2711"/>
      <c r="S11" s="2711"/>
      <c r="T11" s="2711"/>
    </row>
    <row r="12" spans="1:20" ht="15.75" thickBot="1" x14ac:dyDescent="0.3">
      <c r="A12" s="2710"/>
      <c r="B12" s="2710"/>
      <c r="C12" s="2710"/>
      <c r="D12" s="760" t="s">
        <v>4988</v>
      </c>
      <c r="E12" s="760" t="s">
        <v>4989</v>
      </c>
      <c r="F12" s="760" t="s">
        <v>4990</v>
      </c>
      <c r="G12" s="760" t="s">
        <v>4991</v>
      </c>
      <c r="H12" s="760" t="s">
        <v>4992</v>
      </c>
      <c r="I12" s="760" t="s">
        <v>4988</v>
      </c>
      <c r="J12" s="760" t="s">
        <v>4989</v>
      </c>
      <c r="K12" s="760" t="s">
        <v>4990</v>
      </c>
      <c r="L12" s="760" t="s">
        <v>4991</v>
      </c>
      <c r="M12" s="760" t="s">
        <v>4992</v>
      </c>
      <c r="N12" s="760" t="s">
        <v>4988</v>
      </c>
      <c r="O12" s="760" t="s">
        <v>4989</v>
      </c>
      <c r="P12" s="760" t="s">
        <v>4990</v>
      </c>
      <c r="Q12" s="760" t="s">
        <v>4991</v>
      </c>
      <c r="R12" s="760" t="s">
        <v>4992</v>
      </c>
      <c r="S12" s="760" t="s">
        <v>4993</v>
      </c>
      <c r="T12" s="760" t="s">
        <v>4994</v>
      </c>
    </row>
    <row r="13" spans="1:20" ht="15.75" thickBot="1" x14ac:dyDescent="0.3">
      <c r="A13" s="2710"/>
      <c r="B13" s="2710"/>
      <c r="C13" s="2710"/>
      <c r="D13" s="761">
        <v>26</v>
      </c>
      <c r="E13" s="761">
        <v>27</v>
      </c>
      <c r="F13" s="761">
        <v>28</v>
      </c>
      <c r="G13" s="761">
        <v>29</v>
      </c>
      <c r="H13" s="761">
        <v>30</v>
      </c>
      <c r="I13" s="761">
        <v>2</v>
      </c>
      <c r="J13" s="761">
        <v>3</v>
      </c>
      <c r="K13" s="761">
        <v>4</v>
      </c>
      <c r="L13" s="761">
        <v>5</v>
      </c>
      <c r="M13" s="761">
        <v>6</v>
      </c>
      <c r="N13" s="761">
        <v>9</v>
      </c>
      <c r="O13" s="761">
        <v>10</v>
      </c>
      <c r="P13" s="761">
        <v>11</v>
      </c>
      <c r="Q13" s="761">
        <v>12</v>
      </c>
      <c r="R13" s="761">
        <v>13</v>
      </c>
      <c r="S13" s="761">
        <v>14</v>
      </c>
      <c r="T13" s="761">
        <v>15</v>
      </c>
    </row>
    <row r="14" spans="1:20" ht="15.75" thickBot="1" x14ac:dyDescent="0.3">
      <c r="A14" s="758">
        <v>1</v>
      </c>
      <c r="B14" s="759" t="s">
        <v>4978</v>
      </c>
      <c r="C14" s="762"/>
      <c r="D14" s="763"/>
      <c r="E14" s="763"/>
      <c r="F14" s="763"/>
      <c r="G14" s="763"/>
      <c r="H14" s="763"/>
      <c r="I14" s="763"/>
      <c r="J14" s="763"/>
      <c r="K14" s="763"/>
      <c r="L14" s="763"/>
      <c r="M14" s="763"/>
      <c r="N14" s="763"/>
      <c r="O14" s="763"/>
      <c r="P14" s="763"/>
      <c r="Q14" s="763"/>
      <c r="R14" s="763"/>
      <c r="S14" s="763"/>
      <c r="T14" s="763"/>
    </row>
    <row r="15" spans="1:20" ht="15.75" thickBot="1" x14ac:dyDescent="0.3">
      <c r="A15" s="764"/>
      <c r="B15" s="765" t="s">
        <v>4995</v>
      </c>
      <c r="C15" s="766" t="s">
        <v>4996</v>
      </c>
      <c r="D15" s="767"/>
      <c r="E15" s="768"/>
      <c r="F15" s="768"/>
      <c r="G15" s="768"/>
      <c r="H15" s="768"/>
      <c r="I15" s="767"/>
      <c r="J15" s="767"/>
      <c r="K15" s="767"/>
      <c r="L15" s="767"/>
      <c r="M15" s="767"/>
      <c r="N15" s="767"/>
      <c r="O15" s="767"/>
      <c r="P15" s="767"/>
      <c r="Q15" s="767"/>
      <c r="R15" s="767"/>
      <c r="S15" s="767"/>
      <c r="T15" s="767"/>
    </row>
    <row r="16" spans="1:20" ht="15.75" thickBot="1" x14ac:dyDescent="0.3">
      <c r="A16" s="764"/>
      <c r="B16" s="765" t="s">
        <v>4997</v>
      </c>
      <c r="C16" s="766" t="s">
        <v>4998</v>
      </c>
      <c r="D16" s="767"/>
      <c r="E16" s="767"/>
      <c r="F16" s="767"/>
      <c r="G16" s="767"/>
      <c r="H16" s="767"/>
      <c r="I16" s="768"/>
      <c r="J16" s="768"/>
      <c r="K16" s="767"/>
      <c r="L16" s="767"/>
      <c r="M16" s="767"/>
      <c r="N16" s="767"/>
      <c r="O16" s="767"/>
      <c r="P16" s="767"/>
      <c r="Q16" s="767"/>
      <c r="R16" s="767"/>
      <c r="S16" s="767"/>
      <c r="T16" s="767"/>
    </row>
    <row r="17" spans="1:20" ht="15.75" thickBot="1" x14ac:dyDescent="0.3">
      <c r="A17" s="764"/>
      <c r="B17" s="765" t="s">
        <v>4999</v>
      </c>
      <c r="C17" s="766" t="s">
        <v>4996</v>
      </c>
      <c r="D17" s="767"/>
      <c r="E17" s="767"/>
      <c r="F17" s="767"/>
      <c r="G17" s="767"/>
      <c r="H17" s="767"/>
      <c r="I17" s="767"/>
      <c r="J17" s="767"/>
      <c r="K17" s="768"/>
      <c r="L17" s="768"/>
      <c r="M17" s="767"/>
      <c r="N17" s="767"/>
      <c r="O17" s="767"/>
      <c r="P17" s="767"/>
      <c r="Q17" s="767"/>
      <c r="R17" s="767"/>
      <c r="S17" s="767"/>
      <c r="T17" s="767"/>
    </row>
    <row r="18" spans="1:20" ht="15.75" thickBot="1" x14ac:dyDescent="0.3">
      <c r="A18" s="758">
        <v>2</v>
      </c>
      <c r="B18" s="759" t="s">
        <v>4980</v>
      </c>
      <c r="C18" s="762"/>
      <c r="D18" s="763"/>
      <c r="E18" s="763"/>
      <c r="F18" s="763"/>
      <c r="G18" s="763"/>
      <c r="H18" s="763"/>
      <c r="I18" s="763"/>
      <c r="J18" s="763"/>
      <c r="K18" s="763"/>
      <c r="L18" s="763"/>
      <c r="M18" s="763"/>
      <c r="N18" s="763"/>
      <c r="O18" s="763"/>
      <c r="P18" s="763"/>
      <c r="Q18" s="763"/>
      <c r="R18" s="763"/>
      <c r="S18" s="763"/>
      <c r="T18" s="763"/>
    </row>
    <row r="19" spans="1:20" ht="15.75" thickBot="1" x14ac:dyDescent="0.3">
      <c r="A19" s="764"/>
      <c r="B19" s="765" t="s">
        <v>5000</v>
      </c>
      <c r="C19" s="766" t="s">
        <v>4998</v>
      </c>
      <c r="D19" s="767"/>
      <c r="E19" s="767"/>
      <c r="F19" s="767"/>
      <c r="G19" s="767"/>
      <c r="H19" s="767"/>
      <c r="I19" s="767"/>
      <c r="J19" s="767"/>
      <c r="K19" s="767"/>
      <c r="L19" s="768"/>
      <c r="M19" s="768"/>
      <c r="N19" s="765"/>
      <c r="O19" s="765"/>
      <c r="P19" s="765"/>
      <c r="Q19" s="767"/>
      <c r="R19" s="767"/>
      <c r="S19" s="767"/>
      <c r="T19" s="767"/>
    </row>
    <row r="20" spans="1:20" ht="15.75" thickBot="1" x14ac:dyDescent="0.3">
      <c r="A20" s="764"/>
      <c r="B20" s="765" t="s">
        <v>5001</v>
      </c>
      <c r="C20" s="766" t="s">
        <v>4996</v>
      </c>
      <c r="D20" s="767"/>
      <c r="E20" s="767"/>
      <c r="F20" s="767"/>
      <c r="G20" s="767"/>
      <c r="H20" s="767"/>
      <c r="I20" s="767"/>
      <c r="J20" s="767"/>
      <c r="K20" s="767"/>
      <c r="L20" s="768"/>
      <c r="M20" s="768"/>
      <c r="N20" s="768"/>
      <c r="O20" s="765"/>
      <c r="P20" s="765"/>
      <c r="Q20" s="765"/>
      <c r="R20" s="767"/>
      <c r="S20" s="767"/>
      <c r="T20" s="767"/>
    </row>
    <row r="21" spans="1:20" ht="15.75" thickBot="1" x14ac:dyDescent="0.3">
      <c r="A21" s="758">
        <v>3</v>
      </c>
      <c r="B21" s="759" t="s">
        <v>4982</v>
      </c>
      <c r="C21" s="762"/>
      <c r="D21" s="763"/>
      <c r="E21" s="763"/>
      <c r="F21" s="763"/>
      <c r="G21" s="763"/>
      <c r="H21" s="763"/>
      <c r="I21" s="763"/>
      <c r="J21" s="763"/>
      <c r="K21" s="763"/>
      <c r="L21" s="763"/>
      <c r="M21" s="763"/>
      <c r="N21" s="763"/>
      <c r="O21" s="763"/>
      <c r="P21" s="763"/>
      <c r="Q21" s="763"/>
      <c r="R21" s="763"/>
      <c r="S21" s="763"/>
      <c r="T21" s="763"/>
    </row>
    <row r="22" spans="1:20" ht="15.75" thickBot="1" x14ac:dyDescent="0.3">
      <c r="A22" s="769"/>
      <c r="B22" s="765" t="s">
        <v>5002</v>
      </c>
      <c r="C22" s="766" t="s">
        <v>4996</v>
      </c>
      <c r="D22" s="767"/>
      <c r="E22" s="767"/>
      <c r="F22" s="767"/>
      <c r="G22" s="767"/>
      <c r="H22" s="767"/>
      <c r="I22" s="767"/>
      <c r="J22" s="767"/>
      <c r="K22" s="767"/>
      <c r="L22" s="767"/>
      <c r="M22" s="767"/>
      <c r="N22" s="768"/>
      <c r="O22" s="768"/>
      <c r="P22" s="765"/>
      <c r="Q22" s="765"/>
      <c r="R22" s="765"/>
      <c r="S22" s="767"/>
      <c r="T22" s="767"/>
    </row>
    <row r="23" spans="1:20" ht="15.75" thickBot="1" x14ac:dyDescent="0.3">
      <c r="A23" s="769"/>
      <c r="B23" s="765" t="s">
        <v>5003</v>
      </c>
      <c r="C23" s="766" t="s">
        <v>4996</v>
      </c>
      <c r="D23" s="767"/>
      <c r="E23" s="767"/>
      <c r="F23" s="767"/>
      <c r="G23" s="767"/>
      <c r="H23" s="767"/>
      <c r="I23" s="767"/>
      <c r="J23" s="767"/>
      <c r="K23" s="767"/>
      <c r="L23" s="767"/>
      <c r="M23" s="767"/>
      <c r="N23" s="767"/>
      <c r="O23" s="768"/>
      <c r="P23" s="767"/>
      <c r="Q23" s="767"/>
      <c r="R23" s="767"/>
      <c r="S23" s="767"/>
      <c r="T23" s="767"/>
    </row>
    <row r="24" spans="1:20" ht="15.75" thickBot="1" x14ac:dyDescent="0.3">
      <c r="A24" s="769"/>
      <c r="B24" s="765" t="s">
        <v>5004</v>
      </c>
      <c r="C24" s="766" t="s">
        <v>5005</v>
      </c>
      <c r="D24" s="767"/>
      <c r="E24" s="767"/>
      <c r="F24" s="767"/>
      <c r="G24" s="767"/>
      <c r="H24" s="767"/>
      <c r="I24" s="767"/>
      <c r="J24" s="767"/>
      <c r="K24" s="767"/>
      <c r="L24" s="767"/>
      <c r="M24" s="767"/>
      <c r="N24" s="767"/>
      <c r="O24" s="767"/>
      <c r="P24" s="767"/>
      <c r="Q24" s="768"/>
      <c r="R24" s="768"/>
      <c r="S24" s="767"/>
      <c r="T24" s="767"/>
    </row>
    <row r="25" spans="1:20" ht="15.75" thickBot="1" x14ac:dyDescent="0.3">
      <c r="A25" s="769"/>
      <c r="B25" s="765" t="s">
        <v>5006</v>
      </c>
      <c r="C25" s="766" t="s">
        <v>4996</v>
      </c>
      <c r="D25" s="767"/>
      <c r="E25" s="767"/>
      <c r="F25" s="767"/>
      <c r="G25" s="767"/>
      <c r="H25" s="767"/>
      <c r="I25" s="767"/>
      <c r="J25" s="767"/>
      <c r="K25" s="767"/>
      <c r="L25" s="767"/>
      <c r="M25" s="767"/>
      <c r="N25" s="767"/>
      <c r="O25" s="767"/>
      <c r="P25" s="767"/>
      <c r="Q25" s="768"/>
      <c r="R25" s="768"/>
      <c r="S25" s="767"/>
      <c r="T25" s="767"/>
    </row>
  </sheetData>
  <mergeCells count="9">
    <mergeCell ref="A11:B13"/>
    <mergeCell ref="C11:C13"/>
    <mergeCell ref="D11:H11"/>
    <mergeCell ref="I11:T11"/>
    <mergeCell ref="A1:B1"/>
    <mergeCell ref="A3:B3"/>
    <mergeCell ref="A5:B5"/>
    <mergeCell ref="A7:B7"/>
    <mergeCell ref="A9:T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workbookViewId="0">
      <selection activeCell="A2" sqref="A2:N2"/>
    </sheetView>
  </sheetViews>
  <sheetFormatPr baseColWidth="10" defaultRowHeight="15" x14ac:dyDescent="0.25"/>
  <cols>
    <col min="1" max="1" width="34.7109375" customWidth="1"/>
    <col min="2" max="2" width="33.7109375" customWidth="1"/>
    <col min="3" max="3" width="6.7109375" customWidth="1"/>
    <col min="4" max="4" width="5.42578125" customWidth="1"/>
    <col min="5" max="6" width="6.85546875" customWidth="1"/>
    <col min="7" max="7" width="7.42578125" customWidth="1"/>
    <col min="8" max="8" width="5" customWidth="1"/>
    <col min="9" max="9" width="5.7109375" customWidth="1"/>
    <col min="10" max="10" width="6.140625" customWidth="1"/>
    <col min="11" max="12" width="6.42578125" customWidth="1"/>
    <col min="13" max="13" width="8" customWidth="1"/>
    <col min="14" max="14" width="7.28515625" customWidth="1"/>
  </cols>
  <sheetData>
    <row r="1" spans="1:14" x14ac:dyDescent="0.25">
      <c r="A1" s="2728" t="s">
        <v>5075</v>
      </c>
      <c r="B1" s="2728"/>
      <c r="C1" s="2728"/>
      <c r="D1" s="2728"/>
      <c r="E1" s="2728"/>
      <c r="F1" s="2728"/>
      <c r="G1" s="2728"/>
      <c r="H1" s="2728"/>
      <c r="I1" s="2728"/>
      <c r="J1" s="2728"/>
      <c r="K1" s="2728"/>
      <c r="L1" s="2728"/>
      <c r="M1" s="2728"/>
      <c r="N1" s="2728"/>
    </row>
    <row r="2" spans="1:14" ht="15.75" thickBot="1" x14ac:dyDescent="0.3">
      <c r="A2" s="2672" t="s">
        <v>5076</v>
      </c>
      <c r="B2" s="2672"/>
      <c r="C2" s="2672"/>
      <c r="D2" s="2672"/>
      <c r="E2" s="2672"/>
      <c r="F2" s="2672"/>
      <c r="G2" s="2672"/>
      <c r="H2" s="2672"/>
      <c r="I2" s="2672"/>
      <c r="J2" s="2672"/>
      <c r="K2" s="2672"/>
      <c r="L2" s="2672"/>
      <c r="M2" s="2672"/>
      <c r="N2" s="2672"/>
    </row>
    <row r="3" spans="1:14" ht="15.75" thickBot="1" x14ac:dyDescent="0.3">
      <c r="A3" s="2729" t="s">
        <v>147</v>
      </c>
      <c r="B3" s="2731" t="s">
        <v>4977</v>
      </c>
      <c r="C3" s="2733" t="s">
        <v>12</v>
      </c>
      <c r="D3" s="2734"/>
      <c r="E3" s="2734"/>
      <c r="F3" s="2734"/>
      <c r="G3" s="2734"/>
      <c r="H3" s="2734"/>
      <c r="I3" s="2734"/>
      <c r="J3" s="2734"/>
      <c r="K3" s="2734"/>
      <c r="L3" s="2734"/>
      <c r="M3" s="2734"/>
      <c r="N3" s="2735"/>
    </row>
    <row r="4" spans="1:14" ht="15.75" thickBot="1" x14ac:dyDescent="0.3">
      <c r="A4" s="2730"/>
      <c r="B4" s="2732"/>
      <c r="C4" s="788" t="s">
        <v>17</v>
      </c>
      <c r="D4" s="789" t="s">
        <v>18</v>
      </c>
      <c r="E4" s="788" t="s">
        <v>19</v>
      </c>
      <c r="F4" s="789" t="s">
        <v>20</v>
      </c>
      <c r="G4" s="788" t="s">
        <v>21</v>
      </c>
      <c r="H4" s="789" t="s">
        <v>22</v>
      </c>
      <c r="I4" s="788" t="s">
        <v>23</v>
      </c>
      <c r="J4" s="789" t="s">
        <v>24</v>
      </c>
      <c r="K4" s="788" t="s">
        <v>25</v>
      </c>
      <c r="L4" s="789" t="s">
        <v>26</v>
      </c>
      <c r="M4" s="788" t="s">
        <v>27</v>
      </c>
      <c r="N4" s="789" t="s">
        <v>28</v>
      </c>
    </row>
    <row r="5" spans="1:14" ht="15.75" thickBot="1" x14ac:dyDescent="0.3">
      <c r="A5" s="2736"/>
      <c r="B5" s="2737"/>
      <c r="C5" s="2737"/>
      <c r="D5" s="2737"/>
      <c r="E5" s="2737"/>
      <c r="F5" s="2737"/>
      <c r="G5" s="2737"/>
      <c r="H5" s="2737"/>
      <c r="I5" s="2737"/>
      <c r="J5" s="2737"/>
      <c r="K5" s="2737"/>
      <c r="L5" s="2737"/>
      <c r="M5" s="2737"/>
      <c r="N5" s="2738"/>
    </row>
    <row r="6" spans="1:14" ht="15.75" thickBot="1" x14ac:dyDescent="0.3">
      <c r="A6" s="790" t="s">
        <v>5077</v>
      </c>
      <c r="B6" s="791"/>
      <c r="C6" s="791"/>
      <c r="D6" s="791"/>
      <c r="E6" s="791"/>
      <c r="F6" s="791"/>
      <c r="G6" s="791"/>
      <c r="H6" s="791"/>
      <c r="I6" s="791"/>
      <c r="J6" s="791"/>
      <c r="K6" s="791"/>
      <c r="L6" s="791"/>
      <c r="M6" s="791"/>
      <c r="N6" s="792"/>
    </row>
    <row r="7" spans="1:14" x14ac:dyDescent="0.25">
      <c r="A7" s="2138" t="s">
        <v>5078</v>
      </c>
      <c r="B7" s="793" t="s">
        <v>5079</v>
      </c>
      <c r="C7" s="794"/>
      <c r="D7" s="795"/>
      <c r="E7" s="795"/>
      <c r="F7" s="795"/>
      <c r="G7" s="795"/>
      <c r="H7" s="796"/>
      <c r="I7" s="796"/>
      <c r="J7" s="796"/>
      <c r="K7" s="796"/>
      <c r="L7" s="795"/>
      <c r="M7" s="795"/>
      <c r="N7" s="797"/>
    </row>
    <row r="8" spans="1:14" x14ac:dyDescent="0.25">
      <c r="A8" s="2116"/>
      <c r="B8" s="798" t="s">
        <v>5080</v>
      </c>
      <c r="C8" s="799"/>
      <c r="D8" s="800"/>
      <c r="E8" s="800"/>
      <c r="F8" s="800"/>
      <c r="G8" s="800"/>
      <c r="H8" s="801"/>
      <c r="I8" s="801"/>
      <c r="J8" s="801"/>
      <c r="K8" s="801"/>
      <c r="L8" s="800"/>
      <c r="M8" s="800"/>
      <c r="N8" s="802"/>
    </row>
    <row r="9" spans="1:14" x14ac:dyDescent="0.25">
      <c r="A9" s="2116"/>
      <c r="B9" s="671" t="s">
        <v>5081</v>
      </c>
      <c r="C9" s="799"/>
      <c r="D9" s="800"/>
      <c r="E9" s="800"/>
      <c r="F9" s="800"/>
      <c r="G9" s="800"/>
      <c r="H9" s="801"/>
      <c r="I9" s="801"/>
      <c r="J9" s="801"/>
      <c r="K9" s="801"/>
      <c r="L9" s="800"/>
      <c r="M9" s="800"/>
      <c r="N9" s="802"/>
    </row>
    <row r="10" spans="1:14" x14ac:dyDescent="0.25">
      <c r="A10" s="2116"/>
      <c r="B10" s="803" t="s">
        <v>5082</v>
      </c>
      <c r="C10" s="800"/>
      <c r="D10" s="800"/>
      <c r="E10" s="800"/>
      <c r="F10" s="800"/>
      <c r="G10" s="800"/>
      <c r="H10" s="801"/>
      <c r="I10" s="801"/>
      <c r="J10" s="801"/>
      <c r="K10" s="801"/>
      <c r="L10" s="800"/>
      <c r="M10" s="800"/>
      <c r="N10" s="804"/>
    </row>
    <row r="11" spans="1:14" ht="42" customHeight="1" thickBot="1" x14ac:dyDescent="0.3">
      <c r="A11" s="2116"/>
      <c r="B11" s="805" t="s">
        <v>5083</v>
      </c>
      <c r="C11" s="806"/>
      <c r="D11" s="807"/>
      <c r="E11" s="807"/>
      <c r="F11" s="807"/>
      <c r="G11" s="807"/>
      <c r="H11" s="808"/>
      <c r="I11" s="808"/>
      <c r="J11" s="808"/>
      <c r="K11" s="808"/>
      <c r="L11" s="807"/>
      <c r="M11" s="807"/>
      <c r="N11" s="809"/>
    </row>
    <row r="12" spans="1:14" x14ac:dyDescent="0.25">
      <c r="A12" s="2138" t="s">
        <v>5084</v>
      </c>
      <c r="B12" s="810" t="s">
        <v>5085</v>
      </c>
      <c r="C12" s="811"/>
      <c r="D12" s="812"/>
      <c r="E12" s="812"/>
      <c r="F12" s="812"/>
      <c r="G12" s="812"/>
      <c r="H12" s="813"/>
      <c r="I12" s="813"/>
      <c r="J12" s="813"/>
      <c r="K12" s="813"/>
      <c r="L12" s="812"/>
      <c r="M12" s="812"/>
      <c r="N12" s="804"/>
    </row>
    <row r="13" spans="1:14" x14ac:dyDescent="0.25">
      <c r="A13" s="2139"/>
      <c r="B13" s="814" t="s">
        <v>5086</v>
      </c>
      <c r="C13" s="799"/>
      <c r="D13" s="800"/>
      <c r="E13" s="800"/>
      <c r="F13" s="800"/>
      <c r="G13" s="800"/>
      <c r="H13" s="801"/>
      <c r="I13" s="801"/>
      <c r="J13" s="801"/>
      <c r="K13" s="801"/>
      <c r="L13" s="800"/>
      <c r="M13" s="800"/>
      <c r="N13" s="802"/>
    </row>
    <row r="14" spans="1:14" ht="33.75" x14ac:dyDescent="0.25">
      <c r="A14" s="2139"/>
      <c r="B14" s="805" t="s">
        <v>5087</v>
      </c>
      <c r="C14" s="811"/>
      <c r="D14" s="812"/>
      <c r="E14" s="812"/>
      <c r="F14" s="812"/>
      <c r="G14" s="812"/>
      <c r="H14" s="813"/>
      <c r="I14" s="813"/>
      <c r="J14" s="813"/>
      <c r="K14" s="813"/>
      <c r="L14" s="812"/>
      <c r="M14" s="812"/>
      <c r="N14" s="804"/>
    </row>
    <row r="15" spans="1:14" ht="15.75" thickBot="1" x14ac:dyDescent="0.3">
      <c r="A15" s="2139"/>
      <c r="B15" s="815"/>
      <c r="C15" s="811"/>
      <c r="D15" s="812"/>
      <c r="E15" s="812"/>
      <c r="F15" s="812"/>
      <c r="G15" s="812"/>
      <c r="H15" s="813"/>
      <c r="I15" s="813"/>
      <c r="J15" s="813"/>
      <c r="K15" s="813"/>
      <c r="L15" s="812"/>
      <c r="M15" s="812"/>
      <c r="N15" s="804"/>
    </row>
    <row r="16" spans="1:14" ht="15.75" thickBot="1" x14ac:dyDescent="0.3">
      <c r="A16" s="2739" t="s">
        <v>5088</v>
      </c>
      <c r="B16" s="2740"/>
      <c r="C16" s="2740"/>
      <c r="D16" s="2740"/>
      <c r="E16" s="2740"/>
      <c r="F16" s="2740"/>
      <c r="G16" s="2740"/>
      <c r="H16" s="2740"/>
      <c r="I16" s="2740"/>
      <c r="J16" s="2740"/>
      <c r="K16" s="2740"/>
      <c r="L16" s="2740"/>
      <c r="M16" s="2740"/>
      <c r="N16" s="2741"/>
    </row>
    <row r="17" spans="1:14" ht="67.5" x14ac:dyDescent="0.25">
      <c r="A17" s="2138" t="s">
        <v>5089</v>
      </c>
      <c r="B17" s="816" t="s">
        <v>5090</v>
      </c>
      <c r="C17" s="794"/>
      <c r="D17" s="795"/>
      <c r="E17" s="795"/>
      <c r="F17" s="795"/>
      <c r="G17" s="795"/>
      <c r="H17" s="796"/>
      <c r="I17" s="796"/>
      <c r="J17" s="796"/>
      <c r="K17" s="796"/>
      <c r="L17" s="795"/>
      <c r="M17" s="795"/>
      <c r="N17" s="797"/>
    </row>
    <row r="18" spans="1:14" x14ac:dyDescent="0.25">
      <c r="A18" s="2116"/>
      <c r="B18" s="817"/>
      <c r="C18" s="799"/>
      <c r="D18" s="800"/>
      <c r="E18" s="800"/>
      <c r="F18" s="800"/>
      <c r="G18" s="800"/>
      <c r="H18" s="801"/>
      <c r="I18" s="801"/>
      <c r="J18" s="818"/>
      <c r="K18" s="818"/>
      <c r="L18" s="800"/>
      <c r="M18" s="800"/>
      <c r="N18" s="802"/>
    </row>
    <row r="19" spans="1:14" x14ac:dyDescent="0.25">
      <c r="A19" s="2116"/>
      <c r="B19" s="814"/>
      <c r="C19" s="799"/>
      <c r="D19" s="800"/>
      <c r="E19" s="800"/>
      <c r="F19" s="800"/>
      <c r="G19" s="800"/>
      <c r="H19" s="801"/>
      <c r="I19" s="801"/>
      <c r="J19" s="818"/>
      <c r="K19" s="818"/>
      <c r="L19" s="800"/>
      <c r="M19" s="800"/>
      <c r="N19" s="802"/>
    </row>
    <row r="20" spans="1:14" x14ac:dyDescent="0.25">
      <c r="A20" s="2742"/>
      <c r="B20" s="671"/>
      <c r="C20" s="819"/>
      <c r="D20" s="800"/>
      <c r="E20" s="800"/>
      <c r="F20" s="800"/>
      <c r="G20" s="800"/>
      <c r="H20" s="801"/>
      <c r="I20" s="801"/>
      <c r="J20" s="818"/>
      <c r="K20" s="818"/>
      <c r="L20" s="800"/>
      <c r="M20" s="800"/>
      <c r="N20" s="802"/>
    </row>
    <row r="21" spans="1:14" ht="15.75" thickBot="1" x14ac:dyDescent="0.3">
      <c r="A21" s="2117"/>
      <c r="B21" s="820"/>
      <c r="C21" s="806"/>
      <c r="D21" s="807"/>
      <c r="E21" s="807"/>
      <c r="F21" s="807"/>
      <c r="G21" s="807"/>
      <c r="H21" s="808"/>
      <c r="I21" s="808"/>
      <c r="J21" s="821"/>
      <c r="K21" s="821"/>
      <c r="L21" s="807"/>
      <c r="M21" s="807"/>
      <c r="N21" s="809"/>
    </row>
    <row r="22" spans="1:14" ht="22.5" x14ac:dyDescent="0.25">
      <c r="A22" s="2727" t="s">
        <v>5091</v>
      </c>
      <c r="B22" s="672" t="s">
        <v>533</v>
      </c>
      <c r="C22" s="794"/>
      <c r="D22" s="795"/>
      <c r="E22" s="795"/>
      <c r="F22" s="795"/>
      <c r="G22" s="796"/>
      <c r="H22" s="796"/>
      <c r="I22" s="796"/>
      <c r="J22" s="796"/>
      <c r="K22" s="796"/>
      <c r="L22" s="795"/>
      <c r="M22" s="795"/>
      <c r="N22" s="797"/>
    </row>
    <row r="23" spans="1:14" x14ac:dyDescent="0.25">
      <c r="A23" s="2743"/>
      <c r="B23" s="671" t="s">
        <v>536</v>
      </c>
      <c r="C23" s="799"/>
      <c r="D23" s="800"/>
      <c r="E23" s="800"/>
      <c r="F23" s="800"/>
      <c r="G23" s="801"/>
      <c r="H23" s="818"/>
      <c r="I23" s="818"/>
      <c r="J23" s="818"/>
      <c r="K23" s="818"/>
      <c r="L23" s="800"/>
      <c r="M23" s="800"/>
      <c r="N23" s="802"/>
    </row>
    <row r="24" spans="1:14" ht="22.5" x14ac:dyDescent="0.25">
      <c r="A24" s="2743"/>
      <c r="B24" s="671" t="s">
        <v>537</v>
      </c>
      <c r="C24" s="799"/>
      <c r="D24" s="800"/>
      <c r="E24" s="800"/>
      <c r="F24" s="800"/>
      <c r="G24" s="801"/>
      <c r="H24" s="818"/>
      <c r="I24" s="818"/>
      <c r="J24" s="818"/>
      <c r="K24" s="818"/>
      <c r="L24" s="800"/>
      <c r="M24" s="800"/>
      <c r="N24" s="802"/>
    </row>
    <row r="25" spans="1:14" x14ac:dyDescent="0.25">
      <c r="A25" s="2743"/>
      <c r="B25" s="822"/>
      <c r="C25" s="799"/>
      <c r="D25" s="800"/>
      <c r="E25" s="800"/>
      <c r="F25" s="800"/>
      <c r="G25" s="801"/>
      <c r="H25" s="818"/>
      <c r="I25" s="818"/>
      <c r="J25" s="818"/>
      <c r="K25" s="818"/>
      <c r="L25" s="800"/>
      <c r="M25" s="800"/>
      <c r="N25" s="802"/>
    </row>
    <row r="26" spans="1:14" x14ac:dyDescent="0.25">
      <c r="A26" s="2743"/>
      <c r="B26" s="671"/>
      <c r="C26" s="823"/>
      <c r="D26" s="824"/>
      <c r="E26" s="824"/>
      <c r="F26" s="824"/>
      <c r="G26" s="825"/>
      <c r="H26" s="826"/>
      <c r="I26" s="826"/>
      <c r="J26" s="826"/>
      <c r="K26" s="826"/>
      <c r="L26" s="824"/>
      <c r="M26" s="824"/>
      <c r="N26" s="827"/>
    </row>
    <row r="27" spans="1:14" x14ac:dyDescent="0.25">
      <c r="A27" s="2743"/>
      <c r="B27" s="828"/>
      <c r="C27" s="799"/>
      <c r="D27" s="800"/>
      <c r="E27" s="800"/>
      <c r="F27" s="800"/>
      <c r="G27" s="800"/>
      <c r="H27" s="801"/>
      <c r="I27" s="801"/>
      <c r="J27" s="818"/>
      <c r="K27" s="818"/>
      <c r="L27" s="800"/>
      <c r="M27" s="800"/>
      <c r="N27" s="802"/>
    </row>
    <row r="28" spans="1:14" ht="15.75" thickBot="1" x14ac:dyDescent="0.3">
      <c r="A28" s="2744"/>
      <c r="B28" s="674"/>
      <c r="C28" s="829"/>
      <c r="D28" s="830"/>
      <c r="E28" s="830"/>
      <c r="F28" s="830"/>
      <c r="G28" s="830"/>
      <c r="H28" s="830"/>
      <c r="I28" s="830"/>
      <c r="J28" s="830"/>
      <c r="K28" s="830"/>
      <c r="L28" s="830"/>
      <c r="M28" s="830"/>
      <c r="N28" s="831"/>
    </row>
    <row r="29" spans="1:14" ht="14.25" customHeight="1" x14ac:dyDescent="0.25">
      <c r="A29" s="2727" t="s">
        <v>5092</v>
      </c>
      <c r="B29" s="832" t="s">
        <v>541</v>
      </c>
      <c r="C29" s="833"/>
      <c r="D29" s="834"/>
      <c r="E29" s="834"/>
      <c r="F29" s="834"/>
      <c r="G29" s="834"/>
      <c r="H29" s="834"/>
      <c r="I29" s="834"/>
      <c r="J29" s="834"/>
      <c r="K29" s="834"/>
      <c r="L29" s="834"/>
      <c r="M29" s="834"/>
      <c r="N29" s="835"/>
    </row>
    <row r="30" spans="1:14" x14ac:dyDescent="0.25">
      <c r="A30" s="2721"/>
      <c r="B30" s="836" t="s">
        <v>544</v>
      </c>
      <c r="C30" s="837"/>
      <c r="D30" s="838"/>
      <c r="E30" s="838"/>
      <c r="F30" s="838"/>
      <c r="G30" s="838"/>
      <c r="H30" s="838"/>
      <c r="I30" s="838"/>
      <c r="J30" s="838"/>
      <c r="K30" s="838"/>
      <c r="L30" s="838"/>
      <c r="M30" s="838"/>
      <c r="N30" s="839"/>
    </row>
    <row r="31" spans="1:14" x14ac:dyDescent="0.25">
      <c r="A31" s="2721"/>
      <c r="B31" s="836" t="s">
        <v>545</v>
      </c>
      <c r="C31" s="837"/>
      <c r="D31" s="838"/>
      <c r="E31" s="838"/>
      <c r="F31" s="838"/>
      <c r="G31" s="838"/>
      <c r="H31" s="838"/>
      <c r="I31" s="838"/>
      <c r="J31" s="838"/>
      <c r="K31" s="838"/>
      <c r="L31" s="838"/>
      <c r="M31" s="838"/>
      <c r="N31" s="839"/>
    </row>
    <row r="32" spans="1:14" x14ac:dyDescent="0.25">
      <c r="A32" s="2721"/>
      <c r="B32" s="671" t="s">
        <v>546</v>
      </c>
      <c r="C32" s="837"/>
      <c r="D32" s="838"/>
      <c r="E32" s="838"/>
      <c r="F32" s="838"/>
      <c r="G32" s="838"/>
      <c r="H32" s="838"/>
      <c r="I32" s="838"/>
      <c r="J32" s="838"/>
      <c r="K32" s="838"/>
      <c r="L32" s="838"/>
      <c r="M32" s="838"/>
      <c r="N32" s="840"/>
    </row>
    <row r="33" spans="1:14" ht="22.5" x14ac:dyDescent="0.25">
      <c r="A33" s="2721"/>
      <c r="B33" s="841" t="s">
        <v>547</v>
      </c>
      <c r="C33" s="837"/>
      <c r="D33" s="838"/>
      <c r="E33" s="838"/>
      <c r="F33" s="838"/>
      <c r="G33" s="838"/>
      <c r="H33" s="838"/>
      <c r="I33" s="838"/>
      <c r="J33" s="838"/>
      <c r="K33" s="838"/>
      <c r="L33" s="838"/>
      <c r="M33" s="838"/>
      <c r="N33" s="840"/>
    </row>
    <row r="34" spans="1:14" ht="22.5" x14ac:dyDescent="0.25">
      <c r="A34" s="2721"/>
      <c r="B34" s="671" t="s">
        <v>548</v>
      </c>
      <c r="C34" s="837"/>
      <c r="D34" s="838"/>
      <c r="E34" s="838"/>
      <c r="F34" s="838"/>
      <c r="G34" s="838"/>
      <c r="H34" s="838"/>
      <c r="I34" s="838"/>
      <c r="J34" s="838"/>
      <c r="K34" s="838"/>
      <c r="L34" s="838"/>
      <c r="M34" s="838"/>
      <c r="N34" s="840"/>
    </row>
    <row r="35" spans="1:14" ht="22.5" x14ac:dyDescent="0.25">
      <c r="A35" s="2721"/>
      <c r="B35" s="842" t="s">
        <v>549</v>
      </c>
      <c r="C35" s="837"/>
      <c r="D35" s="838"/>
      <c r="E35" s="838"/>
      <c r="F35" s="838"/>
      <c r="G35" s="838"/>
      <c r="H35" s="838"/>
      <c r="I35" s="838"/>
      <c r="J35" s="838"/>
      <c r="K35" s="838"/>
      <c r="L35" s="838"/>
      <c r="M35" s="838"/>
      <c r="N35" s="840"/>
    </row>
    <row r="36" spans="1:14" ht="33.75" x14ac:dyDescent="0.25">
      <c r="A36" s="2721"/>
      <c r="B36" s="822" t="s">
        <v>550</v>
      </c>
      <c r="C36" s="837"/>
      <c r="D36" s="838"/>
      <c r="E36" s="838"/>
      <c r="F36" s="838"/>
      <c r="G36" s="838"/>
      <c r="H36" s="838"/>
      <c r="I36" s="838"/>
      <c r="J36" s="838"/>
      <c r="K36" s="838"/>
      <c r="L36" s="838"/>
      <c r="M36" s="838"/>
      <c r="N36" s="840"/>
    </row>
    <row r="37" spans="1:14" ht="15.75" thickBot="1" x14ac:dyDescent="0.3">
      <c r="A37" s="2721"/>
      <c r="B37" s="673"/>
      <c r="C37" s="843"/>
      <c r="D37" s="844"/>
      <c r="E37" s="844"/>
      <c r="F37" s="844"/>
      <c r="G37" s="844"/>
      <c r="H37" s="844"/>
      <c r="I37" s="844"/>
      <c r="J37" s="844"/>
      <c r="K37" s="844"/>
      <c r="L37" s="844"/>
      <c r="M37" s="844"/>
      <c r="N37" s="845"/>
    </row>
    <row r="38" spans="1:14" ht="15.75" thickBot="1" x14ac:dyDescent="0.3">
      <c r="A38" s="2716" t="s">
        <v>5093</v>
      </c>
      <c r="B38" s="2717"/>
      <c r="C38" s="2718"/>
      <c r="D38" s="2718"/>
      <c r="E38" s="2718"/>
      <c r="F38" s="2718"/>
      <c r="G38" s="2718"/>
      <c r="H38" s="2718"/>
      <c r="I38" s="2718"/>
      <c r="J38" s="2718"/>
      <c r="K38" s="2718"/>
      <c r="L38" s="2718"/>
      <c r="M38" s="2718"/>
      <c r="N38" s="2719"/>
    </row>
    <row r="39" spans="1:14" ht="22.5" x14ac:dyDescent="0.25">
      <c r="A39" s="2139" t="s">
        <v>5094</v>
      </c>
      <c r="B39" s="670" t="s">
        <v>555</v>
      </c>
      <c r="C39" s="846"/>
      <c r="D39" s="847"/>
      <c r="E39" s="847"/>
      <c r="F39" s="847"/>
      <c r="G39" s="847"/>
      <c r="H39" s="847"/>
      <c r="I39" s="847"/>
      <c r="J39" s="847"/>
      <c r="K39" s="847"/>
      <c r="L39" s="847"/>
      <c r="M39" s="847"/>
      <c r="N39" s="848"/>
    </row>
    <row r="40" spans="1:14" ht="33.75" x14ac:dyDescent="0.25">
      <c r="A40" s="2139"/>
      <c r="B40" s="841" t="s">
        <v>558</v>
      </c>
      <c r="C40" s="849"/>
      <c r="D40" s="850"/>
      <c r="E40" s="850"/>
      <c r="F40" s="850"/>
      <c r="G40" s="850"/>
      <c r="H40" s="850"/>
      <c r="I40" s="850"/>
      <c r="J40" s="850"/>
      <c r="K40" s="850"/>
      <c r="L40" s="850"/>
      <c r="M40" s="850"/>
      <c r="N40" s="851"/>
    </row>
    <row r="41" spans="1:14" ht="33.75" x14ac:dyDescent="0.25">
      <c r="A41" s="2169"/>
      <c r="B41" s="841" t="s">
        <v>5095</v>
      </c>
      <c r="C41" s="852"/>
      <c r="D41" s="669"/>
      <c r="E41" s="669"/>
      <c r="F41" s="669"/>
      <c r="G41" s="669"/>
      <c r="H41" s="669"/>
      <c r="I41" s="669"/>
      <c r="J41" s="669"/>
      <c r="K41" s="669"/>
      <c r="L41" s="669"/>
      <c r="M41" s="669"/>
      <c r="N41" s="853"/>
    </row>
    <row r="42" spans="1:14" ht="22.5" x14ac:dyDescent="0.25">
      <c r="A42" s="2169"/>
      <c r="B42" s="671" t="s">
        <v>560</v>
      </c>
      <c r="C42" s="852"/>
      <c r="D42" s="669"/>
      <c r="E42" s="669"/>
      <c r="F42" s="669"/>
      <c r="G42" s="669"/>
      <c r="H42" s="669"/>
      <c r="I42" s="669"/>
      <c r="J42" s="669"/>
      <c r="K42" s="669"/>
      <c r="L42" s="669"/>
      <c r="M42" s="669"/>
      <c r="N42" s="853"/>
    </row>
    <row r="43" spans="1:14" ht="15.75" thickBot="1" x14ac:dyDescent="0.3">
      <c r="A43" s="2169"/>
      <c r="B43" s="854"/>
      <c r="C43" s="852"/>
      <c r="D43" s="669"/>
      <c r="E43" s="669"/>
      <c r="F43" s="669"/>
      <c r="G43" s="669"/>
      <c r="H43" s="669"/>
      <c r="I43" s="669"/>
      <c r="J43" s="669"/>
      <c r="K43" s="669"/>
      <c r="L43" s="669"/>
      <c r="M43" s="669"/>
      <c r="N43" s="853"/>
    </row>
    <row r="44" spans="1:14" ht="15.75" thickBot="1" x14ac:dyDescent="0.3">
      <c r="A44" s="2720"/>
      <c r="B44" s="855"/>
      <c r="C44" s="856"/>
      <c r="D44" s="857"/>
      <c r="E44" s="857"/>
      <c r="F44" s="857"/>
      <c r="G44" s="857"/>
      <c r="H44" s="857"/>
      <c r="I44" s="857"/>
      <c r="J44" s="857"/>
      <c r="K44" s="857"/>
      <c r="L44" s="857"/>
      <c r="M44" s="857"/>
      <c r="N44" s="858"/>
    </row>
    <row r="45" spans="1:14" x14ac:dyDescent="0.25">
      <c r="A45" s="2138" t="s">
        <v>5096</v>
      </c>
      <c r="B45" s="671" t="s">
        <v>562</v>
      </c>
      <c r="C45" s="846"/>
      <c r="D45" s="847"/>
      <c r="E45" s="847"/>
      <c r="F45" s="847"/>
      <c r="G45" s="847"/>
      <c r="H45" s="847"/>
      <c r="I45" s="847"/>
      <c r="J45" s="847"/>
      <c r="K45" s="847"/>
      <c r="L45" s="847"/>
      <c r="M45" s="847"/>
      <c r="N45" s="848"/>
    </row>
    <row r="46" spans="1:14" x14ac:dyDescent="0.25">
      <c r="A46" s="2721"/>
      <c r="B46" s="859" t="s">
        <v>563</v>
      </c>
      <c r="C46" s="860"/>
      <c r="D46" s="861"/>
      <c r="E46" s="861"/>
      <c r="F46" s="861"/>
      <c r="G46" s="861"/>
      <c r="H46" s="861"/>
      <c r="I46" s="861"/>
      <c r="J46" s="861"/>
      <c r="K46" s="861"/>
      <c r="L46" s="861"/>
      <c r="M46" s="861"/>
      <c r="N46" s="862"/>
    </row>
    <row r="47" spans="1:14" x14ac:dyDescent="0.25">
      <c r="A47" s="2721"/>
      <c r="B47" s="859" t="s">
        <v>564</v>
      </c>
      <c r="C47" s="863"/>
      <c r="D47" s="864"/>
      <c r="E47" s="864"/>
      <c r="F47" s="864"/>
      <c r="G47" s="864"/>
      <c r="H47" s="864"/>
      <c r="I47" s="864"/>
      <c r="J47" s="864"/>
      <c r="K47" s="864"/>
      <c r="L47" s="864"/>
      <c r="M47" s="864"/>
      <c r="N47" s="865"/>
    </row>
    <row r="48" spans="1:14" x14ac:dyDescent="0.25">
      <c r="A48" s="2721"/>
      <c r="B48" s="859" t="s">
        <v>565</v>
      </c>
      <c r="C48" s="866"/>
      <c r="D48" s="867"/>
      <c r="E48" s="867"/>
      <c r="F48" s="867"/>
      <c r="G48" s="867"/>
      <c r="H48" s="867"/>
      <c r="I48" s="867"/>
      <c r="J48" s="867"/>
      <c r="K48" s="867"/>
      <c r="L48" s="867"/>
      <c r="M48" s="867"/>
      <c r="N48" s="868"/>
    </row>
    <row r="49" spans="1:14" ht="15.75" thickBot="1" x14ac:dyDescent="0.3">
      <c r="A49" s="2169"/>
      <c r="B49" s="822"/>
      <c r="C49" s="869"/>
      <c r="D49" s="864"/>
      <c r="E49" s="864"/>
      <c r="F49" s="864"/>
      <c r="G49" s="864"/>
      <c r="H49" s="864"/>
      <c r="I49" s="864"/>
      <c r="J49" s="864"/>
      <c r="K49" s="864"/>
      <c r="L49" s="864"/>
      <c r="M49" s="864"/>
      <c r="N49" s="865"/>
    </row>
    <row r="50" spans="1:14" ht="15.75" thickBot="1" x14ac:dyDescent="0.3">
      <c r="A50" s="2722" t="s">
        <v>5097</v>
      </c>
      <c r="B50" s="2723"/>
      <c r="C50" s="2723"/>
      <c r="D50" s="2723"/>
      <c r="E50" s="2723"/>
      <c r="F50" s="2723"/>
      <c r="G50" s="2723"/>
      <c r="H50" s="2723"/>
      <c r="I50" s="2723"/>
      <c r="J50" s="2723"/>
      <c r="K50" s="2723"/>
      <c r="L50" s="2723"/>
      <c r="M50" s="2723"/>
      <c r="N50" s="2724"/>
    </row>
    <row r="51" spans="1:14" x14ac:dyDescent="0.25">
      <c r="A51" s="2138" t="s">
        <v>5098</v>
      </c>
      <c r="B51" s="870" t="s">
        <v>367</v>
      </c>
      <c r="C51" s="871"/>
      <c r="D51" s="872"/>
      <c r="E51" s="834"/>
      <c r="F51" s="872"/>
      <c r="G51" s="872"/>
      <c r="H51" s="872"/>
      <c r="I51" s="872"/>
      <c r="J51" s="872"/>
      <c r="K51" s="847"/>
      <c r="L51" s="872"/>
      <c r="M51" s="872"/>
      <c r="N51" s="873"/>
    </row>
    <row r="52" spans="1:14" x14ac:dyDescent="0.25">
      <c r="A52" s="2169"/>
      <c r="B52" s="817" t="s">
        <v>370</v>
      </c>
      <c r="C52" s="874"/>
      <c r="D52" s="875"/>
      <c r="E52" s="876"/>
      <c r="F52" s="875"/>
      <c r="G52" s="875"/>
      <c r="H52" s="875"/>
      <c r="I52" s="875"/>
      <c r="J52" s="875"/>
      <c r="K52" s="877"/>
      <c r="L52" s="875"/>
      <c r="M52" s="875"/>
      <c r="N52" s="878"/>
    </row>
    <row r="53" spans="1:14" x14ac:dyDescent="0.25">
      <c r="A53" s="2169"/>
      <c r="B53" s="2725" t="s">
        <v>371</v>
      </c>
      <c r="C53" s="874"/>
      <c r="D53" s="875"/>
      <c r="E53" s="876"/>
      <c r="F53" s="875"/>
      <c r="G53" s="875"/>
      <c r="H53" s="875"/>
      <c r="I53" s="875"/>
      <c r="J53" s="875"/>
      <c r="K53" s="877"/>
      <c r="L53" s="875"/>
      <c r="M53" s="875"/>
      <c r="N53" s="879"/>
    </row>
    <row r="54" spans="1:14" x14ac:dyDescent="0.25">
      <c r="A54" s="2169"/>
      <c r="B54" s="2726"/>
      <c r="C54" s="880"/>
      <c r="D54" s="881"/>
      <c r="E54" s="882"/>
      <c r="F54" s="881"/>
      <c r="G54" s="881"/>
      <c r="H54" s="881"/>
      <c r="I54" s="881"/>
      <c r="J54" s="881"/>
      <c r="K54" s="850"/>
      <c r="L54" s="881"/>
      <c r="M54" s="881"/>
      <c r="N54" s="883"/>
    </row>
    <row r="55" spans="1:14" x14ac:dyDescent="0.25">
      <c r="A55" s="2169"/>
      <c r="B55" s="884" t="s">
        <v>372</v>
      </c>
      <c r="C55" s="880"/>
      <c r="D55" s="881"/>
      <c r="E55" s="882"/>
      <c r="F55" s="881"/>
      <c r="G55" s="881"/>
      <c r="H55" s="881"/>
      <c r="I55" s="881"/>
      <c r="J55" s="881"/>
      <c r="K55" s="850"/>
      <c r="L55" s="881"/>
      <c r="M55" s="881"/>
      <c r="N55" s="878"/>
    </row>
    <row r="56" spans="1:14" x14ac:dyDescent="0.25">
      <c r="A56" s="2169"/>
      <c r="B56" s="884" t="s">
        <v>373</v>
      </c>
      <c r="C56" s="885"/>
      <c r="D56" s="886"/>
      <c r="E56" s="838"/>
      <c r="F56" s="886"/>
      <c r="G56" s="886"/>
      <c r="H56" s="886"/>
      <c r="I56" s="886"/>
      <c r="J56" s="886"/>
      <c r="K56" s="669"/>
      <c r="L56" s="886"/>
      <c r="M56" s="886"/>
      <c r="N56" s="878"/>
    </row>
    <row r="57" spans="1:14" x14ac:dyDescent="0.25">
      <c r="A57" s="2169"/>
      <c r="B57" s="887" t="s">
        <v>374</v>
      </c>
      <c r="C57" s="885"/>
      <c r="D57" s="886"/>
      <c r="E57" s="838"/>
      <c r="F57" s="886"/>
      <c r="G57" s="886"/>
      <c r="H57" s="886"/>
      <c r="I57" s="886"/>
      <c r="J57" s="886"/>
      <c r="K57" s="669"/>
      <c r="L57" s="886"/>
      <c r="M57" s="886"/>
      <c r="N57" s="878"/>
    </row>
    <row r="58" spans="1:14" ht="15.75" thickBot="1" x14ac:dyDescent="0.3">
      <c r="A58" s="2720"/>
      <c r="B58" s="888" t="s">
        <v>375</v>
      </c>
      <c r="C58" s="889"/>
      <c r="D58" s="890"/>
      <c r="E58" s="891"/>
      <c r="F58" s="892"/>
      <c r="G58" s="890"/>
      <c r="H58" s="890"/>
      <c r="I58" s="890"/>
      <c r="J58" s="890"/>
      <c r="K58" s="893"/>
      <c r="L58" s="890"/>
      <c r="M58" s="890"/>
      <c r="N58" s="894"/>
    </row>
    <row r="59" spans="1:14" x14ac:dyDescent="0.25">
      <c r="A59" s="2138" t="s">
        <v>5099</v>
      </c>
      <c r="B59" s="895" t="s">
        <v>380</v>
      </c>
      <c r="C59" s="871"/>
      <c r="D59" s="872"/>
      <c r="E59" s="872"/>
      <c r="F59" s="872"/>
      <c r="G59" s="872"/>
      <c r="H59" s="872"/>
      <c r="I59" s="872"/>
      <c r="J59" s="872"/>
      <c r="K59" s="872"/>
      <c r="L59" s="847"/>
      <c r="M59" s="847"/>
      <c r="N59" s="848"/>
    </row>
    <row r="60" spans="1:14" x14ac:dyDescent="0.25">
      <c r="A60" s="2139"/>
      <c r="B60" s="817" t="s">
        <v>382</v>
      </c>
      <c r="C60" s="885"/>
      <c r="D60" s="886"/>
      <c r="E60" s="886"/>
      <c r="F60" s="886"/>
      <c r="G60" s="886"/>
      <c r="H60" s="886"/>
      <c r="I60" s="886"/>
      <c r="J60" s="886"/>
      <c r="K60" s="886"/>
      <c r="L60" s="669"/>
      <c r="M60" s="669"/>
      <c r="N60" s="853"/>
    </row>
    <row r="61" spans="1:14" x14ac:dyDescent="0.25">
      <c r="A61" s="2139"/>
      <c r="B61" s="896" t="s">
        <v>383</v>
      </c>
      <c r="C61" s="885"/>
      <c r="D61" s="886"/>
      <c r="E61" s="886"/>
      <c r="F61" s="886"/>
      <c r="G61" s="886"/>
      <c r="H61" s="886"/>
      <c r="I61" s="886"/>
      <c r="J61" s="886"/>
      <c r="K61" s="886"/>
      <c r="L61" s="669"/>
      <c r="M61" s="669"/>
      <c r="N61" s="853"/>
    </row>
    <row r="62" spans="1:14" ht="23.25" thickBot="1" x14ac:dyDescent="0.3">
      <c r="A62" s="2148"/>
      <c r="B62" s="897" t="s">
        <v>5100</v>
      </c>
      <c r="C62" s="898"/>
      <c r="D62" s="899"/>
      <c r="E62" s="899"/>
      <c r="F62" s="899"/>
      <c r="G62" s="899"/>
      <c r="H62" s="899"/>
      <c r="I62" s="899"/>
      <c r="J62" s="899"/>
      <c r="K62" s="899"/>
      <c r="L62" s="857"/>
      <c r="M62" s="857"/>
      <c r="N62" s="858"/>
    </row>
  </sheetData>
  <mergeCells count="19">
    <mergeCell ref="A29:A37"/>
    <mergeCell ref="A1:N1"/>
    <mergeCell ref="A2:N2"/>
    <mergeCell ref="A3:A4"/>
    <mergeCell ref="B3:B4"/>
    <mergeCell ref="C3:N3"/>
    <mergeCell ref="A5:N5"/>
    <mergeCell ref="A7:A11"/>
    <mergeCell ref="A12:A15"/>
    <mergeCell ref="A16:N16"/>
    <mergeCell ref="A17:A21"/>
    <mergeCell ref="A22:A28"/>
    <mergeCell ref="A59:A62"/>
    <mergeCell ref="A38:N38"/>
    <mergeCell ref="A39:A44"/>
    <mergeCell ref="A45:A49"/>
    <mergeCell ref="A50:N50"/>
    <mergeCell ref="A51:A58"/>
    <mergeCell ref="B53:B5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zoomScale="110" zoomScaleNormal="110" workbookViewId="0">
      <selection sqref="A1:N1"/>
    </sheetView>
  </sheetViews>
  <sheetFormatPr baseColWidth="10" defaultRowHeight="12.75" x14ac:dyDescent="0.2"/>
  <cols>
    <col min="1" max="1" width="30.140625" style="854" customWidth="1"/>
    <col min="2" max="2" width="41.7109375" style="854" customWidth="1"/>
    <col min="3" max="4" width="5.7109375" style="854" customWidth="1"/>
    <col min="5" max="6" width="7.28515625" style="854" customWidth="1"/>
    <col min="7" max="13" width="7.42578125" style="854" customWidth="1"/>
    <col min="14" max="14" width="5.7109375" style="854" customWidth="1"/>
    <col min="15" max="15" width="4.42578125" style="854" customWidth="1"/>
    <col min="16" max="16384" width="11.42578125" style="854"/>
  </cols>
  <sheetData>
    <row r="1" spans="1:28" ht="32.25" customHeight="1" x14ac:dyDescent="0.2">
      <c r="A1" s="2728" t="s">
        <v>5075</v>
      </c>
      <c r="B1" s="2728"/>
      <c r="C1" s="2728"/>
      <c r="D1" s="2728"/>
      <c r="E1" s="2728"/>
      <c r="F1" s="2728"/>
      <c r="G1" s="2728"/>
      <c r="H1" s="2728"/>
      <c r="I1" s="2728"/>
      <c r="J1" s="2728"/>
      <c r="K1" s="2728"/>
      <c r="L1" s="2728"/>
      <c r="M1" s="2728"/>
      <c r="N1" s="2728"/>
      <c r="P1" s="2728" t="s">
        <v>5075</v>
      </c>
      <c r="Q1" s="2728"/>
      <c r="R1" s="2728"/>
      <c r="S1" s="2728"/>
      <c r="T1" s="2728"/>
      <c r="U1" s="2728"/>
      <c r="V1" s="2728"/>
      <c r="W1" s="2728"/>
      <c r="X1" s="2728"/>
      <c r="Y1" s="2728"/>
      <c r="Z1" s="2728"/>
      <c r="AA1" s="2728"/>
      <c r="AB1" s="2728"/>
    </row>
    <row r="2" spans="1:28" x14ac:dyDescent="0.2">
      <c r="A2" s="2748"/>
      <c r="B2" s="2748"/>
      <c r="C2" s="2748"/>
      <c r="D2" s="2748"/>
      <c r="E2" s="2748"/>
      <c r="F2" s="2748"/>
      <c r="G2" s="2748"/>
      <c r="H2" s="2748"/>
      <c r="I2" s="2748"/>
      <c r="J2" s="2748"/>
      <c r="K2" s="2748"/>
      <c r="L2" s="2748"/>
      <c r="M2" s="2748"/>
      <c r="N2" s="2748"/>
      <c r="P2" s="2748"/>
      <c r="Q2" s="2748"/>
      <c r="R2" s="2748"/>
      <c r="S2" s="2748"/>
      <c r="T2" s="2748"/>
      <c r="U2" s="2748"/>
      <c r="V2" s="2748"/>
      <c r="W2" s="2748"/>
      <c r="X2" s="2748"/>
      <c r="Y2" s="2748"/>
      <c r="Z2" s="2748"/>
      <c r="AA2" s="2748"/>
      <c r="AB2" s="2748"/>
    </row>
    <row r="3" spans="1:28" x14ac:dyDescent="0.2">
      <c r="A3" s="2748"/>
      <c r="B3" s="2748"/>
      <c r="C3" s="2748"/>
      <c r="D3" s="2748"/>
      <c r="E3" s="2748"/>
      <c r="F3" s="2748"/>
      <c r="G3" s="2748"/>
      <c r="H3" s="2748"/>
      <c r="I3" s="2748"/>
      <c r="J3" s="2748"/>
      <c r="K3" s="2748"/>
      <c r="L3" s="2748"/>
      <c r="M3" s="2748"/>
      <c r="N3" s="2748"/>
      <c r="P3" s="2748"/>
      <c r="Q3" s="2748"/>
      <c r="R3" s="2748"/>
      <c r="S3" s="2748"/>
      <c r="T3" s="2748"/>
      <c r="U3" s="2748"/>
      <c r="V3" s="2748"/>
      <c r="W3" s="2748"/>
      <c r="X3" s="2748"/>
      <c r="Y3" s="2748"/>
      <c r="Z3" s="2748"/>
      <c r="AA3" s="2748"/>
      <c r="AB3" s="2748"/>
    </row>
    <row r="4" spans="1:28" ht="13.5" thickBot="1" x14ac:dyDescent="0.25">
      <c r="A4" s="2672" t="s">
        <v>5101</v>
      </c>
      <c r="B4" s="2672"/>
      <c r="C4" s="2672"/>
      <c r="D4" s="2672"/>
      <c r="E4" s="2672"/>
      <c r="F4" s="2672"/>
      <c r="G4" s="2672"/>
      <c r="H4" s="2672"/>
      <c r="I4" s="2672"/>
      <c r="J4" s="2672"/>
      <c r="K4" s="2672"/>
      <c r="L4" s="2672"/>
      <c r="M4" s="2672"/>
      <c r="N4" s="2672"/>
      <c r="P4" s="2672" t="s">
        <v>5113</v>
      </c>
      <c r="Q4" s="2672"/>
      <c r="R4" s="2672"/>
      <c r="S4" s="2672"/>
      <c r="T4" s="2672"/>
      <c r="U4" s="2672"/>
      <c r="V4" s="2672"/>
      <c r="W4" s="2672"/>
      <c r="X4" s="2672"/>
      <c r="Y4" s="2672"/>
      <c r="Z4" s="2672"/>
      <c r="AA4" s="2672"/>
      <c r="AB4" s="2672"/>
    </row>
    <row r="5" spans="1:28" ht="13.5" customHeight="1" thickBot="1" x14ac:dyDescent="0.25">
      <c r="A5" s="2729" t="s">
        <v>147</v>
      </c>
      <c r="B5" s="2731" t="s">
        <v>4977</v>
      </c>
      <c r="C5" s="2733" t="s">
        <v>12</v>
      </c>
      <c r="D5" s="2734"/>
      <c r="E5" s="2734"/>
      <c r="F5" s="2734"/>
      <c r="G5" s="2734"/>
      <c r="H5" s="2734"/>
      <c r="I5" s="2734"/>
      <c r="J5" s="2734"/>
      <c r="K5" s="2734"/>
      <c r="L5" s="2734"/>
      <c r="M5" s="2734"/>
      <c r="N5" s="2735"/>
      <c r="P5" s="2749" t="s">
        <v>5114</v>
      </c>
      <c r="Q5" s="2733" t="s">
        <v>12</v>
      </c>
      <c r="R5" s="2734"/>
      <c r="S5" s="2734"/>
      <c r="T5" s="2734"/>
      <c r="U5" s="2734"/>
      <c r="V5" s="2734"/>
      <c r="W5" s="2734"/>
      <c r="X5" s="2734"/>
      <c r="Y5" s="2734"/>
      <c r="Z5" s="2734"/>
      <c r="AA5" s="2734"/>
      <c r="AB5" s="2735"/>
    </row>
    <row r="6" spans="1:28" ht="13.5" thickBot="1" x14ac:dyDescent="0.25">
      <c r="A6" s="2730"/>
      <c r="B6" s="2732"/>
      <c r="C6" s="788" t="s">
        <v>17</v>
      </c>
      <c r="D6" s="789" t="s">
        <v>18</v>
      </c>
      <c r="E6" s="788" t="s">
        <v>19</v>
      </c>
      <c r="F6" s="789" t="s">
        <v>20</v>
      </c>
      <c r="G6" s="788" t="s">
        <v>21</v>
      </c>
      <c r="H6" s="789" t="s">
        <v>22</v>
      </c>
      <c r="I6" s="788" t="s">
        <v>23</v>
      </c>
      <c r="J6" s="789" t="s">
        <v>24</v>
      </c>
      <c r="K6" s="788" t="s">
        <v>25</v>
      </c>
      <c r="L6" s="789" t="s">
        <v>26</v>
      </c>
      <c r="M6" s="788" t="s">
        <v>27</v>
      </c>
      <c r="N6" s="789" t="s">
        <v>28</v>
      </c>
      <c r="P6" s="2750"/>
      <c r="Q6" s="789" t="s">
        <v>17</v>
      </c>
      <c r="R6" s="789" t="s">
        <v>18</v>
      </c>
      <c r="S6" s="788" t="s">
        <v>19</v>
      </c>
      <c r="T6" s="789" t="s">
        <v>20</v>
      </c>
      <c r="U6" s="788" t="s">
        <v>21</v>
      </c>
      <c r="V6" s="789" t="s">
        <v>22</v>
      </c>
      <c r="W6" s="788" t="s">
        <v>23</v>
      </c>
      <c r="X6" s="789" t="s">
        <v>24</v>
      </c>
      <c r="Y6" s="788" t="s">
        <v>25</v>
      </c>
      <c r="Z6" s="789" t="s">
        <v>26</v>
      </c>
      <c r="AA6" s="788" t="s">
        <v>27</v>
      </c>
      <c r="AB6" s="789" t="s">
        <v>28</v>
      </c>
    </row>
    <row r="7" spans="1:28" ht="13.5" thickBot="1" x14ac:dyDescent="0.25">
      <c r="A7" s="2736"/>
      <c r="B7" s="2737"/>
      <c r="C7" s="2737"/>
      <c r="D7" s="2737"/>
      <c r="E7" s="2737"/>
      <c r="F7" s="2737"/>
      <c r="G7" s="2737"/>
      <c r="H7" s="2737"/>
      <c r="I7" s="2737"/>
      <c r="J7" s="2737"/>
      <c r="K7" s="2737"/>
      <c r="L7" s="2737"/>
      <c r="M7" s="2737"/>
      <c r="N7" s="2738"/>
      <c r="P7" s="790"/>
      <c r="Q7" s="791"/>
      <c r="R7" s="791"/>
      <c r="S7" s="791"/>
      <c r="T7" s="791"/>
      <c r="U7" s="791"/>
      <c r="V7" s="791"/>
      <c r="W7" s="791"/>
      <c r="X7" s="791"/>
      <c r="Y7" s="791"/>
      <c r="Z7" s="791"/>
      <c r="AA7" s="791"/>
      <c r="AB7" s="792"/>
    </row>
    <row r="8" spans="1:28" ht="26.25" thickBot="1" x14ac:dyDescent="0.25">
      <c r="A8" s="790" t="s">
        <v>5102</v>
      </c>
      <c r="B8" s="791"/>
      <c r="C8" s="791"/>
      <c r="D8" s="791"/>
      <c r="E8" s="791"/>
      <c r="F8" s="791"/>
      <c r="G8" s="791"/>
      <c r="H8" s="791"/>
      <c r="I8" s="791"/>
      <c r="J8" s="791"/>
      <c r="K8" s="791"/>
      <c r="L8" s="791"/>
      <c r="M8" s="791"/>
      <c r="N8" s="792"/>
      <c r="P8" s="787" t="s">
        <v>5115</v>
      </c>
      <c r="Q8" s="911"/>
      <c r="R8" s="795"/>
      <c r="S8" s="795"/>
      <c r="T8" s="795"/>
      <c r="U8" s="795"/>
      <c r="V8" s="796"/>
      <c r="W8" s="796"/>
      <c r="X8" s="796"/>
      <c r="Y8" s="796"/>
      <c r="Z8" s="795"/>
      <c r="AA8" s="795"/>
      <c r="AB8" s="797"/>
    </row>
    <row r="9" spans="1:28" ht="30" customHeight="1" x14ac:dyDescent="0.2">
      <c r="A9" s="2138" t="s">
        <v>5103</v>
      </c>
      <c r="B9" s="793" t="s">
        <v>5104</v>
      </c>
      <c r="C9" s="794"/>
      <c r="D9" s="795"/>
      <c r="E9" s="795"/>
      <c r="F9" s="795"/>
      <c r="G9" s="795"/>
      <c r="H9" s="796"/>
      <c r="I9" s="796"/>
      <c r="J9" s="796"/>
      <c r="K9" s="796"/>
      <c r="L9" s="795"/>
      <c r="M9" s="795"/>
      <c r="N9" s="797"/>
      <c r="P9" s="787" t="s">
        <v>5116</v>
      </c>
      <c r="Q9" s="819"/>
      <c r="R9" s="900"/>
      <c r="S9" s="900"/>
      <c r="T9" s="900"/>
      <c r="U9" s="900"/>
      <c r="V9" s="901"/>
      <c r="W9" s="901"/>
      <c r="X9" s="901"/>
      <c r="Y9" s="901"/>
      <c r="Z9" s="900"/>
      <c r="AA9" s="900"/>
      <c r="AB9" s="802"/>
    </row>
    <row r="10" spans="1:28" ht="30" customHeight="1" x14ac:dyDescent="0.2">
      <c r="A10" s="2116"/>
      <c r="B10" s="798" t="s">
        <v>5105</v>
      </c>
      <c r="C10" s="799"/>
      <c r="D10" s="900"/>
      <c r="E10" s="900"/>
      <c r="F10" s="900"/>
      <c r="G10" s="900"/>
      <c r="H10" s="901"/>
      <c r="I10" s="901"/>
      <c r="J10" s="901"/>
      <c r="K10" s="901"/>
      <c r="L10" s="900"/>
      <c r="M10" s="900"/>
      <c r="N10" s="802"/>
      <c r="P10" s="912" t="s">
        <v>5117</v>
      </c>
      <c r="Q10" s="819"/>
      <c r="R10" s="900"/>
      <c r="S10" s="900"/>
      <c r="T10" s="900"/>
      <c r="U10" s="900"/>
      <c r="V10" s="901"/>
      <c r="W10" s="901"/>
      <c r="X10" s="901"/>
      <c r="Y10" s="901"/>
      <c r="Z10" s="900"/>
      <c r="AA10" s="900"/>
      <c r="AB10" s="802"/>
    </row>
    <row r="11" spans="1:28" ht="30" customHeight="1" thickBot="1" x14ac:dyDescent="0.25">
      <c r="A11" s="2116"/>
      <c r="B11" s="822" t="s">
        <v>5106</v>
      </c>
      <c r="C11" s="799"/>
      <c r="D11" s="900"/>
      <c r="E11" s="900"/>
      <c r="F11" s="900"/>
      <c r="G11" s="900"/>
      <c r="H11" s="901"/>
      <c r="I11" s="901"/>
      <c r="J11" s="901"/>
      <c r="K11" s="901"/>
      <c r="L11" s="900"/>
      <c r="M11" s="900"/>
      <c r="N11" s="802"/>
      <c r="P11" s="912" t="s">
        <v>5118</v>
      </c>
      <c r="Q11" s="819"/>
      <c r="R11" s="900"/>
      <c r="S11" s="900"/>
      <c r="T11" s="900"/>
      <c r="U11" s="900"/>
      <c r="V11" s="901"/>
      <c r="W11" s="901"/>
      <c r="X11" s="901"/>
      <c r="Y11" s="901"/>
      <c r="Z11" s="900"/>
      <c r="AA11" s="900"/>
      <c r="AB11" s="804"/>
    </row>
    <row r="12" spans="1:28" ht="30" customHeight="1" thickBot="1" x14ac:dyDescent="0.25">
      <c r="A12" s="2116"/>
      <c r="B12" s="492" t="s">
        <v>5107</v>
      </c>
      <c r="C12" s="902"/>
      <c r="D12" s="903"/>
      <c r="E12" s="903"/>
      <c r="F12" s="903"/>
      <c r="G12" s="903"/>
      <c r="H12" s="904"/>
      <c r="I12" s="904"/>
      <c r="J12" s="904"/>
      <c r="K12" s="904"/>
      <c r="L12" s="903"/>
      <c r="M12" s="903"/>
      <c r="N12" s="804"/>
      <c r="P12" s="912" t="s">
        <v>5119</v>
      </c>
      <c r="Q12" s="913"/>
      <c r="R12" s="807"/>
      <c r="S12" s="807"/>
      <c r="T12" s="807"/>
      <c r="U12" s="807"/>
      <c r="V12" s="808"/>
      <c r="W12" s="808"/>
      <c r="X12" s="808"/>
      <c r="Y12" s="808"/>
      <c r="Z12" s="807"/>
      <c r="AA12" s="807"/>
      <c r="AB12" s="809"/>
    </row>
    <row r="13" spans="1:28" ht="30" customHeight="1" thickBot="1" x14ac:dyDescent="0.25">
      <c r="A13" s="2116"/>
      <c r="B13" s="905" t="s">
        <v>5108</v>
      </c>
      <c r="C13" s="900"/>
      <c r="D13" s="900"/>
      <c r="E13" s="900"/>
      <c r="F13" s="900"/>
      <c r="G13" s="900"/>
      <c r="H13" s="901"/>
      <c r="I13" s="901"/>
      <c r="J13" s="901"/>
      <c r="K13" s="901"/>
      <c r="L13" s="900"/>
      <c r="M13" s="900"/>
      <c r="N13" s="802"/>
      <c r="P13" s="787" t="s">
        <v>5120</v>
      </c>
      <c r="Q13" s="914"/>
      <c r="R13" s="812"/>
      <c r="S13" s="812"/>
      <c r="T13" s="812"/>
      <c r="U13" s="812"/>
      <c r="V13" s="813"/>
      <c r="W13" s="813"/>
      <c r="X13" s="813"/>
      <c r="Y13" s="813"/>
      <c r="Z13" s="812"/>
      <c r="AA13" s="812"/>
      <c r="AB13" s="804"/>
    </row>
    <row r="14" spans="1:28" ht="30" customHeight="1" thickBot="1" x14ac:dyDescent="0.25">
      <c r="A14" s="2116"/>
      <c r="B14" s="810" t="s">
        <v>5109</v>
      </c>
      <c r="C14" s="806"/>
      <c r="D14" s="807"/>
      <c r="E14" s="807"/>
      <c r="F14" s="807"/>
      <c r="G14" s="807"/>
      <c r="H14" s="808"/>
      <c r="I14" s="808"/>
      <c r="J14" s="808"/>
      <c r="K14" s="808"/>
      <c r="L14" s="807"/>
      <c r="M14" s="807"/>
      <c r="N14" s="809"/>
      <c r="P14" s="787" t="s">
        <v>5121</v>
      </c>
      <c r="Q14" s="819"/>
      <c r="R14" s="900"/>
      <c r="S14" s="900"/>
      <c r="T14" s="900"/>
      <c r="U14" s="900"/>
      <c r="V14" s="901"/>
      <c r="W14" s="901"/>
      <c r="X14" s="901"/>
      <c r="Y14" s="901"/>
      <c r="Z14" s="900"/>
      <c r="AA14" s="900"/>
      <c r="AB14" s="802"/>
    </row>
    <row r="15" spans="1:28" ht="15.75" thickBot="1" x14ac:dyDescent="0.3">
      <c r="A15" s="2745" t="s">
        <v>5110</v>
      </c>
      <c r="B15" s="2746"/>
      <c r="C15" s="2746"/>
      <c r="D15" s="2746"/>
      <c r="E15" s="2746"/>
      <c r="F15" s="2746"/>
      <c r="G15" s="2746"/>
      <c r="H15" s="2746"/>
      <c r="I15" s="2746"/>
      <c r="J15" s="2746"/>
      <c r="K15" s="2746"/>
      <c r="L15" s="2746"/>
      <c r="M15" s="2746"/>
      <c r="N15" s="2747"/>
    </row>
    <row r="16" spans="1:28" ht="60.75" customHeight="1" thickBot="1" x14ac:dyDescent="0.25">
      <c r="A16" s="492" t="s">
        <v>5111</v>
      </c>
      <c r="B16" s="906" t="s">
        <v>5112</v>
      </c>
      <c r="C16" s="907"/>
      <c r="D16" s="908"/>
      <c r="E16" s="908"/>
      <c r="F16" s="908"/>
      <c r="G16" s="908"/>
      <c r="H16" s="909"/>
      <c r="I16" s="909"/>
      <c r="J16" s="909"/>
      <c r="K16" s="909"/>
      <c r="L16" s="908"/>
      <c r="M16" s="908"/>
      <c r="N16" s="910"/>
    </row>
  </sheetData>
  <mergeCells count="16">
    <mergeCell ref="A7:N7"/>
    <mergeCell ref="A9:A14"/>
    <mergeCell ref="A15:N15"/>
    <mergeCell ref="P1:AB1"/>
    <mergeCell ref="P2:AB2"/>
    <mergeCell ref="P3:AB3"/>
    <mergeCell ref="P4:AB4"/>
    <mergeCell ref="P5:P6"/>
    <mergeCell ref="Q5:AB5"/>
    <mergeCell ref="A1:N1"/>
    <mergeCell ref="A2:N2"/>
    <mergeCell ref="A3:N3"/>
    <mergeCell ref="A4:N4"/>
    <mergeCell ref="A5:A6"/>
    <mergeCell ref="B5:B6"/>
    <mergeCell ref="C5:N5"/>
  </mergeCells>
  <printOptions horizontalCentered="1"/>
  <pageMargins left="0.15748031496062992" right="0" top="0.74803149606299213" bottom="0.15748031496062992" header="0" footer="0"/>
  <pageSetup paperSize="9" scale="8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2"/>
  <sheetViews>
    <sheetView zoomScale="85" zoomScaleNormal="85" workbookViewId="0">
      <selection sqref="A1:AD1"/>
    </sheetView>
  </sheetViews>
  <sheetFormatPr baseColWidth="10" defaultRowHeight="15" x14ac:dyDescent="0.25"/>
  <cols>
    <col min="1" max="1" width="25.7109375" style="949" customWidth="1"/>
    <col min="2" max="2" width="29.5703125" style="950" customWidth="1"/>
    <col min="3" max="3" width="9.5703125" style="925" hidden="1" customWidth="1"/>
    <col min="4" max="4" width="41.5703125" style="926" hidden="1" customWidth="1"/>
    <col min="5" max="5" width="40" style="927" hidden="1" customWidth="1"/>
    <col min="6" max="7" width="38.42578125" style="927" customWidth="1"/>
    <col min="8" max="8" width="42" style="927" customWidth="1"/>
    <col min="9" max="9" width="11.28515625" style="927" customWidth="1"/>
    <col min="10" max="10" width="19.85546875" style="927" customWidth="1"/>
    <col min="11" max="11" width="26.7109375" style="927" customWidth="1"/>
    <col min="12" max="12" width="46.5703125" style="927" customWidth="1"/>
    <col min="13" max="13" width="20.42578125" style="927" customWidth="1"/>
    <col min="14" max="14" width="18.5703125" style="927" customWidth="1"/>
    <col min="15" max="15" width="26" style="927" customWidth="1"/>
    <col min="16" max="16" width="25.7109375" style="927" customWidth="1"/>
    <col min="17" max="17" width="26" style="951" customWidth="1"/>
    <col min="18" max="29" width="4.7109375" style="929" customWidth="1"/>
    <col min="30" max="30" width="19" style="929" customWidth="1"/>
  </cols>
  <sheetData>
    <row r="1" spans="1:30" ht="18" x14ac:dyDescent="0.25">
      <c r="A1" s="2751" t="s">
        <v>5122</v>
      </c>
      <c r="B1" s="2752"/>
      <c r="C1" s="2752"/>
      <c r="D1" s="2752"/>
      <c r="E1" s="2752"/>
      <c r="F1" s="2752"/>
      <c r="G1" s="2752"/>
      <c r="H1" s="2752"/>
      <c r="I1" s="2752"/>
      <c r="J1" s="2752"/>
      <c r="K1" s="2752"/>
      <c r="L1" s="2752"/>
      <c r="M1" s="2752"/>
      <c r="N1" s="2752"/>
      <c r="O1" s="2752"/>
      <c r="P1" s="2752"/>
      <c r="Q1" s="2752"/>
      <c r="R1" s="2752"/>
      <c r="S1" s="2752"/>
      <c r="T1" s="2752"/>
      <c r="U1" s="2752"/>
      <c r="V1" s="2752"/>
      <c r="W1" s="2752"/>
      <c r="X1" s="2752"/>
      <c r="Y1" s="2752"/>
      <c r="Z1" s="2752"/>
      <c r="AA1" s="2752"/>
      <c r="AB1" s="2752"/>
      <c r="AC1" s="2752"/>
      <c r="AD1" s="2753"/>
    </row>
    <row r="2" spans="1:30" x14ac:dyDescent="0.25">
      <c r="A2" s="2754"/>
      <c r="B2" s="2755"/>
      <c r="C2" s="2755"/>
      <c r="D2" s="2755"/>
      <c r="E2" s="2755"/>
      <c r="F2" s="2755"/>
      <c r="G2" s="2755"/>
      <c r="H2" s="2755"/>
      <c r="I2" s="2755"/>
      <c r="J2" s="2755"/>
      <c r="K2" s="2755"/>
      <c r="L2" s="2755"/>
      <c r="M2" s="2755"/>
      <c r="N2" s="2755"/>
      <c r="O2" s="2755"/>
      <c r="P2" s="2755"/>
      <c r="Q2" s="2755"/>
      <c r="R2" s="2755"/>
      <c r="S2" s="2755"/>
      <c r="T2" s="2755"/>
      <c r="U2" s="2755"/>
      <c r="V2" s="2755"/>
      <c r="W2" s="2755"/>
      <c r="X2" s="2755"/>
      <c r="Y2" s="2755"/>
      <c r="Z2" s="2755"/>
      <c r="AA2" s="2755"/>
      <c r="AB2" s="2755"/>
      <c r="AC2" s="2755"/>
      <c r="AD2" s="2756"/>
    </row>
    <row r="3" spans="1:30" x14ac:dyDescent="0.25">
      <c r="A3" s="2754"/>
      <c r="B3" s="2755"/>
      <c r="C3" s="2755"/>
      <c r="D3" s="2755"/>
      <c r="E3" s="2755"/>
      <c r="F3" s="2755"/>
      <c r="G3" s="2755"/>
      <c r="H3" s="2755"/>
      <c r="I3" s="2755"/>
      <c r="J3" s="2755"/>
      <c r="K3" s="2755"/>
      <c r="L3" s="2755"/>
      <c r="M3" s="2755"/>
      <c r="N3" s="2755"/>
      <c r="O3" s="2755"/>
      <c r="P3" s="2755"/>
      <c r="Q3" s="2755"/>
      <c r="R3" s="2755"/>
      <c r="S3" s="2755"/>
      <c r="T3" s="2755"/>
      <c r="U3" s="2755"/>
      <c r="V3" s="2755"/>
      <c r="W3" s="2755"/>
      <c r="X3" s="2755"/>
      <c r="Y3" s="2755"/>
      <c r="Z3" s="2755"/>
      <c r="AA3" s="2755"/>
      <c r="AB3" s="2755"/>
      <c r="AC3" s="2755"/>
      <c r="AD3" s="2756"/>
    </row>
    <row r="4" spans="1:30" ht="31.5" customHeight="1" x14ac:dyDescent="0.25">
      <c r="A4" s="1458" t="s">
        <v>5123</v>
      </c>
      <c r="B4" s="2758" t="s">
        <v>5124</v>
      </c>
      <c r="C4" s="915" t="s">
        <v>5125</v>
      </c>
      <c r="D4" s="1460" t="s">
        <v>5126</v>
      </c>
      <c r="E4" s="1461"/>
      <c r="F4" s="1456"/>
      <c r="G4" s="1458" t="s">
        <v>5127</v>
      </c>
      <c r="H4" s="1458" t="s">
        <v>5128</v>
      </c>
      <c r="I4" s="1458" t="s">
        <v>5129</v>
      </c>
      <c r="J4" s="1458" t="s">
        <v>7</v>
      </c>
      <c r="K4" s="1458" t="s">
        <v>5130</v>
      </c>
      <c r="L4" s="1458" t="s">
        <v>10</v>
      </c>
      <c r="M4" s="1458" t="s">
        <v>5131</v>
      </c>
      <c r="N4" s="2762" t="s">
        <v>11</v>
      </c>
      <c r="O4" s="2762" t="s">
        <v>5132</v>
      </c>
      <c r="P4" s="2762"/>
      <c r="Q4" s="2762"/>
      <c r="R4" s="2762" t="s">
        <v>5133</v>
      </c>
      <c r="S4" s="2762"/>
      <c r="T4" s="2762"/>
      <c r="U4" s="2762"/>
      <c r="V4" s="2762"/>
      <c r="W4" s="2762"/>
      <c r="X4" s="2762"/>
      <c r="Y4" s="2762"/>
      <c r="Z4" s="2762"/>
      <c r="AA4" s="2762"/>
      <c r="AB4" s="2762"/>
      <c r="AC4" s="2762"/>
      <c r="AD4" s="2762" t="s">
        <v>5134</v>
      </c>
    </row>
    <row r="5" spans="1:30" ht="32.25" customHeight="1" x14ac:dyDescent="0.25">
      <c r="A5" s="2757"/>
      <c r="B5" s="2758"/>
      <c r="C5" s="915"/>
      <c r="D5" s="2759"/>
      <c r="E5" s="2760"/>
      <c r="F5" s="2761"/>
      <c r="G5" s="2256"/>
      <c r="H5" s="2757"/>
      <c r="I5" s="2757"/>
      <c r="J5" s="2757"/>
      <c r="K5" s="2757"/>
      <c r="L5" s="2256"/>
      <c r="M5" s="2757"/>
      <c r="N5" s="2762"/>
      <c r="O5" s="916" t="s">
        <v>15</v>
      </c>
      <c r="P5" s="916" t="s">
        <v>5135</v>
      </c>
      <c r="Q5" s="916" t="s">
        <v>5136</v>
      </c>
      <c r="R5" s="2762"/>
      <c r="S5" s="2762"/>
      <c r="T5" s="2762"/>
      <c r="U5" s="2762"/>
      <c r="V5" s="2762"/>
      <c r="W5" s="2762"/>
      <c r="X5" s="2762"/>
      <c r="Y5" s="2762"/>
      <c r="Z5" s="2762"/>
      <c r="AA5" s="2762"/>
      <c r="AB5" s="2762"/>
      <c r="AC5" s="2762"/>
      <c r="AD5" s="2762"/>
    </row>
    <row r="6" spans="1:30" ht="15.75" x14ac:dyDescent="0.25">
      <c r="A6" s="916"/>
      <c r="B6" s="917"/>
      <c r="C6" s="915"/>
      <c r="D6" s="2763"/>
      <c r="E6" s="2764"/>
      <c r="F6" s="2764"/>
      <c r="G6" s="2764"/>
      <c r="H6" s="2764"/>
      <c r="I6" s="2764"/>
      <c r="J6" s="2764"/>
      <c r="K6" s="2764"/>
      <c r="L6" s="2764"/>
      <c r="M6" s="2765"/>
      <c r="N6" s="918">
        <v>100</v>
      </c>
      <c r="O6" s="916"/>
      <c r="P6" s="916"/>
      <c r="Q6" s="916"/>
      <c r="R6" s="784" t="s">
        <v>17</v>
      </c>
      <c r="S6" s="784" t="s">
        <v>18</v>
      </c>
      <c r="T6" s="784" t="s">
        <v>19</v>
      </c>
      <c r="U6" s="784" t="s">
        <v>20</v>
      </c>
      <c r="V6" s="784" t="s">
        <v>21</v>
      </c>
      <c r="W6" s="784" t="s">
        <v>5137</v>
      </c>
      <c r="X6" s="784" t="s">
        <v>23</v>
      </c>
      <c r="Y6" s="784" t="s">
        <v>24</v>
      </c>
      <c r="Z6" s="784" t="s">
        <v>25</v>
      </c>
      <c r="AA6" s="784" t="s">
        <v>26</v>
      </c>
      <c r="AB6" s="784" t="s">
        <v>27</v>
      </c>
      <c r="AC6" s="784" t="s">
        <v>28</v>
      </c>
      <c r="AD6" s="2762"/>
    </row>
    <row r="7" spans="1:30" ht="58.5" customHeight="1" x14ac:dyDescent="0.25">
      <c r="A7" s="2766" t="s">
        <v>5138</v>
      </c>
      <c r="B7" s="2767" t="s">
        <v>5139</v>
      </c>
      <c r="C7" s="919"/>
      <c r="D7" s="920"/>
      <c r="E7" s="921"/>
      <c r="F7" s="2767" t="s">
        <v>5140</v>
      </c>
      <c r="G7" s="2767" t="s">
        <v>5141</v>
      </c>
      <c r="H7" s="2767" t="s">
        <v>5142</v>
      </c>
      <c r="I7" s="2767" t="s">
        <v>5143</v>
      </c>
      <c r="J7" s="2767" t="s">
        <v>48</v>
      </c>
      <c r="K7" s="2767" t="s">
        <v>5144</v>
      </c>
      <c r="L7" s="922" t="s">
        <v>5145</v>
      </c>
      <c r="M7" s="2767" t="s">
        <v>5146</v>
      </c>
      <c r="N7" s="2767">
        <v>30</v>
      </c>
      <c r="O7" s="2767" t="s">
        <v>5147</v>
      </c>
      <c r="P7" s="2767" t="s">
        <v>5148</v>
      </c>
      <c r="Q7" s="2767" t="s">
        <v>5149</v>
      </c>
      <c r="R7" s="923"/>
      <c r="S7" s="923"/>
      <c r="T7" s="923"/>
      <c r="U7" s="923"/>
      <c r="V7" s="924"/>
      <c r="W7" s="924"/>
      <c r="X7" s="924"/>
      <c r="Y7" s="924"/>
      <c r="Z7" s="924"/>
      <c r="AA7" s="924"/>
      <c r="AB7" s="924"/>
      <c r="AC7" s="924"/>
      <c r="AD7" s="2774" t="s">
        <v>5150</v>
      </c>
    </row>
    <row r="8" spans="1:30" ht="44.25" customHeight="1" x14ac:dyDescent="0.25">
      <c r="A8" s="2766"/>
      <c r="B8" s="2767"/>
      <c r="F8" s="2767"/>
      <c r="G8" s="2767"/>
      <c r="H8" s="2767"/>
      <c r="I8" s="2767"/>
      <c r="J8" s="2767"/>
      <c r="K8" s="2767"/>
      <c r="L8" s="928" t="s">
        <v>5151</v>
      </c>
      <c r="M8" s="2767"/>
      <c r="N8" s="2767"/>
      <c r="O8" s="2767"/>
      <c r="P8" s="2767"/>
      <c r="Q8" s="2767"/>
      <c r="R8" s="923"/>
      <c r="AD8" s="2775"/>
    </row>
    <row r="9" spans="1:30" ht="18.75" customHeight="1" x14ac:dyDescent="0.25">
      <c r="A9" s="2766"/>
      <c r="B9" s="2767"/>
      <c r="F9" s="2767"/>
      <c r="G9" s="2767"/>
      <c r="H9" s="2767"/>
      <c r="I9" s="2767"/>
      <c r="J9" s="2767"/>
      <c r="K9" s="2767"/>
      <c r="L9" s="928" t="s">
        <v>5152</v>
      </c>
      <c r="M9" s="2767"/>
      <c r="N9" s="2767"/>
      <c r="O9" s="2767"/>
      <c r="P9" s="2767"/>
      <c r="Q9" s="2767"/>
      <c r="R9" s="923"/>
      <c r="AD9" s="2775"/>
    </row>
    <row r="10" spans="1:30" ht="31.5" customHeight="1" x14ac:dyDescent="0.25">
      <c r="A10" s="2766"/>
      <c r="B10" s="2767"/>
      <c r="F10" s="2767"/>
      <c r="G10" s="2767"/>
      <c r="H10" s="2767"/>
      <c r="I10" s="2767"/>
      <c r="J10" s="2767"/>
      <c r="K10" s="2767"/>
      <c r="L10" s="928" t="s">
        <v>5153</v>
      </c>
      <c r="M10" s="2767"/>
      <c r="N10" s="2767"/>
      <c r="O10" s="2767"/>
      <c r="P10" s="2767"/>
      <c r="Q10" s="2767"/>
      <c r="S10" s="923"/>
      <c r="AD10" s="2775"/>
    </row>
    <row r="11" spans="1:30" ht="31.5" customHeight="1" x14ac:dyDescent="0.25">
      <c r="A11" s="2766"/>
      <c r="B11" s="2767"/>
      <c r="F11" s="2767"/>
      <c r="G11" s="2767"/>
      <c r="H11" s="2767"/>
      <c r="I11" s="2767"/>
      <c r="J11" s="2767"/>
      <c r="K11" s="2767"/>
      <c r="L11" s="928" t="s">
        <v>5154</v>
      </c>
      <c r="M11" s="2767"/>
      <c r="N11" s="2767"/>
      <c r="O11" s="2767"/>
      <c r="P11" s="2767"/>
      <c r="Q11" s="2767"/>
      <c r="S11" s="923"/>
      <c r="T11" s="923"/>
      <c r="AD11" s="2775"/>
    </row>
    <row r="12" spans="1:30" ht="72" customHeight="1" x14ac:dyDescent="0.25">
      <c r="A12" s="2766"/>
      <c r="B12" s="2767"/>
      <c r="F12" s="2767"/>
      <c r="G12" s="2767"/>
      <c r="H12" s="2767"/>
      <c r="I12" s="2767"/>
      <c r="J12" s="2767"/>
      <c r="K12" s="2767"/>
      <c r="L12" s="928" t="s">
        <v>5155</v>
      </c>
      <c r="M12" s="2767"/>
      <c r="N12" s="2767"/>
      <c r="O12" s="2767"/>
      <c r="P12" s="2767"/>
      <c r="Q12" s="2767"/>
      <c r="U12" s="923"/>
      <c r="AD12" s="2776"/>
    </row>
    <row r="13" spans="1:30" x14ac:dyDescent="0.25">
      <c r="A13" s="2766"/>
      <c r="B13" s="2767"/>
      <c r="F13" s="2767"/>
      <c r="G13" s="919"/>
      <c r="H13" s="930"/>
      <c r="I13" s="2767"/>
      <c r="J13" s="2767"/>
      <c r="K13" s="2767"/>
      <c r="L13" s="919"/>
      <c r="M13" s="2767"/>
      <c r="N13" s="2771"/>
      <c r="O13" s="2772"/>
      <c r="P13" s="2772"/>
      <c r="Q13" s="2772"/>
      <c r="R13" s="2772"/>
      <c r="S13" s="2772"/>
      <c r="T13" s="2772"/>
      <c r="U13" s="2772"/>
      <c r="V13" s="2772"/>
      <c r="W13" s="2772"/>
      <c r="X13" s="2772"/>
      <c r="Y13" s="2772"/>
      <c r="Z13" s="2772"/>
      <c r="AA13" s="2772"/>
      <c r="AB13" s="2772"/>
      <c r="AC13" s="2772"/>
      <c r="AD13" s="2773"/>
    </row>
    <row r="14" spans="1:30" ht="106.5" customHeight="1" x14ac:dyDescent="0.25">
      <c r="A14" s="2766"/>
      <c r="B14" s="2767"/>
      <c r="F14" s="2767"/>
      <c r="G14" s="2767" t="s">
        <v>5156</v>
      </c>
      <c r="H14" s="2767" t="s">
        <v>5157</v>
      </c>
      <c r="I14" s="2767"/>
      <c r="J14" s="2767"/>
      <c r="K14" s="2767"/>
      <c r="L14" s="922" t="s">
        <v>5158</v>
      </c>
      <c r="M14" s="2767"/>
      <c r="N14" s="2767">
        <v>20</v>
      </c>
      <c r="O14" s="2767" t="s">
        <v>5159</v>
      </c>
      <c r="P14" s="2767" t="s">
        <v>5160</v>
      </c>
      <c r="Q14" s="2767" t="s">
        <v>5161</v>
      </c>
      <c r="R14" s="931"/>
      <c r="S14" s="923"/>
      <c r="T14" s="923"/>
      <c r="U14" s="923"/>
      <c r="V14" s="923"/>
      <c r="AD14" s="2768"/>
    </row>
    <row r="15" spans="1:30" ht="20.25" customHeight="1" x14ac:dyDescent="0.25">
      <c r="A15" s="2766"/>
      <c r="B15" s="2767"/>
      <c r="F15" s="2767"/>
      <c r="G15" s="2767"/>
      <c r="H15" s="2767"/>
      <c r="I15" s="2767"/>
      <c r="J15" s="2767"/>
      <c r="K15" s="2767"/>
      <c r="L15" s="928" t="s">
        <v>5162</v>
      </c>
      <c r="M15" s="2767"/>
      <c r="N15" s="2767"/>
      <c r="O15" s="2767"/>
      <c r="P15" s="2767"/>
      <c r="Q15" s="2767"/>
      <c r="S15" s="923"/>
      <c r="AD15" s="2769"/>
    </row>
    <row r="16" spans="1:30" x14ac:dyDescent="0.25">
      <c r="A16" s="2766"/>
      <c r="B16" s="2767"/>
      <c r="F16" s="2767"/>
      <c r="G16" s="2767"/>
      <c r="H16" s="2767"/>
      <c r="I16" s="2767"/>
      <c r="J16" s="2767"/>
      <c r="K16" s="2767"/>
      <c r="L16" s="928" t="s">
        <v>5163</v>
      </c>
      <c r="M16" s="2767"/>
      <c r="N16" s="2767"/>
      <c r="O16" s="2767"/>
      <c r="P16" s="2767"/>
      <c r="Q16" s="2767"/>
      <c r="S16" s="923"/>
      <c r="AD16" s="2769"/>
    </row>
    <row r="17" spans="1:30" ht="20.25" customHeight="1" x14ac:dyDescent="0.25">
      <c r="A17" s="2766"/>
      <c r="B17" s="2767"/>
      <c r="F17" s="2767"/>
      <c r="G17" s="2767"/>
      <c r="H17" s="2767"/>
      <c r="I17" s="2767"/>
      <c r="J17" s="2767"/>
      <c r="K17" s="2767"/>
      <c r="L17" s="928" t="s">
        <v>5164</v>
      </c>
      <c r="M17" s="2767"/>
      <c r="N17" s="2767"/>
      <c r="O17" s="2767"/>
      <c r="P17" s="2767"/>
      <c r="Q17" s="2767"/>
      <c r="S17" s="923"/>
      <c r="AD17" s="2769"/>
    </row>
    <row r="18" spans="1:30" ht="18" customHeight="1" x14ac:dyDescent="0.25">
      <c r="A18" s="2766"/>
      <c r="B18" s="2767"/>
      <c r="F18" s="2767"/>
      <c r="G18" s="2767"/>
      <c r="H18" s="2767"/>
      <c r="I18" s="2767"/>
      <c r="J18" s="2767"/>
      <c r="K18" s="2767"/>
      <c r="L18" s="928" t="s">
        <v>5165</v>
      </c>
      <c r="M18" s="2767"/>
      <c r="N18" s="2767"/>
      <c r="O18" s="2767"/>
      <c r="P18" s="2767"/>
      <c r="Q18" s="2767"/>
      <c r="T18" s="923"/>
      <c r="AD18" s="2769"/>
    </row>
    <row r="19" spans="1:30" ht="21" customHeight="1" x14ac:dyDescent="0.25">
      <c r="A19" s="2766"/>
      <c r="B19" s="2767"/>
      <c r="F19" s="2767"/>
      <c r="G19" s="2767"/>
      <c r="H19" s="2767"/>
      <c r="I19" s="2767"/>
      <c r="J19" s="2767"/>
      <c r="K19" s="2767"/>
      <c r="L19" s="928" t="s">
        <v>5166</v>
      </c>
      <c r="M19" s="2767"/>
      <c r="N19" s="2767"/>
      <c r="O19" s="2767"/>
      <c r="P19" s="2767"/>
      <c r="Q19" s="2767"/>
      <c r="U19" s="923"/>
      <c r="AD19" s="2769"/>
    </row>
    <row r="20" spans="1:30" x14ac:dyDescent="0.25">
      <c r="A20" s="2766"/>
      <c r="B20" s="2767"/>
      <c r="F20" s="2767"/>
      <c r="G20" s="2767"/>
      <c r="H20" s="2767"/>
      <c r="I20" s="2767"/>
      <c r="J20" s="2767"/>
      <c r="K20" s="2767"/>
      <c r="L20" s="928" t="s">
        <v>5167</v>
      </c>
      <c r="M20" s="2767"/>
      <c r="N20" s="2767"/>
      <c r="O20" s="2767"/>
      <c r="P20" s="2767"/>
      <c r="Q20" s="2767"/>
      <c r="V20" s="923"/>
      <c r="AD20" s="2770"/>
    </row>
    <row r="21" spans="1:30" ht="15" customHeight="1" x14ac:dyDescent="0.25">
      <c r="A21" s="2766"/>
      <c r="B21" s="2767"/>
      <c r="F21" s="2767"/>
      <c r="G21" s="919"/>
      <c r="H21" s="930"/>
      <c r="I21" s="2767"/>
      <c r="J21" s="2767"/>
      <c r="K21" s="2767"/>
      <c r="L21" s="919"/>
      <c r="M21" s="2767"/>
      <c r="N21" s="2771"/>
      <c r="O21" s="2772"/>
      <c r="P21" s="2772"/>
      <c r="Q21" s="2772"/>
      <c r="R21" s="2772"/>
      <c r="S21" s="2772"/>
      <c r="T21" s="2772"/>
      <c r="U21" s="2772"/>
      <c r="V21" s="2772"/>
      <c r="W21" s="2772"/>
      <c r="X21" s="2772"/>
      <c r="Y21" s="2772"/>
      <c r="Z21" s="2772"/>
      <c r="AA21" s="2772"/>
      <c r="AB21" s="2772"/>
      <c r="AC21" s="2772"/>
      <c r="AD21" s="2773"/>
    </row>
    <row r="22" spans="1:30" ht="61.5" customHeight="1" x14ac:dyDescent="0.25">
      <c r="A22" s="2766"/>
      <c r="B22" s="2767"/>
      <c r="F22" s="2767"/>
      <c r="G22" s="1511" t="s">
        <v>5168</v>
      </c>
      <c r="H22" s="1480" t="s">
        <v>5169</v>
      </c>
      <c r="I22" s="2767"/>
      <c r="J22" s="2767"/>
      <c r="K22" s="2767"/>
      <c r="L22" s="922" t="s">
        <v>5170</v>
      </c>
      <c r="M22" s="2767"/>
      <c r="N22" s="2767">
        <v>20</v>
      </c>
      <c r="O22" s="2767" t="s">
        <v>5171</v>
      </c>
      <c r="P22" s="2767" t="s">
        <v>5172</v>
      </c>
      <c r="Q22" s="2767" t="s">
        <v>5173</v>
      </c>
      <c r="R22" s="931"/>
      <c r="S22" s="931"/>
      <c r="T22" s="931"/>
      <c r="U22" s="931"/>
      <c r="V22" s="923"/>
      <c r="W22" s="923"/>
      <c r="X22" s="923"/>
      <c r="Y22" s="923"/>
      <c r="Z22" s="923"/>
      <c r="AD22" s="2768"/>
    </row>
    <row r="23" spans="1:30" ht="31.5" customHeight="1" x14ac:dyDescent="0.25">
      <c r="A23" s="2766"/>
      <c r="B23" s="2767"/>
      <c r="F23" s="2767"/>
      <c r="G23" s="1511"/>
      <c r="H23" s="1511"/>
      <c r="I23" s="2767"/>
      <c r="J23" s="2767"/>
      <c r="K23" s="2767"/>
      <c r="L23" s="928" t="s">
        <v>5174</v>
      </c>
      <c r="M23" s="2767"/>
      <c r="N23" s="2767"/>
      <c r="O23" s="2767"/>
      <c r="P23" s="2767"/>
      <c r="Q23" s="2767"/>
      <c r="V23" s="923"/>
      <c r="AD23" s="2769"/>
    </row>
    <row r="24" spans="1:30" ht="31.5" customHeight="1" x14ac:dyDescent="0.25">
      <c r="A24" s="2766"/>
      <c r="B24" s="2767"/>
      <c r="F24" s="2767"/>
      <c r="G24" s="1511"/>
      <c r="H24" s="1511"/>
      <c r="I24" s="2767"/>
      <c r="J24" s="2767"/>
      <c r="K24" s="2767"/>
      <c r="L24" s="928" t="s">
        <v>5175</v>
      </c>
      <c r="M24" s="2767"/>
      <c r="N24" s="2767"/>
      <c r="O24" s="2767"/>
      <c r="P24" s="2767"/>
      <c r="Q24" s="2767"/>
      <c r="V24" s="923"/>
      <c r="AD24" s="2769"/>
    </row>
    <row r="25" spans="1:30" ht="17.25" customHeight="1" x14ac:dyDescent="0.25">
      <c r="A25" s="2766"/>
      <c r="B25" s="2767"/>
      <c r="F25" s="2767"/>
      <c r="G25" s="1511"/>
      <c r="H25" s="1511"/>
      <c r="I25" s="2767"/>
      <c r="J25" s="2767"/>
      <c r="K25" s="2767"/>
      <c r="L25" s="928" t="s">
        <v>5176</v>
      </c>
      <c r="M25" s="2767"/>
      <c r="N25" s="2767"/>
      <c r="O25" s="2767"/>
      <c r="P25" s="2767"/>
      <c r="Q25" s="2767"/>
      <c r="V25" s="923"/>
      <c r="W25" s="923"/>
      <c r="X25" s="923"/>
      <c r="Y25" s="923"/>
      <c r="Z25" s="923"/>
      <c r="AD25" s="2769"/>
    </row>
    <row r="26" spans="1:30" x14ac:dyDescent="0.25">
      <c r="A26" s="2766"/>
      <c r="B26" s="2767"/>
      <c r="F26" s="2767"/>
      <c r="G26" s="1511"/>
      <c r="H26" s="1482"/>
      <c r="I26" s="2767"/>
      <c r="J26" s="2767"/>
      <c r="K26" s="2767"/>
      <c r="L26" s="928" t="s">
        <v>5177</v>
      </c>
      <c r="M26" s="2767"/>
      <c r="N26" s="2767"/>
      <c r="O26" s="2767"/>
      <c r="P26" s="2767"/>
      <c r="Q26" s="2767"/>
      <c r="Z26" s="923"/>
      <c r="AD26" s="2770"/>
    </row>
    <row r="27" spans="1:30" x14ac:dyDescent="0.25">
      <c r="A27" s="2766"/>
      <c r="B27" s="2767"/>
      <c r="F27" s="2767"/>
      <c r="G27" s="919"/>
      <c r="H27" s="930"/>
      <c r="I27" s="2767"/>
      <c r="J27" s="2767"/>
      <c r="K27" s="2767"/>
      <c r="L27" s="919"/>
      <c r="M27" s="2767"/>
      <c r="N27" s="2771"/>
      <c r="O27" s="2772"/>
      <c r="P27" s="2772"/>
      <c r="Q27" s="2772"/>
      <c r="R27" s="2772"/>
      <c r="S27" s="2772"/>
      <c r="T27" s="2772"/>
      <c r="U27" s="2772"/>
      <c r="V27" s="2772"/>
      <c r="W27" s="2772"/>
      <c r="X27" s="2772"/>
      <c r="Y27" s="2772"/>
      <c r="Z27" s="2772"/>
      <c r="AA27" s="2772"/>
      <c r="AB27" s="2772"/>
      <c r="AC27" s="2772"/>
      <c r="AD27" s="2773"/>
    </row>
    <row r="28" spans="1:30" ht="81" customHeight="1" x14ac:dyDescent="0.25">
      <c r="A28" s="2766"/>
      <c r="B28" s="2767"/>
      <c r="F28" s="2767"/>
      <c r="G28" s="1480" t="s">
        <v>5178</v>
      </c>
      <c r="H28" s="2767" t="s">
        <v>5179</v>
      </c>
      <c r="I28" s="2767"/>
      <c r="J28" s="2767"/>
      <c r="K28" s="2767"/>
      <c r="L28" s="922" t="s">
        <v>5180</v>
      </c>
      <c r="M28" s="2767"/>
      <c r="N28" s="2767">
        <v>30</v>
      </c>
      <c r="O28" s="2767" t="s">
        <v>5181</v>
      </c>
      <c r="P28" s="2767" t="s">
        <v>5182</v>
      </c>
      <c r="Q28" s="2767" t="s">
        <v>5183</v>
      </c>
      <c r="R28" s="931"/>
      <c r="S28" s="931"/>
      <c r="T28" s="931"/>
      <c r="U28" s="931"/>
      <c r="V28" s="931"/>
      <c r="W28" s="931"/>
      <c r="X28" s="931"/>
      <c r="Y28" s="931"/>
      <c r="Z28" s="931"/>
      <c r="AA28" s="923"/>
      <c r="AB28" s="923"/>
      <c r="AC28" s="923"/>
      <c r="AD28" s="2768"/>
    </row>
    <row r="29" spans="1:30" ht="56.25" customHeight="1" x14ac:dyDescent="0.25">
      <c r="A29" s="2766"/>
      <c r="B29" s="2767"/>
      <c r="F29" s="2767"/>
      <c r="G29" s="1511"/>
      <c r="H29" s="2767"/>
      <c r="I29" s="2767"/>
      <c r="J29" s="2767"/>
      <c r="K29" s="2767"/>
      <c r="L29" s="928" t="s">
        <v>5184</v>
      </c>
      <c r="M29" s="2767"/>
      <c r="N29" s="2767"/>
      <c r="O29" s="2767"/>
      <c r="P29" s="2767"/>
      <c r="Q29" s="2767"/>
      <c r="AA29" s="923"/>
      <c r="AD29" s="2769"/>
    </row>
    <row r="30" spans="1:30" ht="21" customHeight="1" x14ac:dyDescent="0.25">
      <c r="A30" s="2766"/>
      <c r="B30" s="2767"/>
      <c r="F30" s="2767"/>
      <c r="G30" s="1511"/>
      <c r="H30" s="2767"/>
      <c r="I30" s="2767"/>
      <c r="J30" s="2767"/>
      <c r="K30" s="2767"/>
      <c r="L30" s="928" t="s">
        <v>5185</v>
      </c>
      <c r="M30" s="2767"/>
      <c r="N30" s="2767"/>
      <c r="O30" s="2767"/>
      <c r="P30" s="2767"/>
      <c r="Q30" s="2767"/>
      <c r="AA30" s="923"/>
      <c r="AB30" s="923"/>
      <c r="AD30" s="2769"/>
    </row>
    <row r="31" spans="1:30" ht="29.25" customHeight="1" x14ac:dyDescent="0.25">
      <c r="A31" s="2766"/>
      <c r="B31" s="2767"/>
      <c r="F31" s="2767"/>
      <c r="G31" s="1511"/>
      <c r="H31" s="2767"/>
      <c r="I31" s="2767"/>
      <c r="J31" s="2767"/>
      <c r="K31" s="2767"/>
      <c r="L31" s="928" t="s">
        <v>5186</v>
      </c>
      <c r="M31" s="2767"/>
      <c r="N31" s="2767"/>
      <c r="O31" s="2767"/>
      <c r="P31" s="2767"/>
      <c r="Q31" s="2767"/>
      <c r="AB31" s="923"/>
      <c r="AC31" s="923"/>
      <c r="AD31" s="2769"/>
    </row>
    <row r="32" spans="1:30" ht="36.75" customHeight="1" x14ac:dyDescent="0.25">
      <c r="A32" s="2766"/>
      <c r="B32" s="2767"/>
      <c r="C32" s="932"/>
      <c r="D32" s="933"/>
      <c r="E32" s="934"/>
      <c r="F32" s="2767"/>
      <c r="G32" s="1482"/>
      <c r="H32" s="2767"/>
      <c r="I32" s="2767"/>
      <c r="J32" s="2767"/>
      <c r="K32" s="2767"/>
      <c r="L32" s="928" t="s">
        <v>5187</v>
      </c>
      <c r="M32" s="2767"/>
      <c r="N32" s="2767"/>
      <c r="O32" s="2767"/>
      <c r="P32" s="2767"/>
      <c r="Q32" s="2767"/>
      <c r="AC32" s="923"/>
      <c r="AD32" s="2770"/>
    </row>
    <row r="33" spans="1:30" s="481" customFormat="1" x14ac:dyDescent="0.25">
      <c r="A33" s="935"/>
      <c r="B33" s="936"/>
      <c r="C33" s="937"/>
      <c r="D33" s="938"/>
      <c r="E33" s="939"/>
      <c r="F33" s="939"/>
      <c r="G33" s="939"/>
      <c r="H33" s="939"/>
      <c r="I33" s="939"/>
      <c r="J33" s="939"/>
      <c r="K33" s="939"/>
      <c r="L33" s="939"/>
      <c r="M33" s="939"/>
      <c r="N33" s="939">
        <f>N28+N22+N14+N7</f>
        <v>100</v>
      </c>
      <c r="O33" s="939"/>
      <c r="P33" s="939"/>
      <c r="Q33" s="940"/>
      <c r="R33" s="941"/>
      <c r="S33" s="941"/>
      <c r="T33" s="941"/>
      <c r="U33" s="941"/>
      <c r="V33" s="941"/>
      <c r="W33" s="941"/>
      <c r="X33" s="941"/>
      <c r="Y33" s="941"/>
      <c r="Z33" s="941"/>
      <c r="AA33" s="941"/>
      <c r="AB33" s="941"/>
      <c r="AC33" s="941"/>
      <c r="AD33" s="941"/>
    </row>
    <row r="34" spans="1:30" s="481" customFormat="1" x14ac:dyDescent="0.25">
      <c r="A34" s="935"/>
      <c r="B34" s="936"/>
      <c r="C34" s="937"/>
      <c r="D34" s="938"/>
      <c r="E34" s="939"/>
      <c r="F34" s="939"/>
      <c r="G34" s="939"/>
      <c r="H34" s="939"/>
      <c r="I34" s="939"/>
      <c r="J34" s="939"/>
      <c r="K34" s="939"/>
      <c r="L34" s="939"/>
      <c r="M34" s="939"/>
      <c r="N34" s="939"/>
      <c r="O34" s="939"/>
      <c r="P34" s="939"/>
      <c r="Q34" s="940"/>
      <c r="R34" s="941"/>
      <c r="S34" s="941"/>
      <c r="T34" s="941"/>
      <c r="U34" s="941"/>
      <c r="V34" s="941"/>
      <c r="W34" s="941"/>
      <c r="X34" s="941"/>
      <c r="Y34" s="941"/>
      <c r="Z34" s="941"/>
      <c r="AA34" s="941"/>
      <c r="AB34" s="941"/>
      <c r="AC34" s="941"/>
      <c r="AD34" s="941"/>
    </row>
    <row r="35" spans="1:30" s="481" customFormat="1" x14ac:dyDescent="0.25">
      <c r="A35" s="935"/>
      <c r="B35" s="936"/>
      <c r="C35" s="937"/>
      <c r="D35" s="938"/>
      <c r="E35" s="939"/>
      <c r="F35" s="939"/>
      <c r="G35" s="939"/>
      <c r="H35" s="939"/>
      <c r="I35" s="939"/>
      <c r="J35" s="939"/>
      <c r="K35" s="939"/>
      <c r="L35" s="939"/>
      <c r="M35" s="939"/>
      <c r="N35" s="939"/>
      <c r="O35" s="939"/>
      <c r="P35" s="939"/>
      <c r="Q35" s="940"/>
      <c r="R35" s="941"/>
      <c r="S35" s="941"/>
      <c r="T35" s="941"/>
      <c r="U35" s="941"/>
      <c r="V35" s="941"/>
      <c r="W35" s="941"/>
      <c r="X35" s="941"/>
      <c r="Y35" s="941"/>
      <c r="Z35" s="941"/>
      <c r="AA35" s="941"/>
      <c r="AB35" s="941"/>
      <c r="AC35" s="941"/>
      <c r="AD35" s="941"/>
    </row>
    <row r="36" spans="1:30" s="481" customFormat="1" x14ac:dyDescent="0.25">
      <c r="A36" s="935"/>
      <c r="B36" s="936"/>
      <c r="C36" s="937"/>
      <c r="D36" s="938"/>
      <c r="E36" s="939"/>
      <c r="F36" s="939"/>
      <c r="G36" s="939"/>
      <c r="H36" s="939"/>
      <c r="I36" s="939"/>
      <c r="J36" s="939"/>
      <c r="K36" s="939"/>
      <c r="L36" s="939"/>
      <c r="M36" s="939"/>
      <c r="N36" s="939"/>
      <c r="O36" s="939"/>
      <c r="P36" s="939"/>
      <c r="Q36" s="940"/>
      <c r="R36" s="941"/>
      <c r="S36" s="941"/>
      <c r="T36" s="941"/>
      <c r="U36" s="941"/>
      <c r="V36" s="941"/>
      <c r="W36" s="941"/>
      <c r="X36" s="941"/>
      <c r="Y36" s="941"/>
      <c r="Z36" s="941"/>
      <c r="AA36" s="941"/>
      <c r="AB36" s="941"/>
      <c r="AC36" s="941"/>
      <c r="AD36" s="941"/>
    </row>
    <row r="37" spans="1:30" s="481" customFormat="1" x14ac:dyDescent="0.25">
      <c r="A37" s="935"/>
      <c r="B37" s="936"/>
      <c r="C37" s="937"/>
      <c r="D37" s="938"/>
      <c r="E37" s="939"/>
      <c r="F37" s="939"/>
      <c r="G37" s="939"/>
      <c r="H37" s="939"/>
      <c r="I37" s="939"/>
      <c r="J37" s="939"/>
      <c r="K37" s="939"/>
      <c r="L37" s="939"/>
      <c r="M37" s="939"/>
      <c r="N37" s="939"/>
      <c r="O37" s="939"/>
      <c r="P37" s="939"/>
      <c r="Q37" s="940"/>
      <c r="R37" s="941"/>
      <c r="S37" s="941"/>
      <c r="T37" s="941"/>
      <c r="U37" s="941"/>
      <c r="V37" s="941"/>
      <c r="W37" s="941"/>
      <c r="X37" s="941"/>
      <c r="Y37" s="941"/>
      <c r="Z37" s="941"/>
      <c r="AA37" s="941"/>
      <c r="AB37" s="941"/>
      <c r="AC37" s="941"/>
      <c r="AD37" s="941"/>
    </row>
    <row r="38" spans="1:30" s="481" customFormat="1" x14ac:dyDescent="0.25">
      <c r="A38" s="935"/>
      <c r="B38" s="936"/>
      <c r="C38" s="937"/>
      <c r="D38" s="938"/>
      <c r="E38" s="939"/>
      <c r="F38" s="939"/>
      <c r="G38" s="939"/>
      <c r="H38" s="939"/>
      <c r="I38" s="939"/>
      <c r="J38" s="939"/>
      <c r="K38" s="939"/>
      <c r="L38" s="939"/>
      <c r="M38" s="939"/>
      <c r="N38" s="939"/>
      <c r="O38" s="939"/>
      <c r="P38" s="939"/>
      <c r="Q38" s="940"/>
      <c r="R38" s="941"/>
      <c r="S38" s="941"/>
      <c r="T38" s="941"/>
      <c r="U38" s="941"/>
      <c r="V38" s="941"/>
      <c r="W38" s="941"/>
      <c r="X38" s="941"/>
      <c r="Y38" s="941"/>
      <c r="Z38" s="941"/>
      <c r="AA38" s="941"/>
      <c r="AB38" s="941"/>
      <c r="AC38" s="941"/>
      <c r="AD38" s="941"/>
    </row>
    <row r="39" spans="1:30" s="481" customFormat="1" x14ac:dyDescent="0.25">
      <c r="A39" s="935"/>
      <c r="B39" s="936"/>
      <c r="C39" s="937"/>
      <c r="D39" s="938"/>
      <c r="E39" s="939"/>
      <c r="F39" s="939"/>
      <c r="G39" s="939"/>
      <c r="H39" s="939"/>
      <c r="I39" s="939"/>
      <c r="J39" s="939"/>
      <c r="K39" s="939"/>
      <c r="L39" s="939"/>
      <c r="M39" s="939"/>
      <c r="N39" s="939"/>
      <c r="O39" s="939"/>
      <c r="P39" s="939"/>
      <c r="Q39" s="940"/>
      <c r="R39" s="941"/>
      <c r="S39" s="941"/>
      <c r="T39" s="941"/>
      <c r="U39" s="941"/>
      <c r="V39" s="941"/>
      <c r="W39" s="941"/>
      <c r="X39" s="941"/>
      <c r="Y39" s="941"/>
      <c r="Z39" s="941"/>
      <c r="AA39" s="941"/>
      <c r="AB39" s="941"/>
      <c r="AC39" s="941"/>
      <c r="AD39" s="941"/>
    </row>
    <row r="40" spans="1:30" s="481" customFormat="1" x14ac:dyDescent="0.25">
      <c r="A40" s="935"/>
      <c r="B40" s="936"/>
      <c r="C40" s="937"/>
      <c r="D40" s="938"/>
      <c r="E40" s="939"/>
      <c r="F40" s="939"/>
      <c r="G40" s="939"/>
      <c r="H40" s="939"/>
      <c r="I40" s="939"/>
      <c r="J40" s="939"/>
      <c r="K40" s="939"/>
      <c r="L40" s="939"/>
      <c r="M40" s="939"/>
      <c r="N40" s="939"/>
      <c r="O40" s="939"/>
      <c r="P40" s="939"/>
      <c r="Q40" s="940"/>
      <c r="R40" s="941"/>
      <c r="S40" s="941"/>
      <c r="T40" s="941"/>
      <c r="U40" s="941"/>
      <c r="V40" s="941"/>
      <c r="W40" s="941"/>
      <c r="X40" s="941"/>
      <c r="Y40" s="941"/>
      <c r="Z40" s="941"/>
      <c r="AA40" s="941"/>
      <c r="AB40" s="941"/>
      <c r="AC40" s="941"/>
      <c r="AD40" s="941"/>
    </row>
    <row r="41" spans="1:30" s="481" customFormat="1" x14ac:dyDescent="0.25">
      <c r="A41" s="935"/>
      <c r="B41" s="936"/>
      <c r="C41" s="937"/>
      <c r="D41" s="938"/>
      <c r="E41" s="939"/>
      <c r="F41" s="939"/>
      <c r="G41" s="939"/>
      <c r="H41" s="939"/>
      <c r="I41" s="939"/>
      <c r="J41" s="939"/>
      <c r="K41" s="939"/>
      <c r="L41" s="939"/>
      <c r="M41" s="939"/>
      <c r="N41" s="939"/>
      <c r="O41" s="939"/>
      <c r="P41" s="939"/>
      <c r="Q41" s="940"/>
      <c r="R41" s="941"/>
      <c r="S41" s="941"/>
      <c r="T41" s="941"/>
      <c r="U41" s="941"/>
      <c r="V41" s="941"/>
      <c r="W41" s="941"/>
      <c r="X41" s="941"/>
      <c r="Y41" s="941"/>
      <c r="Z41" s="941"/>
      <c r="AA41" s="941"/>
      <c r="AB41" s="941"/>
      <c r="AC41" s="941"/>
      <c r="AD41" s="941"/>
    </row>
    <row r="42" spans="1:30" s="481" customFormat="1" x14ac:dyDescent="0.25">
      <c r="A42" s="935"/>
      <c r="B42" s="936"/>
      <c r="C42" s="937"/>
      <c r="D42" s="938"/>
      <c r="E42" s="939"/>
      <c r="F42" s="939"/>
      <c r="G42" s="939"/>
      <c r="H42" s="939"/>
      <c r="I42" s="939"/>
      <c r="J42" s="939"/>
      <c r="K42" s="939"/>
      <c r="L42" s="939"/>
      <c r="M42" s="939"/>
      <c r="N42" s="939"/>
      <c r="O42" s="939"/>
      <c r="P42" s="939"/>
      <c r="Q42" s="940"/>
      <c r="R42" s="941"/>
      <c r="S42" s="941"/>
      <c r="T42" s="941"/>
      <c r="U42" s="941"/>
      <c r="V42" s="941"/>
      <c r="W42" s="941"/>
      <c r="X42" s="941"/>
      <c r="Y42" s="941"/>
      <c r="Z42" s="941"/>
      <c r="AA42" s="941"/>
      <c r="AB42" s="941"/>
      <c r="AC42" s="941"/>
      <c r="AD42" s="941"/>
    </row>
    <row r="43" spans="1:30" s="481" customFormat="1" x14ac:dyDescent="0.25">
      <c r="A43" s="935"/>
      <c r="B43" s="936"/>
      <c r="C43" s="937"/>
      <c r="D43" s="938"/>
      <c r="E43" s="939"/>
      <c r="F43" s="939"/>
      <c r="G43" s="939"/>
      <c r="H43" s="939"/>
      <c r="I43" s="939"/>
      <c r="J43" s="939"/>
      <c r="K43" s="939"/>
      <c r="L43" s="939"/>
      <c r="M43" s="939"/>
      <c r="N43" s="939"/>
      <c r="O43" s="939"/>
      <c r="P43" s="939"/>
      <c r="Q43" s="940"/>
      <c r="R43" s="941"/>
      <c r="S43" s="941"/>
      <c r="T43" s="941"/>
      <c r="U43" s="941"/>
      <c r="V43" s="941"/>
      <c r="W43" s="941"/>
      <c r="X43" s="941"/>
      <c r="Y43" s="941"/>
      <c r="Z43" s="941"/>
      <c r="AA43" s="941"/>
      <c r="AB43" s="941"/>
      <c r="AC43" s="941"/>
      <c r="AD43" s="941"/>
    </row>
    <row r="44" spans="1:30" s="481" customFormat="1" x14ac:dyDescent="0.25">
      <c r="A44" s="935"/>
      <c r="B44" s="936"/>
      <c r="C44" s="937"/>
      <c r="D44" s="938"/>
      <c r="E44" s="939"/>
      <c r="F44" s="939"/>
      <c r="G44" s="939"/>
      <c r="H44" s="939"/>
      <c r="I44" s="939"/>
      <c r="J44" s="939"/>
      <c r="K44" s="939"/>
      <c r="L44" s="939"/>
      <c r="M44" s="939"/>
      <c r="N44" s="939"/>
      <c r="O44" s="939"/>
      <c r="P44" s="939"/>
      <c r="Q44" s="940"/>
      <c r="R44" s="941"/>
      <c r="S44" s="941"/>
      <c r="T44" s="941"/>
      <c r="U44" s="941"/>
      <c r="V44" s="941"/>
      <c r="W44" s="941"/>
      <c r="X44" s="941"/>
      <c r="Y44" s="941"/>
      <c r="Z44" s="941"/>
      <c r="AA44" s="941"/>
      <c r="AB44" s="941"/>
      <c r="AC44" s="941"/>
      <c r="AD44" s="941"/>
    </row>
    <row r="45" spans="1:30" s="481" customFormat="1" x14ac:dyDescent="0.25">
      <c r="A45" s="935"/>
      <c r="B45" s="936"/>
      <c r="C45" s="937"/>
      <c r="D45" s="938"/>
      <c r="E45" s="939"/>
      <c r="F45" s="939"/>
      <c r="G45" s="939"/>
      <c r="H45" s="939"/>
      <c r="I45" s="939"/>
      <c r="J45" s="939"/>
      <c r="K45" s="939"/>
      <c r="L45" s="939"/>
      <c r="M45" s="939"/>
      <c r="N45" s="939"/>
      <c r="O45" s="939"/>
      <c r="P45" s="939"/>
      <c r="Q45" s="940"/>
      <c r="R45" s="941"/>
      <c r="S45" s="941"/>
      <c r="T45" s="941"/>
      <c r="U45" s="941"/>
      <c r="V45" s="941"/>
      <c r="W45" s="941"/>
      <c r="X45" s="941"/>
      <c r="Y45" s="941"/>
      <c r="Z45" s="941"/>
      <c r="AA45" s="941"/>
      <c r="AB45" s="941"/>
      <c r="AC45" s="941"/>
      <c r="AD45" s="941"/>
    </row>
    <row r="46" spans="1:30" s="481" customFormat="1" x14ac:dyDescent="0.25">
      <c r="A46" s="935"/>
      <c r="B46" s="936"/>
      <c r="C46" s="937"/>
      <c r="D46" s="938"/>
      <c r="E46" s="939"/>
      <c r="F46" s="939"/>
      <c r="G46" s="939"/>
      <c r="H46" s="939"/>
      <c r="I46" s="939"/>
      <c r="J46" s="939"/>
      <c r="K46" s="939"/>
      <c r="L46" s="939"/>
      <c r="M46" s="939"/>
      <c r="N46" s="939"/>
      <c r="O46" s="939"/>
      <c r="P46" s="939"/>
      <c r="Q46" s="940"/>
      <c r="R46" s="941"/>
      <c r="S46" s="941"/>
      <c r="T46" s="941"/>
      <c r="U46" s="941"/>
      <c r="V46" s="941"/>
      <c r="W46" s="941"/>
      <c r="X46" s="941"/>
      <c r="Y46" s="941"/>
      <c r="Z46" s="941"/>
      <c r="AA46" s="941"/>
      <c r="AB46" s="941"/>
      <c r="AC46" s="941"/>
      <c r="AD46" s="941"/>
    </row>
    <row r="47" spans="1:30" s="481" customFormat="1" x14ac:dyDescent="0.25">
      <c r="A47" s="935"/>
      <c r="B47" s="936"/>
      <c r="C47" s="937"/>
      <c r="D47" s="938"/>
      <c r="E47" s="939"/>
      <c r="F47" s="939"/>
      <c r="G47" s="939"/>
      <c r="H47" s="939"/>
      <c r="I47" s="939"/>
      <c r="J47" s="939"/>
      <c r="K47" s="939"/>
      <c r="L47" s="939"/>
      <c r="M47" s="939"/>
      <c r="N47" s="939"/>
      <c r="O47" s="939"/>
      <c r="P47" s="939"/>
      <c r="Q47" s="940"/>
      <c r="R47" s="941"/>
      <c r="S47" s="941"/>
      <c r="T47" s="941"/>
      <c r="U47" s="941"/>
      <c r="V47" s="941"/>
      <c r="W47" s="941"/>
      <c r="X47" s="941"/>
      <c r="Y47" s="941"/>
      <c r="Z47" s="941"/>
      <c r="AA47" s="941"/>
      <c r="AB47" s="941"/>
      <c r="AC47" s="941"/>
      <c r="AD47" s="941"/>
    </row>
    <row r="48" spans="1:30" s="481" customFormat="1" x14ac:dyDescent="0.25">
      <c r="A48" s="935"/>
      <c r="B48" s="936"/>
      <c r="C48" s="937"/>
      <c r="D48" s="938"/>
      <c r="E48" s="939"/>
      <c r="F48" s="939"/>
      <c r="G48" s="939"/>
      <c r="H48" s="939"/>
      <c r="I48" s="939"/>
      <c r="J48" s="939"/>
      <c r="K48" s="939"/>
      <c r="L48" s="939"/>
      <c r="M48" s="939"/>
      <c r="N48" s="939"/>
      <c r="O48" s="939"/>
      <c r="P48" s="939"/>
      <c r="Q48" s="940"/>
      <c r="R48" s="941"/>
      <c r="S48" s="941"/>
      <c r="T48" s="941"/>
      <c r="U48" s="941"/>
      <c r="V48" s="941"/>
      <c r="W48" s="941"/>
      <c r="X48" s="941"/>
      <c r="Y48" s="941"/>
      <c r="Z48" s="941"/>
      <c r="AA48" s="941"/>
      <c r="AB48" s="941"/>
      <c r="AC48" s="941"/>
      <c r="AD48" s="941"/>
    </row>
    <row r="49" spans="1:30" s="481" customFormat="1" x14ac:dyDescent="0.25">
      <c r="A49" s="935"/>
      <c r="B49" s="936"/>
      <c r="C49" s="937"/>
      <c r="D49" s="938"/>
      <c r="E49" s="939"/>
      <c r="F49" s="939"/>
      <c r="G49" s="939"/>
      <c r="H49" s="939"/>
      <c r="I49" s="939"/>
      <c r="J49" s="939"/>
      <c r="K49" s="939"/>
      <c r="L49" s="939"/>
      <c r="M49" s="939"/>
      <c r="N49" s="939"/>
      <c r="O49" s="939"/>
      <c r="P49" s="939"/>
      <c r="Q49" s="940"/>
      <c r="R49" s="941"/>
      <c r="S49" s="941"/>
      <c r="T49" s="941"/>
      <c r="U49" s="941"/>
      <c r="V49" s="941"/>
      <c r="W49" s="941"/>
      <c r="X49" s="941"/>
      <c r="Y49" s="941"/>
      <c r="Z49" s="941"/>
      <c r="AA49" s="941"/>
      <c r="AB49" s="941"/>
      <c r="AC49" s="941"/>
      <c r="AD49" s="941"/>
    </row>
    <row r="50" spans="1:30" s="481" customFormat="1" x14ac:dyDescent="0.25">
      <c r="A50" s="935"/>
      <c r="B50" s="936"/>
      <c r="C50" s="937"/>
      <c r="D50" s="938"/>
      <c r="E50" s="939"/>
      <c r="F50" s="939"/>
      <c r="G50" s="939"/>
      <c r="H50" s="939"/>
      <c r="I50" s="939"/>
      <c r="J50" s="939"/>
      <c r="K50" s="939"/>
      <c r="L50" s="939"/>
      <c r="M50" s="939"/>
      <c r="N50" s="939"/>
      <c r="O50" s="939"/>
      <c r="P50" s="939"/>
      <c r="Q50" s="940"/>
      <c r="R50" s="941"/>
      <c r="S50" s="941"/>
      <c r="T50" s="941"/>
      <c r="U50" s="941"/>
      <c r="V50" s="941"/>
      <c r="W50" s="941"/>
      <c r="X50" s="941"/>
      <c r="Y50" s="941"/>
      <c r="Z50" s="941"/>
      <c r="AA50" s="941"/>
      <c r="AB50" s="941"/>
      <c r="AC50" s="941"/>
      <c r="AD50" s="941"/>
    </row>
    <row r="51" spans="1:30" s="481" customFormat="1" x14ac:dyDescent="0.25">
      <c r="A51" s="935"/>
      <c r="B51" s="936"/>
      <c r="C51" s="937"/>
      <c r="D51" s="938"/>
      <c r="E51" s="939"/>
      <c r="F51" s="939"/>
      <c r="G51" s="939"/>
      <c r="H51" s="939"/>
      <c r="I51" s="939"/>
      <c r="J51" s="939"/>
      <c r="K51" s="939"/>
      <c r="L51" s="939"/>
      <c r="M51" s="939"/>
      <c r="N51" s="939"/>
      <c r="O51" s="939"/>
      <c r="P51" s="939"/>
      <c r="Q51" s="940"/>
      <c r="R51" s="941"/>
      <c r="S51" s="941"/>
      <c r="T51" s="941"/>
      <c r="U51" s="941"/>
      <c r="V51" s="941"/>
      <c r="W51" s="941"/>
      <c r="X51" s="941"/>
      <c r="Y51" s="941"/>
      <c r="Z51" s="941"/>
      <c r="AA51" s="941"/>
      <c r="AB51" s="941"/>
      <c r="AC51" s="941"/>
      <c r="AD51" s="941"/>
    </row>
    <row r="52" spans="1:30" s="481" customFormat="1" x14ac:dyDescent="0.25">
      <c r="A52" s="935"/>
      <c r="B52" s="936"/>
      <c r="C52" s="937"/>
      <c r="D52" s="938"/>
      <c r="E52" s="939"/>
      <c r="F52" s="939"/>
      <c r="G52" s="939"/>
      <c r="H52" s="939"/>
      <c r="I52" s="939"/>
      <c r="J52" s="939"/>
      <c r="K52" s="939"/>
      <c r="L52" s="939"/>
      <c r="M52" s="939"/>
      <c r="N52" s="939"/>
      <c r="O52" s="939"/>
      <c r="P52" s="939"/>
      <c r="Q52" s="940"/>
      <c r="R52" s="941"/>
      <c r="S52" s="941"/>
      <c r="T52" s="941"/>
      <c r="U52" s="941"/>
      <c r="V52" s="941"/>
      <c r="W52" s="941"/>
      <c r="X52" s="941"/>
      <c r="Y52" s="941"/>
      <c r="Z52" s="941"/>
      <c r="AA52" s="941"/>
      <c r="AB52" s="941"/>
      <c r="AC52" s="941"/>
      <c r="AD52" s="941"/>
    </row>
    <row r="53" spans="1:30" s="481" customFormat="1" x14ac:dyDescent="0.25">
      <c r="A53" s="935"/>
      <c r="B53" s="936"/>
      <c r="C53" s="937"/>
      <c r="D53" s="938"/>
      <c r="E53" s="939"/>
      <c r="F53" s="939"/>
      <c r="G53" s="939"/>
      <c r="H53" s="939"/>
      <c r="I53" s="939"/>
      <c r="J53" s="939"/>
      <c r="K53" s="939"/>
      <c r="L53" s="939"/>
      <c r="M53" s="939"/>
      <c r="N53" s="939"/>
      <c r="O53" s="939"/>
      <c r="P53" s="939"/>
      <c r="Q53" s="940"/>
      <c r="R53" s="941"/>
      <c r="S53" s="941"/>
      <c r="T53" s="941"/>
      <c r="U53" s="941"/>
      <c r="V53" s="941"/>
      <c r="W53" s="941"/>
      <c r="X53" s="941"/>
      <c r="Y53" s="941"/>
      <c r="Z53" s="941"/>
      <c r="AA53" s="941"/>
      <c r="AB53" s="941"/>
      <c r="AC53" s="941"/>
      <c r="AD53" s="941"/>
    </row>
    <row r="54" spans="1:30" s="481" customFormat="1" x14ac:dyDescent="0.25">
      <c r="A54" s="935"/>
      <c r="B54" s="936"/>
      <c r="C54" s="937"/>
      <c r="D54" s="938"/>
      <c r="E54" s="939"/>
      <c r="F54" s="939"/>
      <c r="G54" s="939"/>
      <c r="H54" s="939"/>
      <c r="I54" s="939"/>
      <c r="J54" s="939"/>
      <c r="K54" s="939"/>
      <c r="L54" s="939"/>
      <c r="M54" s="939"/>
      <c r="N54" s="939"/>
      <c r="O54" s="939"/>
      <c r="P54" s="939"/>
      <c r="Q54" s="940"/>
      <c r="R54" s="941"/>
      <c r="S54" s="941"/>
      <c r="T54" s="941"/>
      <c r="U54" s="941"/>
      <c r="V54" s="941"/>
      <c r="W54" s="941"/>
      <c r="X54" s="941"/>
      <c r="Y54" s="941"/>
      <c r="Z54" s="941"/>
      <c r="AA54" s="941"/>
      <c r="AB54" s="941"/>
      <c r="AC54" s="941"/>
      <c r="AD54" s="941"/>
    </row>
    <row r="55" spans="1:30" s="481" customFormat="1" x14ac:dyDescent="0.25">
      <c r="A55" s="935"/>
      <c r="B55" s="936"/>
      <c r="C55" s="937"/>
      <c r="D55" s="938"/>
      <c r="E55" s="939"/>
      <c r="F55" s="939"/>
      <c r="G55" s="939"/>
      <c r="H55" s="939"/>
      <c r="I55" s="939"/>
      <c r="J55" s="939"/>
      <c r="K55" s="939"/>
      <c r="L55" s="939"/>
      <c r="M55" s="939"/>
      <c r="N55" s="939"/>
      <c r="O55" s="939"/>
      <c r="P55" s="939"/>
      <c r="Q55" s="940"/>
      <c r="R55" s="941"/>
      <c r="S55" s="941"/>
      <c r="T55" s="941"/>
      <c r="U55" s="941"/>
      <c r="V55" s="941"/>
      <c r="W55" s="941"/>
      <c r="X55" s="941"/>
      <c r="Y55" s="941"/>
      <c r="Z55" s="941"/>
      <c r="AA55" s="941"/>
      <c r="AB55" s="941"/>
      <c r="AC55" s="941"/>
      <c r="AD55" s="941"/>
    </row>
    <row r="56" spans="1:30" s="481" customFormat="1" x14ac:dyDescent="0.25">
      <c r="A56" s="935"/>
      <c r="B56" s="936"/>
      <c r="C56" s="937"/>
      <c r="D56" s="938"/>
      <c r="E56" s="939"/>
      <c r="F56" s="939"/>
      <c r="G56" s="939"/>
      <c r="H56" s="939"/>
      <c r="I56" s="939"/>
      <c r="J56" s="939"/>
      <c r="K56" s="939"/>
      <c r="L56" s="939"/>
      <c r="M56" s="939"/>
      <c r="N56" s="939"/>
      <c r="O56" s="939"/>
      <c r="P56" s="939"/>
      <c r="Q56" s="940"/>
      <c r="R56" s="941"/>
      <c r="S56" s="941"/>
      <c r="T56" s="941"/>
      <c r="U56" s="941"/>
      <c r="V56" s="941"/>
      <c r="W56" s="941"/>
      <c r="X56" s="941"/>
      <c r="Y56" s="941"/>
      <c r="Z56" s="941"/>
      <c r="AA56" s="941"/>
      <c r="AB56" s="941"/>
      <c r="AC56" s="941"/>
      <c r="AD56" s="941"/>
    </row>
    <row r="57" spans="1:30" s="481" customFormat="1" x14ac:dyDescent="0.25">
      <c r="A57" s="935"/>
      <c r="B57" s="936"/>
      <c r="C57" s="937"/>
      <c r="D57" s="938"/>
      <c r="E57" s="939"/>
      <c r="F57" s="939"/>
      <c r="G57" s="939"/>
      <c r="H57" s="939"/>
      <c r="I57" s="939"/>
      <c r="J57" s="939"/>
      <c r="K57" s="939"/>
      <c r="L57" s="939"/>
      <c r="M57" s="939"/>
      <c r="N57" s="939"/>
      <c r="O57" s="939"/>
      <c r="P57" s="939"/>
      <c r="Q57" s="940"/>
      <c r="R57" s="941"/>
      <c r="S57" s="941"/>
      <c r="T57" s="941"/>
      <c r="U57" s="941"/>
      <c r="V57" s="941"/>
      <c r="W57" s="941"/>
      <c r="X57" s="941"/>
      <c r="Y57" s="941"/>
      <c r="Z57" s="941"/>
      <c r="AA57" s="941"/>
      <c r="AB57" s="941"/>
      <c r="AC57" s="941"/>
      <c r="AD57" s="941"/>
    </row>
    <row r="58" spans="1:30" s="481" customFormat="1" x14ac:dyDescent="0.25">
      <c r="A58" s="935"/>
      <c r="B58" s="936"/>
      <c r="C58" s="937"/>
      <c r="D58" s="938"/>
      <c r="E58" s="939"/>
      <c r="F58" s="939"/>
      <c r="G58" s="939"/>
      <c r="H58" s="939"/>
      <c r="I58" s="939"/>
      <c r="J58" s="939"/>
      <c r="K58" s="939"/>
      <c r="L58" s="939"/>
      <c r="M58" s="939"/>
      <c r="N58" s="939"/>
      <c r="O58" s="939"/>
      <c r="P58" s="939"/>
      <c r="Q58" s="940"/>
      <c r="R58" s="941"/>
      <c r="S58" s="941"/>
      <c r="T58" s="941"/>
      <c r="U58" s="941"/>
      <c r="V58" s="941"/>
      <c r="W58" s="941"/>
      <c r="X58" s="941"/>
      <c r="Y58" s="941"/>
      <c r="Z58" s="941"/>
      <c r="AA58" s="941"/>
      <c r="AB58" s="941"/>
      <c r="AC58" s="941"/>
      <c r="AD58" s="941"/>
    </row>
    <row r="59" spans="1:30" s="481" customFormat="1" x14ac:dyDescent="0.25">
      <c r="A59" s="935"/>
      <c r="B59" s="936"/>
      <c r="C59" s="937"/>
      <c r="D59" s="938"/>
      <c r="E59" s="939"/>
      <c r="F59" s="939"/>
      <c r="G59" s="939"/>
      <c r="H59" s="939"/>
      <c r="I59" s="939"/>
      <c r="J59" s="939"/>
      <c r="K59" s="939"/>
      <c r="L59" s="939"/>
      <c r="M59" s="939"/>
      <c r="N59" s="939"/>
      <c r="O59" s="939"/>
      <c r="P59" s="939"/>
      <c r="Q59" s="940"/>
      <c r="R59" s="941"/>
      <c r="S59" s="941"/>
      <c r="T59" s="941"/>
      <c r="U59" s="941"/>
      <c r="V59" s="941"/>
      <c r="W59" s="941"/>
      <c r="X59" s="941"/>
      <c r="Y59" s="941"/>
      <c r="Z59" s="941"/>
      <c r="AA59" s="941"/>
      <c r="AB59" s="941"/>
      <c r="AC59" s="941"/>
      <c r="AD59" s="941"/>
    </row>
    <row r="60" spans="1:30" s="481" customFormat="1" x14ac:dyDescent="0.25">
      <c r="A60" s="935"/>
      <c r="B60" s="936"/>
      <c r="C60" s="937"/>
      <c r="D60" s="938"/>
      <c r="E60" s="939"/>
      <c r="F60" s="939"/>
      <c r="G60" s="939"/>
      <c r="H60" s="939"/>
      <c r="I60" s="939"/>
      <c r="J60" s="939"/>
      <c r="K60" s="939"/>
      <c r="L60" s="939"/>
      <c r="M60" s="939"/>
      <c r="N60" s="939"/>
      <c r="O60" s="939"/>
      <c r="P60" s="939"/>
      <c r="Q60" s="940"/>
      <c r="R60" s="941"/>
      <c r="S60" s="941"/>
      <c r="T60" s="941"/>
      <c r="U60" s="941"/>
      <c r="V60" s="941"/>
      <c r="W60" s="941"/>
      <c r="X60" s="941"/>
      <c r="Y60" s="941"/>
      <c r="Z60" s="941"/>
      <c r="AA60" s="941"/>
      <c r="AB60" s="941"/>
      <c r="AC60" s="941"/>
      <c r="AD60" s="941"/>
    </row>
    <row r="61" spans="1:30" s="481" customFormat="1" x14ac:dyDescent="0.25">
      <c r="A61" s="935"/>
      <c r="B61" s="936"/>
      <c r="C61" s="937"/>
      <c r="D61" s="938"/>
      <c r="E61" s="939"/>
      <c r="F61" s="939"/>
      <c r="G61" s="939"/>
      <c r="H61" s="939"/>
      <c r="I61" s="939"/>
      <c r="J61" s="939"/>
      <c r="K61" s="939"/>
      <c r="L61" s="939"/>
      <c r="M61" s="939"/>
      <c r="N61" s="939"/>
      <c r="O61" s="939"/>
      <c r="P61" s="939"/>
      <c r="Q61" s="940"/>
      <c r="R61" s="941"/>
      <c r="S61" s="941"/>
      <c r="T61" s="941"/>
      <c r="U61" s="941"/>
      <c r="V61" s="941"/>
      <c r="W61" s="941"/>
      <c r="X61" s="941"/>
      <c r="Y61" s="941"/>
      <c r="Z61" s="941"/>
      <c r="AA61" s="941"/>
      <c r="AB61" s="941"/>
      <c r="AC61" s="941"/>
      <c r="AD61" s="941"/>
    </row>
    <row r="62" spans="1:30" s="481" customFormat="1" x14ac:dyDescent="0.25">
      <c r="A62" s="935"/>
      <c r="B62" s="936"/>
      <c r="C62" s="937"/>
      <c r="D62" s="938"/>
      <c r="E62" s="939"/>
      <c r="F62" s="939"/>
      <c r="G62" s="939"/>
      <c r="H62" s="939"/>
      <c r="I62" s="939"/>
      <c r="J62" s="939"/>
      <c r="K62" s="939"/>
      <c r="L62" s="939"/>
      <c r="M62" s="939"/>
      <c r="N62" s="939"/>
      <c r="O62" s="939"/>
      <c r="P62" s="939"/>
      <c r="Q62" s="940"/>
      <c r="R62" s="941"/>
      <c r="S62" s="941"/>
      <c r="T62" s="941"/>
      <c r="U62" s="941"/>
      <c r="V62" s="941"/>
      <c r="W62" s="941"/>
      <c r="X62" s="941"/>
      <c r="Y62" s="941"/>
      <c r="Z62" s="941"/>
      <c r="AA62" s="941"/>
      <c r="AB62" s="941"/>
      <c r="AC62" s="941"/>
      <c r="AD62" s="941"/>
    </row>
    <row r="63" spans="1:30" s="481" customFormat="1" x14ac:dyDescent="0.25">
      <c r="A63" s="935"/>
      <c r="B63" s="936"/>
      <c r="C63" s="937"/>
      <c r="D63" s="938"/>
      <c r="E63" s="939"/>
      <c r="F63" s="939"/>
      <c r="G63" s="939"/>
      <c r="H63" s="939"/>
      <c r="I63" s="939"/>
      <c r="J63" s="939"/>
      <c r="K63" s="939"/>
      <c r="L63" s="939"/>
      <c r="M63" s="939"/>
      <c r="N63" s="939"/>
      <c r="O63" s="939"/>
      <c r="P63" s="939"/>
      <c r="Q63" s="940"/>
      <c r="R63" s="941"/>
      <c r="S63" s="941"/>
      <c r="T63" s="941"/>
      <c r="U63" s="941"/>
      <c r="V63" s="941"/>
      <c r="W63" s="941"/>
      <c r="X63" s="941"/>
      <c r="Y63" s="941"/>
      <c r="Z63" s="941"/>
      <c r="AA63" s="941"/>
      <c r="AB63" s="941"/>
      <c r="AC63" s="941"/>
      <c r="AD63" s="941"/>
    </row>
    <row r="64" spans="1:30" s="481" customFormat="1" x14ac:dyDescent="0.25">
      <c r="A64" s="935"/>
      <c r="B64" s="936"/>
      <c r="C64" s="937"/>
      <c r="D64" s="938"/>
      <c r="E64" s="939"/>
      <c r="F64" s="939"/>
      <c r="G64" s="939"/>
      <c r="H64" s="939"/>
      <c r="I64" s="939"/>
      <c r="J64" s="939"/>
      <c r="K64" s="939"/>
      <c r="L64" s="939"/>
      <c r="M64" s="939"/>
      <c r="N64" s="939"/>
      <c r="O64" s="939"/>
      <c r="P64" s="939"/>
      <c r="Q64" s="940"/>
      <c r="R64" s="941"/>
      <c r="S64" s="941"/>
      <c r="T64" s="941"/>
      <c r="U64" s="941"/>
      <c r="V64" s="941"/>
      <c r="W64" s="941"/>
      <c r="X64" s="941"/>
      <c r="Y64" s="941"/>
      <c r="Z64" s="941"/>
      <c r="AA64" s="941"/>
      <c r="AB64" s="941"/>
      <c r="AC64" s="941"/>
      <c r="AD64" s="941"/>
    </row>
    <row r="65" spans="1:30" s="481" customFormat="1" x14ac:dyDescent="0.25">
      <c r="A65" s="935"/>
      <c r="B65" s="936"/>
      <c r="C65" s="937"/>
      <c r="D65" s="938"/>
      <c r="E65" s="939"/>
      <c r="F65" s="939"/>
      <c r="G65" s="939"/>
      <c r="H65" s="939"/>
      <c r="I65" s="939"/>
      <c r="J65" s="939"/>
      <c r="K65" s="939"/>
      <c r="L65" s="939"/>
      <c r="M65" s="939"/>
      <c r="N65" s="939"/>
      <c r="O65" s="939"/>
      <c r="P65" s="939"/>
      <c r="Q65" s="940"/>
      <c r="R65" s="941"/>
      <c r="S65" s="941"/>
      <c r="T65" s="941"/>
      <c r="U65" s="941"/>
      <c r="V65" s="941"/>
      <c r="W65" s="941"/>
      <c r="X65" s="941"/>
      <c r="Y65" s="941"/>
      <c r="Z65" s="941"/>
      <c r="AA65" s="941"/>
      <c r="AB65" s="941"/>
      <c r="AC65" s="941"/>
      <c r="AD65" s="941"/>
    </row>
    <row r="66" spans="1:30" s="481" customFormat="1" x14ac:dyDescent="0.25">
      <c r="A66" s="935"/>
      <c r="B66" s="936"/>
      <c r="C66" s="937"/>
      <c r="D66" s="938"/>
      <c r="E66" s="939"/>
      <c r="F66" s="939"/>
      <c r="G66" s="939"/>
      <c r="H66" s="939"/>
      <c r="I66" s="939"/>
      <c r="J66" s="939"/>
      <c r="K66" s="939"/>
      <c r="L66" s="939"/>
      <c r="M66" s="939"/>
      <c r="N66" s="939"/>
      <c r="O66" s="939"/>
      <c r="P66" s="939"/>
      <c r="Q66" s="940"/>
      <c r="R66" s="941"/>
      <c r="S66" s="941"/>
      <c r="T66" s="941"/>
      <c r="U66" s="941"/>
      <c r="V66" s="941"/>
      <c r="W66" s="941"/>
      <c r="X66" s="941"/>
      <c r="Y66" s="941"/>
      <c r="Z66" s="941"/>
      <c r="AA66" s="941"/>
      <c r="AB66" s="941"/>
      <c r="AC66" s="941"/>
      <c r="AD66" s="941"/>
    </row>
    <row r="67" spans="1:30" s="481" customFormat="1" x14ac:dyDescent="0.25">
      <c r="A67" s="935"/>
      <c r="B67" s="936"/>
      <c r="C67" s="937"/>
      <c r="D67" s="938"/>
      <c r="E67" s="939"/>
      <c r="F67" s="939"/>
      <c r="G67" s="939"/>
      <c r="H67" s="939"/>
      <c r="I67" s="939"/>
      <c r="J67" s="939"/>
      <c r="K67" s="939"/>
      <c r="L67" s="939"/>
      <c r="M67" s="939"/>
      <c r="N67" s="939"/>
      <c r="O67" s="939"/>
      <c r="P67" s="939"/>
      <c r="Q67" s="940"/>
      <c r="R67" s="941"/>
      <c r="S67" s="941"/>
      <c r="T67" s="941"/>
      <c r="U67" s="941"/>
      <c r="V67" s="941"/>
      <c r="W67" s="941"/>
      <c r="X67" s="941"/>
      <c r="Y67" s="941"/>
      <c r="Z67" s="941"/>
      <c r="AA67" s="941"/>
      <c r="AB67" s="941"/>
      <c r="AC67" s="941"/>
      <c r="AD67" s="941"/>
    </row>
    <row r="68" spans="1:30" s="481" customFormat="1" x14ac:dyDescent="0.25">
      <c r="A68" s="935"/>
      <c r="B68" s="936"/>
      <c r="C68" s="937"/>
      <c r="D68" s="938"/>
      <c r="E68" s="939"/>
      <c r="F68" s="939"/>
      <c r="G68" s="939"/>
      <c r="H68" s="939"/>
      <c r="I68" s="939"/>
      <c r="J68" s="939"/>
      <c r="K68" s="939"/>
      <c r="L68" s="939"/>
      <c r="M68" s="939"/>
      <c r="N68" s="939"/>
      <c r="O68" s="939"/>
      <c r="P68" s="939"/>
      <c r="Q68" s="940"/>
      <c r="R68" s="941"/>
      <c r="S68" s="941"/>
      <c r="T68" s="941"/>
      <c r="U68" s="941"/>
      <c r="V68" s="941"/>
      <c r="W68" s="941"/>
      <c r="X68" s="941"/>
      <c r="Y68" s="941"/>
      <c r="Z68" s="941"/>
      <c r="AA68" s="941"/>
      <c r="AB68" s="941"/>
      <c r="AC68" s="941"/>
      <c r="AD68" s="941"/>
    </row>
    <row r="69" spans="1:30" s="481" customFormat="1" x14ac:dyDescent="0.25">
      <c r="A69" s="935"/>
      <c r="B69" s="936"/>
      <c r="C69" s="937"/>
      <c r="D69" s="938"/>
      <c r="E69" s="939"/>
      <c r="F69" s="939"/>
      <c r="G69" s="939"/>
      <c r="H69" s="939"/>
      <c r="I69" s="939"/>
      <c r="J69" s="939"/>
      <c r="K69" s="939"/>
      <c r="L69" s="939"/>
      <c r="M69" s="939"/>
      <c r="N69" s="939"/>
      <c r="O69" s="939"/>
      <c r="P69" s="939"/>
      <c r="Q69" s="940"/>
      <c r="R69" s="941"/>
      <c r="S69" s="941"/>
      <c r="T69" s="941"/>
      <c r="U69" s="941"/>
      <c r="V69" s="941"/>
      <c r="W69" s="941"/>
      <c r="X69" s="941"/>
      <c r="Y69" s="941"/>
      <c r="Z69" s="941"/>
      <c r="AA69" s="941"/>
      <c r="AB69" s="941"/>
      <c r="AC69" s="941"/>
      <c r="AD69" s="941"/>
    </row>
    <row r="70" spans="1:30" s="481" customFormat="1" x14ac:dyDescent="0.25">
      <c r="A70" s="935"/>
      <c r="B70" s="936"/>
      <c r="C70" s="937"/>
      <c r="D70" s="938"/>
      <c r="E70" s="939"/>
      <c r="F70" s="939"/>
      <c r="G70" s="939"/>
      <c r="H70" s="939"/>
      <c r="I70" s="939"/>
      <c r="J70" s="939"/>
      <c r="K70" s="939"/>
      <c r="L70" s="939"/>
      <c r="M70" s="939"/>
      <c r="N70" s="939"/>
      <c r="O70" s="939"/>
      <c r="P70" s="939"/>
      <c r="Q70" s="940"/>
      <c r="R70" s="941"/>
      <c r="S70" s="941"/>
      <c r="T70" s="941"/>
      <c r="U70" s="941"/>
      <c r="V70" s="941"/>
      <c r="W70" s="941"/>
      <c r="X70" s="941"/>
      <c r="Y70" s="941"/>
      <c r="Z70" s="941"/>
      <c r="AA70" s="941"/>
      <c r="AB70" s="941"/>
      <c r="AC70" s="941"/>
      <c r="AD70" s="941"/>
    </row>
    <row r="71" spans="1:30" s="481" customFormat="1" x14ac:dyDescent="0.25">
      <c r="A71" s="935"/>
      <c r="B71" s="936"/>
      <c r="C71" s="937"/>
      <c r="D71" s="938"/>
      <c r="E71" s="939"/>
      <c r="F71" s="939"/>
      <c r="G71" s="939"/>
      <c r="H71" s="939"/>
      <c r="I71" s="939"/>
      <c r="J71" s="939"/>
      <c r="K71" s="939"/>
      <c r="L71" s="939"/>
      <c r="M71" s="939"/>
      <c r="N71" s="939"/>
      <c r="O71" s="939"/>
      <c r="P71" s="939"/>
      <c r="Q71" s="940"/>
      <c r="R71" s="941"/>
      <c r="S71" s="941"/>
      <c r="T71" s="941"/>
      <c r="U71" s="941"/>
      <c r="V71" s="941"/>
      <c r="W71" s="941"/>
      <c r="X71" s="941"/>
      <c r="Y71" s="941"/>
      <c r="Z71" s="941"/>
      <c r="AA71" s="941"/>
      <c r="AB71" s="941"/>
      <c r="AC71" s="941"/>
      <c r="AD71" s="941"/>
    </row>
    <row r="72" spans="1:30" s="481" customFormat="1" x14ac:dyDescent="0.25">
      <c r="A72" s="935"/>
      <c r="B72" s="936"/>
      <c r="C72" s="937"/>
      <c r="D72" s="938"/>
      <c r="E72" s="939"/>
      <c r="F72" s="939"/>
      <c r="G72" s="939"/>
      <c r="H72" s="939"/>
      <c r="I72" s="939"/>
      <c r="J72" s="939"/>
      <c r="K72" s="939"/>
      <c r="L72" s="939"/>
      <c r="M72" s="939"/>
      <c r="N72" s="939"/>
      <c r="O72" s="939"/>
      <c r="P72" s="939"/>
      <c r="Q72" s="940"/>
      <c r="R72" s="941"/>
      <c r="S72" s="941"/>
      <c r="T72" s="941"/>
      <c r="U72" s="941"/>
      <c r="V72" s="941"/>
      <c r="W72" s="941"/>
      <c r="X72" s="941"/>
      <c r="Y72" s="941"/>
      <c r="Z72" s="941"/>
      <c r="AA72" s="941"/>
      <c r="AB72" s="941"/>
      <c r="AC72" s="941"/>
      <c r="AD72" s="941"/>
    </row>
    <row r="73" spans="1:30" s="481" customFormat="1" x14ac:dyDescent="0.25">
      <c r="A73" s="935"/>
      <c r="B73" s="936"/>
      <c r="C73" s="937"/>
      <c r="D73" s="938"/>
      <c r="E73" s="939"/>
      <c r="F73" s="939"/>
      <c r="G73" s="939"/>
      <c r="H73" s="939"/>
      <c r="I73" s="939"/>
      <c r="J73" s="939"/>
      <c r="K73" s="939"/>
      <c r="L73" s="939"/>
      <c r="M73" s="939"/>
      <c r="N73" s="939"/>
      <c r="O73" s="939"/>
      <c r="P73" s="939"/>
      <c r="Q73" s="940"/>
      <c r="R73" s="941"/>
      <c r="S73" s="941"/>
      <c r="T73" s="941"/>
      <c r="U73" s="941"/>
      <c r="V73" s="941"/>
      <c r="W73" s="941"/>
      <c r="X73" s="941"/>
      <c r="Y73" s="941"/>
      <c r="Z73" s="941"/>
      <c r="AA73" s="941"/>
      <c r="AB73" s="941"/>
      <c r="AC73" s="941"/>
      <c r="AD73" s="941"/>
    </row>
    <row r="74" spans="1:30" s="481" customFormat="1" x14ac:dyDescent="0.25">
      <c r="A74" s="935"/>
      <c r="B74" s="936"/>
      <c r="C74" s="937"/>
      <c r="D74" s="938"/>
      <c r="E74" s="939"/>
      <c r="F74" s="939"/>
      <c r="G74" s="939"/>
      <c r="H74" s="939"/>
      <c r="I74" s="939"/>
      <c r="J74" s="939"/>
      <c r="K74" s="939"/>
      <c r="L74" s="939"/>
      <c r="M74" s="939"/>
      <c r="N74" s="939"/>
      <c r="O74" s="939"/>
      <c r="P74" s="939"/>
      <c r="Q74" s="940"/>
      <c r="R74" s="941"/>
      <c r="S74" s="941"/>
      <c r="T74" s="941"/>
      <c r="U74" s="941"/>
      <c r="V74" s="941"/>
      <c r="W74" s="941"/>
      <c r="X74" s="941"/>
      <c r="Y74" s="941"/>
      <c r="Z74" s="941"/>
      <c r="AA74" s="941"/>
      <c r="AB74" s="941"/>
      <c r="AC74" s="941"/>
      <c r="AD74" s="941"/>
    </row>
    <row r="75" spans="1:30" s="481" customFormat="1" x14ac:dyDescent="0.25">
      <c r="A75" s="935"/>
      <c r="B75" s="936"/>
      <c r="C75" s="937"/>
      <c r="D75" s="938"/>
      <c r="E75" s="939"/>
      <c r="F75" s="939"/>
      <c r="G75" s="939"/>
      <c r="H75" s="939"/>
      <c r="I75" s="939"/>
      <c r="J75" s="939"/>
      <c r="K75" s="939"/>
      <c r="L75" s="939"/>
      <c r="M75" s="939"/>
      <c r="N75" s="939"/>
      <c r="O75" s="939"/>
      <c r="P75" s="939"/>
      <c r="Q75" s="940"/>
      <c r="R75" s="941"/>
      <c r="S75" s="941"/>
      <c r="T75" s="941"/>
      <c r="U75" s="941"/>
      <c r="V75" s="941"/>
      <c r="W75" s="941"/>
      <c r="X75" s="941"/>
      <c r="Y75" s="941"/>
      <c r="Z75" s="941"/>
      <c r="AA75" s="941"/>
      <c r="AB75" s="941"/>
      <c r="AC75" s="941"/>
      <c r="AD75" s="941"/>
    </row>
    <row r="76" spans="1:30" s="481" customFormat="1" x14ac:dyDescent="0.25">
      <c r="A76" s="935"/>
      <c r="B76" s="936"/>
      <c r="C76" s="937"/>
      <c r="D76" s="938"/>
      <c r="E76" s="939"/>
      <c r="F76" s="939"/>
      <c r="G76" s="939"/>
      <c r="H76" s="939"/>
      <c r="I76" s="939"/>
      <c r="J76" s="939"/>
      <c r="K76" s="939"/>
      <c r="L76" s="939"/>
      <c r="M76" s="939"/>
      <c r="N76" s="939"/>
      <c r="O76" s="939"/>
      <c r="P76" s="939"/>
      <c r="Q76" s="940"/>
      <c r="R76" s="941"/>
      <c r="S76" s="941"/>
      <c r="T76" s="941"/>
      <c r="U76" s="941"/>
      <c r="V76" s="941"/>
      <c r="W76" s="941"/>
      <c r="X76" s="941"/>
      <c r="Y76" s="941"/>
      <c r="Z76" s="941"/>
      <c r="AA76" s="941"/>
      <c r="AB76" s="941"/>
      <c r="AC76" s="941"/>
      <c r="AD76" s="941"/>
    </row>
    <row r="77" spans="1:30" s="481" customFormat="1" x14ac:dyDescent="0.25">
      <c r="A77" s="935"/>
      <c r="B77" s="936"/>
      <c r="C77" s="937"/>
      <c r="D77" s="938"/>
      <c r="E77" s="939"/>
      <c r="F77" s="939"/>
      <c r="G77" s="939"/>
      <c r="H77" s="939"/>
      <c r="I77" s="939"/>
      <c r="J77" s="939"/>
      <c r="K77" s="939"/>
      <c r="L77" s="939"/>
      <c r="M77" s="939"/>
      <c r="N77" s="939"/>
      <c r="O77" s="939"/>
      <c r="P77" s="939"/>
      <c r="Q77" s="940"/>
      <c r="R77" s="941"/>
      <c r="S77" s="941"/>
      <c r="T77" s="941"/>
      <c r="U77" s="941"/>
      <c r="V77" s="941"/>
      <c r="W77" s="941"/>
      <c r="X77" s="941"/>
      <c r="Y77" s="941"/>
      <c r="Z77" s="941"/>
      <c r="AA77" s="941"/>
      <c r="AB77" s="941"/>
      <c r="AC77" s="941"/>
      <c r="AD77" s="941"/>
    </row>
    <row r="78" spans="1:30" s="481" customFormat="1" x14ac:dyDescent="0.25">
      <c r="A78" s="935"/>
      <c r="B78" s="936"/>
      <c r="C78" s="937"/>
      <c r="D78" s="938"/>
      <c r="E78" s="939"/>
      <c r="F78" s="939"/>
      <c r="G78" s="939"/>
      <c r="H78" s="939"/>
      <c r="I78" s="939"/>
      <c r="J78" s="939"/>
      <c r="K78" s="939"/>
      <c r="L78" s="939"/>
      <c r="M78" s="939"/>
      <c r="N78" s="939"/>
      <c r="O78" s="939"/>
      <c r="P78" s="939"/>
      <c r="Q78" s="940"/>
      <c r="R78" s="941"/>
      <c r="S78" s="941"/>
      <c r="T78" s="941"/>
      <c r="U78" s="941"/>
      <c r="V78" s="941"/>
      <c r="W78" s="941"/>
      <c r="X78" s="941"/>
      <c r="Y78" s="941"/>
      <c r="Z78" s="941"/>
      <c r="AA78" s="941"/>
      <c r="AB78" s="941"/>
      <c r="AC78" s="941"/>
      <c r="AD78" s="941"/>
    </row>
    <row r="79" spans="1:30" s="481" customFormat="1" x14ac:dyDescent="0.25">
      <c r="A79" s="935"/>
      <c r="B79" s="936"/>
      <c r="C79" s="937"/>
      <c r="D79" s="938"/>
      <c r="E79" s="939"/>
      <c r="F79" s="939"/>
      <c r="G79" s="939"/>
      <c r="H79" s="939"/>
      <c r="I79" s="939"/>
      <c r="J79" s="939"/>
      <c r="K79" s="939"/>
      <c r="L79" s="939"/>
      <c r="M79" s="939"/>
      <c r="N79" s="939"/>
      <c r="O79" s="939"/>
      <c r="P79" s="939"/>
      <c r="Q79" s="940"/>
      <c r="R79" s="941"/>
      <c r="S79" s="941"/>
      <c r="T79" s="941"/>
      <c r="U79" s="941"/>
      <c r="V79" s="941"/>
      <c r="W79" s="941"/>
      <c r="X79" s="941"/>
      <c r="Y79" s="941"/>
      <c r="Z79" s="941"/>
      <c r="AA79" s="941"/>
      <c r="AB79" s="941"/>
      <c r="AC79" s="941"/>
      <c r="AD79" s="941"/>
    </row>
    <row r="80" spans="1:30" s="481" customFormat="1" x14ac:dyDescent="0.25">
      <c r="A80" s="935"/>
      <c r="B80" s="936"/>
      <c r="C80" s="937"/>
      <c r="D80" s="938"/>
      <c r="E80" s="939"/>
      <c r="F80" s="939"/>
      <c r="G80" s="939"/>
      <c r="H80" s="939"/>
      <c r="I80" s="939"/>
      <c r="J80" s="939"/>
      <c r="K80" s="939"/>
      <c r="L80" s="939"/>
      <c r="M80" s="939"/>
      <c r="N80" s="939"/>
      <c r="O80" s="939"/>
      <c r="P80" s="939"/>
      <c r="Q80" s="940"/>
      <c r="R80" s="941"/>
      <c r="S80" s="941"/>
      <c r="T80" s="941"/>
      <c r="U80" s="941"/>
      <c r="V80" s="941"/>
      <c r="W80" s="941"/>
      <c r="X80" s="941"/>
      <c r="Y80" s="941"/>
      <c r="Z80" s="941"/>
      <c r="AA80" s="941"/>
      <c r="AB80" s="941"/>
      <c r="AC80" s="941"/>
      <c r="AD80" s="941"/>
    </row>
    <row r="81" spans="1:30" s="481" customFormat="1" x14ac:dyDescent="0.25">
      <c r="A81" s="935"/>
      <c r="B81" s="936"/>
      <c r="C81" s="937"/>
      <c r="D81" s="938"/>
      <c r="E81" s="939"/>
      <c r="F81" s="939"/>
      <c r="G81" s="939"/>
      <c r="H81" s="939"/>
      <c r="I81" s="939"/>
      <c r="J81" s="939"/>
      <c r="K81" s="939"/>
      <c r="L81" s="939"/>
      <c r="M81" s="939"/>
      <c r="N81" s="939"/>
      <c r="O81" s="939"/>
      <c r="P81" s="939"/>
      <c r="Q81" s="940"/>
      <c r="R81" s="941"/>
      <c r="S81" s="941"/>
      <c r="T81" s="941"/>
      <c r="U81" s="941"/>
      <c r="V81" s="941"/>
      <c r="W81" s="941"/>
      <c r="X81" s="941"/>
      <c r="Y81" s="941"/>
      <c r="Z81" s="941"/>
      <c r="AA81" s="941"/>
      <c r="AB81" s="941"/>
      <c r="AC81" s="941"/>
      <c r="AD81" s="941"/>
    </row>
    <row r="82" spans="1:30" s="481" customFormat="1" x14ac:dyDescent="0.25">
      <c r="A82" s="935"/>
      <c r="B82" s="936"/>
      <c r="C82" s="937"/>
      <c r="D82" s="938"/>
      <c r="E82" s="939"/>
      <c r="F82" s="939"/>
      <c r="G82" s="939"/>
      <c r="H82" s="939"/>
      <c r="I82" s="939"/>
      <c r="J82" s="939"/>
      <c r="K82" s="939"/>
      <c r="L82" s="939"/>
      <c r="M82" s="939"/>
      <c r="N82" s="939"/>
      <c r="O82" s="939"/>
      <c r="P82" s="939"/>
      <c r="Q82" s="940"/>
      <c r="R82" s="941"/>
      <c r="S82" s="941"/>
      <c r="T82" s="941"/>
      <c r="U82" s="941"/>
      <c r="V82" s="941"/>
      <c r="W82" s="941"/>
      <c r="X82" s="941"/>
      <c r="Y82" s="941"/>
      <c r="Z82" s="941"/>
      <c r="AA82" s="941"/>
      <c r="AB82" s="941"/>
      <c r="AC82" s="941"/>
      <c r="AD82" s="941"/>
    </row>
    <row r="83" spans="1:30" s="481" customFormat="1" x14ac:dyDescent="0.25">
      <c r="A83" s="935"/>
      <c r="B83" s="936"/>
      <c r="C83" s="937"/>
      <c r="D83" s="938"/>
      <c r="E83" s="939"/>
      <c r="F83" s="939"/>
      <c r="G83" s="939"/>
      <c r="H83" s="939"/>
      <c r="I83" s="939"/>
      <c r="J83" s="939"/>
      <c r="K83" s="939"/>
      <c r="L83" s="939"/>
      <c r="M83" s="939"/>
      <c r="N83" s="939"/>
      <c r="O83" s="939"/>
      <c r="P83" s="939"/>
      <c r="Q83" s="940"/>
      <c r="R83" s="941"/>
      <c r="S83" s="941"/>
      <c r="T83" s="941"/>
      <c r="U83" s="941"/>
      <c r="V83" s="941"/>
      <c r="W83" s="941"/>
      <c r="X83" s="941"/>
      <c r="Y83" s="941"/>
      <c r="Z83" s="941"/>
      <c r="AA83" s="941"/>
      <c r="AB83" s="941"/>
      <c r="AC83" s="941"/>
      <c r="AD83" s="941"/>
    </row>
    <row r="84" spans="1:30" s="481" customFormat="1" x14ac:dyDescent="0.25">
      <c r="A84" s="935"/>
      <c r="B84" s="936"/>
      <c r="C84" s="937"/>
      <c r="D84" s="938"/>
      <c r="E84" s="939"/>
      <c r="F84" s="939"/>
      <c r="G84" s="939"/>
      <c r="H84" s="939"/>
      <c r="I84" s="939"/>
      <c r="J84" s="939"/>
      <c r="K84" s="939"/>
      <c r="L84" s="939"/>
      <c r="M84" s="939"/>
      <c r="N84" s="939"/>
      <c r="O84" s="939"/>
      <c r="P84" s="939"/>
      <c r="Q84" s="940"/>
      <c r="R84" s="941"/>
      <c r="S84" s="941"/>
      <c r="T84" s="941"/>
      <c r="U84" s="941"/>
      <c r="V84" s="941"/>
      <c r="W84" s="941"/>
      <c r="X84" s="941"/>
      <c r="Y84" s="941"/>
      <c r="Z84" s="941"/>
      <c r="AA84" s="941"/>
      <c r="AB84" s="941"/>
      <c r="AC84" s="941"/>
      <c r="AD84" s="941"/>
    </row>
    <row r="85" spans="1:30" s="481" customFormat="1" x14ac:dyDescent="0.25">
      <c r="A85" s="935"/>
      <c r="B85" s="936"/>
      <c r="C85" s="937"/>
      <c r="D85" s="938"/>
      <c r="E85" s="939"/>
      <c r="F85" s="939"/>
      <c r="G85" s="939"/>
      <c r="H85" s="939"/>
      <c r="I85" s="939"/>
      <c r="J85" s="939"/>
      <c r="K85" s="939"/>
      <c r="L85" s="939"/>
      <c r="M85" s="939"/>
      <c r="N85" s="939"/>
      <c r="O85" s="939"/>
      <c r="P85" s="939"/>
      <c r="Q85" s="940"/>
      <c r="R85" s="941"/>
      <c r="S85" s="941"/>
      <c r="T85" s="941"/>
      <c r="U85" s="941"/>
      <c r="V85" s="941"/>
      <c r="W85" s="941"/>
      <c r="X85" s="941"/>
      <c r="Y85" s="941"/>
      <c r="Z85" s="941"/>
      <c r="AA85" s="941"/>
      <c r="AB85" s="941"/>
      <c r="AC85" s="941"/>
      <c r="AD85" s="941"/>
    </row>
    <row r="86" spans="1:30" s="481" customFormat="1" x14ac:dyDescent="0.25">
      <c r="A86" s="935"/>
      <c r="B86" s="936"/>
      <c r="C86" s="937"/>
      <c r="D86" s="938"/>
      <c r="E86" s="939"/>
      <c r="F86" s="939"/>
      <c r="G86" s="939"/>
      <c r="H86" s="939"/>
      <c r="I86" s="939"/>
      <c r="J86" s="939"/>
      <c r="K86" s="939"/>
      <c r="L86" s="939"/>
      <c r="M86" s="939"/>
      <c r="N86" s="939"/>
      <c r="O86" s="939"/>
      <c r="P86" s="939"/>
      <c r="Q86" s="940"/>
      <c r="R86" s="941"/>
      <c r="S86" s="941"/>
      <c r="T86" s="941"/>
      <c r="U86" s="941"/>
      <c r="V86" s="941"/>
      <c r="W86" s="941"/>
      <c r="X86" s="941"/>
      <c r="Y86" s="941"/>
      <c r="Z86" s="941"/>
      <c r="AA86" s="941"/>
      <c r="AB86" s="941"/>
      <c r="AC86" s="941"/>
      <c r="AD86" s="941"/>
    </row>
    <row r="87" spans="1:30" s="481" customFormat="1" x14ac:dyDescent="0.25">
      <c r="A87" s="935"/>
      <c r="B87" s="936"/>
      <c r="C87" s="937"/>
      <c r="D87" s="938"/>
      <c r="E87" s="939"/>
      <c r="F87" s="939"/>
      <c r="G87" s="939"/>
      <c r="H87" s="939"/>
      <c r="I87" s="939"/>
      <c r="J87" s="939"/>
      <c r="K87" s="939"/>
      <c r="L87" s="939"/>
      <c r="M87" s="939"/>
      <c r="N87" s="939"/>
      <c r="O87" s="939"/>
      <c r="P87" s="939"/>
      <c r="Q87" s="940"/>
      <c r="R87" s="941"/>
      <c r="S87" s="941"/>
      <c r="T87" s="941"/>
      <c r="U87" s="941"/>
      <c r="V87" s="941"/>
      <c r="W87" s="941"/>
      <c r="X87" s="941"/>
      <c r="Y87" s="941"/>
      <c r="Z87" s="941"/>
      <c r="AA87" s="941"/>
      <c r="AB87" s="941"/>
      <c r="AC87" s="941"/>
      <c r="AD87" s="941"/>
    </row>
    <row r="88" spans="1:30" s="481" customFormat="1" x14ac:dyDescent="0.25">
      <c r="A88" s="935"/>
      <c r="B88" s="936"/>
      <c r="C88" s="937"/>
      <c r="D88" s="938"/>
      <c r="E88" s="939"/>
      <c r="F88" s="939"/>
      <c r="G88" s="939"/>
      <c r="H88" s="939"/>
      <c r="I88" s="939"/>
      <c r="J88" s="939"/>
      <c r="K88" s="939"/>
      <c r="L88" s="939"/>
      <c r="M88" s="939"/>
      <c r="N88" s="939"/>
      <c r="O88" s="939"/>
      <c r="P88" s="939"/>
      <c r="Q88" s="940"/>
      <c r="R88" s="941"/>
      <c r="S88" s="941"/>
      <c r="T88" s="941"/>
      <c r="U88" s="941"/>
      <c r="V88" s="941"/>
      <c r="W88" s="941"/>
      <c r="X88" s="941"/>
      <c r="Y88" s="941"/>
      <c r="Z88" s="941"/>
      <c r="AA88" s="941"/>
      <c r="AB88" s="941"/>
      <c r="AC88" s="941"/>
      <c r="AD88" s="941"/>
    </row>
    <row r="89" spans="1:30" s="481" customFormat="1" x14ac:dyDescent="0.25">
      <c r="A89" s="935"/>
      <c r="B89" s="936"/>
      <c r="C89" s="937"/>
      <c r="D89" s="938"/>
      <c r="E89" s="939"/>
      <c r="F89" s="939"/>
      <c r="G89" s="939"/>
      <c r="H89" s="939"/>
      <c r="I89" s="939"/>
      <c r="J89" s="939"/>
      <c r="K89" s="939"/>
      <c r="L89" s="939"/>
      <c r="M89" s="939"/>
      <c r="N89" s="939"/>
      <c r="O89" s="939"/>
      <c r="P89" s="939"/>
      <c r="Q89" s="940"/>
      <c r="R89" s="941"/>
      <c r="S89" s="941"/>
      <c r="T89" s="941"/>
      <c r="U89" s="941"/>
      <c r="V89" s="941"/>
      <c r="W89" s="941"/>
      <c r="X89" s="941"/>
      <c r="Y89" s="941"/>
      <c r="Z89" s="941"/>
      <c r="AA89" s="941"/>
      <c r="AB89" s="941"/>
      <c r="AC89" s="941"/>
      <c r="AD89" s="941"/>
    </row>
    <row r="90" spans="1:30" s="481" customFormat="1" x14ac:dyDescent="0.25">
      <c r="A90" s="935"/>
      <c r="B90" s="936"/>
      <c r="C90" s="937"/>
      <c r="D90" s="938"/>
      <c r="E90" s="939"/>
      <c r="F90" s="939"/>
      <c r="G90" s="939"/>
      <c r="H90" s="939"/>
      <c r="I90" s="939"/>
      <c r="J90" s="939"/>
      <c r="K90" s="939"/>
      <c r="L90" s="939"/>
      <c r="M90" s="939"/>
      <c r="N90" s="939"/>
      <c r="O90" s="939"/>
      <c r="P90" s="939"/>
      <c r="Q90" s="940"/>
      <c r="R90" s="941"/>
      <c r="S90" s="941"/>
      <c r="T90" s="941"/>
      <c r="U90" s="941"/>
      <c r="V90" s="941"/>
      <c r="W90" s="941"/>
      <c r="X90" s="941"/>
      <c r="Y90" s="941"/>
      <c r="Z90" s="941"/>
      <c r="AA90" s="941"/>
      <c r="AB90" s="941"/>
      <c r="AC90" s="941"/>
      <c r="AD90" s="941"/>
    </row>
    <row r="91" spans="1:30" s="481" customFormat="1" x14ac:dyDescent="0.25">
      <c r="A91" s="935"/>
      <c r="B91" s="936"/>
      <c r="C91" s="937"/>
      <c r="D91" s="938"/>
      <c r="E91" s="939"/>
      <c r="F91" s="939"/>
      <c r="G91" s="939"/>
      <c r="H91" s="939"/>
      <c r="I91" s="939"/>
      <c r="J91" s="939"/>
      <c r="K91" s="939"/>
      <c r="L91" s="939"/>
      <c r="M91" s="939"/>
      <c r="N91" s="939"/>
      <c r="O91" s="939"/>
      <c r="P91" s="939"/>
      <c r="Q91" s="940"/>
      <c r="R91" s="941"/>
      <c r="S91" s="941"/>
      <c r="T91" s="941"/>
      <c r="U91" s="941"/>
      <c r="V91" s="941"/>
      <c r="W91" s="941"/>
      <c r="X91" s="941"/>
      <c r="Y91" s="941"/>
      <c r="Z91" s="941"/>
      <c r="AA91" s="941"/>
      <c r="AB91" s="941"/>
      <c r="AC91" s="941"/>
      <c r="AD91" s="941"/>
    </row>
    <row r="92" spans="1:30" s="481" customFormat="1" x14ac:dyDescent="0.25">
      <c r="A92" s="935"/>
      <c r="B92" s="936"/>
      <c r="C92" s="937"/>
      <c r="D92" s="938"/>
      <c r="E92" s="939"/>
      <c r="F92" s="939"/>
      <c r="G92" s="939"/>
      <c r="H92" s="939"/>
      <c r="I92" s="939"/>
      <c r="J92" s="939"/>
      <c r="K92" s="939"/>
      <c r="L92" s="939"/>
      <c r="M92" s="939"/>
      <c r="N92" s="939"/>
      <c r="O92" s="939"/>
      <c r="P92" s="939"/>
      <c r="Q92" s="940"/>
      <c r="R92" s="941"/>
      <c r="S92" s="941"/>
      <c r="T92" s="941"/>
      <c r="U92" s="941"/>
      <c r="V92" s="941"/>
      <c r="W92" s="941"/>
      <c r="X92" s="941"/>
      <c r="Y92" s="941"/>
      <c r="Z92" s="941"/>
      <c r="AA92" s="941"/>
      <c r="AB92" s="941"/>
      <c r="AC92" s="941"/>
      <c r="AD92" s="941"/>
    </row>
    <row r="93" spans="1:30" s="481" customFormat="1" x14ac:dyDescent="0.25">
      <c r="A93" s="935"/>
      <c r="B93" s="936"/>
      <c r="C93" s="937"/>
      <c r="D93" s="938"/>
      <c r="E93" s="939"/>
      <c r="F93" s="939"/>
      <c r="G93" s="939"/>
      <c r="H93" s="939"/>
      <c r="I93" s="939"/>
      <c r="J93" s="939"/>
      <c r="K93" s="939"/>
      <c r="L93" s="939"/>
      <c r="M93" s="939"/>
      <c r="N93" s="939"/>
      <c r="O93" s="939"/>
      <c r="P93" s="939"/>
      <c r="Q93" s="940"/>
      <c r="R93" s="941"/>
      <c r="S93" s="941"/>
      <c r="T93" s="941"/>
      <c r="U93" s="941"/>
      <c r="V93" s="941"/>
      <c r="W93" s="941"/>
      <c r="X93" s="941"/>
      <c r="Y93" s="941"/>
      <c r="Z93" s="941"/>
      <c r="AA93" s="941"/>
      <c r="AB93" s="941"/>
      <c r="AC93" s="941"/>
      <c r="AD93" s="941"/>
    </row>
    <row r="94" spans="1:30" s="481" customFormat="1" x14ac:dyDescent="0.25">
      <c r="A94" s="935"/>
      <c r="B94" s="936"/>
      <c r="C94" s="937"/>
      <c r="D94" s="938"/>
      <c r="E94" s="939"/>
      <c r="F94" s="939"/>
      <c r="G94" s="939"/>
      <c r="H94" s="939"/>
      <c r="I94" s="939"/>
      <c r="J94" s="939"/>
      <c r="K94" s="939"/>
      <c r="L94" s="939"/>
      <c r="M94" s="939"/>
      <c r="N94" s="939"/>
      <c r="O94" s="939"/>
      <c r="P94" s="939"/>
      <c r="Q94" s="940"/>
      <c r="R94" s="941"/>
      <c r="S94" s="941"/>
      <c r="T94" s="941"/>
      <c r="U94" s="941"/>
      <c r="V94" s="941"/>
      <c r="W94" s="941"/>
      <c r="X94" s="941"/>
      <c r="Y94" s="941"/>
      <c r="Z94" s="941"/>
      <c r="AA94" s="941"/>
      <c r="AB94" s="941"/>
      <c r="AC94" s="941"/>
      <c r="AD94" s="941"/>
    </row>
    <row r="95" spans="1:30" s="481" customFormat="1" x14ac:dyDescent="0.25">
      <c r="A95" s="935"/>
      <c r="B95" s="936"/>
      <c r="C95" s="937"/>
      <c r="D95" s="938"/>
      <c r="E95" s="939"/>
      <c r="F95" s="939"/>
      <c r="G95" s="939"/>
      <c r="H95" s="939"/>
      <c r="I95" s="939"/>
      <c r="J95" s="939"/>
      <c r="K95" s="939"/>
      <c r="L95" s="939"/>
      <c r="M95" s="939"/>
      <c r="N95" s="939"/>
      <c r="O95" s="939"/>
      <c r="P95" s="939"/>
      <c r="Q95" s="940"/>
      <c r="R95" s="941"/>
      <c r="S95" s="941"/>
      <c r="T95" s="941"/>
      <c r="U95" s="941"/>
      <c r="V95" s="941"/>
      <c r="W95" s="941"/>
      <c r="X95" s="941"/>
      <c r="Y95" s="941"/>
      <c r="Z95" s="941"/>
      <c r="AA95" s="941"/>
      <c r="AB95" s="941"/>
      <c r="AC95" s="941"/>
      <c r="AD95" s="941"/>
    </row>
    <row r="96" spans="1:30" s="481" customFormat="1" x14ac:dyDescent="0.25">
      <c r="A96" s="935"/>
      <c r="B96" s="936"/>
      <c r="C96" s="937"/>
      <c r="D96" s="938"/>
      <c r="E96" s="939"/>
      <c r="F96" s="939"/>
      <c r="G96" s="939"/>
      <c r="H96" s="939"/>
      <c r="I96" s="939"/>
      <c r="J96" s="939"/>
      <c r="K96" s="939"/>
      <c r="L96" s="939"/>
      <c r="M96" s="939"/>
      <c r="N96" s="939"/>
      <c r="O96" s="939"/>
      <c r="P96" s="939"/>
      <c r="Q96" s="940"/>
      <c r="R96" s="941"/>
      <c r="S96" s="941"/>
      <c r="T96" s="941"/>
      <c r="U96" s="941"/>
      <c r="V96" s="941"/>
      <c r="W96" s="941"/>
      <c r="X96" s="941"/>
      <c r="Y96" s="941"/>
      <c r="Z96" s="941"/>
      <c r="AA96" s="941"/>
      <c r="AB96" s="941"/>
      <c r="AC96" s="941"/>
      <c r="AD96" s="941"/>
    </row>
    <row r="97" spans="1:30" s="481" customFormat="1" x14ac:dyDescent="0.25">
      <c r="A97" s="935"/>
      <c r="B97" s="936"/>
      <c r="C97" s="937"/>
      <c r="D97" s="938"/>
      <c r="E97" s="939"/>
      <c r="F97" s="939"/>
      <c r="G97" s="939"/>
      <c r="H97" s="939"/>
      <c r="I97" s="939"/>
      <c r="J97" s="939"/>
      <c r="K97" s="939"/>
      <c r="L97" s="939"/>
      <c r="M97" s="939"/>
      <c r="N97" s="939"/>
      <c r="O97" s="939"/>
      <c r="P97" s="939"/>
      <c r="Q97" s="940"/>
      <c r="R97" s="941"/>
      <c r="S97" s="941"/>
      <c r="T97" s="941"/>
      <c r="U97" s="941"/>
      <c r="V97" s="941"/>
      <c r="W97" s="941"/>
      <c r="X97" s="941"/>
      <c r="Y97" s="941"/>
      <c r="Z97" s="941"/>
      <c r="AA97" s="941"/>
      <c r="AB97" s="941"/>
      <c r="AC97" s="941"/>
      <c r="AD97" s="941"/>
    </row>
    <row r="98" spans="1:30" s="481" customFormat="1" x14ac:dyDescent="0.25">
      <c r="A98" s="935"/>
      <c r="B98" s="936"/>
      <c r="C98" s="937"/>
      <c r="D98" s="938"/>
      <c r="E98" s="939"/>
      <c r="F98" s="939"/>
      <c r="G98" s="939"/>
      <c r="H98" s="939"/>
      <c r="I98" s="939"/>
      <c r="J98" s="939"/>
      <c r="K98" s="939"/>
      <c r="L98" s="939"/>
      <c r="M98" s="939"/>
      <c r="N98" s="939"/>
      <c r="O98" s="939"/>
      <c r="P98" s="939"/>
      <c r="Q98" s="940"/>
      <c r="R98" s="941"/>
      <c r="S98" s="941"/>
      <c r="T98" s="941"/>
      <c r="U98" s="941"/>
      <c r="V98" s="941"/>
      <c r="W98" s="941"/>
      <c r="X98" s="941"/>
      <c r="Y98" s="941"/>
      <c r="Z98" s="941"/>
      <c r="AA98" s="941"/>
      <c r="AB98" s="941"/>
      <c r="AC98" s="941"/>
      <c r="AD98" s="941"/>
    </row>
    <row r="99" spans="1:30" s="481" customFormat="1" x14ac:dyDescent="0.25">
      <c r="A99" s="935"/>
      <c r="B99" s="936"/>
      <c r="C99" s="937"/>
      <c r="D99" s="938"/>
      <c r="E99" s="939"/>
      <c r="F99" s="939"/>
      <c r="G99" s="939"/>
      <c r="H99" s="939"/>
      <c r="I99" s="939"/>
      <c r="J99" s="939"/>
      <c r="K99" s="939"/>
      <c r="L99" s="939"/>
      <c r="M99" s="939"/>
      <c r="N99" s="939"/>
      <c r="O99" s="939"/>
      <c r="P99" s="939"/>
      <c r="Q99" s="940"/>
      <c r="R99" s="941"/>
      <c r="S99" s="941"/>
      <c r="T99" s="941"/>
      <c r="U99" s="941"/>
      <c r="V99" s="941"/>
      <c r="W99" s="941"/>
      <c r="X99" s="941"/>
      <c r="Y99" s="941"/>
      <c r="Z99" s="941"/>
      <c r="AA99" s="941"/>
      <c r="AB99" s="941"/>
      <c r="AC99" s="941"/>
      <c r="AD99" s="941"/>
    </row>
    <row r="100" spans="1:30" s="481" customFormat="1" x14ac:dyDescent="0.25">
      <c r="A100" s="935"/>
      <c r="B100" s="936"/>
      <c r="C100" s="937"/>
      <c r="D100" s="938"/>
      <c r="E100" s="939"/>
      <c r="F100" s="939"/>
      <c r="G100" s="939"/>
      <c r="H100" s="939"/>
      <c r="I100" s="939"/>
      <c r="J100" s="939"/>
      <c r="K100" s="939"/>
      <c r="L100" s="939"/>
      <c r="M100" s="939"/>
      <c r="N100" s="939"/>
      <c r="O100" s="939"/>
      <c r="P100" s="939"/>
      <c r="Q100" s="940"/>
      <c r="R100" s="941"/>
      <c r="S100" s="941"/>
      <c r="T100" s="941"/>
      <c r="U100" s="941"/>
      <c r="V100" s="941"/>
      <c r="W100" s="941"/>
      <c r="X100" s="941"/>
      <c r="Y100" s="941"/>
      <c r="Z100" s="941"/>
      <c r="AA100" s="941"/>
      <c r="AB100" s="941"/>
      <c r="AC100" s="941"/>
      <c r="AD100" s="941"/>
    </row>
    <row r="101" spans="1:30" s="481" customFormat="1" x14ac:dyDescent="0.25">
      <c r="A101" s="935"/>
      <c r="B101" s="936"/>
      <c r="C101" s="937"/>
      <c r="D101" s="938"/>
      <c r="E101" s="939"/>
      <c r="F101" s="939"/>
      <c r="G101" s="939"/>
      <c r="H101" s="939"/>
      <c r="I101" s="939"/>
      <c r="J101" s="939"/>
      <c r="K101" s="939"/>
      <c r="L101" s="939"/>
      <c r="M101" s="939"/>
      <c r="N101" s="939"/>
      <c r="O101" s="939"/>
      <c r="P101" s="939"/>
      <c r="Q101" s="940"/>
      <c r="R101" s="941"/>
      <c r="S101" s="941"/>
      <c r="T101" s="941"/>
      <c r="U101" s="941"/>
      <c r="V101" s="941"/>
      <c r="W101" s="941"/>
      <c r="X101" s="941"/>
      <c r="Y101" s="941"/>
      <c r="Z101" s="941"/>
      <c r="AA101" s="941"/>
      <c r="AB101" s="941"/>
      <c r="AC101" s="941"/>
      <c r="AD101" s="941"/>
    </row>
    <row r="102" spans="1:30" s="481" customFormat="1" x14ac:dyDescent="0.25">
      <c r="A102" s="935"/>
      <c r="B102" s="936"/>
      <c r="C102" s="937"/>
      <c r="D102" s="938"/>
      <c r="E102" s="939"/>
      <c r="F102" s="939"/>
      <c r="G102" s="939"/>
      <c r="H102" s="939"/>
      <c r="I102" s="939"/>
      <c r="J102" s="939"/>
      <c r="K102" s="939"/>
      <c r="L102" s="939"/>
      <c r="M102" s="939"/>
      <c r="N102" s="939"/>
      <c r="O102" s="939"/>
      <c r="P102" s="939"/>
      <c r="Q102" s="940"/>
      <c r="R102" s="941"/>
      <c r="S102" s="941"/>
      <c r="T102" s="941"/>
      <c r="U102" s="941"/>
      <c r="V102" s="941"/>
      <c r="W102" s="941"/>
      <c r="X102" s="941"/>
      <c r="Y102" s="941"/>
      <c r="Z102" s="941"/>
      <c r="AA102" s="941"/>
      <c r="AB102" s="941"/>
      <c r="AC102" s="941"/>
      <c r="AD102" s="941"/>
    </row>
    <row r="103" spans="1:30" s="481" customFormat="1" x14ac:dyDescent="0.25">
      <c r="A103" s="935"/>
      <c r="B103" s="936"/>
      <c r="C103" s="937"/>
      <c r="D103" s="938"/>
      <c r="E103" s="939"/>
      <c r="F103" s="939"/>
      <c r="G103" s="939"/>
      <c r="H103" s="939"/>
      <c r="I103" s="939"/>
      <c r="J103" s="939"/>
      <c r="K103" s="939"/>
      <c r="L103" s="939"/>
      <c r="M103" s="939"/>
      <c r="N103" s="939"/>
      <c r="O103" s="939"/>
      <c r="P103" s="939"/>
      <c r="Q103" s="940"/>
      <c r="R103" s="941"/>
      <c r="S103" s="941"/>
      <c r="T103" s="941"/>
      <c r="U103" s="941"/>
      <c r="V103" s="941"/>
      <c r="W103" s="941"/>
      <c r="X103" s="941"/>
      <c r="Y103" s="941"/>
      <c r="Z103" s="941"/>
      <c r="AA103" s="941"/>
      <c r="AB103" s="941"/>
      <c r="AC103" s="941"/>
      <c r="AD103" s="941"/>
    </row>
    <row r="104" spans="1:30" s="481" customFormat="1" x14ac:dyDescent="0.25">
      <c r="A104" s="935"/>
      <c r="B104" s="936"/>
      <c r="C104" s="937"/>
      <c r="D104" s="938"/>
      <c r="E104" s="939"/>
      <c r="F104" s="939"/>
      <c r="G104" s="939"/>
      <c r="H104" s="939"/>
      <c r="I104" s="939"/>
      <c r="J104" s="939"/>
      <c r="K104" s="939"/>
      <c r="L104" s="939"/>
      <c r="M104" s="939"/>
      <c r="N104" s="939"/>
      <c r="O104" s="939"/>
      <c r="P104" s="939"/>
      <c r="Q104" s="940"/>
      <c r="R104" s="941"/>
      <c r="S104" s="941"/>
      <c r="T104" s="941"/>
      <c r="U104" s="941"/>
      <c r="V104" s="941"/>
      <c r="W104" s="941"/>
      <c r="X104" s="941"/>
      <c r="Y104" s="941"/>
      <c r="Z104" s="941"/>
      <c r="AA104" s="941"/>
      <c r="AB104" s="941"/>
      <c r="AC104" s="941"/>
      <c r="AD104" s="941"/>
    </row>
    <row r="105" spans="1:30" s="481" customFormat="1" x14ac:dyDescent="0.25">
      <c r="A105" s="935"/>
      <c r="B105" s="936"/>
      <c r="C105" s="937"/>
      <c r="D105" s="938"/>
      <c r="E105" s="939"/>
      <c r="F105" s="939"/>
      <c r="G105" s="939"/>
      <c r="H105" s="939"/>
      <c r="I105" s="939"/>
      <c r="J105" s="939"/>
      <c r="K105" s="939"/>
      <c r="L105" s="939"/>
      <c r="M105" s="939"/>
      <c r="N105" s="939"/>
      <c r="O105" s="939"/>
      <c r="P105" s="939"/>
      <c r="Q105" s="940"/>
      <c r="R105" s="941"/>
      <c r="S105" s="941"/>
      <c r="T105" s="941"/>
      <c r="U105" s="941"/>
      <c r="V105" s="941"/>
      <c r="W105" s="941"/>
      <c r="X105" s="941"/>
      <c r="Y105" s="941"/>
      <c r="Z105" s="941"/>
      <c r="AA105" s="941"/>
      <c r="AB105" s="941"/>
      <c r="AC105" s="941"/>
      <c r="AD105" s="941"/>
    </row>
    <row r="106" spans="1:30" s="481" customFormat="1" x14ac:dyDescent="0.25">
      <c r="A106" s="935"/>
      <c r="B106" s="936"/>
      <c r="C106" s="937"/>
      <c r="D106" s="938"/>
      <c r="E106" s="939"/>
      <c r="F106" s="939"/>
      <c r="G106" s="939"/>
      <c r="H106" s="939"/>
      <c r="I106" s="939"/>
      <c r="J106" s="939"/>
      <c r="K106" s="939"/>
      <c r="L106" s="939"/>
      <c r="M106" s="939"/>
      <c r="N106" s="939"/>
      <c r="O106" s="939"/>
      <c r="P106" s="939"/>
      <c r="Q106" s="940"/>
      <c r="R106" s="941"/>
      <c r="S106" s="941"/>
      <c r="T106" s="941"/>
      <c r="U106" s="941"/>
      <c r="V106" s="941"/>
      <c r="W106" s="941"/>
      <c r="X106" s="941"/>
      <c r="Y106" s="941"/>
      <c r="Z106" s="941"/>
      <c r="AA106" s="941"/>
      <c r="AB106" s="941"/>
      <c r="AC106" s="941"/>
      <c r="AD106" s="941"/>
    </row>
    <row r="107" spans="1:30" s="481" customFormat="1" x14ac:dyDescent="0.25">
      <c r="A107" s="935"/>
      <c r="B107" s="936"/>
      <c r="C107" s="937"/>
      <c r="D107" s="938"/>
      <c r="E107" s="939"/>
      <c r="F107" s="939"/>
      <c r="G107" s="939"/>
      <c r="H107" s="939"/>
      <c r="I107" s="939"/>
      <c r="J107" s="939"/>
      <c r="K107" s="939"/>
      <c r="L107" s="939"/>
      <c r="M107" s="939"/>
      <c r="N107" s="939"/>
      <c r="O107" s="939"/>
      <c r="P107" s="939"/>
      <c r="Q107" s="940"/>
      <c r="R107" s="941"/>
      <c r="S107" s="941"/>
      <c r="T107" s="941"/>
      <c r="U107" s="941"/>
      <c r="V107" s="941"/>
      <c r="W107" s="941"/>
      <c r="X107" s="941"/>
      <c r="Y107" s="941"/>
      <c r="Z107" s="941"/>
      <c r="AA107" s="941"/>
      <c r="AB107" s="941"/>
      <c r="AC107" s="941"/>
      <c r="AD107" s="941"/>
    </row>
    <row r="108" spans="1:30" s="481" customFormat="1" x14ac:dyDescent="0.25">
      <c r="A108" s="935"/>
      <c r="B108" s="936"/>
      <c r="C108" s="937"/>
      <c r="D108" s="938"/>
      <c r="E108" s="939"/>
      <c r="F108" s="939"/>
      <c r="G108" s="939"/>
      <c r="H108" s="939"/>
      <c r="I108" s="939"/>
      <c r="J108" s="939"/>
      <c r="K108" s="939"/>
      <c r="L108" s="939"/>
      <c r="M108" s="939"/>
      <c r="N108" s="939"/>
      <c r="O108" s="939"/>
      <c r="P108" s="939"/>
      <c r="Q108" s="940"/>
      <c r="R108" s="941"/>
      <c r="S108" s="941"/>
      <c r="T108" s="941"/>
      <c r="U108" s="941"/>
      <c r="V108" s="941"/>
      <c r="W108" s="941"/>
      <c r="X108" s="941"/>
      <c r="Y108" s="941"/>
      <c r="Z108" s="941"/>
      <c r="AA108" s="941"/>
      <c r="AB108" s="941"/>
      <c r="AC108" s="941"/>
      <c r="AD108" s="941"/>
    </row>
    <row r="109" spans="1:30" s="481" customFormat="1" x14ac:dyDescent="0.25">
      <c r="A109" s="935"/>
      <c r="B109" s="936"/>
      <c r="C109" s="937"/>
      <c r="D109" s="938"/>
      <c r="E109" s="939"/>
      <c r="F109" s="939"/>
      <c r="G109" s="939"/>
      <c r="H109" s="939"/>
      <c r="I109" s="939"/>
      <c r="J109" s="939"/>
      <c r="K109" s="939"/>
      <c r="L109" s="939"/>
      <c r="M109" s="939"/>
      <c r="N109" s="939"/>
      <c r="O109" s="939"/>
      <c r="P109" s="939"/>
      <c r="Q109" s="940"/>
      <c r="R109" s="941"/>
      <c r="S109" s="941"/>
      <c r="T109" s="941"/>
      <c r="U109" s="941"/>
      <c r="V109" s="941"/>
      <c r="W109" s="941"/>
      <c r="X109" s="941"/>
      <c r="Y109" s="941"/>
      <c r="Z109" s="941"/>
      <c r="AA109" s="941"/>
      <c r="AB109" s="941"/>
      <c r="AC109" s="941"/>
      <c r="AD109" s="941"/>
    </row>
    <row r="110" spans="1:30" s="481" customFormat="1" x14ac:dyDescent="0.25">
      <c r="A110" s="935"/>
      <c r="B110" s="936"/>
      <c r="C110" s="937"/>
      <c r="D110" s="938"/>
      <c r="E110" s="939"/>
      <c r="F110" s="939"/>
      <c r="G110" s="939"/>
      <c r="H110" s="939"/>
      <c r="I110" s="939"/>
      <c r="J110" s="939"/>
      <c r="K110" s="939"/>
      <c r="L110" s="939"/>
      <c r="M110" s="939"/>
      <c r="N110" s="939"/>
      <c r="O110" s="939"/>
      <c r="P110" s="939"/>
      <c r="Q110" s="940"/>
      <c r="R110" s="941"/>
      <c r="S110" s="941"/>
      <c r="T110" s="941"/>
      <c r="U110" s="941"/>
      <c r="V110" s="941"/>
      <c r="W110" s="941"/>
      <c r="X110" s="941"/>
      <c r="Y110" s="941"/>
      <c r="Z110" s="941"/>
      <c r="AA110" s="941"/>
      <c r="AB110" s="941"/>
      <c r="AC110" s="941"/>
      <c r="AD110" s="941"/>
    </row>
    <row r="111" spans="1:30" s="481" customFormat="1" x14ac:dyDescent="0.25">
      <c r="A111" s="935"/>
      <c r="B111" s="936"/>
      <c r="C111" s="937"/>
      <c r="D111" s="938"/>
      <c r="E111" s="939"/>
      <c r="F111" s="939"/>
      <c r="G111" s="939"/>
      <c r="H111" s="939"/>
      <c r="I111" s="939"/>
      <c r="J111" s="939"/>
      <c r="K111" s="939"/>
      <c r="L111" s="939"/>
      <c r="M111" s="939"/>
      <c r="N111" s="939"/>
      <c r="O111" s="939"/>
      <c r="P111" s="939"/>
      <c r="Q111" s="940"/>
      <c r="R111" s="941"/>
      <c r="S111" s="941"/>
      <c r="T111" s="941"/>
      <c r="U111" s="941"/>
      <c r="V111" s="941"/>
      <c r="W111" s="941"/>
      <c r="X111" s="941"/>
      <c r="Y111" s="941"/>
      <c r="Z111" s="941"/>
      <c r="AA111" s="941"/>
      <c r="AB111" s="941"/>
      <c r="AC111" s="941"/>
      <c r="AD111" s="941"/>
    </row>
    <row r="112" spans="1:30" s="481" customFormat="1" x14ac:dyDescent="0.25">
      <c r="A112" s="935"/>
      <c r="B112" s="936"/>
      <c r="C112" s="937"/>
      <c r="D112" s="938"/>
      <c r="E112" s="939"/>
      <c r="F112" s="939"/>
      <c r="G112" s="939"/>
      <c r="H112" s="939"/>
      <c r="I112" s="939"/>
      <c r="J112" s="939"/>
      <c r="K112" s="939"/>
      <c r="L112" s="939"/>
      <c r="M112" s="939"/>
      <c r="N112" s="939"/>
      <c r="O112" s="939"/>
      <c r="P112" s="939"/>
      <c r="Q112" s="940"/>
      <c r="R112" s="941"/>
      <c r="S112" s="941"/>
      <c r="T112" s="941"/>
      <c r="U112" s="941"/>
      <c r="V112" s="941"/>
      <c r="W112" s="941"/>
      <c r="X112" s="941"/>
      <c r="Y112" s="941"/>
      <c r="Z112" s="941"/>
      <c r="AA112" s="941"/>
      <c r="AB112" s="941"/>
      <c r="AC112" s="941"/>
      <c r="AD112" s="941"/>
    </row>
    <row r="113" spans="1:30" s="481" customFormat="1" x14ac:dyDescent="0.25">
      <c r="A113" s="935"/>
      <c r="B113" s="936"/>
      <c r="C113" s="937"/>
      <c r="D113" s="938"/>
      <c r="E113" s="939"/>
      <c r="F113" s="939"/>
      <c r="G113" s="939"/>
      <c r="H113" s="939"/>
      <c r="I113" s="939"/>
      <c r="J113" s="939"/>
      <c r="K113" s="939"/>
      <c r="L113" s="939"/>
      <c r="M113" s="939"/>
      <c r="N113" s="939"/>
      <c r="O113" s="939"/>
      <c r="P113" s="939"/>
      <c r="Q113" s="940"/>
      <c r="R113" s="941"/>
      <c r="S113" s="941"/>
      <c r="T113" s="941"/>
      <c r="U113" s="941"/>
      <c r="V113" s="941"/>
      <c r="W113" s="941"/>
      <c r="X113" s="941"/>
      <c r="Y113" s="941"/>
      <c r="Z113" s="941"/>
      <c r="AA113" s="941"/>
      <c r="AB113" s="941"/>
      <c r="AC113" s="941"/>
      <c r="AD113" s="941"/>
    </row>
    <row r="114" spans="1:30" s="481" customFormat="1" x14ac:dyDescent="0.25">
      <c r="A114" s="935"/>
      <c r="B114" s="936"/>
      <c r="C114" s="937"/>
      <c r="D114" s="938"/>
      <c r="E114" s="939"/>
      <c r="F114" s="939"/>
      <c r="G114" s="939"/>
      <c r="H114" s="939"/>
      <c r="I114" s="939"/>
      <c r="J114" s="939"/>
      <c r="K114" s="939"/>
      <c r="L114" s="939"/>
      <c r="M114" s="939"/>
      <c r="N114" s="939"/>
      <c r="O114" s="939"/>
      <c r="P114" s="939"/>
      <c r="Q114" s="940"/>
      <c r="R114" s="941"/>
      <c r="S114" s="941"/>
      <c r="T114" s="941"/>
      <c r="U114" s="941"/>
      <c r="V114" s="941"/>
      <c r="W114" s="941"/>
      <c r="X114" s="941"/>
      <c r="Y114" s="941"/>
      <c r="Z114" s="941"/>
      <c r="AA114" s="941"/>
      <c r="AB114" s="941"/>
      <c r="AC114" s="941"/>
      <c r="AD114" s="941"/>
    </row>
    <row r="115" spans="1:30" s="481" customFormat="1" x14ac:dyDescent="0.25">
      <c r="A115" s="935"/>
      <c r="B115" s="936"/>
      <c r="C115" s="937"/>
      <c r="D115" s="938"/>
      <c r="E115" s="939"/>
      <c r="F115" s="939"/>
      <c r="G115" s="939"/>
      <c r="H115" s="939"/>
      <c r="I115" s="939"/>
      <c r="J115" s="939"/>
      <c r="K115" s="939"/>
      <c r="L115" s="939"/>
      <c r="M115" s="939"/>
      <c r="N115" s="939"/>
      <c r="O115" s="939"/>
      <c r="P115" s="939"/>
      <c r="Q115" s="940"/>
      <c r="R115" s="941"/>
      <c r="S115" s="941"/>
      <c r="T115" s="941"/>
      <c r="U115" s="941"/>
      <c r="V115" s="941"/>
      <c r="W115" s="941"/>
      <c r="X115" s="941"/>
      <c r="Y115" s="941"/>
      <c r="Z115" s="941"/>
      <c r="AA115" s="941"/>
      <c r="AB115" s="941"/>
      <c r="AC115" s="941"/>
      <c r="AD115" s="941"/>
    </row>
    <row r="116" spans="1:30" s="481" customFormat="1" x14ac:dyDescent="0.25">
      <c r="A116" s="935"/>
      <c r="B116" s="936"/>
      <c r="C116" s="937"/>
      <c r="D116" s="938"/>
      <c r="E116" s="939"/>
      <c r="F116" s="939"/>
      <c r="G116" s="939"/>
      <c r="H116" s="939"/>
      <c r="I116" s="939"/>
      <c r="J116" s="939"/>
      <c r="K116" s="939"/>
      <c r="L116" s="939"/>
      <c r="M116" s="939"/>
      <c r="N116" s="939"/>
      <c r="O116" s="939"/>
      <c r="P116" s="939"/>
      <c r="Q116" s="940"/>
      <c r="R116" s="941"/>
      <c r="S116" s="941"/>
      <c r="T116" s="941"/>
      <c r="U116" s="941"/>
      <c r="V116" s="941"/>
      <c r="W116" s="941"/>
      <c r="X116" s="941"/>
      <c r="Y116" s="941"/>
      <c r="Z116" s="941"/>
      <c r="AA116" s="941"/>
      <c r="AB116" s="941"/>
      <c r="AC116" s="941"/>
      <c r="AD116" s="941"/>
    </row>
    <row r="117" spans="1:30" s="481" customFormat="1" x14ac:dyDescent="0.25">
      <c r="A117" s="935"/>
      <c r="B117" s="936"/>
      <c r="C117" s="937"/>
      <c r="D117" s="938"/>
      <c r="E117" s="939"/>
      <c r="F117" s="939"/>
      <c r="G117" s="939"/>
      <c r="H117" s="939"/>
      <c r="I117" s="939"/>
      <c r="J117" s="939"/>
      <c r="K117" s="939"/>
      <c r="L117" s="939"/>
      <c r="M117" s="939"/>
      <c r="N117" s="939"/>
      <c r="O117" s="939"/>
      <c r="P117" s="939"/>
      <c r="Q117" s="940"/>
      <c r="R117" s="941"/>
      <c r="S117" s="941"/>
      <c r="T117" s="941"/>
      <c r="U117" s="941"/>
      <c r="V117" s="941"/>
      <c r="W117" s="941"/>
      <c r="X117" s="941"/>
      <c r="Y117" s="941"/>
      <c r="Z117" s="941"/>
      <c r="AA117" s="941"/>
      <c r="AB117" s="941"/>
      <c r="AC117" s="941"/>
      <c r="AD117" s="941"/>
    </row>
    <row r="118" spans="1:30" s="481" customFormat="1" x14ac:dyDescent="0.25">
      <c r="A118" s="935"/>
      <c r="B118" s="936"/>
      <c r="C118" s="937"/>
      <c r="D118" s="938"/>
      <c r="E118" s="939"/>
      <c r="F118" s="939"/>
      <c r="G118" s="939"/>
      <c r="H118" s="939"/>
      <c r="I118" s="939"/>
      <c r="J118" s="939"/>
      <c r="K118" s="939"/>
      <c r="L118" s="939"/>
      <c r="M118" s="939"/>
      <c r="N118" s="939"/>
      <c r="O118" s="939"/>
      <c r="P118" s="939"/>
      <c r="Q118" s="940"/>
      <c r="R118" s="941"/>
      <c r="S118" s="941"/>
      <c r="T118" s="941"/>
      <c r="U118" s="941"/>
      <c r="V118" s="941"/>
      <c r="W118" s="941"/>
      <c r="X118" s="941"/>
      <c r="Y118" s="941"/>
      <c r="Z118" s="941"/>
      <c r="AA118" s="941"/>
      <c r="AB118" s="941"/>
      <c r="AC118" s="941"/>
      <c r="AD118" s="941"/>
    </row>
    <row r="119" spans="1:30" s="481" customFormat="1" x14ac:dyDescent="0.25">
      <c r="A119" s="935"/>
      <c r="B119" s="936"/>
      <c r="C119" s="937"/>
      <c r="D119" s="938"/>
      <c r="E119" s="939"/>
      <c r="F119" s="939"/>
      <c r="G119" s="939"/>
      <c r="H119" s="939"/>
      <c r="I119" s="939"/>
      <c r="J119" s="939"/>
      <c r="K119" s="939"/>
      <c r="L119" s="939"/>
      <c r="M119" s="939"/>
      <c r="N119" s="939"/>
      <c r="O119" s="939"/>
      <c r="P119" s="939"/>
      <c r="Q119" s="940"/>
      <c r="R119" s="941"/>
      <c r="S119" s="941"/>
      <c r="T119" s="941"/>
      <c r="U119" s="941"/>
      <c r="V119" s="941"/>
      <c r="W119" s="941"/>
      <c r="X119" s="941"/>
      <c r="Y119" s="941"/>
      <c r="Z119" s="941"/>
      <c r="AA119" s="941"/>
      <c r="AB119" s="941"/>
      <c r="AC119" s="941"/>
      <c r="AD119" s="941"/>
    </row>
    <row r="120" spans="1:30" s="481" customFormat="1" x14ac:dyDescent="0.25">
      <c r="A120" s="935"/>
      <c r="B120" s="936"/>
      <c r="C120" s="937"/>
      <c r="D120" s="938"/>
      <c r="E120" s="939"/>
      <c r="F120" s="939"/>
      <c r="G120" s="939"/>
      <c r="H120" s="939"/>
      <c r="I120" s="939"/>
      <c r="J120" s="939"/>
      <c r="K120" s="939"/>
      <c r="L120" s="939"/>
      <c r="M120" s="939"/>
      <c r="N120" s="939"/>
      <c r="O120" s="939"/>
      <c r="P120" s="939"/>
      <c r="Q120" s="940"/>
      <c r="R120" s="941"/>
      <c r="S120" s="941"/>
      <c r="T120" s="941"/>
      <c r="U120" s="941"/>
      <c r="V120" s="941"/>
      <c r="W120" s="941"/>
      <c r="X120" s="941"/>
      <c r="Y120" s="941"/>
      <c r="Z120" s="941"/>
      <c r="AA120" s="941"/>
      <c r="AB120" s="941"/>
      <c r="AC120" s="941"/>
      <c r="AD120" s="941"/>
    </row>
    <row r="121" spans="1:30" s="481" customFormat="1" x14ac:dyDescent="0.25">
      <c r="A121" s="935"/>
      <c r="B121" s="936"/>
      <c r="C121" s="937"/>
      <c r="D121" s="938"/>
      <c r="E121" s="939"/>
      <c r="F121" s="939"/>
      <c r="G121" s="939"/>
      <c r="H121" s="939"/>
      <c r="I121" s="939"/>
      <c r="J121" s="939"/>
      <c r="K121" s="939"/>
      <c r="L121" s="939"/>
      <c r="M121" s="939"/>
      <c r="N121" s="939"/>
      <c r="O121" s="939"/>
      <c r="P121" s="939"/>
      <c r="Q121" s="940"/>
      <c r="R121" s="941"/>
      <c r="S121" s="941"/>
      <c r="T121" s="941"/>
      <c r="U121" s="941"/>
      <c r="V121" s="941"/>
      <c r="W121" s="941"/>
      <c r="X121" s="941"/>
      <c r="Y121" s="941"/>
      <c r="Z121" s="941"/>
      <c r="AA121" s="941"/>
      <c r="AB121" s="941"/>
      <c r="AC121" s="941"/>
      <c r="AD121" s="941"/>
    </row>
    <row r="122" spans="1:30" s="481" customFormat="1" x14ac:dyDescent="0.25">
      <c r="A122" s="935"/>
      <c r="B122" s="936"/>
      <c r="C122" s="937"/>
      <c r="D122" s="938"/>
      <c r="E122" s="939"/>
      <c r="F122" s="939"/>
      <c r="G122" s="939"/>
      <c r="H122" s="939"/>
      <c r="I122" s="939"/>
      <c r="J122" s="939"/>
      <c r="K122" s="939"/>
      <c r="L122" s="939"/>
      <c r="M122" s="939"/>
      <c r="N122" s="939"/>
      <c r="O122" s="939"/>
      <c r="P122" s="939"/>
      <c r="Q122" s="940"/>
      <c r="R122" s="941"/>
      <c r="S122" s="941"/>
      <c r="T122" s="941"/>
      <c r="U122" s="941"/>
      <c r="V122" s="941"/>
      <c r="W122" s="941"/>
      <c r="X122" s="941"/>
      <c r="Y122" s="941"/>
      <c r="Z122" s="941"/>
      <c r="AA122" s="941"/>
      <c r="AB122" s="941"/>
      <c r="AC122" s="941"/>
      <c r="AD122" s="941"/>
    </row>
    <row r="123" spans="1:30" s="481" customFormat="1" x14ac:dyDescent="0.25">
      <c r="A123" s="935"/>
      <c r="B123" s="936"/>
      <c r="C123" s="937"/>
      <c r="D123" s="938"/>
      <c r="E123" s="939"/>
      <c r="F123" s="939"/>
      <c r="G123" s="939"/>
      <c r="H123" s="939"/>
      <c r="I123" s="939"/>
      <c r="J123" s="939"/>
      <c r="K123" s="939"/>
      <c r="L123" s="939"/>
      <c r="M123" s="939"/>
      <c r="N123" s="939"/>
      <c r="O123" s="939"/>
      <c r="P123" s="939"/>
      <c r="Q123" s="940"/>
      <c r="R123" s="941"/>
      <c r="S123" s="941"/>
      <c r="T123" s="941"/>
      <c r="U123" s="941"/>
      <c r="V123" s="941"/>
      <c r="W123" s="941"/>
      <c r="X123" s="941"/>
      <c r="Y123" s="941"/>
      <c r="Z123" s="941"/>
      <c r="AA123" s="941"/>
      <c r="AB123" s="941"/>
      <c r="AC123" s="941"/>
      <c r="AD123" s="941"/>
    </row>
    <row r="124" spans="1:30" s="481" customFormat="1" x14ac:dyDescent="0.25">
      <c r="A124" s="935"/>
      <c r="B124" s="936"/>
      <c r="C124" s="937"/>
      <c r="D124" s="938"/>
      <c r="E124" s="939"/>
      <c r="F124" s="939"/>
      <c r="G124" s="939"/>
      <c r="H124" s="939"/>
      <c r="I124" s="939"/>
      <c r="J124" s="939"/>
      <c r="K124" s="939"/>
      <c r="L124" s="939"/>
      <c r="M124" s="939"/>
      <c r="N124" s="939"/>
      <c r="O124" s="939"/>
      <c r="P124" s="939"/>
      <c r="Q124" s="940"/>
      <c r="R124" s="941"/>
      <c r="S124" s="941"/>
      <c r="T124" s="941"/>
      <c r="U124" s="941"/>
      <c r="V124" s="941"/>
      <c r="W124" s="941"/>
      <c r="X124" s="941"/>
      <c r="Y124" s="941"/>
      <c r="Z124" s="941"/>
      <c r="AA124" s="941"/>
      <c r="AB124" s="941"/>
      <c r="AC124" s="941"/>
      <c r="AD124" s="941"/>
    </row>
    <row r="125" spans="1:30" s="481" customFormat="1" x14ac:dyDescent="0.25">
      <c r="A125" s="935"/>
      <c r="B125" s="936"/>
      <c r="C125" s="937"/>
      <c r="D125" s="938"/>
      <c r="E125" s="939"/>
      <c r="F125" s="939"/>
      <c r="G125" s="939"/>
      <c r="H125" s="939"/>
      <c r="I125" s="939"/>
      <c r="J125" s="939"/>
      <c r="K125" s="939"/>
      <c r="L125" s="939"/>
      <c r="M125" s="939"/>
      <c r="N125" s="939"/>
      <c r="O125" s="939"/>
      <c r="P125" s="939"/>
      <c r="Q125" s="940"/>
      <c r="R125" s="941"/>
      <c r="S125" s="941"/>
      <c r="T125" s="941"/>
      <c r="U125" s="941"/>
      <c r="V125" s="941"/>
      <c r="W125" s="941"/>
      <c r="X125" s="941"/>
      <c r="Y125" s="941"/>
      <c r="Z125" s="941"/>
      <c r="AA125" s="941"/>
      <c r="AB125" s="941"/>
      <c r="AC125" s="941"/>
      <c r="AD125" s="941"/>
    </row>
    <row r="126" spans="1:30" s="481" customFormat="1" x14ac:dyDescent="0.25">
      <c r="A126" s="935"/>
      <c r="B126" s="936"/>
      <c r="C126" s="937"/>
      <c r="D126" s="938"/>
      <c r="E126" s="939"/>
      <c r="F126" s="939"/>
      <c r="G126" s="939"/>
      <c r="H126" s="939"/>
      <c r="I126" s="939"/>
      <c r="J126" s="939"/>
      <c r="K126" s="939"/>
      <c r="L126" s="939"/>
      <c r="M126" s="939"/>
      <c r="N126" s="939"/>
      <c r="O126" s="939"/>
      <c r="P126" s="939"/>
      <c r="Q126" s="940"/>
      <c r="R126" s="941"/>
      <c r="S126" s="941"/>
      <c r="T126" s="941"/>
      <c r="U126" s="941"/>
      <c r="V126" s="941"/>
      <c r="W126" s="941"/>
      <c r="X126" s="941"/>
      <c r="Y126" s="941"/>
      <c r="Z126" s="941"/>
      <c r="AA126" s="941"/>
      <c r="AB126" s="941"/>
      <c r="AC126" s="941"/>
      <c r="AD126" s="941"/>
    </row>
    <row r="127" spans="1:30" s="481" customFormat="1" x14ac:dyDescent="0.25">
      <c r="A127" s="935"/>
      <c r="B127" s="936"/>
      <c r="C127" s="937"/>
      <c r="D127" s="938"/>
      <c r="E127" s="939"/>
      <c r="F127" s="939"/>
      <c r="G127" s="939"/>
      <c r="H127" s="939"/>
      <c r="I127" s="939"/>
      <c r="J127" s="939"/>
      <c r="K127" s="939"/>
      <c r="L127" s="939"/>
      <c r="M127" s="939"/>
      <c r="N127" s="939"/>
      <c r="O127" s="939"/>
      <c r="P127" s="939"/>
      <c r="Q127" s="940"/>
      <c r="R127" s="941"/>
      <c r="S127" s="941"/>
      <c r="T127" s="941"/>
      <c r="U127" s="941"/>
      <c r="V127" s="941"/>
      <c r="W127" s="941"/>
      <c r="X127" s="941"/>
      <c r="Y127" s="941"/>
      <c r="Z127" s="941"/>
      <c r="AA127" s="941"/>
      <c r="AB127" s="941"/>
      <c r="AC127" s="941"/>
      <c r="AD127" s="941"/>
    </row>
    <row r="128" spans="1:30" s="481" customFormat="1" x14ac:dyDescent="0.25">
      <c r="A128" s="935"/>
      <c r="B128" s="936"/>
      <c r="C128" s="937"/>
      <c r="D128" s="938"/>
      <c r="E128" s="939"/>
      <c r="F128" s="939"/>
      <c r="G128" s="939"/>
      <c r="H128" s="939"/>
      <c r="I128" s="939"/>
      <c r="J128" s="939"/>
      <c r="K128" s="939"/>
      <c r="L128" s="939"/>
      <c r="M128" s="939"/>
      <c r="N128" s="939"/>
      <c r="O128" s="939"/>
      <c r="P128" s="939"/>
      <c r="Q128" s="940"/>
      <c r="R128" s="941"/>
      <c r="S128" s="941"/>
      <c r="T128" s="941"/>
      <c r="U128" s="941"/>
      <c r="V128" s="941"/>
      <c r="W128" s="941"/>
      <c r="X128" s="941"/>
      <c r="Y128" s="941"/>
      <c r="Z128" s="941"/>
      <c r="AA128" s="941"/>
      <c r="AB128" s="941"/>
      <c r="AC128" s="941"/>
      <c r="AD128" s="941"/>
    </row>
    <row r="129" spans="1:30" s="481" customFormat="1" x14ac:dyDescent="0.25">
      <c r="A129" s="935"/>
      <c r="B129" s="936"/>
      <c r="C129" s="937"/>
      <c r="D129" s="938"/>
      <c r="E129" s="939"/>
      <c r="F129" s="939"/>
      <c r="G129" s="939"/>
      <c r="H129" s="939"/>
      <c r="I129" s="939"/>
      <c r="J129" s="939"/>
      <c r="K129" s="939"/>
      <c r="L129" s="939"/>
      <c r="M129" s="939"/>
      <c r="N129" s="939"/>
      <c r="O129" s="939"/>
      <c r="P129" s="939"/>
      <c r="Q129" s="940"/>
      <c r="R129" s="941"/>
      <c r="S129" s="941"/>
      <c r="T129" s="941"/>
      <c r="U129" s="941"/>
      <c r="V129" s="941"/>
      <c r="W129" s="941"/>
      <c r="X129" s="941"/>
      <c r="Y129" s="941"/>
      <c r="Z129" s="941"/>
      <c r="AA129" s="941"/>
      <c r="AB129" s="941"/>
      <c r="AC129" s="941"/>
      <c r="AD129" s="941"/>
    </row>
    <row r="130" spans="1:30" s="481" customFormat="1" x14ac:dyDescent="0.25">
      <c r="A130" s="935"/>
      <c r="B130" s="936"/>
      <c r="C130" s="937"/>
      <c r="D130" s="938"/>
      <c r="E130" s="939"/>
      <c r="F130" s="939"/>
      <c r="G130" s="939"/>
      <c r="H130" s="939"/>
      <c r="I130" s="939"/>
      <c r="J130" s="939"/>
      <c r="K130" s="939"/>
      <c r="L130" s="939"/>
      <c r="M130" s="939"/>
      <c r="N130" s="939"/>
      <c r="O130" s="939"/>
      <c r="P130" s="939"/>
      <c r="Q130" s="940"/>
      <c r="R130" s="941"/>
      <c r="S130" s="941"/>
      <c r="T130" s="941"/>
      <c r="U130" s="941"/>
      <c r="V130" s="941"/>
      <c r="W130" s="941"/>
      <c r="X130" s="941"/>
      <c r="Y130" s="941"/>
      <c r="Z130" s="941"/>
      <c r="AA130" s="941"/>
      <c r="AB130" s="941"/>
      <c r="AC130" s="941"/>
      <c r="AD130" s="941"/>
    </row>
    <row r="131" spans="1:30" s="481" customFormat="1" x14ac:dyDescent="0.25">
      <c r="A131" s="935"/>
      <c r="B131" s="936"/>
      <c r="C131" s="937"/>
      <c r="D131" s="938"/>
      <c r="E131" s="939"/>
      <c r="F131" s="939"/>
      <c r="G131" s="939"/>
      <c r="H131" s="939"/>
      <c r="I131" s="939"/>
      <c r="J131" s="939"/>
      <c r="K131" s="939"/>
      <c r="L131" s="939"/>
      <c r="M131" s="939"/>
      <c r="N131" s="939"/>
      <c r="O131" s="939"/>
      <c r="P131" s="939"/>
      <c r="Q131" s="940"/>
      <c r="R131" s="941"/>
      <c r="S131" s="941"/>
      <c r="T131" s="941"/>
      <c r="U131" s="941"/>
      <c r="V131" s="941"/>
      <c r="W131" s="941"/>
      <c r="X131" s="941"/>
      <c r="Y131" s="941"/>
      <c r="Z131" s="941"/>
      <c r="AA131" s="941"/>
      <c r="AB131" s="941"/>
      <c r="AC131" s="941"/>
      <c r="AD131" s="941"/>
    </row>
    <row r="132" spans="1:30" s="481" customFormat="1" x14ac:dyDescent="0.25">
      <c r="A132" s="935"/>
      <c r="B132" s="936"/>
      <c r="C132" s="937"/>
      <c r="D132" s="938"/>
      <c r="E132" s="939"/>
      <c r="F132" s="939"/>
      <c r="G132" s="939"/>
      <c r="H132" s="939"/>
      <c r="I132" s="939"/>
      <c r="J132" s="939"/>
      <c r="K132" s="939"/>
      <c r="L132" s="939"/>
      <c r="M132" s="939"/>
      <c r="N132" s="939"/>
      <c r="O132" s="939"/>
      <c r="P132" s="939"/>
      <c r="Q132" s="940"/>
      <c r="R132" s="941"/>
      <c r="S132" s="941"/>
      <c r="T132" s="941"/>
      <c r="U132" s="941"/>
      <c r="V132" s="941"/>
      <c r="W132" s="941"/>
      <c r="X132" s="941"/>
      <c r="Y132" s="941"/>
      <c r="Z132" s="941"/>
      <c r="AA132" s="941"/>
      <c r="AB132" s="941"/>
      <c r="AC132" s="941"/>
      <c r="AD132" s="941"/>
    </row>
    <row r="133" spans="1:30" s="481" customFormat="1" x14ac:dyDescent="0.25">
      <c r="A133" s="935"/>
      <c r="B133" s="936"/>
      <c r="C133" s="937"/>
      <c r="D133" s="938"/>
      <c r="E133" s="939"/>
      <c r="F133" s="939"/>
      <c r="G133" s="939"/>
      <c r="H133" s="939"/>
      <c r="I133" s="939"/>
      <c r="J133" s="939"/>
      <c r="K133" s="939"/>
      <c r="L133" s="939"/>
      <c r="M133" s="939"/>
      <c r="N133" s="939"/>
      <c r="O133" s="939"/>
      <c r="P133" s="939"/>
      <c r="Q133" s="940"/>
      <c r="R133" s="941"/>
      <c r="S133" s="941"/>
      <c r="T133" s="941"/>
      <c r="U133" s="941"/>
      <c r="V133" s="941"/>
      <c r="W133" s="941"/>
      <c r="X133" s="941"/>
      <c r="Y133" s="941"/>
      <c r="Z133" s="941"/>
      <c r="AA133" s="941"/>
      <c r="AB133" s="941"/>
      <c r="AC133" s="941"/>
      <c r="AD133" s="941"/>
    </row>
    <row r="134" spans="1:30" s="481" customFormat="1" x14ac:dyDescent="0.25">
      <c r="A134" s="935"/>
      <c r="B134" s="936"/>
      <c r="C134" s="937"/>
      <c r="D134" s="938"/>
      <c r="E134" s="939"/>
      <c r="F134" s="939"/>
      <c r="G134" s="939"/>
      <c r="H134" s="939"/>
      <c r="I134" s="939"/>
      <c r="J134" s="939"/>
      <c r="K134" s="939"/>
      <c r="L134" s="939"/>
      <c r="M134" s="939"/>
      <c r="N134" s="939"/>
      <c r="O134" s="939"/>
      <c r="P134" s="939"/>
      <c r="Q134" s="940"/>
      <c r="R134" s="941"/>
      <c r="S134" s="941"/>
      <c r="T134" s="941"/>
      <c r="U134" s="941"/>
      <c r="V134" s="941"/>
      <c r="W134" s="941"/>
      <c r="X134" s="941"/>
      <c r="Y134" s="941"/>
      <c r="Z134" s="941"/>
      <c r="AA134" s="941"/>
      <c r="AB134" s="941"/>
      <c r="AC134" s="941"/>
      <c r="AD134" s="941"/>
    </row>
    <row r="135" spans="1:30" s="481" customFormat="1" x14ac:dyDescent="0.25">
      <c r="A135" s="935"/>
      <c r="B135" s="936"/>
      <c r="C135" s="937"/>
      <c r="D135" s="938"/>
      <c r="E135" s="939"/>
      <c r="F135" s="939"/>
      <c r="G135" s="939"/>
      <c r="H135" s="939"/>
      <c r="I135" s="939"/>
      <c r="J135" s="939"/>
      <c r="K135" s="939"/>
      <c r="L135" s="939"/>
      <c r="M135" s="939"/>
      <c r="N135" s="939"/>
      <c r="O135" s="939"/>
      <c r="P135" s="939"/>
      <c r="Q135" s="940"/>
      <c r="R135" s="941"/>
      <c r="S135" s="941"/>
      <c r="T135" s="941"/>
      <c r="U135" s="941"/>
      <c r="V135" s="941"/>
      <c r="W135" s="941"/>
      <c r="X135" s="941"/>
      <c r="Y135" s="941"/>
      <c r="Z135" s="941"/>
      <c r="AA135" s="941"/>
      <c r="AB135" s="941"/>
      <c r="AC135" s="941"/>
      <c r="AD135" s="941"/>
    </row>
    <row r="136" spans="1:30" s="481" customFormat="1" x14ac:dyDescent="0.25">
      <c r="A136" s="935"/>
      <c r="B136" s="936"/>
      <c r="C136" s="937"/>
      <c r="D136" s="938"/>
      <c r="E136" s="939"/>
      <c r="F136" s="939"/>
      <c r="G136" s="939"/>
      <c r="H136" s="939"/>
      <c r="I136" s="939"/>
      <c r="J136" s="939"/>
      <c r="K136" s="939"/>
      <c r="L136" s="939"/>
      <c r="M136" s="939"/>
      <c r="N136" s="939"/>
      <c r="O136" s="939"/>
      <c r="P136" s="939"/>
      <c r="Q136" s="940"/>
      <c r="R136" s="941"/>
      <c r="S136" s="941"/>
      <c r="T136" s="941"/>
      <c r="U136" s="941"/>
      <c r="V136" s="941"/>
      <c r="W136" s="941"/>
      <c r="X136" s="941"/>
      <c r="Y136" s="941"/>
      <c r="Z136" s="941"/>
      <c r="AA136" s="941"/>
      <c r="AB136" s="941"/>
      <c r="AC136" s="941"/>
      <c r="AD136" s="941"/>
    </row>
    <row r="137" spans="1:30" s="481" customFormat="1" x14ac:dyDescent="0.25">
      <c r="A137" s="935"/>
      <c r="B137" s="936"/>
      <c r="C137" s="937"/>
      <c r="D137" s="938"/>
      <c r="E137" s="939"/>
      <c r="F137" s="939"/>
      <c r="G137" s="939"/>
      <c r="H137" s="939"/>
      <c r="I137" s="939"/>
      <c r="J137" s="939"/>
      <c r="K137" s="939"/>
      <c r="L137" s="939"/>
      <c r="M137" s="939"/>
      <c r="N137" s="939"/>
      <c r="O137" s="939"/>
      <c r="P137" s="939"/>
      <c r="Q137" s="940"/>
      <c r="R137" s="941"/>
      <c r="S137" s="941"/>
      <c r="T137" s="941"/>
      <c r="U137" s="941"/>
      <c r="V137" s="941"/>
      <c r="W137" s="941"/>
      <c r="X137" s="941"/>
      <c r="Y137" s="941"/>
      <c r="Z137" s="941"/>
      <c r="AA137" s="941"/>
      <c r="AB137" s="941"/>
      <c r="AC137" s="941"/>
      <c r="AD137" s="941"/>
    </row>
    <row r="138" spans="1:30" s="481" customFormat="1" x14ac:dyDescent="0.25">
      <c r="A138" s="935"/>
      <c r="B138" s="936"/>
      <c r="C138" s="937"/>
      <c r="D138" s="938"/>
      <c r="E138" s="939"/>
      <c r="F138" s="939"/>
      <c r="G138" s="939"/>
      <c r="H138" s="939"/>
      <c r="I138" s="939"/>
      <c r="J138" s="939"/>
      <c r="K138" s="939"/>
      <c r="L138" s="939"/>
      <c r="M138" s="939"/>
      <c r="N138" s="939"/>
      <c r="O138" s="939"/>
      <c r="P138" s="939"/>
      <c r="Q138" s="940"/>
      <c r="R138" s="941"/>
      <c r="S138" s="941"/>
      <c r="T138" s="941"/>
      <c r="U138" s="941"/>
      <c r="V138" s="941"/>
      <c r="W138" s="941"/>
      <c r="X138" s="941"/>
      <c r="Y138" s="941"/>
      <c r="Z138" s="941"/>
      <c r="AA138" s="941"/>
      <c r="AB138" s="941"/>
      <c r="AC138" s="941"/>
      <c r="AD138" s="941"/>
    </row>
    <row r="139" spans="1:30" s="481" customFormat="1" x14ac:dyDescent="0.25">
      <c r="A139" s="935"/>
      <c r="B139" s="936"/>
      <c r="C139" s="937"/>
      <c r="D139" s="938"/>
      <c r="E139" s="939"/>
      <c r="F139" s="939"/>
      <c r="G139" s="939"/>
      <c r="H139" s="939"/>
      <c r="I139" s="939"/>
      <c r="J139" s="939"/>
      <c r="K139" s="939"/>
      <c r="L139" s="939"/>
      <c r="M139" s="939"/>
      <c r="N139" s="939"/>
      <c r="O139" s="939"/>
      <c r="P139" s="939"/>
      <c r="Q139" s="940"/>
      <c r="R139" s="941"/>
      <c r="S139" s="941"/>
      <c r="T139" s="941"/>
      <c r="U139" s="941"/>
      <c r="V139" s="941"/>
      <c r="W139" s="941"/>
      <c r="X139" s="941"/>
      <c r="Y139" s="941"/>
      <c r="Z139" s="941"/>
      <c r="AA139" s="941"/>
      <c r="AB139" s="941"/>
      <c r="AC139" s="941"/>
      <c r="AD139" s="941"/>
    </row>
    <row r="140" spans="1:30" s="481" customFormat="1" x14ac:dyDescent="0.25">
      <c r="A140" s="935"/>
      <c r="B140" s="936"/>
      <c r="C140" s="937"/>
      <c r="D140" s="938"/>
      <c r="E140" s="939"/>
      <c r="F140" s="939"/>
      <c r="G140" s="939"/>
      <c r="H140" s="939"/>
      <c r="I140" s="939"/>
      <c r="J140" s="939"/>
      <c r="K140" s="939"/>
      <c r="L140" s="939"/>
      <c r="M140" s="939"/>
      <c r="N140" s="939"/>
      <c r="O140" s="939"/>
      <c r="P140" s="939"/>
      <c r="Q140" s="940"/>
      <c r="R140" s="941"/>
      <c r="S140" s="941"/>
      <c r="T140" s="941"/>
      <c r="U140" s="941"/>
      <c r="V140" s="941"/>
      <c r="W140" s="941"/>
      <c r="X140" s="941"/>
      <c r="Y140" s="941"/>
      <c r="Z140" s="941"/>
      <c r="AA140" s="941"/>
      <c r="AB140" s="941"/>
      <c r="AC140" s="941"/>
      <c r="AD140" s="941"/>
    </row>
    <row r="141" spans="1:30" s="481" customFormat="1" x14ac:dyDescent="0.25">
      <c r="A141" s="935"/>
      <c r="B141" s="936"/>
      <c r="C141" s="937"/>
      <c r="D141" s="938"/>
      <c r="E141" s="939"/>
      <c r="F141" s="939"/>
      <c r="G141" s="939"/>
      <c r="H141" s="939"/>
      <c r="I141" s="939"/>
      <c r="J141" s="939"/>
      <c r="K141" s="939"/>
      <c r="L141" s="939"/>
      <c r="M141" s="939"/>
      <c r="N141" s="939"/>
      <c r="O141" s="939"/>
      <c r="P141" s="939"/>
      <c r="Q141" s="940"/>
      <c r="R141" s="941"/>
      <c r="S141" s="941"/>
      <c r="T141" s="941"/>
      <c r="U141" s="941"/>
      <c r="V141" s="941"/>
      <c r="W141" s="941"/>
      <c r="X141" s="941"/>
      <c r="Y141" s="941"/>
      <c r="Z141" s="941"/>
      <c r="AA141" s="941"/>
      <c r="AB141" s="941"/>
      <c r="AC141" s="941"/>
      <c r="AD141" s="941"/>
    </row>
    <row r="142" spans="1:30" s="481" customFormat="1" x14ac:dyDescent="0.25">
      <c r="A142" s="935"/>
      <c r="B142" s="936"/>
      <c r="C142" s="937"/>
      <c r="D142" s="938"/>
      <c r="E142" s="939"/>
      <c r="F142" s="939"/>
      <c r="G142" s="939"/>
      <c r="H142" s="939"/>
      <c r="I142" s="939"/>
      <c r="J142" s="939"/>
      <c r="K142" s="939"/>
      <c r="L142" s="939"/>
      <c r="M142" s="939"/>
      <c r="N142" s="939"/>
      <c r="O142" s="939"/>
      <c r="P142" s="939"/>
      <c r="Q142" s="940"/>
      <c r="R142" s="941"/>
      <c r="S142" s="941"/>
      <c r="T142" s="941"/>
      <c r="U142" s="941"/>
      <c r="V142" s="941"/>
      <c r="W142" s="941"/>
      <c r="X142" s="941"/>
      <c r="Y142" s="941"/>
      <c r="Z142" s="941"/>
      <c r="AA142" s="941"/>
      <c r="AB142" s="941"/>
      <c r="AC142" s="941"/>
      <c r="AD142" s="941"/>
    </row>
    <row r="143" spans="1:30" s="481" customFormat="1" x14ac:dyDescent="0.25">
      <c r="A143" s="935"/>
      <c r="B143" s="936"/>
      <c r="C143" s="937"/>
      <c r="D143" s="938"/>
      <c r="E143" s="939"/>
      <c r="F143" s="939"/>
      <c r="G143" s="939"/>
      <c r="H143" s="939"/>
      <c r="I143" s="939"/>
      <c r="J143" s="939"/>
      <c r="K143" s="939"/>
      <c r="L143" s="939"/>
      <c r="M143" s="939"/>
      <c r="N143" s="939"/>
      <c r="O143" s="939"/>
      <c r="P143" s="939"/>
      <c r="Q143" s="940"/>
      <c r="R143" s="941"/>
      <c r="S143" s="941"/>
      <c r="T143" s="941"/>
      <c r="U143" s="941"/>
      <c r="V143" s="941"/>
      <c r="W143" s="941"/>
      <c r="X143" s="941"/>
      <c r="Y143" s="941"/>
      <c r="Z143" s="941"/>
      <c r="AA143" s="941"/>
      <c r="AB143" s="941"/>
      <c r="AC143" s="941"/>
      <c r="AD143" s="941"/>
    </row>
    <row r="144" spans="1:30" s="481" customFormat="1" x14ac:dyDescent="0.25">
      <c r="A144" s="935"/>
      <c r="B144" s="936"/>
      <c r="C144" s="937"/>
      <c r="D144" s="938"/>
      <c r="E144" s="939"/>
      <c r="F144" s="939"/>
      <c r="G144" s="939"/>
      <c r="H144" s="939"/>
      <c r="I144" s="939"/>
      <c r="J144" s="939"/>
      <c r="K144" s="939"/>
      <c r="L144" s="939"/>
      <c r="M144" s="939"/>
      <c r="N144" s="939"/>
      <c r="O144" s="939"/>
      <c r="P144" s="939"/>
      <c r="Q144" s="940"/>
      <c r="R144" s="941"/>
      <c r="S144" s="941"/>
      <c r="T144" s="941"/>
      <c r="U144" s="941"/>
      <c r="V144" s="941"/>
      <c r="W144" s="941"/>
      <c r="X144" s="941"/>
      <c r="Y144" s="941"/>
      <c r="Z144" s="941"/>
      <c r="AA144" s="941"/>
      <c r="AB144" s="941"/>
      <c r="AC144" s="941"/>
      <c r="AD144" s="941"/>
    </row>
    <row r="145" spans="1:30" s="481" customFormat="1" x14ac:dyDescent="0.25">
      <c r="A145" s="935"/>
      <c r="B145" s="936"/>
      <c r="C145" s="937"/>
      <c r="D145" s="938"/>
      <c r="E145" s="939"/>
      <c r="F145" s="939"/>
      <c r="G145" s="939"/>
      <c r="H145" s="939"/>
      <c r="I145" s="939"/>
      <c r="J145" s="939"/>
      <c r="K145" s="939"/>
      <c r="L145" s="939"/>
      <c r="M145" s="939"/>
      <c r="N145" s="939"/>
      <c r="O145" s="939"/>
      <c r="P145" s="939"/>
      <c r="Q145" s="940"/>
      <c r="R145" s="941"/>
      <c r="S145" s="941"/>
      <c r="T145" s="941"/>
      <c r="U145" s="941"/>
      <c r="V145" s="941"/>
      <c r="W145" s="941"/>
      <c r="X145" s="941"/>
      <c r="Y145" s="941"/>
      <c r="Z145" s="941"/>
      <c r="AA145" s="941"/>
      <c r="AB145" s="941"/>
      <c r="AC145" s="941"/>
      <c r="AD145" s="941"/>
    </row>
    <row r="146" spans="1:30" s="481" customFormat="1" x14ac:dyDescent="0.25">
      <c r="A146" s="935"/>
      <c r="B146" s="936"/>
      <c r="C146" s="937"/>
      <c r="D146" s="938"/>
      <c r="E146" s="939"/>
      <c r="F146" s="939"/>
      <c r="G146" s="939"/>
      <c r="H146" s="939"/>
      <c r="I146" s="939"/>
      <c r="J146" s="939"/>
      <c r="K146" s="939"/>
      <c r="L146" s="939"/>
      <c r="M146" s="939"/>
      <c r="N146" s="939"/>
      <c r="O146" s="939"/>
      <c r="P146" s="939"/>
      <c r="Q146" s="940"/>
      <c r="R146" s="941"/>
      <c r="S146" s="941"/>
      <c r="T146" s="941"/>
      <c r="U146" s="941"/>
      <c r="V146" s="941"/>
      <c r="W146" s="941"/>
      <c r="X146" s="941"/>
      <c r="Y146" s="941"/>
      <c r="Z146" s="941"/>
      <c r="AA146" s="941"/>
      <c r="AB146" s="941"/>
      <c r="AC146" s="941"/>
      <c r="AD146" s="941"/>
    </row>
    <row r="147" spans="1:30" s="481" customFormat="1" x14ac:dyDescent="0.25">
      <c r="A147" s="935"/>
      <c r="B147" s="936"/>
      <c r="C147" s="937"/>
      <c r="D147" s="938"/>
      <c r="E147" s="939"/>
      <c r="F147" s="939"/>
      <c r="G147" s="939"/>
      <c r="H147" s="939"/>
      <c r="I147" s="939"/>
      <c r="J147" s="939"/>
      <c r="K147" s="939"/>
      <c r="L147" s="939"/>
      <c r="M147" s="939"/>
      <c r="N147" s="939"/>
      <c r="O147" s="939"/>
      <c r="P147" s="939"/>
      <c r="Q147" s="940"/>
      <c r="R147" s="941"/>
      <c r="S147" s="941"/>
      <c r="T147" s="941"/>
      <c r="U147" s="941"/>
      <c r="V147" s="941"/>
      <c r="W147" s="941"/>
      <c r="X147" s="941"/>
      <c r="Y147" s="941"/>
      <c r="Z147" s="941"/>
      <c r="AA147" s="941"/>
      <c r="AB147" s="941"/>
      <c r="AC147" s="941"/>
      <c r="AD147" s="941"/>
    </row>
    <row r="148" spans="1:30" s="481" customFormat="1" x14ac:dyDescent="0.25">
      <c r="A148" s="935"/>
      <c r="B148" s="936"/>
      <c r="C148" s="937"/>
      <c r="D148" s="938"/>
      <c r="E148" s="939"/>
      <c r="F148" s="939"/>
      <c r="G148" s="939"/>
      <c r="H148" s="939"/>
      <c r="I148" s="939"/>
      <c r="J148" s="939"/>
      <c r="K148" s="939"/>
      <c r="L148" s="939"/>
      <c r="M148" s="939"/>
      <c r="N148" s="939"/>
      <c r="O148" s="939"/>
      <c r="P148" s="939"/>
      <c r="Q148" s="940"/>
      <c r="R148" s="941"/>
      <c r="S148" s="941"/>
      <c r="T148" s="941"/>
      <c r="U148" s="941"/>
      <c r="V148" s="941"/>
      <c r="W148" s="941"/>
      <c r="X148" s="941"/>
      <c r="Y148" s="941"/>
      <c r="Z148" s="941"/>
      <c r="AA148" s="941"/>
      <c r="AB148" s="941"/>
      <c r="AC148" s="941"/>
      <c r="AD148" s="941"/>
    </row>
    <row r="149" spans="1:30" s="481" customFormat="1" x14ac:dyDescent="0.25">
      <c r="A149" s="935"/>
      <c r="B149" s="936"/>
      <c r="C149" s="937"/>
      <c r="D149" s="938"/>
      <c r="E149" s="939"/>
      <c r="F149" s="939"/>
      <c r="G149" s="939"/>
      <c r="H149" s="939"/>
      <c r="I149" s="939"/>
      <c r="J149" s="939"/>
      <c r="K149" s="939"/>
      <c r="L149" s="939"/>
      <c r="M149" s="939"/>
      <c r="N149" s="939"/>
      <c r="O149" s="939"/>
      <c r="P149" s="939"/>
      <c r="Q149" s="940"/>
      <c r="R149" s="941"/>
      <c r="S149" s="941"/>
      <c r="T149" s="941"/>
      <c r="U149" s="941"/>
      <c r="V149" s="941"/>
      <c r="W149" s="941"/>
      <c r="X149" s="941"/>
      <c r="Y149" s="941"/>
      <c r="Z149" s="941"/>
      <c r="AA149" s="941"/>
      <c r="AB149" s="941"/>
      <c r="AC149" s="941"/>
      <c r="AD149" s="941"/>
    </row>
    <row r="150" spans="1:30" s="481" customFormat="1" x14ac:dyDescent="0.25">
      <c r="A150" s="935"/>
      <c r="B150" s="936"/>
      <c r="C150" s="937"/>
      <c r="D150" s="938"/>
      <c r="E150" s="939"/>
      <c r="F150" s="939"/>
      <c r="G150" s="939"/>
      <c r="H150" s="939"/>
      <c r="I150" s="939"/>
      <c r="J150" s="939"/>
      <c r="K150" s="939"/>
      <c r="L150" s="939"/>
      <c r="M150" s="939"/>
      <c r="N150" s="939"/>
      <c r="O150" s="939"/>
      <c r="P150" s="939"/>
      <c r="Q150" s="940"/>
      <c r="R150" s="941"/>
      <c r="S150" s="941"/>
      <c r="T150" s="941"/>
      <c r="U150" s="941"/>
      <c r="V150" s="941"/>
      <c r="W150" s="941"/>
      <c r="X150" s="941"/>
      <c r="Y150" s="941"/>
      <c r="Z150" s="941"/>
      <c r="AA150" s="941"/>
      <c r="AB150" s="941"/>
      <c r="AC150" s="941"/>
      <c r="AD150" s="941"/>
    </row>
    <row r="151" spans="1:30" s="481" customFormat="1" x14ac:dyDescent="0.25">
      <c r="A151" s="935"/>
      <c r="B151" s="936"/>
      <c r="C151" s="937"/>
      <c r="D151" s="938"/>
      <c r="E151" s="939"/>
      <c r="F151" s="939"/>
      <c r="G151" s="939"/>
      <c r="H151" s="939"/>
      <c r="I151" s="939"/>
      <c r="J151" s="939"/>
      <c r="K151" s="939"/>
      <c r="L151" s="939"/>
      <c r="M151" s="939"/>
      <c r="N151" s="939"/>
      <c r="O151" s="939"/>
      <c r="P151" s="939"/>
      <c r="Q151" s="940"/>
      <c r="R151" s="941"/>
      <c r="S151" s="941"/>
      <c r="T151" s="941"/>
      <c r="U151" s="941"/>
      <c r="V151" s="941"/>
      <c r="W151" s="941"/>
      <c r="X151" s="941"/>
      <c r="Y151" s="941"/>
      <c r="Z151" s="941"/>
      <c r="AA151" s="941"/>
      <c r="AB151" s="941"/>
      <c r="AC151" s="941"/>
      <c r="AD151" s="941"/>
    </row>
    <row r="152" spans="1:30" s="481" customFormat="1" x14ac:dyDescent="0.25">
      <c r="A152" s="935"/>
      <c r="B152" s="936"/>
      <c r="C152" s="937"/>
      <c r="D152" s="938"/>
      <c r="E152" s="939"/>
      <c r="F152" s="939"/>
      <c r="G152" s="939"/>
      <c r="H152" s="939"/>
      <c r="I152" s="939"/>
      <c r="J152" s="939"/>
      <c r="K152" s="939"/>
      <c r="L152" s="939"/>
      <c r="M152" s="939"/>
      <c r="N152" s="939"/>
      <c r="O152" s="939"/>
      <c r="P152" s="939"/>
      <c r="Q152" s="940"/>
      <c r="R152" s="941"/>
      <c r="S152" s="941"/>
      <c r="T152" s="941"/>
      <c r="U152" s="941"/>
      <c r="V152" s="941"/>
      <c r="W152" s="941"/>
      <c r="X152" s="941"/>
      <c r="Y152" s="941"/>
      <c r="Z152" s="941"/>
      <c r="AA152" s="941"/>
      <c r="AB152" s="941"/>
      <c r="AC152" s="941"/>
      <c r="AD152" s="941"/>
    </row>
    <row r="153" spans="1:30" s="481" customFormat="1" x14ac:dyDescent="0.25">
      <c r="A153" s="935"/>
      <c r="B153" s="936"/>
      <c r="C153" s="937"/>
      <c r="D153" s="938"/>
      <c r="E153" s="939"/>
      <c r="F153" s="939"/>
      <c r="G153" s="939"/>
      <c r="H153" s="939"/>
      <c r="I153" s="939"/>
      <c r="J153" s="939"/>
      <c r="K153" s="939"/>
      <c r="L153" s="939"/>
      <c r="M153" s="939"/>
      <c r="N153" s="939"/>
      <c r="O153" s="939"/>
      <c r="P153" s="939"/>
      <c r="Q153" s="940"/>
      <c r="R153" s="941"/>
      <c r="S153" s="941"/>
      <c r="T153" s="941"/>
      <c r="U153" s="941"/>
      <c r="V153" s="941"/>
      <c r="W153" s="941"/>
      <c r="X153" s="941"/>
      <c r="Y153" s="941"/>
      <c r="Z153" s="941"/>
      <c r="AA153" s="941"/>
      <c r="AB153" s="941"/>
      <c r="AC153" s="941"/>
      <c r="AD153" s="941"/>
    </row>
    <row r="154" spans="1:30" s="481" customFormat="1" x14ac:dyDescent="0.25">
      <c r="A154" s="935"/>
      <c r="B154" s="936"/>
      <c r="C154" s="937"/>
      <c r="D154" s="938"/>
      <c r="E154" s="939"/>
      <c r="F154" s="939"/>
      <c r="G154" s="939"/>
      <c r="H154" s="939"/>
      <c r="I154" s="939"/>
      <c r="J154" s="939"/>
      <c r="K154" s="939"/>
      <c r="L154" s="939"/>
      <c r="M154" s="939"/>
      <c r="N154" s="939"/>
      <c r="O154" s="939"/>
      <c r="P154" s="939"/>
      <c r="Q154" s="940"/>
      <c r="R154" s="941"/>
      <c r="S154" s="941"/>
      <c r="T154" s="941"/>
      <c r="U154" s="941"/>
      <c r="V154" s="941"/>
      <c r="W154" s="941"/>
      <c r="X154" s="941"/>
      <c r="Y154" s="941"/>
      <c r="Z154" s="941"/>
      <c r="AA154" s="941"/>
      <c r="AB154" s="941"/>
      <c r="AC154" s="941"/>
      <c r="AD154" s="941"/>
    </row>
    <row r="155" spans="1:30" s="481" customFormat="1" x14ac:dyDescent="0.25">
      <c r="A155" s="935"/>
      <c r="B155" s="936"/>
      <c r="C155" s="937"/>
      <c r="D155" s="938"/>
      <c r="E155" s="939"/>
      <c r="F155" s="939"/>
      <c r="G155" s="939"/>
      <c r="H155" s="939"/>
      <c r="I155" s="939"/>
      <c r="J155" s="939"/>
      <c r="K155" s="939"/>
      <c r="L155" s="939"/>
      <c r="M155" s="939"/>
      <c r="N155" s="939"/>
      <c r="O155" s="939"/>
      <c r="P155" s="939"/>
      <c r="Q155" s="940"/>
      <c r="R155" s="941"/>
      <c r="S155" s="941"/>
      <c r="T155" s="941"/>
      <c r="U155" s="941"/>
      <c r="V155" s="941"/>
      <c r="W155" s="941"/>
      <c r="X155" s="941"/>
      <c r="Y155" s="941"/>
      <c r="Z155" s="941"/>
      <c r="AA155" s="941"/>
      <c r="AB155" s="941"/>
      <c r="AC155" s="941"/>
      <c r="AD155" s="941"/>
    </row>
    <row r="156" spans="1:30" s="481" customFormat="1" x14ac:dyDescent="0.25">
      <c r="A156" s="935"/>
      <c r="B156" s="936"/>
      <c r="C156" s="937"/>
      <c r="D156" s="938"/>
      <c r="E156" s="939"/>
      <c r="F156" s="939"/>
      <c r="G156" s="939"/>
      <c r="H156" s="939"/>
      <c r="I156" s="939"/>
      <c r="J156" s="939"/>
      <c r="K156" s="939"/>
      <c r="L156" s="939"/>
      <c r="M156" s="939"/>
      <c r="N156" s="939"/>
      <c r="O156" s="939"/>
      <c r="P156" s="939"/>
      <c r="Q156" s="940"/>
      <c r="R156" s="941"/>
      <c r="S156" s="941"/>
      <c r="T156" s="941"/>
      <c r="U156" s="941"/>
      <c r="V156" s="941"/>
      <c r="W156" s="941"/>
      <c r="X156" s="941"/>
      <c r="Y156" s="941"/>
      <c r="Z156" s="941"/>
      <c r="AA156" s="941"/>
      <c r="AB156" s="941"/>
      <c r="AC156" s="941"/>
      <c r="AD156" s="941"/>
    </row>
    <row r="157" spans="1:30" s="481" customFormat="1" x14ac:dyDescent="0.25">
      <c r="A157" s="935"/>
      <c r="B157" s="936"/>
      <c r="C157" s="937"/>
      <c r="D157" s="938"/>
      <c r="E157" s="939"/>
      <c r="F157" s="939"/>
      <c r="G157" s="939"/>
      <c r="H157" s="939"/>
      <c r="I157" s="939"/>
      <c r="J157" s="939"/>
      <c r="K157" s="939"/>
      <c r="L157" s="939"/>
      <c r="M157" s="939"/>
      <c r="N157" s="939"/>
      <c r="O157" s="939"/>
      <c r="P157" s="939"/>
      <c r="Q157" s="940"/>
      <c r="R157" s="941"/>
      <c r="S157" s="941"/>
      <c r="T157" s="941"/>
      <c r="U157" s="941"/>
      <c r="V157" s="941"/>
      <c r="W157" s="941"/>
      <c r="X157" s="941"/>
      <c r="Y157" s="941"/>
      <c r="Z157" s="941"/>
      <c r="AA157" s="941"/>
      <c r="AB157" s="941"/>
      <c r="AC157" s="941"/>
      <c r="AD157" s="941"/>
    </row>
    <row r="158" spans="1:30" s="481" customFormat="1" x14ac:dyDescent="0.25">
      <c r="A158" s="935"/>
      <c r="B158" s="936"/>
      <c r="C158" s="937"/>
      <c r="D158" s="938"/>
      <c r="E158" s="939"/>
      <c r="F158" s="939"/>
      <c r="G158" s="939"/>
      <c r="H158" s="939"/>
      <c r="I158" s="939"/>
      <c r="J158" s="939"/>
      <c r="K158" s="939"/>
      <c r="L158" s="939"/>
      <c r="M158" s="939"/>
      <c r="N158" s="939"/>
      <c r="O158" s="939"/>
      <c r="P158" s="939"/>
      <c r="Q158" s="940"/>
      <c r="R158" s="941"/>
      <c r="S158" s="941"/>
      <c r="T158" s="941"/>
      <c r="U158" s="941"/>
      <c r="V158" s="941"/>
      <c r="W158" s="941"/>
      <c r="X158" s="941"/>
      <c r="Y158" s="941"/>
      <c r="Z158" s="941"/>
      <c r="AA158" s="941"/>
      <c r="AB158" s="941"/>
      <c r="AC158" s="941"/>
      <c r="AD158" s="941"/>
    </row>
    <row r="159" spans="1:30" s="481" customFormat="1" x14ac:dyDescent="0.25">
      <c r="A159" s="935"/>
      <c r="B159" s="936"/>
      <c r="C159" s="937"/>
      <c r="D159" s="938"/>
      <c r="E159" s="939"/>
      <c r="F159" s="939"/>
      <c r="G159" s="939"/>
      <c r="H159" s="939"/>
      <c r="I159" s="939"/>
      <c r="J159" s="939"/>
      <c r="K159" s="939"/>
      <c r="L159" s="939"/>
      <c r="M159" s="939"/>
      <c r="N159" s="939"/>
      <c r="O159" s="939"/>
      <c r="P159" s="939"/>
      <c r="Q159" s="940"/>
      <c r="R159" s="941"/>
      <c r="S159" s="941"/>
      <c r="T159" s="941"/>
      <c r="U159" s="941"/>
      <c r="V159" s="941"/>
      <c r="W159" s="941"/>
      <c r="X159" s="941"/>
      <c r="Y159" s="941"/>
      <c r="Z159" s="941"/>
      <c r="AA159" s="941"/>
      <c r="AB159" s="941"/>
      <c r="AC159" s="941"/>
      <c r="AD159" s="941"/>
    </row>
    <row r="160" spans="1:30" s="481" customFormat="1" x14ac:dyDescent="0.25">
      <c r="A160" s="935"/>
      <c r="B160" s="936"/>
      <c r="C160" s="937"/>
      <c r="D160" s="938"/>
      <c r="E160" s="939"/>
      <c r="F160" s="939"/>
      <c r="G160" s="939"/>
      <c r="H160" s="939"/>
      <c r="I160" s="939"/>
      <c r="J160" s="939"/>
      <c r="K160" s="939"/>
      <c r="L160" s="939"/>
      <c r="M160" s="939"/>
      <c r="N160" s="939"/>
      <c r="O160" s="939"/>
      <c r="P160" s="939"/>
      <c r="Q160" s="940"/>
      <c r="R160" s="941"/>
      <c r="S160" s="941"/>
      <c r="T160" s="941"/>
      <c r="U160" s="941"/>
      <c r="V160" s="941"/>
      <c r="W160" s="941"/>
      <c r="X160" s="941"/>
      <c r="Y160" s="941"/>
      <c r="Z160" s="941"/>
      <c r="AA160" s="941"/>
      <c r="AB160" s="941"/>
      <c r="AC160" s="941"/>
      <c r="AD160" s="941"/>
    </row>
    <row r="161" spans="1:30" s="481" customFormat="1" x14ac:dyDescent="0.25">
      <c r="A161" s="935"/>
      <c r="B161" s="936"/>
      <c r="C161" s="937"/>
      <c r="D161" s="938"/>
      <c r="E161" s="939"/>
      <c r="F161" s="939"/>
      <c r="G161" s="939"/>
      <c r="H161" s="939"/>
      <c r="I161" s="939"/>
      <c r="J161" s="939"/>
      <c r="K161" s="939"/>
      <c r="L161" s="939"/>
      <c r="M161" s="939"/>
      <c r="N161" s="939"/>
      <c r="O161" s="939"/>
      <c r="P161" s="939"/>
      <c r="Q161" s="940"/>
      <c r="R161" s="941"/>
      <c r="S161" s="941"/>
      <c r="T161" s="941"/>
      <c r="U161" s="941"/>
      <c r="V161" s="941"/>
      <c r="W161" s="941"/>
      <c r="X161" s="941"/>
      <c r="Y161" s="941"/>
      <c r="Z161" s="941"/>
      <c r="AA161" s="941"/>
      <c r="AB161" s="941"/>
      <c r="AC161" s="941"/>
      <c r="AD161" s="941"/>
    </row>
    <row r="162" spans="1:30" x14ac:dyDescent="0.25">
      <c r="A162" s="942"/>
      <c r="B162" s="943"/>
      <c r="C162" s="944"/>
      <c r="D162" s="945"/>
      <c r="E162" s="946"/>
      <c r="F162" s="946"/>
      <c r="G162" s="946"/>
      <c r="H162" s="946"/>
      <c r="I162" s="946"/>
      <c r="J162" s="946"/>
      <c r="K162" s="946"/>
      <c r="L162" s="946"/>
      <c r="M162" s="946"/>
      <c r="N162" s="946"/>
      <c r="O162" s="946"/>
      <c r="P162" s="946"/>
      <c r="Q162" s="947"/>
      <c r="R162" s="948"/>
      <c r="S162" s="948"/>
      <c r="T162" s="948"/>
      <c r="U162" s="948"/>
      <c r="V162" s="948"/>
      <c r="W162" s="948"/>
      <c r="X162" s="948"/>
      <c r="Y162" s="948"/>
      <c r="Z162" s="948"/>
      <c r="AA162" s="948"/>
      <c r="AB162" s="948"/>
      <c r="AC162" s="948"/>
      <c r="AD162" s="948"/>
    </row>
  </sheetData>
  <mergeCells count="56">
    <mergeCell ref="M7:M32"/>
    <mergeCell ref="N7:N12"/>
    <mergeCell ref="O7:O12"/>
    <mergeCell ref="P7:P12"/>
    <mergeCell ref="Q7:Q12"/>
    <mergeCell ref="N22:N26"/>
    <mergeCell ref="O22:O26"/>
    <mergeCell ref="P22:P26"/>
    <mergeCell ref="N27:AD27"/>
    <mergeCell ref="N28:N32"/>
    <mergeCell ref="O28:O32"/>
    <mergeCell ref="P28:P32"/>
    <mergeCell ref="Q28:Q32"/>
    <mergeCell ref="AD28:AD32"/>
    <mergeCell ref="AD7:AD12"/>
    <mergeCell ref="N13:AD13"/>
    <mergeCell ref="AD14:AD20"/>
    <mergeCell ref="N21:AD21"/>
    <mergeCell ref="AD22:AD26"/>
    <mergeCell ref="Q22:Q26"/>
    <mergeCell ref="N14:N20"/>
    <mergeCell ref="O14:O20"/>
    <mergeCell ref="P14:P20"/>
    <mergeCell ref="Q14:Q20"/>
    <mergeCell ref="I7:I32"/>
    <mergeCell ref="J7:J32"/>
    <mergeCell ref="K7:K32"/>
    <mergeCell ref="K4:K5"/>
    <mergeCell ref="L4:L5"/>
    <mergeCell ref="A7:A32"/>
    <mergeCell ref="B7:B32"/>
    <mergeCell ref="F7:F32"/>
    <mergeCell ref="G7:G12"/>
    <mergeCell ref="H7:H12"/>
    <mergeCell ref="G14:G20"/>
    <mergeCell ref="H14:H20"/>
    <mergeCell ref="G22:G26"/>
    <mergeCell ref="H22:H26"/>
    <mergeCell ref="G28:G32"/>
    <mergeCell ref="H28:H32"/>
    <mergeCell ref="A1:AD1"/>
    <mergeCell ref="A2:AD2"/>
    <mergeCell ref="A3:AD3"/>
    <mergeCell ref="A4:A5"/>
    <mergeCell ref="B4:B5"/>
    <mergeCell ref="D4:F5"/>
    <mergeCell ref="G4:G5"/>
    <mergeCell ref="H4:H5"/>
    <mergeCell ref="I4:I5"/>
    <mergeCell ref="J4:J5"/>
    <mergeCell ref="AD4:AD6"/>
    <mergeCell ref="D6:M6"/>
    <mergeCell ref="M4:M5"/>
    <mergeCell ref="N4:N5"/>
    <mergeCell ref="O4:Q4"/>
    <mergeCell ref="R4:AC5"/>
  </mergeCells>
  <pageMargins left="0.19685039370078741" right="0.11811023622047245" top="0.43307086614173229" bottom="0.74803149606299213" header="0.31496062992125984" footer="0.31496062992125984"/>
  <pageSetup paperSize="9" scale="34"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4</vt:i4>
      </vt:variant>
    </vt:vector>
  </HeadingPairs>
  <TitlesOfParts>
    <vt:vector size="32" baseType="lpstr">
      <vt:lpstr>POA 2012</vt:lpstr>
      <vt:lpstr>PNCT 2012</vt:lpstr>
      <vt:lpstr>DTI</vt:lpstr>
      <vt:lpstr>DIC</vt:lpstr>
      <vt:lpstr>DTH</vt:lpstr>
      <vt:lpstr>DPS</vt:lpstr>
      <vt:lpstr>IRN</vt:lpstr>
      <vt:lpstr>IRS</vt:lpstr>
      <vt:lpstr>DJR</vt:lpstr>
      <vt:lpstr>DRG</vt:lpstr>
      <vt:lpstr>DRT</vt:lpstr>
      <vt:lpstr>DIE</vt:lpstr>
      <vt:lpstr>DFA</vt:lpstr>
      <vt:lpstr>SGN</vt:lpstr>
      <vt:lpstr>DRC</vt:lpstr>
      <vt:lpstr>DRM</vt:lpstr>
      <vt:lpstr>IRC</vt:lpstr>
      <vt:lpstr>DJT</vt:lpstr>
      <vt:lpstr>DIS</vt:lpstr>
      <vt:lpstr>PRC</vt:lpstr>
      <vt:lpstr>DEH</vt:lpstr>
      <vt:lpstr>DPL</vt:lpstr>
      <vt:lpstr>P.FORTALECIMIENTO DE PATROCINIO</vt:lpstr>
      <vt:lpstr>P.COMUNICACIÓN</vt:lpstr>
      <vt:lpstr>P.CONTRATACIONES</vt:lpstr>
      <vt:lpstr>P.FORTALE.CULTURA.ORGANIZ</vt:lpstr>
      <vt:lpstr>P.CAPACITACION</vt:lpstr>
      <vt:lpstr>P.FORTALE.SIST.DOCUMENTAL</vt:lpstr>
      <vt:lpstr>P.CAPACITACION!Área_de_impresión</vt:lpstr>
      <vt:lpstr>P.CAPACITACION!Títulos_a_imprimir</vt:lpstr>
      <vt:lpstr>'PNCT 2012'!Títulos_a_imprimir</vt:lpstr>
      <vt:lpstr>'POA 2012'!Títulos_a_imprimir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Aleczandra Villavicencio</cp:lastModifiedBy>
  <dcterms:created xsi:type="dcterms:W3CDTF">2011-12-23T13:40:58Z</dcterms:created>
  <dcterms:modified xsi:type="dcterms:W3CDTF">2012-01-04T16:18:04Z</dcterms:modified>
</cp:coreProperties>
</file>